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ustomProperty6.bin" ContentType="application/vnd.openxmlformats-officedocument.spreadsheetml.customProperty"/>
  <Override PartName="/xl/customProperty7.bin" ContentType="application/vnd.openxmlformats-officedocument.spreadsheetml.customProperty"/>
  <Override PartName="/xl/drawings/drawing3.xml" ContentType="application/vnd.openxmlformats-officedocument.drawing+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ustomProperty8.bin" ContentType="application/vnd.openxmlformats-officedocument.spreadsheetml.customProperty"/>
  <Override PartName="/xl/customProperty9.bin" ContentType="application/vnd.openxmlformats-officedocument.spreadsheetml.customProperty"/>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6.xml" ContentType="application/vnd.openxmlformats-officedocument.drawing+xml"/>
  <Override PartName="/xl/charts/chart11.xml" ContentType="application/vnd.openxmlformats-officedocument.drawingml.chart+xml"/>
  <Override PartName="/xl/charts/style2.xml" ContentType="application/vnd.ms-office.chartstyle+xml"/>
  <Override PartName="/xl/charts/colors2.xml" ContentType="application/vnd.ms-office.chartcolorstyle+xml"/>
  <Override PartName="/xl/customProperty14.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bocHad\Dokumen Penting\DOKTORAL\DISERTASI\PENELITIAN\OLAH DATA\olah data 11 desa, konven, digital, 3 desa jelek\"/>
    </mc:Choice>
  </mc:AlternateContent>
  <xr:revisionPtr revIDLastSave="0" documentId="13_ncr:1_{0013B2BE-76AA-4023-BB64-37FF0B7B8CEB}" xr6:coauthVersionLast="47" xr6:coauthVersionMax="47" xr10:uidLastSave="{00000000-0000-0000-0000-000000000000}"/>
  <bookViews>
    <workbookView xWindow="-108" yWindow="-108" windowWidth="23256" windowHeight="12456" tabRatio="811" activeTab="8" xr2:uid="{00000000-000D-0000-FFFF-FFFF00000000}"/>
  </bookViews>
  <sheets>
    <sheet name="Formulir tanpa judul" sheetId="19" r:id="rId1"/>
    <sheet name="DB Digital" sheetId="20" r:id="rId2"/>
    <sheet name="DB Konvensional" sheetId="32" r:id="rId3"/>
    <sheet name="Ttest X1" sheetId="25" r:id="rId4"/>
    <sheet name="Ttest Y" sheetId="26" r:id="rId5"/>
    <sheet name="Regresi gabung" sheetId="29" r:id="rId6"/>
    <sheet name="Regresi digital" sheetId="30" r:id="rId7"/>
    <sheet name="regresi konvensional" sheetId="31" r:id="rId8"/>
    <sheet name="UJIUJI" sheetId="24" r:id="rId9"/>
    <sheet name="Read_First" sheetId="13" r:id="rId10"/>
    <sheet name="Data" sheetId="1" r:id="rId11"/>
    <sheet name="DT" sheetId="7" r:id="rId12"/>
    <sheet name="1) Note" sheetId="21" r:id="rId13"/>
    <sheet name="Results" sheetId="2" r:id="rId14"/>
    <sheet name="Confidence_Intervals" sheetId="3" r:id="rId15"/>
    <sheet name="Sheet1" sheetId="23" r:id="rId16"/>
    <sheet name="Answer_Distributions" sheetId="18" r:id="rId17"/>
    <sheet name="Scale_Consistency" sheetId="4" r:id="rId18"/>
    <sheet name="Benchmark" sheetId="11" r:id="rId19"/>
    <sheet name="Benchmark (2)" sheetId="22" r:id="rId20"/>
    <sheet name="Inconsistencies" sheetId="14" r:id="rId21"/>
    <sheet name="Sample_Size" sheetId="15" r:id="rId22"/>
    <sheet name="KPI_Calculation" sheetId="16" r:id="rId23"/>
    <sheet name="Items" sheetId="12" r:id="rId24"/>
  </sheets>
  <definedNames>
    <definedName name="ExternalData_1" localSheetId="0" hidden="1">'Formulir tanpa judul'!$A$1:$GZ$153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C5" i="24" l="1"/>
  <c r="EC6" i="24"/>
  <c r="EC7" i="24"/>
  <c r="EC8" i="24"/>
  <c r="EC9" i="24"/>
  <c r="EC10" i="24"/>
  <c r="EC11" i="24"/>
  <c r="EC12" i="24"/>
  <c r="EC13" i="24"/>
  <c r="EC14" i="24"/>
  <c r="EC15" i="24"/>
  <c r="EC16" i="24"/>
  <c r="EC17" i="24"/>
  <c r="EC18" i="24"/>
  <c r="EC19" i="24"/>
  <c r="EC20" i="24"/>
  <c r="EC21" i="24"/>
  <c r="EC22" i="24"/>
  <c r="EC23" i="24"/>
  <c r="EC24" i="24"/>
  <c r="EC25" i="24"/>
  <c r="EC26" i="24"/>
  <c r="EC27" i="24"/>
  <c r="EC28" i="24"/>
  <c r="EC29" i="24"/>
  <c r="EC30" i="24"/>
  <c r="EC31" i="24"/>
  <c r="EC32" i="24"/>
  <c r="EC33" i="24"/>
  <c r="EC34" i="24"/>
  <c r="EC35" i="24"/>
  <c r="EC36" i="24"/>
  <c r="EC37" i="24"/>
  <c r="EC38" i="24"/>
  <c r="EC39" i="24"/>
  <c r="EC40" i="24"/>
  <c r="EC41" i="24"/>
  <c r="EC42" i="24"/>
  <c r="EC43" i="24"/>
  <c r="EC44" i="24"/>
  <c r="EC45" i="24"/>
  <c r="EC46" i="24"/>
  <c r="EC47" i="24"/>
  <c r="EC48" i="24"/>
  <c r="EC49" i="24"/>
  <c r="EC50" i="24"/>
  <c r="EC51" i="24"/>
  <c r="EC52" i="24"/>
  <c r="EC53" i="24"/>
  <c r="EC54" i="24"/>
  <c r="EC55" i="24"/>
  <c r="EC56" i="24"/>
  <c r="EC57" i="24"/>
  <c r="EC58" i="24"/>
  <c r="EC59" i="24"/>
  <c r="EC60" i="24"/>
  <c r="EC61" i="24"/>
  <c r="EC62" i="24"/>
  <c r="EC63" i="24"/>
  <c r="EC64" i="24"/>
  <c r="EC65" i="24"/>
  <c r="EC66" i="24"/>
  <c r="EC67" i="24"/>
  <c r="EC68" i="24"/>
  <c r="EC69" i="24"/>
  <c r="EC70" i="24"/>
  <c r="EC71" i="24"/>
  <c r="EC72" i="24"/>
  <c r="EC73" i="24"/>
  <c r="EC74" i="24"/>
  <c r="EC75" i="24"/>
  <c r="EC76" i="24"/>
  <c r="EC77" i="24"/>
  <c r="EC78" i="24"/>
  <c r="EC79" i="24"/>
  <c r="EC80" i="24"/>
  <c r="EC81" i="24"/>
  <c r="EC82" i="24"/>
  <c r="EC83" i="24"/>
  <c r="EC84" i="24"/>
  <c r="EC4" i="24"/>
  <c r="BD51" i="24" l="1"/>
  <c r="BE51" i="24"/>
  <c r="BF51" i="24"/>
  <c r="BG51" i="24"/>
  <c r="BH51" i="24"/>
  <c r="BI51" i="24"/>
  <c r="BJ51" i="24"/>
  <c r="BK51" i="24"/>
  <c r="BL51" i="24"/>
  <c r="BM51" i="24"/>
  <c r="BN51" i="24"/>
  <c r="BO51" i="24"/>
  <c r="BP51" i="24"/>
  <c r="BQ51" i="24"/>
  <c r="BR51" i="24"/>
  <c r="BS51" i="24"/>
  <c r="BT51" i="24"/>
  <c r="BU51" i="24"/>
  <c r="BV51" i="24"/>
  <c r="BW51" i="24"/>
  <c r="BX51" i="24"/>
  <c r="BY51" i="24"/>
  <c r="BZ51" i="24"/>
  <c r="CA51" i="24"/>
  <c r="CB51" i="24"/>
  <c r="CC51" i="24"/>
  <c r="CD51" i="24"/>
  <c r="CE51" i="24"/>
  <c r="CF51" i="24"/>
  <c r="CG51" i="24"/>
  <c r="CH51" i="24"/>
  <c r="CI51" i="24"/>
  <c r="CJ51" i="24"/>
  <c r="CK51" i="24"/>
  <c r="CL51" i="24"/>
  <c r="CM51" i="24"/>
  <c r="CN51" i="24"/>
  <c r="CO51" i="24"/>
  <c r="CP51" i="24"/>
  <c r="CQ51" i="24"/>
  <c r="CR51" i="24"/>
  <c r="CS51" i="24"/>
  <c r="CT51" i="24"/>
  <c r="CU51" i="24"/>
  <c r="CV51" i="24"/>
  <c r="CW51" i="24"/>
  <c r="CX51" i="24"/>
  <c r="CY51" i="24"/>
  <c r="CZ51" i="24"/>
  <c r="DA51" i="24"/>
  <c r="DB51" i="24"/>
  <c r="DC51" i="24"/>
  <c r="DD51" i="24"/>
  <c r="DE51" i="24"/>
  <c r="DF51" i="24"/>
  <c r="DG51" i="24"/>
  <c r="DH51" i="24"/>
  <c r="DI51" i="24"/>
  <c r="DJ51" i="24"/>
  <c r="DK51" i="24"/>
  <c r="DL51" i="24"/>
  <c r="DM51" i="24"/>
  <c r="DN51" i="24"/>
  <c r="DO51" i="24"/>
  <c r="DP51" i="24"/>
  <c r="DQ51" i="24"/>
  <c r="DR51" i="24"/>
  <c r="DS51" i="24"/>
  <c r="DT51" i="24"/>
  <c r="DU51" i="24"/>
  <c r="DV51" i="24"/>
  <c r="DW51" i="24"/>
  <c r="DX51" i="24"/>
  <c r="DY51" i="24"/>
  <c r="DZ51" i="24"/>
  <c r="EA51" i="24"/>
  <c r="BD52" i="24"/>
  <c r="BE52" i="24"/>
  <c r="BF52" i="24"/>
  <c r="BG52" i="24"/>
  <c r="BH52" i="24"/>
  <c r="BI52" i="24"/>
  <c r="BJ52" i="24"/>
  <c r="BK52" i="24"/>
  <c r="BL52" i="24"/>
  <c r="BM52" i="24"/>
  <c r="BN52" i="24"/>
  <c r="BO52" i="24"/>
  <c r="BP52" i="24"/>
  <c r="BQ52" i="24"/>
  <c r="BR52" i="24"/>
  <c r="BS52" i="24"/>
  <c r="BT52" i="24"/>
  <c r="BU52" i="24"/>
  <c r="BV52" i="24"/>
  <c r="BW52" i="24"/>
  <c r="BX52" i="24"/>
  <c r="BY52" i="24"/>
  <c r="BZ52" i="24"/>
  <c r="CA52" i="24"/>
  <c r="CB52" i="24"/>
  <c r="CC52" i="24"/>
  <c r="CD52" i="24"/>
  <c r="CE52" i="24"/>
  <c r="CF52" i="24"/>
  <c r="CG52" i="24"/>
  <c r="CH52" i="24"/>
  <c r="CI52" i="24"/>
  <c r="CJ52" i="24"/>
  <c r="CK52" i="24"/>
  <c r="CL52" i="24"/>
  <c r="CM52" i="24"/>
  <c r="CN52" i="24"/>
  <c r="CO52" i="24"/>
  <c r="CP52" i="24"/>
  <c r="CQ52" i="24"/>
  <c r="CR52" i="24"/>
  <c r="CS52" i="24"/>
  <c r="CT52" i="24"/>
  <c r="CU52" i="24"/>
  <c r="CV52" i="24"/>
  <c r="CW52" i="24"/>
  <c r="CX52" i="24"/>
  <c r="CY52" i="24"/>
  <c r="CZ52" i="24"/>
  <c r="DA52" i="24"/>
  <c r="DB52" i="24"/>
  <c r="DC52" i="24"/>
  <c r="DD52" i="24"/>
  <c r="DE52" i="24"/>
  <c r="DF52" i="24"/>
  <c r="DG52" i="24"/>
  <c r="DH52" i="24"/>
  <c r="DI52" i="24"/>
  <c r="DJ52" i="24"/>
  <c r="DK52" i="24"/>
  <c r="DL52" i="24"/>
  <c r="DM52" i="24"/>
  <c r="DN52" i="24"/>
  <c r="DO52" i="24"/>
  <c r="DP52" i="24"/>
  <c r="DQ52" i="24"/>
  <c r="DR52" i="24"/>
  <c r="DS52" i="24"/>
  <c r="DT52" i="24"/>
  <c r="DU52" i="24"/>
  <c r="DV52" i="24"/>
  <c r="DW52" i="24"/>
  <c r="DX52" i="24"/>
  <c r="DY52" i="24"/>
  <c r="DZ52" i="24"/>
  <c r="EA52" i="24"/>
  <c r="BD53" i="24"/>
  <c r="BE53" i="24"/>
  <c r="BF53" i="24"/>
  <c r="BG53" i="24"/>
  <c r="BH53" i="24"/>
  <c r="BI53" i="24"/>
  <c r="BJ53" i="24"/>
  <c r="BK53" i="24"/>
  <c r="BL53" i="24"/>
  <c r="BM53" i="24"/>
  <c r="BN53" i="24"/>
  <c r="BO53" i="24"/>
  <c r="BP53" i="24"/>
  <c r="BQ53" i="24"/>
  <c r="BR53" i="24"/>
  <c r="BS53" i="24"/>
  <c r="BT53" i="24"/>
  <c r="BU53" i="24"/>
  <c r="BV53" i="24"/>
  <c r="BW53" i="24"/>
  <c r="BX53" i="24"/>
  <c r="BY53" i="24"/>
  <c r="BZ53" i="24"/>
  <c r="CA53" i="24"/>
  <c r="CB53" i="24"/>
  <c r="CC53" i="24"/>
  <c r="CD53" i="24"/>
  <c r="CE53" i="24"/>
  <c r="CF53" i="24"/>
  <c r="CG53" i="24"/>
  <c r="CH53" i="24"/>
  <c r="CI53" i="24"/>
  <c r="CJ53" i="24"/>
  <c r="CK53" i="24"/>
  <c r="CL53" i="24"/>
  <c r="CM53" i="24"/>
  <c r="CN53" i="24"/>
  <c r="CO53" i="24"/>
  <c r="CP53" i="24"/>
  <c r="CQ53" i="24"/>
  <c r="CR53" i="24"/>
  <c r="CS53" i="24"/>
  <c r="CT53" i="24"/>
  <c r="CU53" i="24"/>
  <c r="CV53" i="24"/>
  <c r="CW53" i="24"/>
  <c r="CX53" i="24"/>
  <c r="CY53" i="24"/>
  <c r="CZ53" i="24"/>
  <c r="DA53" i="24"/>
  <c r="DB53" i="24"/>
  <c r="DC53" i="24"/>
  <c r="DD53" i="24"/>
  <c r="DE53" i="24"/>
  <c r="DF53" i="24"/>
  <c r="DG53" i="24"/>
  <c r="DH53" i="24"/>
  <c r="DI53" i="24"/>
  <c r="DJ53" i="24"/>
  <c r="DK53" i="24"/>
  <c r="DL53" i="24"/>
  <c r="DM53" i="24"/>
  <c r="DN53" i="24"/>
  <c r="DO53" i="24"/>
  <c r="DP53" i="24"/>
  <c r="DQ53" i="24"/>
  <c r="DR53" i="24"/>
  <c r="DS53" i="24"/>
  <c r="DT53" i="24"/>
  <c r="DU53" i="24"/>
  <c r="DV53" i="24"/>
  <c r="DW53" i="24"/>
  <c r="DX53" i="24"/>
  <c r="DY53" i="24"/>
  <c r="DZ53" i="24"/>
  <c r="EA53" i="24"/>
  <c r="BD54" i="24"/>
  <c r="BE54" i="24"/>
  <c r="BF54" i="24"/>
  <c r="BG54" i="24"/>
  <c r="BH54" i="24"/>
  <c r="BI54" i="24"/>
  <c r="BJ54" i="24"/>
  <c r="BK54" i="24"/>
  <c r="BL54" i="24"/>
  <c r="BM54" i="24"/>
  <c r="BN54" i="24"/>
  <c r="BO54" i="24"/>
  <c r="BP54" i="24"/>
  <c r="BQ54" i="24"/>
  <c r="BR54" i="24"/>
  <c r="BS54" i="24"/>
  <c r="BT54" i="24"/>
  <c r="BU54" i="24"/>
  <c r="BV54" i="24"/>
  <c r="BW54" i="24"/>
  <c r="BX54" i="24"/>
  <c r="BY54" i="24"/>
  <c r="BZ54" i="24"/>
  <c r="CA54" i="24"/>
  <c r="CB54" i="24"/>
  <c r="CC54" i="24"/>
  <c r="CD54" i="24"/>
  <c r="CE54" i="24"/>
  <c r="CF54" i="24"/>
  <c r="CG54" i="24"/>
  <c r="CH54" i="24"/>
  <c r="CI54" i="24"/>
  <c r="CJ54" i="24"/>
  <c r="CK54" i="24"/>
  <c r="CL54" i="24"/>
  <c r="CM54" i="24"/>
  <c r="CN54" i="24"/>
  <c r="CO54" i="24"/>
  <c r="CP54" i="24"/>
  <c r="CQ54" i="24"/>
  <c r="CR54" i="24"/>
  <c r="CS54" i="24"/>
  <c r="CT54" i="24"/>
  <c r="CU54" i="24"/>
  <c r="CV54" i="24"/>
  <c r="CW54" i="24"/>
  <c r="CX54" i="24"/>
  <c r="CY54" i="24"/>
  <c r="CZ54" i="24"/>
  <c r="DA54" i="24"/>
  <c r="DB54" i="24"/>
  <c r="DC54" i="24"/>
  <c r="DD54" i="24"/>
  <c r="DE54" i="24"/>
  <c r="DF54" i="24"/>
  <c r="DG54" i="24"/>
  <c r="DH54" i="24"/>
  <c r="DI54" i="24"/>
  <c r="DJ54" i="24"/>
  <c r="DK54" i="24"/>
  <c r="DL54" i="24"/>
  <c r="DM54" i="24"/>
  <c r="DN54" i="24"/>
  <c r="DO54" i="24"/>
  <c r="DP54" i="24"/>
  <c r="DQ54" i="24"/>
  <c r="DR54" i="24"/>
  <c r="DS54" i="24"/>
  <c r="DT54" i="24"/>
  <c r="DU54" i="24"/>
  <c r="DV54" i="24"/>
  <c r="DW54" i="24"/>
  <c r="DX54" i="24"/>
  <c r="DY54" i="24"/>
  <c r="DZ54" i="24"/>
  <c r="EA54" i="24"/>
  <c r="BD55" i="24"/>
  <c r="BE55" i="24"/>
  <c r="BF55" i="24"/>
  <c r="BG55" i="24"/>
  <c r="BH55" i="24"/>
  <c r="BI55" i="24"/>
  <c r="BJ55" i="24"/>
  <c r="BK55" i="24"/>
  <c r="BL55" i="24"/>
  <c r="BM55" i="24"/>
  <c r="BN55" i="24"/>
  <c r="BO55" i="24"/>
  <c r="BP55" i="24"/>
  <c r="BQ55" i="24"/>
  <c r="BR55" i="24"/>
  <c r="BS55" i="24"/>
  <c r="BT55" i="24"/>
  <c r="BU55" i="24"/>
  <c r="BV55" i="24"/>
  <c r="BW55" i="24"/>
  <c r="BX55" i="24"/>
  <c r="BY55" i="24"/>
  <c r="BZ55" i="24"/>
  <c r="CA55" i="24"/>
  <c r="CB55" i="24"/>
  <c r="CC55" i="24"/>
  <c r="CD55" i="24"/>
  <c r="CE55" i="24"/>
  <c r="CF55" i="24"/>
  <c r="CG55" i="24"/>
  <c r="CH55" i="24"/>
  <c r="CI55" i="24"/>
  <c r="CJ55" i="24"/>
  <c r="CK55" i="24"/>
  <c r="CL55" i="24"/>
  <c r="CM55" i="24"/>
  <c r="CN55" i="24"/>
  <c r="CO55" i="24"/>
  <c r="CP55" i="24"/>
  <c r="CQ55" i="24"/>
  <c r="CR55" i="24"/>
  <c r="CS55" i="24"/>
  <c r="CT55" i="24"/>
  <c r="CU55" i="24"/>
  <c r="CV55" i="24"/>
  <c r="CW55" i="24"/>
  <c r="CX55" i="24"/>
  <c r="CY55" i="24"/>
  <c r="CZ55" i="24"/>
  <c r="DA55" i="24"/>
  <c r="DB55" i="24"/>
  <c r="DC55" i="24"/>
  <c r="DD55" i="24"/>
  <c r="DE55" i="24"/>
  <c r="DF55" i="24"/>
  <c r="DG55" i="24"/>
  <c r="DH55" i="24"/>
  <c r="DI55" i="24"/>
  <c r="DJ55" i="24"/>
  <c r="DK55" i="24"/>
  <c r="DL55" i="24"/>
  <c r="DM55" i="24"/>
  <c r="DN55" i="24"/>
  <c r="DO55" i="24"/>
  <c r="DP55" i="24"/>
  <c r="DQ55" i="24"/>
  <c r="DR55" i="24"/>
  <c r="DS55" i="24"/>
  <c r="DT55" i="24"/>
  <c r="DU55" i="24"/>
  <c r="DV55" i="24"/>
  <c r="DW55" i="24"/>
  <c r="DX55" i="24"/>
  <c r="DY55" i="24"/>
  <c r="DZ55" i="24"/>
  <c r="EA55" i="24"/>
  <c r="BD56" i="24"/>
  <c r="BE56" i="24"/>
  <c r="BF56" i="24"/>
  <c r="BG56" i="24"/>
  <c r="BH56" i="24"/>
  <c r="BI56" i="24"/>
  <c r="BJ56" i="24"/>
  <c r="BK56" i="24"/>
  <c r="BL56" i="24"/>
  <c r="BM56" i="24"/>
  <c r="BN56" i="24"/>
  <c r="BO56" i="24"/>
  <c r="BP56" i="24"/>
  <c r="BQ56" i="24"/>
  <c r="BR56" i="24"/>
  <c r="BS56" i="24"/>
  <c r="BT56" i="24"/>
  <c r="BU56" i="24"/>
  <c r="BV56" i="24"/>
  <c r="BW56" i="24"/>
  <c r="BX56" i="24"/>
  <c r="BY56" i="24"/>
  <c r="BZ56" i="24"/>
  <c r="CA56" i="24"/>
  <c r="CB56" i="24"/>
  <c r="CC56" i="24"/>
  <c r="CD56" i="24"/>
  <c r="CE56" i="24"/>
  <c r="CF56" i="24"/>
  <c r="CG56" i="24"/>
  <c r="CH56" i="24"/>
  <c r="CI56" i="24"/>
  <c r="CJ56" i="24"/>
  <c r="CK56" i="24"/>
  <c r="CL56" i="24"/>
  <c r="CM56" i="24"/>
  <c r="CN56" i="24"/>
  <c r="CO56" i="24"/>
  <c r="CP56" i="24"/>
  <c r="CQ56" i="24"/>
  <c r="CR56" i="24"/>
  <c r="CS56" i="24"/>
  <c r="CT56" i="24"/>
  <c r="CU56" i="24"/>
  <c r="CV56" i="24"/>
  <c r="CW56" i="24"/>
  <c r="CX56" i="24"/>
  <c r="CY56" i="24"/>
  <c r="CZ56" i="24"/>
  <c r="DA56" i="24"/>
  <c r="DB56" i="24"/>
  <c r="DC56" i="24"/>
  <c r="DD56" i="24"/>
  <c r="DE56" i="24"/>
  <c r="DF56" i="24"/>
  <c r="DG56" i="24"/>
  <c r="DH56" i="24"/>
  <c r="DI56" i="24"/>
  <c r="DJ56" i="24"/>
  <c r="DK56" i="24"/>
  <c r="DL56" i="24"/>
  <c r="DM56" i="24"/>
  <c r="DN56" i="24"/>
  <c r="DO56" i="24"/>
  <c r="DP56" i="24"/>
  <c r="DQ56" i="24"/>
  <c r="DR56" i="24"/>
  <c r="DS56" i="24"/>
  <c r="DT56" i="24"/>
  <c r="DU56" i="24"/>
  <c r="DV56" i="24"/>
  <c r="DW56" i="24"/>
  <c r="DX56" i="24"/>
  <c r="DY56" i="24"/>
  <c r="DZ56" i="24"/>
  <c r="EA56" i="24"/>
  <c r="BD57" i="24"/>
  <c r="BE57" i="24"/>
  <c r="BF57" i="24"/>
  <c r="BG57" i="24"/>
  <c r="BH57" i="24"/>
  <c r="BI57" i="24"/>
  <c r="BJ57" i="24"/>
  <c r="BK57" i="24"/>
  <c r="BL57" i="24"/>
  <c r="BM57" i="24"/>
  <c r="BN57" i="24"/>
  <c r="BO57" i="24"/>
  <c r="BP57" i="24"/>
  <c r="BQ57" i="24"/>
  <c r="BR57" i="24"/>
  <c r="BS57" i="24"/>
  <c r="BT57" i="24"/>
  <c r="BU57" i="24"/>
  <c r="BV57" i="24"/>
  <c r="BW57" i="24"/>
  <c r="BX57" i="24"/>
  <c r="BY57" i="24"/>
  <c r="BZ57" i="24"/>
  <c r="CA57" i="24"/>
  <c r="CB57" i="24"/>
  <c r="CC57" i="24"/>
  <c r="CD57" i="24"/>
  <c r="CE57" i="24"/>
  <c r="CF57" i="24"/>
  <c r="CG57" i="24"/>
  <c r="CH57" i="24"/>
  <c r="CI57" i="24"/>
  <c r="CJ57" i="24"/>
  <c r="CK57" i="24"/>
  <c r="CL57" i="24"/>
  <c r="CM57" i="24"/>
  <c r="CN57" i="24"/>
  <c r="CO57" i="24"/>
  <c r="CP57" i="24"/>
  <c r="CQ57" i="24"/>
  <c r="CR57" i="24"/>
  <c r="CS57" i="24"/>
  <c r="CT57" i="24"/>
  <c r="CU57" i="24"/>
  <c r="CV57" i="24"/>
  <c r="CW57" i="24"/>
  <c r="CX57" i="24"/>
  <c r="CY57" i="24"/>
  <c r="CZ57" i="24"/>
  <c r="DA57" i="24"/>
  <c r="DB57" i="24"/>
  <c r="DC57" i="24"/>
  <c r="DD57" i="24"/>
  <c r="DE57" i="24"/>
  <c r="DF57" i="24"/>
  <c r="DG57" i="24"/>
  <c r="DH57" i="24"/>
  <c r="DI57" i="24"/>
  <c r="DJ57" i="24"/>
  <c r="DK57" i="24"/>
  <c r="DL57" i="24"/>
  <c r="DM57" i="24"/>
  <c r="DN57" i="24"/>
  <c r="DO57" i="24"/>
  <c r="DP57" i="24"/>
  <c r="DQ57" i="24"/>
  <c r="DR57" i="24"/>
  <c r="DS57" i="24"/>
  <c r="DT57" i="24"/>
  <c r="DU57" i="24"/>
  <c r="DV57" i="24"/>
  <c r="DW57" i="24"/>
  <c r="DX57" i="24"/>
  <c r="DY57" i="24"/>
  <c r="DZ57" i="24"/>
  <c r="EA57" i="24"/>
  <c r="BD58" i="24"/>
  <c r="BE58" i="24"/>
  <c r="BF58" i="24"/>
  <c r="BG58" i="24"/>
  <c r="BH58" i="24"/>
  <c r="BI58" i="24"/>
  <c r="BJ58" i="24"/>
  <c r="BK58" i="24"/>
  <c r="BL58" i="24"/>
  <c r="BM58" i="24"/>
  <c r="BN58" i="24"/>
  <c r="BO58" i="24"/>
  <c r="BP58" i="24"/>
  <c r="BQ58" i="24"/>
  <c r="BR58" i="24"/>
  <c r="BS58" i="24"/>
  <c r="BT58" i="24"/>
  <c r="BU58" i="24"/>
  <c r="BV58" i="24"/>
  <c r="BW58" i="24"/>
  <c r="BX58" i="24"/>
  <c r="BY58" i="24"/>
  <c r="BZ58" i="24"/>
  <c r="CA58" i="24"/>
  <c r="CB58" i="24"/>
  <c r="CC58" i="24"/>
  <c r="CD58" i="24"/>
  <c r="CE58" i="24"/>
  <c r="CF58" i="24"/>
  <c r="CG58" i="24"/>
  <c r="CH58" i="24"/>
  <c r="CI58" i="24"/>
  <c r="CJ58" i="24"/>
  <c r="CK58" i="24"/>
  <c r="CL58" i="24"/>
  <c r="CM58" i="24"/>
  <c r="CN58" i="24"/>
  <c r="CO58" i="24"/>
  <c r="CP58" i="24"/>
  <c r="CQ58" i="24"/>
  <c r="CR58" i="24"/>
  <c r="CS58" i="24"/>
  <c r="CT58" i="24"/>
  <c r="CU58" i="24"/>
  <c r="CV58" i="24"/>
  <c r="CW58" i="24"/>
  <c r="CX58" i="24"/>
  <c r="CY58" i="24"/>
  <c r="CZ58" i="24"/>
  <c r="DA58" i="24"/>
  <c r="DB58" i="24"/>
  <c r="DC58" i="24"/>
  <c r="DD58" i="24"/>
  <c r="DE58" i="24"/>
  <c r="DF58" i="24"/>
  <c r="DG58" i="24"/>
  <c r="DH58" i="24"/>
  <c r="DI58" i="24"/>
  <c r="DJ58" i="24"/>
  <c r="DK58" i="24"/>
  <c r="DL58" i="24"/>
  <c r="DM58" i="24"/>
  <c r="DN58" i="24"/>
  <c r="DO58" i="24"/>
  <c r="DP58" i="24"/>
  <c r="DQ58" i="24"/>
  <c r="DR58" i="24"/>
  <c r="DS58" i="24"/>
  <c r="DT58" i="24"/>
  <c r="DU58" i="24"/>
  <c r="DV58" i="24"/>
  <c r="DW58" i="24"/>
  <c r="DX58" i="24"/>
  <c r="DY58" i="24"/>
  <c r="DZ58" i="24"/>
  <c r="EA58" i="24"/>
  <c r="BD59" i="24"/>
  <c r="BE59" i="24"/>
  <c r="BF59" i="24"/>
  <c r="BG59" i="24"/>
  <c r="BH59" i="24"/>
  <c r="BI59" i="24"/>
  <c r="BJ59" i="24"/>
  <c r="BK59" i="24"/>
  <c r="BL59" i="24"/>
  <c r="BM59" i="24"/>
  <c r="BN59" i="24"/>
  <c r="BO59" i="24"/>
  <c r="BP59" i="24"/>
  <c r="BQ59" i="24"/>
  <c r="BR59" i="24"/>
  <c r="BS59" i="24"/>
  <c r="BT59" i="24"/>
  <c r="BU59" i="24"/>
  <c r="BV59" i="24"/>
  <c r="BW59" i="24"/>
  <c r="BX59" i="24"/>
  <c r="BY59" i="24"/>
  <c r="BZ59" i="24"/>
  <c r="CA59" i="24"/>
  <c r="CB59" i="24"/>
  <c r="CC59" i="24"/>
  <c r="CD59" i="24"/>
  <c r="CE59" i="24"/>
  <c r="CF59" i="24"/>
  <c r="CG59" i="24"/>
  <c r="CH59" i="24"/>
  <c r="CI59" i="24"/>
  <c r="CJ59" i="24"/>
  <c r="CK59" i="24"/>
  <c r="CL59" i="24"/>
  <c r="CM59" i="24"/>
  <c r="CN59" i="24"/>
  <c r="CO59" i="24"/>
  <c r="CP59" i="24"/>
  <c r="CQ59" i="24"/>
  <c r="CR59" i="24"/>
  <c r="CS59" i="24"/>
  <c r="CT59" i="24"/>
  <c r="CU59" i="24"/>
  <c r="CV59" i="24"/>
  <c r="CW59" i="24"/>
  <c r="CX59" i="24"/>
  <c r="CY59" i="24"/>
  <c r="CZ59" i="24"/>
  <c r="DA59" i="24"/>
  <c r="DB59" i="24"/>
  <c r="DC59" i="24"/>
  <c r="DD59" i="24"/>
  <c r="DE59" i="24"/>
  <c r="DF59" i="24"/>
  <c r="DG59" i="24"/>
  <c r="DH59" i="24"/>
  <c r="DI59" i="24"/>
  <c r="DJ59" i="24"/>
  <c r="DK59" i="24"/>
  <c r="DL59" i="24"/>
  <c r="DM59" i="24"/>
  <c r="DN59" i="24"/>
  <c r="DO59" i="24"/>
  <c r="DP59" i="24"/>
  <c r="DQ59" i="24"/>
  <c r="DR59" i="24"/>
  <c r="DS59" i="24"/>
  <c r="DT59" i="24"/>
  <c r="DU59" i="24"/>
  <c r="DV59" i="24"/>
  <c r="DW59" i="24"/>
  <c r="DX59" i="24"/>
  <c r="DY59" i="24"/>
  <c r="DZ59" i="24"/>
  <c r="EA59" i="24"/>
  <c r="BD60" i="24"/>
  <c r="BE60" i="24"/>
  <c r="BF60" i="24"/>
  <c r="BG60" i="24"/>
  <c r="BH60" i="24"/>
  <c r="BI60" i="24"/>
  <c r="BJ60" i="24"/>
  <c r="BK60" i="24"/>
  <c r="BL60" i="24"/>
  <c r="BM60" i="24"/>
  <c r="BN60" i="24"/>
  <c r="BO60" i="24"/>
  <c r="BP60" i="24"/>
  <c r="BQ60" i="24"/>
  <c r="BR60" i="24"/>
  <c r="BS60" i="24"/>
  <c r="BT60" i="24"/>
  <c r="BU60" i="24"/>
  <c r="BV60" i="24"/>
  <c r="BW60" i="24"/>
  <c r="BX60" i="24"/>
  <c r="BY60" i="24"/>
  <c r="BZ60" i="24"/>
  <c r="CA60" i="24"/>
  <c r="CB60" i="24"/>
  <c r="CC60" i="24"/>
  <c r="CD60" i="24"/>
  <c r="CE60" i="24"/>
  <c r="CF60" i="24"/>
  <c r="CG60" i="24"/>
  <c r="CH60" i="24"/>
  <c r="CI60" i="24"/>
  <c r="CJ60" i="24"/>
  <c r="CK60" i="24"/>
  <c r="CL60" i="24"/>
  <c r="CM60" i="24"/>
  <c r="CN60" i="24"/>
  <c r="CO60" i="24"/>
  <c r="CP60" i="24"/>
  <c r="CQ60" i="24"/>
  <c r="CR60" i="24"/>
  <c r="CS60" i="24"/>
  <c r="CT60" i="24"/>
  <c r="CU60" i="24"/>
  <c r="CV60" i="24"/>
  <c r="CW60" i="24"/>
  <c r="CX60" i="24"/>
  <c r="CY60" i="24"/>
  <c r="CZ60" i="24"/>
  <c r="DA60" i="24"/>
  <c r="DB60" i="24"/>
  <c r="DC60" i="24"/>
  <c r="DD60" i="24"/>
  <c r="DE60" i="24"/>
  <c r="DF60" i="24"/>
  <c r="DG60" i="24"/>
  <c r="DH60" i="24"/>
  <c r="DI60" i="24"/>
  <c r="DJ60" i="24"/>
  <c r="DK60" i="24"/>
  <c r="DL60" i="24"/>
  <c r="DM60" i="24"/>
  <c r="DN60" i="24"/>
  <c r="DO60" i="24"/>
  <c r="DP60" i="24"/>
  <c r="DQ60" i="24"/>
  <c r="DR60" i="24"/>
  <c r="DS60" i="24"/>
  <c r="DT60" i="24"/>
  <c r="DU60" i="24"/>
  <c r="DV60" i="24"/>
  <c r="DW60" i="24"/>
  <c r="DX60" i="24"/>
  <c r="DY60" i="24"/>
  <c r="DZ60" i="24"/>
  <c r="EA60" i="24"/>
  <c r="BD61" i="24"/>
  <c r="BE61" i="24"/>
  <c r="BF61" i="24"/>
  <c r="BG61" i="24"/>
  <c r="BH61" i="24"/>
  <c r="BI61" i="24"/>
  <c r="BJ61" i="24"/>
  <c r="BK61" i="24"/>
  <c r="BL61" i="24"/>
  <c r="BM61" i="24"/>
  <c r="BN61" i="24"/>
  <c r="BO61" i="24"/>
  <c r="BP61" i="24"/>
  <c r="BQ61" i="24"/>
  <c r="BR61" i="24"/>
  <c r="BS61" i="24"/>
  <c r="BT61" i="24"/>
  <c r="BU61" i="24"/>
  <c r="BV61" i="24"/>
  <c r="BW61" i="24"/>
  <c r="BX61" i="24"/>
  <c r="BY61" i="24"/>
  <c r="BZ61" i="24"/>
  <c r="CA61" i="24"/>
  <c r="CB61" i="24"/>
  <c r="CC61" i="24"/>
  <c r="CD61" i="24"/>
  <c r="CE61" i="24"/>
  <c r="CF61" i="24"/>
  <c r="CG61" i="24"/>
  <c r="CH61" i="24"/>
  <c r="CI61" i="24"/>
  <c r="CJ61" i="24"/>
  <c r="CK61" i="24"/>
  <c r="CL61" i="24"/>
  <c r="CM61" i="24"/>
  <c r="CN61" i="24"/>
  <c r="CO61" i="24"/>
  <c r="CP61" i="24"/>
  <c r="CQ61" i="24"/>
  <c r="CR61" i="24"/>
  <c r="CS61" i="24"/>
  <c r="CT61" i="24"/>
  <c r="CU61" i="24"/>
  <c r="CV61" i="24"/>
  <c r="CW61" i="24"/>
  <c r="CX61" i="24"/>
  <c r="CY61" i="24"/>
  <c r="CZ61" i="24"/>
  <c r="DA61" i="24"/>
  <c r="DB61" i="24"/>
  <c r="DC61" i="24"/>
  <c r="DD61" i="24"/>
  <c r="DE61" i="24"/>
  <c r="DF61" i="24"/>
  <c r="DG61" i="24"/>
  <c r="DH61" i="24"/>
  <c r="DI61" i="24"/>
  <c r="DJ61" i="24"/>
  <c r="DK61" i="24"/>
  <c r="DL61" i="24"/>
  <c r="DM61" i="24"/>
  <c r="DN61" i="24"/>
  <c r="DO61" i="24"/>
  <c r="DP61" i="24"/>
  <c r="DQ61" i="24"/>
  <c r="DR61" i="24"/>
  <c r="DS61" i="24"/>
  <c r="DT61" i="24"/>
  <c r="DU61" i="24"/>
  <c r="DV61" i="24"/>
  <c r="DW61" i="24"/>
  <c r="DX61" i="24"/>
  <c r="DY61" i="24"/>
  <c r="DZ61" i="24"/>
  <c r="EA61" i="24"/>
  <c r="BD62" i="24"/>
  <c r="BE62" i="24"/>
  <c r="BF62" i="24"/>
  <c r="BG62" i="24"/>
  <c r="BH62" i="24"/>
  <c r="BI62" i="24"/>
  <c r="BJ62" i="24"/>
  <c r="BK62" i="24"/>
  <c r="BL62" i="24"/>
  <c r="BM62" i="24"/>
  <c r="BN62" i="24"/>
  <c r="BO62" i="24"/>
  <c r="BP62" i="24"/>
  <c r="BQ62" i="24"/>
  <c r="BR62" i="24"/>
  <c r="BS62" i="24"/>
  <c r="BT62" i="24"/>
  <c r="BU62" i="24"/>
  <c r="BV62" i="24"/>
  <c r="BW62" i="24"/>
  <c r="BX62" i="24"/>
  <c r="BY62" i="24"/>
  <c r="BZ62" i="24"/>
  <c r="CA62" i="24"/>
  <c r="CB62" i="24"/>
  <c r="CC62" i="24"/>
  <c r="CD62" i="24"/>
  <c r="CE62" i="24"/>
  <c r="CF62" i="24"/>
  <c r="CG62" i="24"/>
  <c r="CH62" i="24"/>
  <c r="CI62" i="24"/>
  <c r="CJ62" i="24"/>
  <c r="CK62" i="24"/>
  <c r="CL62" i="24"/>
  <c r="CM62" i="24"/>
  <c r="CN62" i="24"/>
  <c r="CO62" i="24"/>
  <c r="CP62" i="24"/>
  <c r="CQ62" i="24"/>
  <c r="CR62" i="24"/>
  <c r="CS62" i="24"/>
  <c r="CT62" i="24"/>
  <c r="CU62" i="24"/>
  <c r="CV62" i="24"/>
  <c r="CW62" i="24"/>
  <c r="CX62" i="24"/>
  <c r="CY62" i="24"/>
  <c r="CZ62" i="24"/>
  <c r="DA62" i="24"/>
  <c r="DB62" i="24"/>
  <c r="DC62" i="24"/>
  <c r="DD62" i="24"/>
  <c r="DE62" i="24"/>
  <c r="DF62" i="24"/>
  <c r="DG62" i="24"/>
  <c r="DH62" i="24"/>
  <c r="DI62" i="24"/>
  <c r="DJ62" i="24"/>
  <c r="DK62" i="24"/>
  <c r="DL62" i="24"/>
  <c r="DM62" i="24"/>
  <c r="DN62" i="24"/>
  <c r="DO62" i="24"/>
  <c r="DP62" i="24"/>
  <c r="DQ62" i="24"/>
  <c r="DR62" i="24"/>
  <c r="DS62" i="24"/>
  <c r="DT62" i="24"/>
  <c r="DU62" i="24"/>
  <c r="DV62" i="24"/>
  <c r="DW62" i="24"/>
  <c r="DX62" i="24"/>
  <c r="DY62" i="24"/>
  <c r="DZ62" i="24"/>
  <c r="EA62" i="24"/>
  <c r="BD63" i="24"/>
  <c r="BE63" i="24"/>
  <c r="BF63" i="24"/>
  <c r="BG63" i="24"/>
  <c r="BH63" i="24"/>
  <c r="BI63" i="24"/>
  <c r="BJ63" i="24"/>
  <c r="BK63" i="24"/>
  <c r="BL63" i="24"/>
  <c r="BM63" i="24"/>
  <c r="BN63" i="24"/>
  <c r="BO63" i="24"/>
  <c r="BP63" i="24"/>
  <c r="BQ63" i="24"/>
  <c r="BR63" i="24"/>
  <c r="BS63" i="24"/>
  <c r="BT63" i="24"/>
  <c r="BU63" i="24"/>
  <c r="BV63" i="24"/>
  <c r="BW63" i="24"/>
  <c r="BX63" i="24"/>
  <c r="BY63" i="24"/>
  <c r="BZ63" i="24"/>
  <c r="CA63" i="24"/>
  <c r="CB63" i="24"/>
  <c r="CC63" i="24"/>
  <c r="CD63" i="24"/>
  <c r="CE63" i="24"/>
  <c r="CF63" i="24"/>
  <c r="CG63" i="24"/>
  <c r="CH63" i="24"/>
  <c r="CI63" i="24"/>
  <c r="CJ63" i="24"/>
  <c r="CK63" i="24"/>
  <c r="CL63" i="24"/>
  <c r="CM63" i="24"/>
  <c r="CN63" i="24"/>
  <c r="CO63" i="24"/>
  <c r="CP63" i="24"/>
  <c r="CQ63" i="24"/>
  <c r="CR63" i="24"/>
  <c r="CS63" i="24"/>
  <c r="CT63" i="24"/>
  <c r="CU63" i="24"/>
  <c r="CV63" i="24"/>
  <c r="CW63" i="24"/>
  <c r="CX63" i="24"/>
  <c r="CY63" i="24"/>
  <c r="CZ63" i="24"/>
  <c r="DA63" i="24"/>
  <c r="DB63" i="24"/>
  <c r="DC63" i="24"/>
  <c r="DD63" i="24"/>
  <c r="DE63" i="24"/>
  <c r="DF63" i="24"/>
  <c r="DG63" i="24"/>
  <c r="DH63" i="24"/>
  <c r="DI63" i="24"/>
  <c r="DJ63" i="24"/>
  <c r="DK63" i="24"/>
  <c r="DL63" i="24"/>
  <c r="DM63" i="24"/>
  <c r="DN63" i="24"/>
  <c r="DO63" i="24"/>
  <c r="DP63" i="24"/>
  <c r="DQ63" i="24"/>
  <c r="DR63" i="24"/>
  <c r="DS63" i="24"/>
  <c r="DT63" i="24"/>
  <c r="DU63" i="24"/>
  <c r="DV63" i="24"/>
  <c r="DW63" i="24"/>
  <c r="DX63" i="24"/>
  <c r="DY63" i="24"/>
  <c r="DZ63" i="24"/>
  <c r="EA63" i="24"/>
  <c r="BD64" i="24"/>
  <c r="BE64" i="24"/>
  <c r="BF64" i="24"/>
  <c r="BG64" i="24"/>
  <c r="BH64" i="24"/>
  <c r="BI64" i="24"/>
  <c r="BJ64" i="24"/>
  <c r="BK64" i="24"/>
  <c r="BL64" i="24"/>
  <c r="BM64" i="24"/>
  <c r="BN64" i="24"/>
  <c r="BO64" i="24"/>
  <c r="BP64" i="24"/>
  <c r="BQ64" i="24"/>
  <c r="BR64" i="24"/>
  <c r="BS64" i="24"/>
  <c r="BT64" i="24"/>
  <c r="BU64" i="24"/>
  <c r="BV64" i="24"/>
  <c r="BW64" i="24"/>
  <c r="BX64" i="24"/>
  <c r="BY64" i="24"/>
  <c r="BZ64" i="24"/>
  <c r="CA64" i="24"/>
  <c r="CB64" i="24"/>
  <c r="CC64" i="24"/>
  <c r="CD64" i="24"/>
  <c r="CE64" i="24"/>
  <c r="CF64" i="24"/>
  <c r="CG64" i="24"/>
  <c r="CH64" i="24"/>
  <c r="CI64" i="24"/>
  <c r="CJ64" i="24"/>
  <c r="CK64" i="24"/>
  <c r="CL64" i="24"/>
  <c r="CM64" i="24"/>
  <c r="CN64" i="24"/>
  <c r="CO64" i="24"/>
  <c r="CP64" i="24"/>
  <c r="CQ64" i="24"/>
  <c r="CR64" i="24"/>
  <c r="CS64" i="24"/>
  <c r="CT64" i="24"/>
  <c r="CU64" i="24"/>
  <c r="CV64" i="24"/>
  <c r="CW64" i="24"/>
  <c r="CX64" i="24"/>
  <c r="CY64" i="24"/>
  <c r="CZ64" i="24"/>
  <c r="DA64" i="24"/>
  <c r="DB64" i="24"/>
  <c r="DC64" i="24"/>
  <c r="DD64" i="24"/>
  <c r="DE64" i="24"/>
  <c r="DF64" i="24"/>
  <c r="DG64" i="24"/>
  <c r="DH64" i="24"/>
  <c r="DI64" i="24"/>
  <c r="DJ64" i="24"/>
  <c r="DK64" i="24"/>
  <c r="DL64" i="24"/>
  <c r="DM64" i="24"/>
  <c r="DN64" i="24"/>
  <c r="DO64" i="24"/>
  <c r="DP64" i="24"/>
  <c r="DQ64" i="24"/>
  <c r="DR64" i="24"/>
  <c r="DS64" i="24"/>
  <c r="DT64" i="24"/>
  <c r="DU64" i="24"/>
  <c r="DV64" i="24"/>
  <c r="DW64" i="24"/>
  <c r="DX64" i="24"/>
  <c r="DY64" i="24"/>
  <c r="DZ64" i="24"/>
  <c r="EA64" i="24"/>
  <c r="BD65" i="24"/>
  <c r="BE65" i="24"/>
  <c r="BF65" i="24"/>
  <c r="BG65" i="24"/>
  <c r="BH65" i="24"/>
  <c r="BI65" i="24"/>
  <c r="BJ65" i="24"/>
  <c r="BK65" i="24"/>
  <c r="BL65" i="24"/>
  <c r="BM65" i="24"/>
  <c r="BN65" i="24"/>
  <c r="BO65" i="24"/>
  <c r="BP65" i="24"/>
  <c r="BQ65" i="24"/>
  <c r="BR65" i="24"/>
  <c r="BS65" i="24"/>
  <c r="BT65" i="24"/>
  <c r="BU65" i="24"/>
  <c r="BV65" i="24"/>
  <c r="BW65" i="24"/>
  <c r="BX65" i="24"/>
  <c r="BY65" i="24"/>
  <c r="BZ65" i="24"/>
  <c r="CA65" i="24"/>
  <c r="CB65" i="24"/>
  <c r="CC65" i="24"/>
  <c r="CD65" i="24"/>
  <c r="CE65" i="24"/>
  <c r="CF65" i="24"/>
  <c r="CG65" i="24"/>
  <c r="CH65" i="24"/>
  <c r="CI65" i="24"/>
  <c r="CJ65" i="24"/>
  <c r="CK65" i="24"/>
  <c r="CL65" i="24"/>
  <c r="CM65" i="24"/>
  <c r="CN65" i="24"/>
  <c r="CO65" i="24"/>
  <c r="CP65" i="24"/>
  <c r="CQ65" i="24"/>
  <c r="CR65" i="24"/>
  <c r="CS65" i="24"/>
  <c r="CT65" i="24"/>
  <c r="CU65" i="24"/>
  <c r="CV65" i="24"/>
  <c r="CW65" i="24"/>
  <c r="CX65" i="24"/>
  <c r="CY65" i="24"/>
  <c r="CZ65" i="24"/>
  <c r="DA65" i="24"/>
  <c r="DB65" i="24"/>
  <c r="DC65" i="24"/>
  <c r="DD65" i="24"/>
  <c r="DE65" i="24"/>
  <c r="DF65" i="24"/>
  <c r="DG65" i="24"/>
  <c r="DH65" i="24"/>
  <c r="DI65" i="24"/>
  <c r="DJ65" i="24"/>
  <c r="DK65" i="24"/>
  <c r="DL65" i="24"/>
  <c r="DM65" i="24"/>
  <c r="DN65" i="24"/>
  <c r="DO65" i="24"/>
  <c r="DP65" i="24"/>
  <c r="DQ65" i="24"/>
  <c r="DR65" i="24"/>
  <c r="DS65" i="24"/>
  <c r="DT65" i="24"/>
  <c r="DU65" i="24"/>
  <c r="DV65" i="24"/>
  <c r="DW65" i="24"/>
  <c r="DX65" i="24"/>
  <c r="DY65" i="24"/>
  <c r="DZ65" i="24"/>
  <c r="EA65" i="24"/>
  <c r="BD66" i="24"/>
  <c r="BE66" i="24"/>
  <c r="BF66" i="24"/>
  <c r="BG66" i="24"/>
  <c r="BH66" i="24"/>
  <c r="BI66" i="24"/>
  <c r="BJ66" i="24"/>
  <c r="BK66" i="24"/>
  <c r="BL66" i="24"/>
  <c r="BM66" i="24"/>
  <c r="BN66" i="24"/>
  <c r="BO66" i="24"/>
  <c r="BP66" i="24"/>
  <c r="BQ66" i="24"/>
  <c r="BR66" i="24"/>
  <c r="BS66" i="24"/>
  <c r="BT66" i="24"/>
  <c r="BU66" i="24"/>
  <c r="BV66" i="24"/>
  <c r="BW66" i="24"/>
  <c r="BX66" i="24"/>
  <c r="BY66" i="24"/>
  <c r="BZ66" i="24"/>
  <c r="CA66" i="24"/>
  <c r="CB66" i="24"/>
  <c r="CC66" i="24"/>
  <c r="CD66" i="24"/>
  <c r="CE66" i="24"/>
  <c r="CF66" i="24"/>
  <c r="CG66" i="24"/>
  <c r="CH66" i="24"/>
  <c r="CI66" i="24"/>
  <c r="CJ66" i="24"/>
  <c r="CK66" i="24"/>
  <c r="CL66" i="24"/>
  <c r="CM66" i="24"/>
  <c r="CN66" i="24"/>
  <c r="CO66" i="24"/>
  <c r="CP66" i="24"/>
  <c r="CQ66" i="24"/>
  <c r="CR66" i="24"/>
  <c r="CS66" i="24"/>
  <c r="CT66" i="24"/>
  <c r="CU66" i="24"/>
  <c r="CV66" i="24"/>
  <c r="CW66" i="24"/>
  <c r="CX66" i="24"/>
  <c r="CY66" i="24"/>
  <c r="CZ66" i="24"/>
  <c r="DA66" i="24"/>
  <c r="DB66" i="24"/>
  <c r="DC66" i="24"/>
  <c r="DD66" i="24"/>
  <c r="DE66" i="24"/>
  <c r="DF66" i="24"/>
  <c r="DG66" i="24"/>
  <c r="DH66" i="24"/>
  <c r="DI66" i="24"/>
  <c r="DJ66" i="24"/>
  <c r="DK66" i="24"/>
  <c r="DL66" i="24"/>
  <c r="DM66" i="24"/>
  <c r="DN66" i="24"/>
  <c r="DO66" i="24"/>
  <c r="DP66" i="24"/>
  <c r="DQ66" i="24"/>
  <c r="DR66" i="24"/>
  <c r="DS66" i="24"/>
  <c r="DT66" i="24"/>
  <c r="DU66" i="24"/>
  <c r="DV66" i="24"/>
  <c r="DW66" i="24"/>
  <c r="DX66" i="24"/>
  <c r="DY66" i="24"/>
  <c r="DZ66" i="24"/>
  <c r="EA66" i="24"/>
  <c r="BD67" i="24"/>
  <c r="BE67" i="24"/>
  <c r="BF67" i="24"/>
  <c r="BG67" i="24"/>
  <c r="BH67" i="24"/>
  <c r="BI67" i="24"/>
  <c r="BJ67" i="24"/>
  <c r="BK67" i="24"/>
  <c r="BL67" i="24"/>
  <c r="BM67" i="24"/>
  <c r="BN67" i="24"/>
  <c r="BO67" i="24"/>
  <c r="BP67" i="24"/>
  <c r="BQ67" i="24"/>
  <c r="BR67" i="24"/>
  <c r="BS67" i="24"/>
  <c r="BT67" i="24"/>
  <c r="BU67" i="24"/>
  <c r="BV67" i="24"/>
  <c r="BW67" i="24"/>
  <c r="BX67" i="24"/>
  <c r="BY67" i="24"/>
  <c r="BZ67" i="24"/>
  <c r="CA67" i="24"/>
  <c r="CB67" i="24"/>
  <c r="CC67" i="24"/>
  <c r="CD67" i="24"/>
  <c r="CE67" i="24"/>
  <c r="CF67" i="24"/>
  <c r="CG67" i="24"/>
  <c r="CH67" i="24"/>
  <c r="CI67" i="24"/>
  <c r="CJ67" i="24"/>
  <c r="CK67" i="24"/>
  <c r="CL67" i="24"/>
  <c r="CM67" i="24"/>
  <c r="CN67" i="24"/>
  <c r="CO67" i="24"/>
  <c r="CP67" i="24"/>
  <c r="CQ67" i="24"/>
  <c r="CR67" i="24"/>
  <c r="CS67" i="24"/>
  <c r="CT67" i="24"/>
  <c r="CU67" i="24"/>
  <c r="CV67" i="24"/>
  <c r="CW67" i="24"/>
  <c r="CX67" i="24"/>
  <c r="CY67" i="24"/>
  <c r="CZ67" i="24"/>
  <c r="DA67" i="24"/>
  <c r="DB67" i="24"/>
  <c r="DC67" i="24"/>
  <c r="DD67" i="24"/>
  <c r="DE67" i="24"/>
  <c r="DF67" i="24"/>
  <c r="DG67" i="24"/>
  <c r="DH67" i="24"/>
  <c r="DI67" i="24"/>
  <c r="DJ67" i="24"/>
  <c r="DK67" i="24"/>
  <c r="DL67" i="24"/>
  <c r="DM67" i="24"/>
  <c r="DN67" i="24"/>
  <c r="DO67" i="24"/>
  <c r="DP67" i="24"/>
  <c r="DQ67" i="24"/>
  <c r="DR67" i="24"/>
  <c r="DS67" i="24"/>
  <c r="DT67" i="24"/>
  <c r="DU67" i="24"/>
  <c r="DV67" i="24"/>
  <c r="DW67" i="24"/>
  <c r="DX67" i="24"/>
  <c r="DY67" i="24"/>
  <c r="DZ67" i="24"/>
  <c r="EA67" i="24"/>
  <c r="BD68" i="24"/>
  <c r="BE68" i="24"/>
  <c r="BF68" i="24"/>
  <c r="BG68" i="24"/>
  <c r="BH68" i="24"/>
  <c r="BI68" i="24"/>
  <c r="BJ68" i="24"/>
  <c r="BK68" i="24"/>
  <c r="BL68" i="24"/>
  <c r="BM68" i="24"/>
  <c r="BN68" i="24"/>
  <c r="BO68" i="24"/>
  <c r="BP68" i="24"/>
  <c r="BQ68" i="24"/>
  <c r="BR68" i="24"/>
  <c r="BS68" i="24"/>
  <c r="BT68" i="24"/>
  <c r="BU68" i="24"/>
  <c r="BV68" i="24"/>
  <c r="BW68" i="24"/>
  <c r="BX68" i="24"/>
  <c r="BY68" i="24"/>
  <c r="BZ68" i="24"/>
  <c r="CA68" i="24"/>
  <c r="CB68" i="24"/>
  <c r="CC68" i="24"/>
  <c r="CD68" i="24"/>
  <c r="CE68" i="24"/>
  <c r="CF68" i="24"/>
  <c r="CG68" i="24"/>
  <c r="CH68" i="24"/>
  <c r="CI68" i="24"/>
  <c r="CJ68" i="24"/>
  <c r="CK68" i="24"/>
  <c r="CL68" i="24"/>
  <c r="CM68" i="24"/>
  <c r="CN68" i="24"/>
  <c r="CO68" i="24"/>
  <c r="CP68" i="24"/>
  <c r="CQ68" i="24"/>
  <c r="CR68" i="24"/>
  <c r="CS68" i="24"/>
  <c r="CT68" i="24"/>
  <c r="CU68" i="24"/>
  <c r="CV68" i="24"/>
  <c r="CW68" i="24"/>
  <c r="CX68" i="24"/>
  <c r="CY68" i="24"/>
  <c r="CZ68" i="24"/>
  <c r="DA68" i="24"/>
  <c r="DB68" i="24"/>
  <c r="DC68" i="24"/>
  <c r="DD68" i="24"/>
  <c r="DE68" i="24"/>
  <c r="DF68" i="24"/>
  <c r="DG68" i="24"/>
  <c r="DH68" i="24"/>
  <c r="DI68" i="24"/>
  <c r="DJ68" i="24"/>
  <c r="DK68" i="24"/>
  <c r="DL68" i="24"/>
  <c r="DM68" i="24"/>
  <c r="DN68" i="24"/>
  <c r="DO68" i="24"/>
  <c r="DP68" i="24"/>
  <c r="DQ68" i="24"/>
  <c r="DR68" i="24"/>
  <c r="DS68" i="24"/>
  <c r="DT68" i="24"/>
  <c r="DU68" i="24"/>
  <c r="DV68" i="24"/>
  <c r="DW68" i="24"/>
  <c r="DX68" i="24"/>
  <c r="DY68" i="24"/>
  <c r="DZ68" i="24"/>
  <c r="EA68" i="24"/>
  <c r="BD69" i="24"/>
  <c r="BE69" i="24"/>
  <c r="BF69" i="24"/>
  <c r="BG69" i="24"/>
  <c r="BH69" i="24"/>
  <c r="BI69" i="24"/>
  <c r="BJ69" i="24"/>
  <c r="BK69" i="24"/>
  <c r="BL69" i="24"/>
  <c r="BM69" i="24"/>
  <c r="BN69" i="24"/>
  <c r="BO69" i="24"/>
  <c r="BP69" i="24"/>
  <c r="BQ69" i="24"/>
  <c r="BR69" i="24"/>
  <c r="BS69" i="24"/>
  <c r="BT69" i="24"/>
  <c r="BU69" i="24"/>
  <c r="BV69" i="24"/>
  <c r="BW69" i="24"/>
  <c r="BX69" i="24"/>
  <c r="BY69" i="24"/>
  <c r="BZ69" i="24"/>
  <c r="CA69" i="24"/>
  <c r="CB69" i="24"/>
  <c r="CC69" i="24"/>
  <c r="CD69" i="24"/>
  <c r="CE69" i="24"/>
  <c r="CF69" i="24"/>
  <c r="CG69" i="24"/>
  <c r="CH69" i="24"/>
  <c r="CI69" i="24"/>
  <c r="CJ69" i="24"/>
  <c r="CK69" i="24"/>
  <c r="CL69" i="24"/>
  <c r="CM69" i="24"/>
  <c r="CN69" i="24"/>
  <c r="CO69" i="24"/>
  <c r="CP69" i="24"/>
  <c r="CQ69" i="24"/>
  <c r="CR69" i="24"/>
  <c r="CS69" i="24"/>
  <c r="CT69" i="24"/>
  <c r="CU69" i="24"/>
  <c r="CV69" i="24"/>
  <c r="CW69" i="24"/>
  <c r="CX69" i="24"/>
  <c r="CY69" i="24"/>
  <c r="CZ69" i="24"/>
  <c r="DA69" i="24"/>
  <c r="DB69" i="24"/>
  <c r="DC69" i="24"/>
  <c r="DD69" i="24"/>
  <c r="DE69" i="24"/>
  <c r="DF69" i="24"/>
  <c r="DG69" i="24"/>
  <c r="DH69" i="24"/>
  <c r="DI69" i="24"/>
  <c r="DJ69" i="24"/>
  <c r="DK69" i="24"/>
  <c r="DL69" i="24"/>
  <c r="DM69" i="24"/>
  <c r="DN69" i="24"/>
  <c r="DO69" i="24"/>
  <c r="DP69" i="24"/>
  <c r="DQ69" i="24"/>
  <c r="DR69" i="24"/>
  <c r="DS69" i="24"/>
  <c r="DT69" i="24"/>
  <c r="DU69" i="24"/>
  <c r="DV69" i="24"/>
  <c r="DW69" i="24"/>
  <c r="DX69" i="24"/>
  <c r="DY69" i="24"/>
  <c r="DZ69" i="24"/>
  <c r="EA69" i="24"/>
  <c r="BD70" i="24"/>
  <c r="BE70" i="24"/>
  <c r="BF70" i="24"/>
  <c r="BG70" i="24"/>
  <c r="BH70" i="24"/>
  <c r="BI70" i="24"/>
  <c r="BJ70" i="24"/>
  <c r="BK70" i="24"/>
  <c r="BL70" i="24"/>
  <c r="BM70" i="24"/>
  <c r="BN70" i="24"/>
  <c r="BO70" i="24"/>
  <c r="BP70" i="24"/>
  <c r="BQ70" i="24"/>
  <c r="BR70" i="24"/>
  <c r="BS70" i="24"/>
  <c r="BT70" i="24"/>
  <c r="BU70" i="24"/>
  <c r="BV70" i="24"/>
  <c r="BW70" i="24"/>
  <c r="BX70" i="24"/>
  <c r="BY70" i="24"/>
  <c r="BZ70" i="24"/>
  <c r="CA70" i="24"/>
  <c r="CB70" i="24"/>
  <c r="CC70" i="24"/>
  <c r="CD70" i="24"/>
  <c r="CE70" i="24"/>
  <c r="CF70" i="24"/>
  <c r="CG70" i="24"/>
  <c r="CH70" i="24"/>
  <c r="CI70" i="24"/>
  <c r="CJ70" i="24"/>
  <c r="CK70" i="24"/>
  <c r="CL70" i="24"/>
  <c r="CM70" i="24"/>
  <c r="CN70" i="24"/>
  <c r="CO70" i="24"/>
  <c r="CP70" i="24"/>
  <c r="CQ70" i="24"/>
  <c r="CR70" i="24"/>
  <c r="CS70" i="24"/>
  <c r="CT70" i="24"/>
  <c r="CU70" i="24"/>
  <c r="CV70" i="24"/>
  <c r="CW70" i="24"/>
  <c r="CX70" i="24"/>
  <c r="CY70" i="24"/>
  <c r="CZ70" i="24"/>
  <c r="DA70" i="24"/>
  <c r="DB70" i="24"/>
  <c r="DC70" i="24"/>
  <c r="DD70" i="24"/>
  <c r="DE70" i="24"/>
  <c r="DF70" i="24"/>
  <c r="DG70" i="24"/>
  <c r="DH70" i="24"/>
  <c r="DI70" i="24"/>
  <c r="DJ70" i="24"/>
  <c r="DK70" i="24"/>
  <c r="DL70" i="24"/>
  <c r="DM70" i="24"/>
  <c r="DN70" i="24"/>
  <c r="DO70" i="24"/>
  <c r="DP70" i="24"/>
  <c r="DQ70" i="24"/>
  <c r="DR70" i="24"/>
  <c r="DS70" i="24"/>
  <c r="DT70" i="24"/>
  <c r="DU70" i="24"/>
  <c r="DV70" i="24"/>
  <c r="DW70" i="24"/>
  <c r="DX70" i="24"/>
  <c r="DY70" i="24"/>
  <c r="DZ70" i="24"/>
  <c r="EA70" i="24"/>
  <c r="BD71" i="24"/>
  <c r="BE71" i="24"/>
  <c r="BF71" i="24"/>
  <c r="BG71" i="24"/>
  <c r="BH71" i="24"/>
  <c r="BI71" i="24"/>
  <c r="BJ71" i="24"/>
  <c r="BK71" i="24"/>
  <c r="BL71" i="24"/>
  <c r="BM71" i="24"/>
  <c r="BN71" i="24"/>
  <c r="BO71" i="24"/>
  <c r="BP71" i="24"/>
  <c r="BQ71" i="24"/>
  <c r="BR71" i="24"/>
  <c r="BS71" i="24"/>
  <c r="BT71" i="24"/>
  <c r="BU71" i="24"/>
  <c r="BV71" i="24"/>
  <c r="BW71" i="24"/>
  <c r="BX71" i="24"/>
  <c r="BY71" i="24"/>
  <c r="BZ71" i="24"/>
  <c r="CA71" i="24"/>
  <c r="CB71" i="24"/>
  <c r="CC71" i="24"/>
  <c r="CD71" i="24"/>
  <c r="CE71" i="24"/>
  <c r="CF71" i="24"/>
  <c r="CG71" i="24"/>
  <c r="CH71" i="24"/>
  <c r="CI71" i="24"/>
  <c r="CJ71" i="24"/>
  <c r="CK71" i="24"/>
  <c r="CL71" i="24"/>
  <c r="CM71" i="24"/>
  <c r="CN71" i="24"/>
  <c r="CO71" i="24"/>
  <c r="CP71" i="24"/>
  <c r="CQ71" i="24"/>
  <c r="CR71" i="24"/>
  <c r="CS71" i="24"/>
  <c r="CT71" i="24"/>
  <c r="CU71" i="24"/>
  <c r="CV71" i="24"/>
  <c r="CW71" i="24"/>
  <c r="CX71" i="24"/>
  <c r="CY71" i="24"/>
  <c r="CZ71" i="24"/>
  <c r="DA71" i="24"/>
  <c r="DB71" i="24"/>
  <c r="DC71" i="24"/>
  <c r="DD71" i="24"/>
  <c r="DE71" i="24"/>
  <c r="DF71" i="24"/>
  <c r="DG71" i="24"/>
  <c r="DH71" i="24"/>
  <c r="DI71" i="24"/>
  <c r="DJ71" i="24"/>
  <c r="DK71" i="24"/>
  <c r="DL71" i="24"/>
  <c r="DM71" i="24"/>
  <c r="DN71" i="24"/>
  <c r="DO71" i="24"/>
  <c r="DP71" i="24"/>
  <c r="DQ71" i="24"/>
  <c r="DR71" i="24"/>
  <c r="DS71" i="24"/>
  <c r="DT71" i="24"/>
  <c r="DU71" i="24"/>
  <c r="DV71" i="24"/>
  <c r="DW71" i="24"/>
  <c r="DX71" i="24"/>
  <c r="DY71" i="24"/>
  <c r="DZ71" i="24"/>
  <c r="EA71" i="24"/>
  <c r="BD72" i="24"/>
  <c r="BE72" i="24"/>
  <c r="BF72" i="24"/>
  <c r="BG72" i="24"/>
  <c r="BH72" i="24"/>
  <c r="BI72" i="24"/>
  <c r="BJ72" i="24"/>
  <c r="BK72" i="24"/>
  <c r="BL72" i="24"/>
  <c r="BM72" i="24"/>
  <c r="BN72" i="24"/>
  <c r="BO72" i="24"/>
  <c r="BP72" i="24"/>
  <c r="BQ72" i="24"/>
  <c r="BR72" i="24"/>
  <c r="BS72" i="24"/>
  <c r="BT72" i="24"/>
  <c r="BU72" i="24"/>
  <c r="BV72" i="24"/>
  <c r="BW72" i="24"/>
  <c r="BX72" i="24"/>
  <c r="BY72" i="24"/>
  <c r="BZ72" i="24"/>
  <c r="CA72" i="24"/>
  <c r="CB72" i="24"/>
  <c r="CC72" i="24"/>
  <c r="CD72" i="24"/>
  <c r="CE72" i="24"/>
  <c r="CF72" i="24"/>
  <c r="CG72" i="24"/>
  <c r="CH72" i="24"/>
  <c r="CI72" i="24"/>
  <c r="CJ72" i="24"/>
  <c r="CK72" i="24"/>
  <c r="CL72" i="24"/>
  <c r="CM72" i="24"/>
  <c r="CN72" i="24"/>
  <c r="CO72" i="24"/>
  <c r="CP72" i="24"/>
  <c r="CQ72" i="24"/>
  <c r="CR72" i="24"/>
  <c r="CS72" i="24"/>
  <c r="CT72" i="24"/>
  <c r="CU72" i="24"/>
  <c r="CV72" i="24"/>
  <c r="CW72" i="24"/>
  <c r="CX72" i="24"/>
  <c r="CY72" i="24"/>
  <c r="CZ72" i="24"/>
  <c r="DA72" i="24"/>
  <c r="DB72" i="24"/>
  <c r="DC72" i="24"/>
  <c r="DD72" i="24"/>
  <c r="DE72" i="24"/>
  <c r="DF72" i="24"/>
  <c r="DG72" i="24"/>
  <c r="DH72" i="24"/>
  <c r="DI72" i="24"/>
  <c r="DJ72" i="24"/>
  <c r="DK72" i="24"/>
  <c r="DL72" i="24"/>
  <c r="DM72" i="24"/>
  <c r="DN72" i="24"/>
  <c r="DO72" i="24"/>
  <c r="DP72" i="24"/>
  <c r="DQ72" i="24"/>
  <c r="DR72" i="24"/>
  <c r="DS72" i="24"/>
  <c r="DT72" i="24"/>
  <c r="DU72" i="24"/>
  <c r="DV72" i="24"/>
  <c r="DW72" i="24"/>
  <c r="DX72" i="24"/>
  <c r="DY72" i="24"/>
  <c r="DZ72" i="24"/>
  <c r="EA72" i="24"/>
  <c r="BD73" i="24"/>
  <c r="BE73" i="24"/>
  <c r="BF73" i="24"/>
  <c r="BG73" i="24"/>
  <c r="BH73" i="24"/>
  <c r="BI73" i="24"/>
  <c r="BJ73" i="24"/>
  <c r="BK73" i="24"/>
  <c r="BL73" i="24"/>
  <c r="BM73" i="24"/>
  <c r="BN73" i="24"/>
  <c r="BO73" i="24"/>
  <c r="BP73" i="24"/>
  <c r="BQ73" i="24"/>
  <c r="BR73" i="24"/>
  <c r="BS73" i="24"/>
  <c r="BT73" i="24"/>
  <c r="BU73" i="24"/>
  <c r="BV73" i="24"/>
  <c r="BW73" i="24"/>
  <c r="BX73" i="24"/>
  <c r="BY73" i="24"/>
  <c r="BZ73" i="24"/>
  <c r="CA73" i="24"/>
  <c r="CB73" i="24"/>
  <c r="CC73" i="24"/>
  <c r="CD73" i="24"/>
  <c r="CE73" i="24"/>
  <c r="CF73" i="24"/>
  <c r="CG73" i="24"/>
  <c r="CH73" i="24"/>
  <c r="CI73" i="24"/>
  <c r="CJ73" i="24"/>
  <c r="CK73" i="24"/>
  <c r="CL73" i="24"/>
  <c r="CM73" i="24"/>
  <c r="CN73" i="24"/>
  <c r="CO73" i="24"/>
  <c r="CP73" i="24"/>
  <c r="CQ73" i="24"/>
  <c r="CR73" i="24"/>
  <c r="CS73" i="24"/>
  <c r="CT73" i="24"/>
  <c r="CU73" i="24"/>
  <c r="CV73" i="24"/>
  <c r="CW73" i="24"/>
  <c r="CX73" i="24"/>
  <c r="CY73" i="24"/>
  <c r="CZ73" i="24"/>
  <c r="DA73" i="24"/>
  <c r="DB73" i="24"/>
  <c r="DC73" i="24"/>
  <c r="DD73" i="24"/>
  <c r="DE73" i="24"/>
  <c r="DF73" i="24"/>
  <c r="DG73" i="24"/>
  <c r="DH73" i="24"/>
  <c r="DI73" i="24"/>
  <c r="DJ73" i="24"/>
  <c r="DK73" i="24"/>
  <c r="DL73" i="24"/>
  <c r="DM73" i="24"/>
  <c r="DN73" i="24"/>
  <c r="DO73" i="24"/>
  <c r="DP73" i="24"/>
  <c r="DQ73" i="24"/>
  <c r="DR73" i="24"/>
  <c r="DS73" i="24"/>
  <c r="DT73" i="24"/>
  <c r="DU73" i="24"/>
  <c r="DV73" i="24"/>
  <c r="DW73" i="24"/>
  <c r="DX73" i="24"/>
  <c r="DY73" i="24"/>
  <c r="DZ73" i="24"/>
  <c r="EA73" i="24"/>
  <c r="BD74" i="24"/>
  <c r="BE74" i="24"/>
  <c r="BF74" i="24"/>
  <c r="BG74" i="24"/>
  <c r="BH74" i="24"/>
  <c r="BI74" i="24"/>
  <c r="BJ74" i="24"/>
  <c r="BK74" i="24"/>
  <c r="BL74" i="24"/>
  <c r="BM74" i="24"/>
  <c r="BN74" i="24"/>
  <c r="BO74" i="24"/>
  <c r="BP74" i="24"/>
  <c r="BQ74" i="24"/>
  <c r="BR74" i="24"/>
  <c r="BS74" i="24"/>
  <c r="BT74" i="24"/>
  <c r="BU74" i="24"/>
  <c r="BV74" i="24"/>
  <c r="BW74" i="24"/>
  <c r="BX74" i="24"/>
  <c r="BY74" i="24"/>
  <c r="BZ74" i="24"/>
  <c r="CA74" i="24"/>
  <c r="CB74" i="24"/>
  <c r="CC74" i="24"/>
  <c r="CD74" i="24"/>
  <c r="CE74" i="24"/>
  <c r="CF74" i="24"/>
  <c r="CG74" i="24"/>
  <c r="CH74" i="24"/>
  <c r="CI74" i="24"/>
  <c r="CJ74" i="24"/>
  <c r="CK74" i="24"/>
  <c r="CL74" i="24"/>
  <c r="CM74" i="24"/>
  <c r="CN74" i="24"/>
  <c r="CO74" i="24"/>
  <c r="CP74" i="24"/>
  <c r="CQ74" i="24"/>
  <c r="CR74" i="24"/>
  <c r="CS74" i="24"/>
  <c r="CT74" i="24"/>
  <c r="CU74" i="24"/>
  <c r="CV74" i="24"/>
  <c r="CW74" i="24"/>
  <c r="CX74" i="24"/>
  <c r="CY74" i="24"/>
  <c r="CZ74" i="24"/>
  <c r="DA74" i="24"/>
  <c r="DB74" i="24"/>
  <c r="DC74" i="24"/>
  <c r="DD74" i="24"/>
  <c r="DE74" i="24"/>
  <c r="DF74" i="24"/>
  <c r="DG74" i="24"/>
  <c r="DH74" i="24"/>
  <c r="DI74" i="24"/>
  <c r="DJ74" i="24"/>
  <c r="DK74" i="24"/>
  <c r="DL74" i="24"/>
  <c r="DM74" i="24"/>
  <c r="DN74" i="24"/>
  <c r="DO74" i="24"/>
  <c r="DP74" i="24"/>
  <c r="DQ74" i="24"/>
  <c r="DR74" i="24"/>
  <c r="DS74" i="24"/>
  <c r="DT74" i="24"/>
  <c r="DU74" i="24"/>
  <c r="DV74" i="24"/>
  <c r="DW74" i="24"/>
  <c r="DX74" i="24"/>
  <c r="DY74" i="24"/>
  <c r="DZ74" i="24"/>
  <c r="EA74" i="24"/>
  <c r="BD75" i="24"/>
  <c r="BE75" i="24"/>
  <c r="BF75" i="24"/>
  <c r="BG75" i="24"/>
  <c r="BH75" i="24"/>
  <c r="BI75" i="24"/>
  <c r="BJ75" i="24"/>
  <c r="BK75" i="24"/>
  <c r="BL75" i="24"/>
  <c r="BM75" i="24"/>
  <c r="BN75" i="24"/>
  <c r="BO75" i="24"/>
  <c r="BP75" i="24"/>
  <c r="BQ75" i="24"/>
  <c r="BR75" i="24"/>
  <c r="BS75" i="24"/>
  <c r="BT75" i="24"/>
  <c r="BU75" i="24"/>
  <c r="BV75" i="24"/>
  <c r="BW75" i="24"/>
  <c r="BX75" i="24"/>
  <c r="BY75" i="24"/>
  <c r="BZ75" i="24"/>
  <c r="CA75" i="24"/>
  <c r="CB75" i="24"/>
  <c r="CC75" i="24"/>
  <c r="CD75" i="24"/>
  <c r="CE75" i="24"/>
  <c r="CF75" i="24"/>
  <c r="CG75" i="24"/>
  <c r="CH75" i="24"/>
  <c r="CI75" i="24"/>
  <c r="CJ75" i="24"/>
  <c r="CK75" i="24"/>
  <c r="CL75" i="24"/>
  <c r="CM75" i="24"/>
  <c r="CN75" i="24"/>
  <c r="CO75" i="24"/>
  <c r="CP75" i="24"/>
  <c r="CQ75" i="24"/>
  <c r="CR75" i="24"/>
  <c r="CS75" i="24"/>
  <c r="CT75" i="24"/>
  <c r="CU75" i="24"/>
  <c r="CV75" i="24"/>
  <c r="CW75" i="24"/>
  <c r="CX75" i="24"/>
  <c r="CY75" i="24"/>
  <c r="CZ75" i="24"/>
  <c r="DA75" i="24"/>
  <c r="DB75" i="24"/>
  <c r="DC75" i="24"/>
  <c r="DD75" i="24"/>
  <c r="DE75" i="24"/>
  <c r="DF75" i="24"/>
  <c r="DG75" i="24"/>
  <c r="DH75" i="24"/>
  <c r="DI75" i="24"/>
  <c r="DJ75" i="24"/>
  <c r="DK75" i="24"/>
  <c r="DL75" i="24"/>
  <c r="DM75" i="24"/>
  <c r="DN75" i="24"/>
  <c r="DO75" i="24"/>
  <c r="DP75" i="24"/>
  <c r="DQ75" i="24"/>
  <c r="DR75" i="24"/>
  <c r="DS75" i="24"/>
  <c r="DT75" i="24"/>
  <c r="DU75" i="24"/>
  <c r="DV75" i="24"/>
  <c r="DW75" i="24"/>
  <c r="DX75" i="24"/>
  <c r="DY75" i="24"/>
  <c r="DZ75" i="24"/>
  <c r="EA75" i="24"/>
  <c r="BD76" i="24"/>
  <c r="BE76" i="24"/>
  <c r="BF76" i="24"/>
  <c r="BG76" i="24"/>
  <c r="BH76" i="24"/>
  <c r="BI76" i="24"/>
  <c r="BJ76" i="24"/>
  <c r="BK76" i="24"/>
  <c r="BL76" i="24"/>
  <c r="BM76" i="24"/>
  <c r="BN76" i="24"/>
  <c r="BO76" i="24"/>
  <c r="BP76" i="24"/>
  <c r="BQ76" i="24"/>
  <c r="BR76" i="24"/>
  <c r="BS76" i="24"/>
  <c r="BT76" i="24"/>
  <c r="BU76" i="24"/>
  <c r="BV76" i="24"/>
  <c r="BW76" i="24"/>
  <c r="BX76" i="24"/>
  <c r="BY76" i="24"/>
  <c r="BZ76" i="24"/>
  <c r="CA76" i="24"/>
  <c r="CB76" i="24"/>
  <c r="CC76" i="24"/>
  <c r="CD76" i="24"/>
  <c r="CE76" i="24"/>
  <c r="CF76" i="24"/>
  <c r="CG76" i="24"/>
  <c r="CH76" i="24"/>
  <c r="CI76" i="24"/>
  <c r="CJ76" i="24"/>
  <c r="CK76" i="24"/>
  <c r="CL76" i="24"/>
  <c r="CM76" i="24"/>
  <c r="CN76" i="24"/>
  <c r="CO76" i="24"/>
  <c r="CP76" i="24"/>
  <c r="CQ76" i="24"/>
  <c r="CR76" i="24"/>
  <c r="CS76" i="24"/>
  <c r="CT76" i="24"/>
  <c r="CU76" i="24"/>
  <c r="CV76" i="24"/>
  <c r="CW76" i="24"/>
  <c r="CX76" i="24"/>
  <c r="CY76" i="24"/>
  <c r="CZ76" i="24"/>
  <c r="DA76" i="24"/>
  <c r="DB76" i="24"/>
  <c r="DC76" i="24"/>
  <c r="DD76" i="24"/>
  <c r="DE76" i="24"/>
  <c r="DF76" i="24"/>
  <c r="DG76" i="24"/>
  <c r="DH76" i="24"/>
  <c r="DI76" i="24"/>
  <c r="DJ76" i="24"/>
  <c r="DK76" i="24"/>
  <c r="DL76" i="24"/>
  <c r="DM76" i="24"/>
  <c r="DN76" i="24"/>
  <c r="DO76" i="24"/>
  <c r="DP76" i="24"/>
  <c r="DQ76" i="24"/>
  <c r="DR76" i="24"/>
  <c r="DS76" i="24"/>
  <c r="DT76" i="24"/>
  <c r="DU76" i="24"/>
  <c r="DV76" i="24"/>
  <c r="DW76" i="24"/>
  <c r="DX76" i="24"/>
  <c r="DY76" i="24"/>
  <c r="DZ76" i="24"/>
  <c r="EA76" i="24"/>
  <c r="BD77" i="24"/>
  <c r="BE77" i="24"/>
  <c r="BF77" i="24"/>
  <c r="BG77" i="24"/>
  <c r="BH77" i="24"/>
  <c r="BI77" i="24"/>
  <c r="BJ77" i="24"/>
  <c r="BK77" i="24"/>
  <c r="BL77" i="24"/>
  <c r="BM77" i="24"/>
  <c r="BN77" i="24"/>
  <c r="BO77" i="24"/>
  <c r="BP77" i="24"/>
  <c r="BQ77" i="24"/>
  <c r="BR77" i="24"/>
  <c r="BS77" i="24"/>
  <c r="BT77" i="24"/>
  <c r="BU77" i="24"/>
  <c r="BV77" i="24"/>
  <c r="BW77" i="24"/>
  <c r="BX77" i="24"/>
  <c r="BY77" i="24"/>
  <c r="BZ77" i="24"/>
  <c r="CA77" i="24"/>
  <c r="CB77" i="24"/>
  <c r="CC77" i="24"/>
  <c r="CD77" i="24"/>
  <c r="CE77" i="24"/>
  <c r="CF77" i="24"/>
  <c r="CG77" i="24"/>
  <c r="CH77" i="24"/>
  <c r="CI77" i="24"/>
  <c r="CJ77" i="24"/>
  <c r="CK77" i="24"/>
  <c r="CL77" i="24"/>
  <c r="CM77" i="24"/>
  <c r="CN77" i="24"/>
  <c r="CO77" i="24"/>
  <c r="CP77" i="24"/>
  <c r="CQ77" i="24"/>
  <c r="CR77" i="24"/>
  <c r="CS77" i="24"/>
  <c r="CT77" i="24"/>
  <c r="CU77" i="24"/>
  <c r="CV77" i="24"/>
  <c r="CW77" i="24"/>
  <c r="CX77" i="24"/>
  <c r="CY77" i="24"/>
  <c r="CZ77" i="24"/>
  <c r="DA77" i="24"/>
  <c r="DB77" i="24"/>
  <c r="DC77" i="24"/>
  <c r="DD77" i="24"/>
  <c r="DE77" i="24"/>
  <c r="DF77" i="24"/>
  <c r="DG77" i="24"/>
  <c r="DH77" i="24"/>
  <c r="DI77" i="24"/>
  <c r="DJ77" i="24"/>
  <c r="DK77" i="24"/>
  <c r="DL77" i="24"/>
  <c r="DM77" i="24"/>
  <c r="DN77" i="24"/>
  <c r="DO77" i="24"/>
  <c r="DP77" i="24"/>
  <c r="DQ77" i="24"/>
  <c r="DR77" i="24"/>
  <c r="DS77" i="24"/>
  <c r="DT77" i="24"/>
  <c r="DU77" i="24"/>
  <c r="DV77" i="24"/>
  <c r="DW77" i="24"/>
  <c r="DX77" i="24"/>
  <c r="DY77" i="24"/>
  <c r="DZ77" i="24"/>
  <c r="EA77" i="24"/>
  <c r="BD78" i="24"/>
  <c r="BE78" i="24"/>
  <c r="BF78" i="24"/>
  <c r="BG78" i="24"/>
  <c r="BH78" i="24"/>
  <c r="BI78" i="24"/>
  <c r="BJ78" i="24"/>
  <c r="BK78" i="24"/>
  <c r="BL78" i="24"/>
  <c r="BM78" i="24"/>
  <c r="BN78" i="24"/>
  <c r="BO78" i="24"/>
  <c r="BP78" i="24"/>
  <c r="BQ78" i="24"/>
  <c r="BR78" i="24"/>
  <c r="BS78" i="24"/>
  <c r="BT78" i="24"/>
  <c r="BU78" i="24"/>
  <c r="BV78" i="24"/>
  <c r="BW78" i="24"/>
  <c r="BX78" i="24"/>
  <c r="BY78" i="24"/>
  <c r="BZ78" i="24"/>
  <c r="CA78" i="24"/>
  <c r="CB78" i="24"/>
  <c r="CC78" i="24"/>
  <c r="CD78" i="24"/>
  <c r="CE78" i="24"/>
  <c r="CF78" i="24"/>
  <c r="CG78" i="24"/>
  <c r="CH78" i="24"/>
  <c r="CI78" i="24"/>
  <c r="CJ78" i="24"/>
  <c r="CK78" i="24"/>
  <c r="CL78" i="24"/>
  <c r="CM78" i="24"/>
  <c r="CN78" i="24"/>
  <c r="CO78" i="24"/>
  <c r="CP78" i="24"/>
  <c r="CQ78" i="24"/>
  <c r="CR78" i="24"/>
  <c r="CS78" i="24"/>
  <c r="CT78" i="24"/>
  <c r="CU78" i="24"/>
  <c r="CV78" i="24"/>
  <c r="CW78" i="24"/>
  <c r="CX78" i="24"/>
  <c r="CY78" i="24"/>
  <c r="CZ78" i="24"/>
  <c r="DA78" i="24"/>
  <c r="DB78" i="24"/>
  <c r="DC78" i="24"/>
  <c r="DD78" i="24"/>
  <c r="DE78" i="24"/>
  <c r="DF78" i="24"/>
  <c r="DG78" i="24"/>
  <c r="DH78" i="24"/>
  <c r="DI78" i="24"/>
  <c r="DJ78" i="24"/>
  <c r="DK78" i="24"/>
  <c r="DL78" i="24"/>
  <c r="DM78" i="24"/>
  <c r="DN78" i="24"/>
  <c r="DO78" i="24"/>
  <c r="DP78" i="24"/>
  <c r="DQ78" i="24"/>
  <c r="DR78" i="24"/>
  <c r="DS78" i="24"/>
  <c r="DT78" i="24"/>
  <c r="DU78" i="24"/>
  <c r="DV78" i="24"/>
  <c r="DW78" i="24"/>
  <c r="DX78" i="24"/>
  <c r="DY78" i="24"/>
  <c r="DZ78" i="24"/>
  <c r="EA78" i="24"/>
  <c r="BD79" i="24"/>
  <c r="BE79" i="24"/>
  <c r="BF79" i="24"/>
  <c r="BG79" i="24"/>
  <c r="BH79" i="24"/>
  <c r="BI79" i="24"/>
  <c r="BJ79" i="24"/>
  <c r="BK79" i="24"/>
  <c r="BL79" i="24"/>
  <c r="BM79" i="24"/>
  <c r="BN79" i="24"/>
  <c r="BO79" i="24"/>
  <c r="BP79" i="24"/>
  <c r="BQ79" i="24"/>
  <c r="BR79" i="24"/>
  <c r="BS79" i="24"/>
  <c r="BT79" i="24"/>
  <c r="BU79" i="24"/>
  <c r="BV79" i="24"/>
  <c r="BW79" i="24"/>
  <c r="BX79" i="24"/>
  <c r="BY79" i="24"/>
  <c r="BZ79" i="24"/>
  <c r="CA79" i="24"/>
  <c r="CB79" i="24"/>
  <c r="CC79" i="24"/>
  <c r="CD79" i="24"/>
  <c r="CE79" i="24"/>
  <c r="CF79" i="24"/>
  <c r="CG79" i="24"/>
  <c r="CH79" i="24"/>
  <c r="CI79" i="24"/>
  <c r="CJ79" i="24"/>
  <c r="CK79" i="24"/>
  <c r="CL79" i="24"/>
  <c r="CM79" i="24"/>
  <c r="CN79" i="24"/>
  <c r="CO79" i="24"/>
  <c r="CP79" i="24"/>
  <c r="CQ79" i="24"/>
  <c r="CR79" i="24"/>
  <c r="CS79" i="24"/>
  <c r="CT79" i="24"/>
  <c r="CU79" i="24"/>
  <c r="CV79" i="24"/>
  <c r="CW79" i="24"/>
  <c r="CX79" i="24"/>
  <c r="CY79" i="24"/>
  <c r="CZ79" i="24"/>
  <c r="DA79" i="24"/>
  <c r="DB79" i="24"/>
  <c r="DC79" i="24"/>
  <c r="DD79" i="24"/>
  <c r="DE79" i="24"/>
  <c r="DF79" i="24"/>
  <c r="DG79" i="24"/>
  <c r="DH79" i="24"/>
  <c r="DI79" i="24"/>
  <c r="DJ79" i="24"/>
  <c r="DK79" i="24"/>
  <c r="DL79" i="24"/>
  <c r="DM79" i="24"/>
  <c r="DN79" i="24"/>
  <c r="DO79" i="24"/>
  <c r="DP79" i="24"/>
  <c r="DQ79" i="24"/>
  <c r="DR79" i="24"/>
  <c r="DS79" i="24"/>
  <c r="DT79" i="24"/>
  <c r="DU79" i="24"/>
  <c r="DV79" i="24"/>
  <c r="DW79" i="24"/>
  <c r="DX79" i="24"/>
  <c r="DY79" i="24"/>
  <c r="DZ79" i="24"/>
  <c r="EA79" i="24"/>
  <c r="BD80" i="24"/>
  <c r="BE80" i="24"/>
  <c r="BF80" i="24"/>
  <c r="BG80" i="24"/>
  <c r="BH80" i="24"/>
  <c r="BI80" i="24"/>
  <c r="BJ80" i="24"/>
  <c r="BK80" i="24"/>
  <c r="BL80" i="24"/>
  <c r="BM80" i="24"/>
  <c r="BN80" i="24"/>
  <c r="BO80" i="24"/>
  <c r="BP80" i="24"/>
  <c r="BQ80" i="24"/>
  <c r="BR80" i="24"/>
  <c r="BS80" i="24"/>
  <c r="BT80" i="24"/>
  <c r="BU80" i="24"/>
  <c r="BV80" i="24"/>
  <c r="BW80" i="24"/>
  <c r="BX80" i="24"/>
  <c r="BY80" i="24"/>
  <c r="BZ80" i="24"/>
  <c r="CA80" i="24"/>
  <c r="CB80" i="24"/>
  <c r="CC80" i="24"/>
  <c r="CD80" i="24"/>
  <c r="CE80" i="24"/>
  <c r="CF80" i="24"/>
  <c r="CG80" i="24"/>
  <c r="CH80" i="24"/>
  <c r="CI80" i="24"/>
  <c r="CJ80" i="24"/>
  <c r="CK80" i="24"/>
  <c r="CL80" i="24"/>
  <c r="CM80" i="24"/>
  <c r="CN80" i="24"/>
  <c r="CO80" i="24"/>
  <c r="CP80" i="24"/>
  <c r="CQ80" i="24"/>
  <c r="CR80" i="24"/>
  <c r="CS80" i="24"/>
  <c r="CT80" i="24"/>
  <c r="CU80" i="24"/>
  <c r="CV80" i="24"/>
  <c r="CW80" i="24"/>
  <c r="CX80" i="24"/>
  <c r="CY80" i="24"/>
  <c r="CZ80" i="24"/>
  <c r="DA80" i="24"/>
  <c r="DB80" i="24"/>
  <c r="DC80" i="24"/>
  <c r="DD80" i="24"/>
  <c r="DE80" i="24"/>
  <c r="DF80" i="24"/>
  <c r="DG80" i="24"/>
  <c r="DH80" i="24"/>
  <c r="DI80" i="24"/>
  <c r="DJ80" i="24"/>
  <c r="DK80" i="24"/>
  <c r="DL80" i="24"/>
  <c r="DM80" i="24"/>
  <c r="DN80" i="24"/>
  <c r="DO80" i="24"/>
  <c r="DP80" i="24"/>
  <c r="DQ80" i="24"/>
  <c r="DR80" i="24"/>
  <c r="DS80" i="24"/>
  <c r="DT80" i="24"/>
  <c r="DU80" i="24"/>
  <c r="DV80" i="24"/>
  <c r="DW80" i="24"/>
  <c r="DX80" i="24"/>
  <c r="DY80" i="24"/>
  <c r="DZ80" i="24"/>
  <c r="EA80" i="24"/>
  <c r="BD81" i="24"/>
  <c r="BE81" i="24"/>
  <c r="BF81" i="24"/>
  <c r="BG81" i="24"/>
  <c r="BH81" i="24"/>
  <c r="BI81" i="24"/>
  <c r="BJ81" i="24"/>
  <c r="BK81" i="24"/>
  <c r="BL81" i="24"/>
  <c r="BM81" i="24"/>
  <c r="BN81" i="24"/>
  <c r="BO81" i="24"/>
  <c r="BP81" i="24"/>
  <c r="BQ81" i="24"/>
  <c r="BR81" i="24"/>
  <c r="BS81" i="24"/>
  <c r="BT81" i="24"/>
  <c r="BU81" i="24"/>
  <c r="BV81" i="24"/>
  <c r="BW81" i="24"/>
  <c r="BX81" i="24"/>
  <c r="BY81" i="24"/>
  <c r="BZ81" i="24"/>
  <c r="CA81" i="24"/>
  <c r="CB81" i="24"/>
  <c r="CC81" i="24"/>
  <c r="CD81" i="24"/>
  <c r="CE81" i="24"/>
  <c r="CF81" i="24"/>
  <c r="CG81" i="24"/>
  <c r="CH81" i="24"/>
  <c r="CI81" i="24"/>
  <c r="CJ81" i="24"/>
  <c r="CK81" i="24"/>
  <c r="CL81" i="24"/>
  <c r="CM81" i="24"/>
  <c r="CN81" i="24"/>
  <c r="CO81" i="24"/>
  <c r="CP81" i="24"/>
  <c r="CQ81" i="24"/>
  <c r="CR81" i="24"/>
  <c r="CS81" i="24"/>
  <c r="CT81" i="24"/>
  <c r="CU81" i="24"/>
  <c r="CV81" i="24"/>
  <c r="CW81" i="24"/>
  <c r="CX81" i="24"/>
  <c r="CY81" i="24"/>
  <c r="CZ81" i="24"/>
  <c r="DA81" i="24"/>
  <c r="DB81" i="24"/>
  <c r="DC81" i="24"/>
  <c r="DD81" i="24"/>
  <c r="DE81" i="24"/>
  <c r="DF81" i="24"/>
  <c r="DG81" i="24"/>
  <c r="DH81" i="24"/>
  <c r="DI81" i="24"/>
  <c r="DJ81" i="24"/>
  <c r="DK81" i="24"/>
  <c r="DL81" i="24"/>
  <c r="DM81" i="24"/>
  <c r="DN81" i="24"/>
  <c r="DO81" i="24"/>
  <c r="DP81" i="24"/>
  <c r="DQ81" i="24"/>
  <c r="DR81" i="24"/>
  <c r="DS81" i="24"/>
  <c r="DT81" i="24"/>
  <c r="DU81" i="24"/>
  <c r="DV81" i="24"/>
  <c r="DW81" i="24"/>
  <c r="DX81" i="24"/>
  <c r="DY81" i="24"/>
  <c r="DZ81" i="24"/>
  <c r="EA81" i="24"/>
  <c r="BD82" i="24"/>
  <c r="BE82" i="24"/>
  <c r="BF82" i="24"/>
  <c r="BG82" i="24"/>
  <c r="BH82" i="24"/>
  <c r="BI82" i="24"/>
  <c r="BJ82" i="24"/>
  <c r="BK82" i="24"/>
  <c r="BL82" i="24"/>
  <c r="BM82" i="24"/>
  <c r="BN82" i="24"/>
  <c r="BO82" i="24"/>
  <c r="BP82" i="24"/>
  <c r="BQ82" i="24"/>
  <c r="BR82" i="24"/>
  <c r="BS82" i="24"/>
  <c r="BT82" i="24"/>
  <c r="BU82" i="24"/>
  <c r="BV82" i="24"/>
  <c r="BW82" i="24"/>
  <c r="BX82" i="24"/>
  <c r="BY82" i="24"/>
  <c r="BZ82" i="24"/>
  <c r="CA82" i="24"/>
  <c r="CB82" i="24"/>
  <c r="CC82" i="24"/>
  <c r="CD82" i="24"/>
  <c r="CE82" i="24"/>
  <c r="CF82" i="24"/>
  <c r="CG82" i="24"/>
  <c r="CH82" i="24"/>
  <c r="CI82" i="24"/>
  <c r="CJ82" i="24"/>
  <c r="CK82" i="24"/>
  <c r="CL82" i="24"/>
  <c r="CM82" i="24"/>
  <c r="CN82" i="24"/>
  <c r="CO82" i="24"/>
  <c r="CP82" i="24"/>
  <c r="CQ82" i="24"/>
  <c r="CR82" i="24"/>
  <c r="CS82" i="24"/>
  <c r="CT82" i="24"/>
  <c r="CU82" i="24"/>
  <c r="CV82" i="24"/>
  <c r="CW82" i="24"/>
  <c r="CX82" i="24"/>
  <c r="CY82" i="24"/>
  <c r="CZ82" i="24"/>
  <c r="DA82" i="24"/>
  <c r="DB82" i="24"/>
  <c r="DC82" i="24"/>
  <c r="DD82" i="24"/>
  <c r="DE82" i="24"/>
  <c r="DF82" i="24"/>
  <c r="DG82" i="24"/>
  <c r="DH82" i="24"/>
  <c r="DI82" i="24"/>
  <c r="DJ82" i="24"/>
  <c r="DK82" i="24"/>
  <c r="DL82" i="24"/>
  <c r="DM82" i="24"/>
  <c r="DN82" i="24"/>
  <c r="DO82" i="24"/>
  <c r="DP82" i="24"/>
  <c r="DQ82" i="24"/>
  <c r="DR82" i="24"/>
  <c r="DS82" i="24"/>
  <c r="DT82" i="24"/>
  <c r="DU82" i="24"/>
  <c r="DV82" i="24"/>
  <c r="DW82" i="24"/>
  <c r="DX82" i="24"/>
  <c r="DY82" i="24"/>
  <c r="DZ82" i="24"/>
  <c r="EA82" i="24"/>
  <c r="BD83" i="24"/>
  <c r="BE83" i="24"/>
  <c r="BF83" i="24"/>
  <c r="BG83" i="24"/>
  <c r="BH83" i="24"/>
  <c r="BI83" i="24"/>
  <c r="BJ83" i="24"/>
  <c r="BK83" i="24"/>
  <c r="BL83" i="24"/>
  <c r="BM83" i="24"/>
  <c r="BN83" i="24"/>
  <c r="BO83" i="24"/>
  <c r="BP83" i="24"/>
  <c r="BQ83" i="24"/>
  <c r="BR83" i="24"/>
  <c r="BS83" i="24"/>
  <c r="BT83" i="24"/>
  <c r="BU83" i="24"/>
  <c r="BV83" i="24"/>
  <c r="BW83" i="24"/>
  <c r="BX83" i="24"/>
  <c r="BY83" i="24"/>
  <c r="BZ83" i="24"/>
  <c r="CA83" i="24"/>
  <c r="CB83" i="24"/>
  <c r="CC83" i="24"/>
  <c r="CD83" i="24"/>
  <c r="CE83" i="24"/>
  <c r="CF83" i="24"/>
  <c r="CG83" i="24"/>
  <c r="CH83" i="24"/>
  <c r="CI83" i="24"/>
  <c r="CJ83" i="24"/>
  <c r="CK83" i="24"/>
  <c r="CL83" i="24"/>
  <c r="CM83" i="24"/>
  <c r="CN83" i="24"/>
  <c r="CO83" i="24"/>
  <c r="CP83" i="24"/>
  <c r="CQ83" i="24"/>
  <c r="CR83" i="24"/>
  <c r="CS83" i="24"/>
  <c r="CT83" i="24"/>
  <c r="CU83" i="24"/>
  <c r="CV83" i="24"/>
  <c r="CW83" i="24"/>
  <c r="CX83" i="24"/>
  <c r="CY83" i="24"/>
  <c r="CZ83" i="24"/>
  <c r="DA83" i="24"/>
  <c r="DB83" i="24"/>
  <c r="DC83" i="24"/>
  <c r="DD83" i="24"/>
  <c r="DE83" i="24"/>
  <c r="DF83" i="24"/>
  <c r="DG83" i="24"/>
  <c r="DH83" i="24"/>
  <c r="DI83" i="24"/>
  <c r="DJ83" i="24"/>
  <c r="DK83" i="24"/>
  <c r="DL83" i="24"/>
  <c r="DM83" i="24"/>
  <c r="DN83" i="24"/>
  <c r="DO83" i="24"/>
  <c r="DP83" i="24"/>
  <c r="DQ83" i="24"/>
  <c r="DR83" i="24"/>
  <c r="DS83" i="24"/>
  <c r="DT83" i="24"/>
  <c r="DU83" i="24"/>
  <c r="DV83" i="24"/>
  <c r="DW83" i="24"/>
  <c r="DX83" i="24"/>
  <c r="DY83" i="24"/>
  <c r="DZ83" i="24"/>
  <c r="EA83" i="24"/>
  <c r="BD84" i="24"/>
  <c r="BE84" i="24"/>
  <c r="BF84" i="24"/>
  <c r="BG84" i="24"/>
  <c r="BH84" i="24"/>
  <c r="BI84" i="24"/>
  <c r="BJ84" i="24"/>
  <c r="BK84" i="24"/>
  <c r="BL84" i="24"/>
  <c r="BM84" i="24"/>
  <c r="BN84" i="24"/>
  <c r="BO84" i="24"/>
  <c r="BP84" i="24"/>
  <c r="BQ84" i="24"/>
  <c r="BR84" i="24"/>
  <c r="BS84" i="24"/>
  <c r="BT84" i="24"/>
  <c r="BU84" i="24"/>
  <c r="BV84" i="24"/>
  <c r="BW84" i="24"/>
  <c r="BX84" i="24"/>
  <c r="BY84" i="24"/>
  <c r="BZ84" i="24"/>
  <c r="CA84" i="24"/>
  <c r="CB84" i="24"/>
  <c r="CC84" i="24"/>
  <c r="CD84" i="24"/>
  <c r="CE84" i="24"/>
  <c r="CF84" i="24"/>
  <c r="CG84" i="24"/>
  <c r="CH84" i="24"/>
  <c r="CI84" i="24"/>
  <c r="CJ84" i="24"/>
  <c r="CK84" i="24"/>
  <c r="CL84" i="24"/>
  <c r="CM84" i="24"/>
  <c r="CN84" i="24"/>
  <c r="CO84" i="24"/>
  <c r="CP84" i="24"/>
  <c r="CQ84" i="24"/>
  <c r="CR84" i="24"/>
  <c r="CS84" i="24"/>
  <c r="CT84" i="24"/>
  <c r="CU84" i="24"/>
  <c r="CV84" i="24"/>
  <c r="CW84" i="24"/>
  <c r="CX84" i="24"/>
  <c r="CY84" i="24"/>
  <c r="CZ84" i="24"/>
  <c r="DA84" i="24"/>
  <c r="DB84" i="24"/>
  <c r="DC84" i="24"/>
  <c r="DD84" i="24"/>
  <c r="DE84" i="24"/>
  <c r="DF84" i="24"/>
  <c r="DG84" i="24"/>
  <c r="DH84" i="24"/>
  <c r="DI84" i="24"/>
  <c r="DJ84" i="24"/>
  <c r="DK84" i="24"/>
  <c r="DL84" i="24"/>
  <c r="DM84" i="24"/>
  <c r="DN84" i="24"/>
  <c r="DO84" i="24"/>
  <c r="DP84" i="24"/>
  <c r="DQ84" i="24"/>
  <c r="DR84" i="24"/>
  <c r="DS84" i="24"/>
  <c r="DT84" i="24"/>
  <c r="DU84" i="24"/>
  <c r="DV84" i="24"/>
  <c r="DW84" i="24"/>
  <c r="DX84" i="24"/>
  <c r="DY84" i="24"/>
  <c r="DZ84" i="24"/>
  <c r="EA84" i="24"/>
  <c r="DJ50" i="24"/>
  <c r="DK50" i="24"/>
  <c r="DL50" i="24"/>
  <c r="DM50" i="24"/>
  <c r="DN50" i="24"/>
  <c r="DO50" i="24"/>
  <c r="DP50" i="24"/>
  <c r="DQ50" i="24"/>
  <c r="DR50" i="24"/>
  <c r="DS50" i="24"/>
  <c r="DT50" i="24"/>
  <c r="DU50" i="24"/>
  <c r="DV50" i="24"/>
  <c r="DW50" i="24"/>
  <c r="DX50" i="24"/>
  <c r="DY50" i="24"/>
  <c r="DZ50" i="24"/>
  <c r="EA50" i="24"/>
  <c r="DI50" i="24"/>
  <c r="DD50" i="24"/>
  <c r="DE50" i="24"/>
  <c r="DF50" i="24"/>
  <c r="DG50" i="24"/>
  <c r="DH50" i="24"/>
  <c r="DC50" i="24"/>
  <c r="DB50" i="24"/>
  <c r="DA50" i="24"/>
  <c r="CZ50" i="24"/>
  <c r="CX50" i="24"/>
  <c r="CY50" i="24"/>
  <c r="CW50" i="24"/>
  <c r="CV50" i="24"/>
  <c r="CU50" i="24"/>
  <c r="CT50" i="24"/>
  <c r="BW50" i="24"/>
  <c r="BX50" i="24"/>
  <c r="BY50" i="24"/>
  <c r="BZ50" i="24"/>
  <c r="CA50" i="24"/>
  <c r="CB50" i="24"/>
  <c r="CC50" i="24"/>
  <c r="CD50" i="24"/>
  <c r="CE50" i="24"/>
  <c r="CF50" i="24"/>
  <c r="CG50" i="24"/>
  <c r="CH50" i="24"/>
  <c r="CI50" i="24"/>
  <c r="CJ50" i="24"/>
  <c r="CK50" i="24"/>
  <c r="CL50" i="24"/>
  <c r="CM50" i="24"/>
  <c r="CN50" i="24"/>
  <c r="CO50" i="24"/>
  <c r="CP50" i="24"/>
  <c r="CQ50" i="24"/>
  <c r="CR50" i="24"/>
  <c r="CS50" i="24"/>
  <c r="BV50" i="24"/>
  <c r="BP50" i="24"/>
  <c r="BQ50" i="24"/>
  <c r="BR50" i="24"/>
  <c r="BS50" i="24"/>
  <c r="BT50" i="24"/>
  <c r="BU50" i="24"/>
  <c r="BO50" i="24"/>
  <c r="BM50" i="24"/>
  <c r="BN50" i="24"/>
  <c r="BL50" i="24"/>
  <c r="BJ50" i="24"/>
  <c r="BK50" i="24"/>
  <c r="BI50" i="24"/>
  <c r="BG50" i="24"/>
  <c r="BH50" i="24"/>
  <c r="BF50" i="24"/>
  <c r="BE50" i="24"/>
  <c r="BD50" i="24"/>
  <c r="BD5" i="24"/>
  <c r="BE5" i="24"/>
  <c r="BF5" i="24"/>
  <c r="BG5" i="24"/>
  <c r="BH5" i="24"/>
  <c r="BI5" i="24"/>
  <c r="BJ5" i="24"/>
  <c r="BK5" i="24"/>
  <c r="BL5" i="24"/>
  <c r="BM5" i="24"/>
  <c r="BN5" i="24"/>
  <c r="BO5" i="24"/>
  <c r="BP5" i="24"/>
  <c r="BQ5" i="24"/>
  <c r="BR5" i="24"/>
  <c r="BS5" i="24"/>
  <c r="BT5" i="24"/>
  <c r="BU5" i="24"/>
  <c r="BV5" i="24"/>
  <c r="BW5" i="24"/>
  <c r="BX5" i="24"/>
  <c r="BY5" i="24"/>
  <c r="BZ5" i="24"/>
  <c r="CA5" i="24"/>
  <c r="CB5" i="24"/>
  <c r="CC5" i="24"/>
  <c r="CD5" i="24"/>
  <c r="CE5" i="24"/>
  <c r="CF5" i="24"/>
  <c r="CG5" i="24"/>
  <c r="CH5" i="24"/>
  <c r="CI5" i="24"/>
  <c r="CJ5" i="24"/>
  <c r="CK5" i="24"/>
  <c r="CL5" i="24"/>
  <c r="CM5" i="24"/>
  <c r="CN5" i="24"/>
  <c r="CO5" i="24"/>
  <c r="CP5" i="24"/>
  <c r="CQ5" i="24"/>
  <c r="CR5" i="24"/>
  <c r="CS5" i="24"/>
  <c r="CT5" i="24"/>
  <c r="CU5" i="24"/>
  <c r="CV5" i="24"/>
  <c r="CW5" i="24"/>
  <c r="CX5" i="24"/>
  <c r="CY5" i="24"/>
  <c r="CZ5" i="24"/>
  <c r="DA5" i="24"/>
  <c r="DB5" i="24"/>
  <c r="DC5" i="24"/>
  <c r="DD5" i="24"/>
  <c r="DE5" i="24"/>
  <c r="DF5" i="24"/>
  <c r="DG5" i="24"/>
  <c r="DH5" i="24"/>
  <c r="DI5" i="24"/>
  <c r="DJ5" i="24"/>
  <c r="DK5" i="24"/>
  <c r="DL5" i="24"/>
  <c r="DM5" i="24"/>
  <c r="DN5" i="24"/>
  <c r="DO5" i="24"/>
  <c r="DP5" i="24"/>
  <c r="DQ5" i="24"/>
  <c r="DR5" i="24"/>
  <c r="DS5" i="24"/>
  <c r="DT5" i="24"/>
  <c r="DU5" i="24"/>
  <c r="DV5" i="24"/>
  <c r="DW5" i="24"/>
  <c r="DX5" i="24"/>
  <c r="DY5" i="24"/>
  <c r="DZ5" i="24"/>
  <c r="EA5" i="24"/>
  <c r="BD6" i="24"/>
  <c r="BE6" i="24"/>
  <c r="BF6" i="24"/>
  <c r="BG6" i="24"/>
  <c r="BH6" i="24"/>
  <c r="BI6" i="24"/>
  <c r="BJ6" i="24"/>
  <c r="BK6" i="24"/>
  <c r="BL6" i="24"/>
  <c r="BM6" i="24"/>
  <c r="BN6" i="24"/>
  <c r="BO6" i="24"/>
  <c r="BP6" i="24"/>
  <c r="BQ6" i="24"/>
  <c r="BR6" i="24"/>
  <c r="BS6" i="24"/>
  <c r="BT6" i="24"/>
  <c r="BU6" i="24"/>
  <c r="BV6" i="24"/>
  <c r="BW6" i="24"/>
  <c r="BX6" i="24"/>
  <c r="BY6" i="24"/>
  <c r="BZ6" i="24"/>
  <c r="CA6" i="24"/>
  <c r="CB6" i="24"/>
  <c r="CC6" i="24"/>
  <c r="CD6" i="24"/>
  <c r="CE6" i="24"/>
  <c r="CF6" i="24"/>
  <c r="CG6" i="24"/>
  <c r="CH6" i="24"/>
  <c r="CI6" i="24"/>
  <c r="CJ6" i="24"/>
  <c r="CK6" i="24"/>
  <c r="CL6" i="24"/>
  <c r="CM6" i="24"/>
  <c r="CN6" i="24"/>
  <c r="CO6" i="24"/>
  <c r="CP6" i="24"/>
  <c r="CQ6" i="24"/>
  <c r="CR6" i="24"/>
  <c r="CS6" i="24"/>
  <c r="CT6" i="24"/>
  <c r="CU6" i="24"/>
  <c r="CV6" i="24"/>
  <c r="CW6" i="24"/>
  <c r="CX6" i="24"/>
  <c r="CY6" i="24"/>
  <c r="CZ6" i="24"/>
  <c r="DA6" i="24"/>
  <c r="DB6" i="24"/>
  <c r="DC6" i="24"/>
  <c r="DD6" i="24"/>
  <c r="DE6" i="24"/>
  <c r="DF6" i="24"/>
  <c r="DG6" i="24"/>
  <c r="DH6" i="24"/>
  <c r="DI6" i="24"/>
  <c r="DJ6" i="24"/>
  <c r="DK6" i="24"/>
  <c r="DL6" i="24"/>
  <c r="DM6" i="24"/>
  <c r="DN6" i="24"/>
  <c r="DO6" i="24"/>
  <c r="DP6" i="24"/>
  <c r="DQ6" i="24"/>
  <c r="DR6" i="24"/>
  <c r="DS6" i="24"/>
  <c r="DT6" i="24"/>
  <c r="DU6" i="24"/>
  <c r="DV6" i="24"/>
  <c r="DW6" i="24"/>
  <c r="DX6" i="24"/>
  <c r="DY6" i="24"/>
  <c r="DZ6" i="24"/>
  <c r="EA6" i="24"/>
  <c r="BD7" i="24"/>
  <c r="BE7" i="24"/>
  <c r="BF7" i="24"/>
  <c r="BG7" i="24"/>
  <c r="EB7" i="24" s="1"/>
  <c r="BH7" i="24"/>
  <c r="BI7" i="24"/>
  <c r="BJ7" i="24"/>
  <c r="BK7" i="24"/>
  <c r="BL7" i="24"/>
  <c r="BM7" i="24"/>
  <c r="BN7" i="24"/>
  <c r="BO7" i="24"/>
  <c r="BP7" i="24"/>
  <c r="BQ7" i="24"/>
  <c r="BR7" i="24"/>
  <c r="BS7" i="24"/>
  <c r="BT7" i="24"/>
  <c r="BU7" i="24"/>
  <c r="BV7" i="24"/>
  <c r="BW7" i="24"/>
  <c r="BX7" i="24"/>
  <c r="BY7" i="24"/>
  <c r="BZ7" i="24"/>
  <c r="CA7" i="24"/>
  <c r="CB7" i="24"/>
  <c r="CC7" i="24"/>
  <c r="CD7" i="24"/>
  <c r="CE7" i="24"/>
  <c r="CF7" i="24"/>
  <c r="CG7" i="24"/>
  <c r="CH7" i="24"/>
  <c r="CI7" i="24"/>
  <c r="CJ7" i="24"/>
  <c r="CK7" i="24"/>
  <c r="CL7" i="24"/>
  <c r="CM7" i="24"/>
  <c r="CN7" i="24"/>
  <c r="CO7" i="24"/>
  <c r="CP7" i="24"/>
  <c r="CQ7" i="24"/>
  <c r="CR7" i="24"/>
  <c r="CS7" i="24"/>
  <c r="CT7" i="24"/>
  <c r="CU7" i="24"/>
  <c r="CV7" i="24"/>
  <c r="CW7" i="24"/>
  <c r="CX7" i="24"/>
  <c r="CY7" i="24"/>
  <c r="CZ7" i="24"/>
  <c r="DA7" i="24"/>
  <c r="DB7" i="24"/>
  <c r="DC7" i="24"/>
  <c r="DD7" i="24"/>
  <c r="DE7" i="24"/>
  <c r="DF7" i="24"/>
  <c r="DG7" i="24"/>
  <c r="DH7" i="24"/>
  <c r="DI7" i="24"/>
  <c r="DJ7" i="24"/>
  <c r="DK7" i="24"/>
  <c r="DL7" i="24"/>
  <c r="DM7" i="24"/>
  <c r="DN7" i="24"/>
  <c r="DO7" i="24"/>
  <c r="DP7" i="24"/>
  <c r="DQ7" i="24"/>
  <c r="DR7" i="24"/>
  <c r="DS7" i="24"/>
  <c r="DT7" i="24"/>
  <c r="DU7" i="24"/>
  <c r="DV7" i="24"/>
  <c r="DW7" i="24"/>
  <c r="DX7" i="24"/>
  <c r="DY7" i="24"/>
  <c r="DZ7" i="24"/>
  <c r="EA7" i="24"/>
  <c r="BD8" i="24"/>
  <c r="BE8" i="24"/>
  <c r="BF8" i="24"/>
  <c r="BG8" i="24"/>
  <c r="BH8" i="24"/>
  <c r="BI8" i="24"/>
  <c r="BJ8" i="24"/>
  <c r="BK8" i="24"/>
  <c r="BL8" i="24"/>
  <c r="BM8" i="24"/>
  <c r="BN8" i="24"/>
  <c r="BO8" i="24"/>
  <c r="BP8" i="24"/>
  <c r="BQ8" i="24"/>
  <c r="BR8" i="24"/>
  <c r="BS8" i="24"/>
  <c r="BT8" i="24"/>
  <c r="BU8" i="24"/>
  <c r="BV8" i="24"/>
  <c r="BW8" i="24"/>
  <c r="BX8" i="24"/>
  <c r="BY8" i="24"/>
  <c r="BZ8" i="24"/>
  <c r="CA8" i="24"/>
  <c r="CB8" i="24"/>
  <c r="CC8" i="24"/>
  <c r="CD8" i="24"/>
  <c r="CE8" i="24"/>
  <c r="CF8" i="24"/>
  <c r="CG8" i="24"/>
  <c r="CH8" i="24"/>
  <c r="CI8" i="24"/>
  <c r="CJ8" i="24"/>
  <c r="CK8" i="24"/>
  <c r="CL8" i="24"/>
  <c r="CM8" i="24"/>
  <c r="CN8" i="24"/>
  <c r="CO8" i="24"/>
  <c r="CP8" i="24"/>
  <c r="CQ8" i="24"/>
  <c r="CR8" i="24"/>
  <c r="CS8" i="24"/>
  <c r="CT8" i="24"/>
  <c r="CU8" i="24"/>
  <c r="CV8" i="24"/>
  <c r="CW8" i="24"/>
  <c r="CX8" i="24"/>
  <c r="CY8" i="24"/>
  <c r="CZ8" i="24"/>
  <c r="DA8" i="24"/>
  <c r="DB8" i="24"/>
  <c r="DC8" i="24"/>
  <c r="DD8" i="24"/>
  <c r="DE8" i="24"/>
  <c r="DF8" i="24"/>
  <c r="DG8" i="24"/>
  <c r="DH8" i="24"/>
  <c r="DI8" i="24"/>
  <c r="DJ8" i="24"/>
  <c r="DK8" i="24"/>
  <c r="DL8" i="24"/>
  <c r="DM8" i="24"/>
  <c r="DN8" i="24"/>
  <c r="DO8" i="24"/>
  <c r="DP8" i="24"/>
  <c r="DQ8" i="24"/>
  <c r="DR8" i="24"/>
  <c r="DS8" i="24"/>
  <c r="DT8" i="24"/>
  <c r="DU8" i="24"/>
  <c r="DV8" i="24"/>
  <c r="DW8" i="24"/>
  <c r="DX8" i="24"/>
  <c r="DY8" i="24"/>
  <c r="DZ8" i="24"/>
  <c r="EA8" i="24"/>
  <c r="BD9" i="24"/>
  <c r="BE9" i="24"/>
  <c r="BF9" i="24"/>
  <c r="BG9" i="24"/>
  <c r="BH9" i="24"/>
  <c r="BI9" i="24"/>
  <c r="BJ9" i="24"/>
  <c r="BK9" i="24"/>
  <c r="BL9" i="24"/>
  <c r="BM9" i="24"/>
  <c r="BN9" i="24"/>
  <c r="BO9" i="24"/>
  <c r="BP9" i="24"/>
  <c r="BQ9" i="24"/>
  <c r="BR9" i="24"/>
  <c r="BS9" i="24"/>
  <c r="BT9" i="24"/>
  <c r="BU9" i="24"/>
  <c r="BV9" i="24"/>
  <c r="BW9" i="24"/>
  <c r="BX9" i="24"/>
  <c r="BY9" i="24"/>
  <c r="BZ9" i="24"/>
  <c r="CA9" i="24"/>
  <c r="CB9" i="24"/>
  <c r="CC9" i="24"/>
  <c r="CD9" i="24"/>
  <c r="CE9" i="24"/>
  <c r="CF9" i="24"/>
  <c r="CG9" i="24"/>
  <c r="CH9" i="24"/>
  <c r="CI9" i="24"/>
  <c r="CJ9" i="24"/>
  <c r="CK9" i="24"/>
  <c r="CL9" i="24"/>
  <c r="CM9" i="24"/>
  <c r="CN9" i="24"/>
  <c r="CO9" i="24"/>
  <c r="CP9" i="24"/>
  <c r="CQ9" i="24"/>
  <c r="CR9" i="24"/>
  <c r="CS9" i="24"/>
  <c r="CT9" i="24"/>
  <c r="CU9" i="24"/>
  <c r="CV9" i="24"/>
  <c r="CW9" i="24"/>
  <c r="CX9" i="24"/>
  <c r="CY9" i="24"/>
  <c r="CZ9" i="24"/>
  <c r="DA9" i="24"/>
  <c r="DB9" i="24"/>
  <c r="DC9" i="24"/>
  <c r="DD9" i="24"/>
  <c r="DE9" i="24"/>
  <c r="DF9" i="24"/>
  <c r="DG9" i="24"/>
  <c r="DH9" i="24"/>
  <c r="DI9" i="24"/>
  <c r="DJ9" i="24"/>
  <c r="DK9" i="24"/>
  <c r="DL9" i="24"/>
  <c r="DM9" i="24"/>
  <c r="DN9" i="24"/>
  <c r="DO9" i="24"/>
  <c r="DP9" i="24"/>
  <c r="DQ9" i="24"/>
  <c r="DR9" i="24"/>
  <c r="DS9" i="24"/>
  <c r="DT9" i="24"/>
  <c r="DU9" i="24"/>
  <c r="DV9" i="24"/>
  <c r="DW9" i="24"/>
  <c r="DX9" i="24"/>
  <c r="DY9" i="24"/>
  <c r="DZ9" i="24"/>
  <c r="EA9" i="24"/>
  <c r="BD10" i="24"/>
  <c r="BE10" i="24"/>
  <c r="BF10" i="24"/>
  <c r="BG10" i="24"/>
  <c r="BH10" i="24"/>
  <c r="BI10" i="24"/>
  <c r="BJ10" i="24"/>
  <c r="BK10" i="24"/>
  <c r="BL10" i="24"/>
  <c r="BM10" i="24"/>
  <c r="BN10" i="24"/>
  <c r="BO10" i="24"/>
  <c r="BP10" i="24"/>
  <c r="BQ10" i="24"/>
  <c r="BR10" i="24"/>
  <c r="BS10" i="24"/>
  <c r="BT10" i="24"/>
  <c r="BU10" i="24"/>
  <c r="BV10" i="24"/>
  <c r="BW10" i="24"/>
  <c r="BX10" i="24"/>
  <c r="BY10" i="24"/>
  <c r="BZ10" i="24"/>
  <c r="CA10" i="24"/>
  <c r="CB10" i="24"/>
  <c r="CC10" i="24"/>
  <c r="CD10" i="24"/>
  <c r="CE10" i="24"/>
  <c r="CF10" i="24"/>
  <c r="CG10" i="24"/>
  <c r="CH10" i="24"/>
  <c r="CI10" i="24"/>
  <c r="CJ10" i="24"/>
  <c r="CK10" i="24"/>
  <c r="CL10" i="24"/>
  <c r="CM10" i="24"/>
  <c r="CN10" i="24"/>
  <c r="CO10" i="24"/>
  <c r="CP10" i="24"/>
  <c r="CQ10" i="24"/>
  <c r="CR10" i="24"/>
  <c r="CS10" i="24"/>
  <c r="CT10" i="24"/>
  <c r="CU10" i="24"/>
  <c r="CV10" i="24"/>
  <c r="CW10" i="24"/>
  <c r="CX10" i="24"/>
  <c r="CY10" i="24"/>
  <c r="CZ10" i="24"/>
  <c r="DA10" i="24"/>
  <c r="DB10" i="24"/>
  <c r="DC10" i="24"/>
  <c r="DD10" i="24"/>
  <c r="DE10" i="24"/>
  <c r="DF10" i="24"/>
  <c r="DG10" i="24"/>
  <c r="DH10" i="24"/>
  <c r="DI10" i="24"/>
  <c r="DJ10" i="24"/>
  <c r="DK10" i="24"/>
  <c r="DL10" i="24"/>
  <c r="DM10" i="24"/>
  <c r="DN10" i="24"/>
  <c r="DO10" i="24"/>
  <c r="DP10" i="24"/>
  <c r="DQ10" i="24"/>
  <c r="DR10" i="24"/>
  <c r="DS10" i="24"/>
  <c r="DT10" i="24"/>
  <c r="DU10" i="24"/>
  <c r="DV10" i="24"/>
  <c r="DW10" i="24"/>
  <c r="DX10" i="24"/>
  <c r="DY10" i="24"/>
  <c r="DZ10" i="24"/>
  <c r="EA10" i="24"/>
  <c r="BD11" i="24"/>
  <c r="BE11" i="24"/>
  <c r="BF11" i="24"/>
  <c r="BG11" i="24"/>
  <c r="BH11" i="24"/>
  <c r="BI11" i="24"/>
  <c r="BJ11" i="24"/>
  <c r="BK11" i="24"/>
  <c r="BL11" i="24"/>
  <c r="BM11" i="24"/>
  <c r="BN11" i="24"/>
  <c r="BO11" i="24"/>
  <c r="BP11" i="24"/>
  <c r="BQ11" i="24"/>
  <c r="BR11" i="24"/>
  <c r="BS11" i="24"/>
  <c r="BT11" i="24"/>
  <c r="BU11" i="24"/>
  <c r="BV11" i="24"/>
  <c r="BW11" i="24"/>
  <c r="BX11" i="24"/>
  <c r="BY11" i="24"/>
  <c r="BZ11" i="24"/>
  <c r="CA11" i="24"/>
  <c r="CB11" i="24"/>
  <c r="CC11" i="24"/>
  <c r="CD11" i="24"/>
  <c r="CE11" i="24"/>
  <c r="CF11" i="24"/>
  <c r="CG11" i="24"/>
  <c r="CH11" i="24"/>
  <c r="CI11" i="24"/>
  <c r="CJ11" i="24"/>
  <c r="CK11" i="24"/>
  <c r="CL11" i="24"/>
  <c r="CM11" i="24"/>
  <c r="CN11" i="24"/>
  <c r="CO11" i="24"/>
  <c r="CP11" i="24"/>
  <c r="CQ11" i="24"/>
  <c r="CR11" i="24"/>
  <c r="CS11" i="24"/>
  <c r="CT11" i="24"/>
  <c r="CU11" i="24"/>
  <c r="CV11" i="24"/>
  <c r="CW11" i="24"/>
  <c r="CX11" i="24"/>
  <c r="CY11" i="24"/>
  <c r="CZ11" i="24"/>
  <c r="DA11" i="24"/>
  <c r="DB11" i="24"/>
  <c r="DC11" i="24"/>
  <c r="DD11" i="24"/>
  <c r="DE11" i="24"/>
  <c r="DF11" i="24"/>
  <c r="DG11" i="24"/>
  <c r="DH11" i="24"/>
  <c r="DI11" i="24"/>
  <c r="DJ11" i="24"/>
  <c r="DK11" i="24"/>
  <c r="DL11" i="24"/>
  <c r="DM11" i="24"/>
  <c r="DN11" i="24"/>
  <c r="DO11" i="24"/>
  <c r="DP11" i="24"/>
  <c r="DQ11" i="24"/>
  <c r="DR11" i="24"/>
  <c r="DS11" i="24"/>
  <c r="DT11" i="24"/>
  <c r="DU11" i="24"/>
  <c r="DV11" i="24"/>
  <c r="DW11" i="24"/>
  <c r="DX11" i="24"/>
  <c r="DY11" i="24"/>
  <c r="DZ11" i="24"/>
  <c r="EA11" i="24"/>
  <c r="BD12" i="24"/>
  <c r="BE12" i="24"/>
  <c r="BF12" i="24"/>
  <c r="BG12" i="24"/>
  <c r="BH12" i="24"/>
  <c r="BI12" i="24"/>
  <c r="BJ12" i="24"/>
  <c r="BK12" i="24"/>
  <c r="BL12" i="24"/>
  <c r="BM12" i="24"/>
  <c r="BN12" i="24"/>
  <c r="BO12" i="24"/>
  <c r="BP12" i="24"/>
  <c r="BQ12" i="24"/>
  <c r="BR12" i="24"/>
  <c r="BS12" i="24"/>
  <c r="BT12" i="24"/>
  <c r="BU12" i="24"/>
  <c r="BV12" i="24"/>
  <c r="BW12" i="24"/>
  <c r="BX12" i="24"/>
  <c r="BY12" i="24"/>
  <c r="BZ12" i="24"/>
  <c r="CA12" i="24"/>
  <c r="CB12" i="24"/>
  <c r="CC12" i="24"/>
  <c r="CD12" i="24"/>
  <c r="CE12" i="24"/>
  <c r="CF12" i="24"/>
  <c r="CG12" i="24"/>
  <c r="CH12" i="24"/>
  <c r="CI12" i="24"/>
  <c r="CJ12" i="24"/>
  <c r="CK12" i="24"/>
  <c r="CL12" i="24"/>
  <c r="CM12" i="24"/>
  <c r="CN12" i="24"/>
  <c r="CO12" i="24"/>
  <c r="CP12" i="24"/>
  <c r="CQ12" i="24"/>
  <c r="CR12" i="24"/>
  <c r="CS12" i="24"/>
  <c r="CT12" i="24"/>
  <c r="CU12" i="24"/>
  <c r="CV12" i="24"/>
  <c r="CW12" i="24"/>
  <c r="CX12" i="24"/>
  <c r="CY12" i="24"/>
  <c r="CZ12" i="24"/>
  <c r="DA12" i="24"/>
  <c r="DB12" i="24"/>
  <c r="DC12" i="24"/>
  <c r="DD12" i="24"/>
  <c r="DE12" i="24"/>
  <c r="DF12" i="24"/>
  <c r="DG12" i="24"/>
  <c r="DH12" i="24"/>
  <c r="DI12" i="24"/>
  <c r="DJ12" i="24"/>
  <c r="DK12" i="24"/>
  <c r="DL12" i="24"/>
  <c r="DM12" i="24"/>
  <c r="DN12" i="24"/>
  <c r="DO12" i="24"/>
  <c r="DP12" i="24"/>
  <c r="DQ12" i="24"/>
  <c r="DR12" i="24"/>
  <c r="DS12" i="24"/>
  <c r="DT12" i="24"/>
  <c r="DU12" i="24"/>
  <c r="DV12" i="24"/>
  <c r="DW12" i="24"/>
  <c r="DX12" i="24"/>
  <c r="DY12" i="24"/>
  <c r="DZ12" i="24"/>
  <c r="EA12" i="24"/>
  <c r="BD13" i="24"/>
  <c r="BE13" i="24"/>
  <c r="BF13" i="24"/>
  <c r="BG13" i="24"/>
  <c r="BH13" i="24"/>
  <c r="BI13" i="24"/>
  <c r="BJ13" i="24"/>
  <c r="BK13" i="24"/>
  <c r="BL13" i="24"/>
  <c r="BM13" i="24"/>
  <c r="BN13" i="24"/>
  <c r="BO13" i="24"/>
  <c r="BP13" i="24"/>
  <c r="BQ13" i="24"/>
  <c r="BR13" i="24"/>
  <c r="BS13" i="24"/>
  <c r="BT13" i="24"/>
  <c r="BU13" i="24"/>
  <c r="BV13" i="24"/>
  <c r="BW13" i="24"/>
  <c r="BX13" i="24"/>
  <c r="BY13" i="24"/>
  <c r="BZ13" i="24"/>
  <c r="CA13" i="24"/>
  <c r="CB13" i="24"/>
  <c r="CC13" i="24"/>
  <c r="CD13" i="24"/>
  <c r="CE13" i="24"/>
  <c r="CF13" i="24"/>
  <c r="CG13" i="24"/>
  <c r="CH13" i="24"/>
  <c r="CI13" i="24"/>
  <c r="CJ13" i="24"/>
  <c r="CK13" i="24"/>
  <c r="CL13" i="24"/>
  <c r="CM13" i="24"/>
  <c r="CN13" i="24"/>
  <c r="CO13" i="24"/>
  <c r="CP13" i="24"/>
  <c r="CQ13" i="24"/>
  <c r="CR13" i="24"/>
  <c r="CS13" i="24"/>
  <c r="CT13" i="24"/>
  <c r="CU13" i="24"/>
  <c r="CV13" i="24"/>
  <c r="CW13" i="24"/>
  <c r="CX13" i="24"/>
  <c r="CY13" i="24"/>
  <c r="CZ13" i="24"/>
  <c r="DA13" i="24"/>
  <c r="DB13" i="24"/>
  <c r="DC13" i="24"/>
  <c r="DD13" i="24"/>
  <c r="DE13" i="24"/>
  <c r="DF13" i="24"/>
  <c r="DG13" i="24"/>
  <c r="DH13" i="24"/>
  <c r="DI13" i="24"/>
  <c r="DJ13" i="24"/>
  <c r="DK13" i="24"/>
  <c r="DL13" i="24"/>
  <c r="DM13" i="24"/>
  <c r="DN13" i="24"/>
  <c r="DO13" i="24"/>
  <c r="DP13" i="24"/>
  <c r="DQ13" i="24"/>
  <c r="DR13" i="24"/>
  <c r="DS13" i="24"/>
  <c r="DT13" i="24"/>
  <c r="DU13" i="24"/>
  <c r="DV13" i="24"/>
  <c r="DW13" i="24"/>
  <c r="DX13" i="24"/>
  <c r="DY13" i="24"/>
  <c r="DZ13" i="24"/>
  <c r="EA13" i="24"/>
  <c r="BD14" i="24"/>
  <c r="BE14" i="24"/>
  <c r="BF14" i="24"/>
  <c r="BG14" i="24"/>
  <c r="BH14" i="24"/>
  <c r="BI14" i="24"/>
  <c r="BJ14" i="24"/>
  <c r="BK14" i="24"/>
  <c r="BL14" i="24"/>
  <c r="BM14" i="24"/>
  <c r="BN14" i="24"/>
  <c r="BO14" i="24"/>
  <c r="BP14" i="24"/>
  <c r="BQ14" i="24"/>
  <c r="BR14" i="24"/>
  <c r="BS14" i="24"/>
  <c r="EB14" i="24" s="1"/>
  <c r="BT14" i="24"/>
  <c r="BU14" i="24"/>
  <c r="BV14" i="24"/>
  <c r="BW14" i="24"/>
  <c r="BX14" i="24"/>
  <c r="BY14" i="24"/>
  <c r="BZ14" i="24"/>
  <c r="CA14" i="24"/>
  <c r="CB14" i="24"/>
  <c r="CC14" i="24"/>
  <c r="CD14" i="24"/>
  <c r="CE14" i="24"/>
  <c r="CF14" i="24"/>
  <c r="CG14" i="24"/>
  <c r="CH14" i="24"/>
  <c r="CI14" i="24"/>
  <c r="CJ14" i="24"/>
  <c r="CK14" i="24"/>
  <c r="CL14" i="24"/>
  <c r="CM14" i="24"/>
  <c r="CN14" i="24"/>
  <c r="CO14" i="24"/>
  <c r="CP14" i="24"/>
  <c r="CQ14" i="24"/>
  <c r="CR14" i="24"/>
  <c r="CS14" i="24"/>
  <c r="CT14" i="24"/>
  <c r="CU14" i="24"/>
  <c r="CV14" i="24"/>
  <c r="CW14" i="24"/>
  <c r="CX14" i="24"/>
  <c r="CY14" i="24"/>
  <c r="CZ14" i="24"/>
  <c r="DA14" i="24"/>
  <c r="DB14" i="24"/>
  <c r="DC14" i="24"/>
  <c r="DD14" i="24"/>
  <c r="DE14" i="24"/>
  <c r="DF14" i="24"/>
  <c r="DG14" i="24"/>
  <c r="DH14" i="24"/>
  <c r="DI14" i="24"/>
  <c r="DJ14" i="24"/>
  <c r="DK14" i="24"/>
  <c r="DL14" i="24"/>
  <c r="DM14" i="24"/>
  <c r="DN14" i="24"/>
  <c r="DO14" i="24"/>
  <c r="DP14" i="24"/>
  <c r="DQ14" i="24"/>
  <c r="DR14" i="24"/>
  <c r="DS14" i="24"/>
  <c r="DT14" i="24"/>
  <c r="DU14" i="24"/>
  <c r="DV14" i="24"/>
  <c r="DW14" i="24"/>
  <c r="DX14" i="24"/>
  <c r="DY14" i="24"/>
  <c r="DZ14" i="24"/>
  <c r="EA14" i="24"/>
  <c r="BD15" i="24"/>
  <c r="BE15" i="24"/>
  <c r="BF15" i="24"/>
  <c r="BG15" i="24"/>
  <c r="BH15" i="24"/>
  <c r="BI15" i="24"/>
  <c r="BJ15" i="24"/>
  <c r="BK15" i="24"/>
  <c r="BL15" i="24"/>
  <c r="BM15" i="24"/>
  <c r="BN15" i="24"/>
  <c r="BO15" i="24"/>
  <c r="BP15" i="24"/>
  <c r="BQ15" i="24"/>
  <c r="BR15" i="24"/>
  <c r="BS15" i="24"/>
  <c r="BT15" i="24"/>
  <c r="BU15" i="24"/>
  <c r="BV15" i="24"/>
  <c r="BW15" i="24"/>
  <c r="BX15" i="24"/>
  <c r="BY15" i="24"/>
  <c r="BZ15" i="24"/>
  <c r="CA15" i="24"/>
  <c r="CB15" i="24"/>
  <c r="CC15" i="24"/>
  <c r="CD15" i="24"/>
  <c r="CE15" i="24"/>
  <c r="CF15" i="24"/>
  <c r="CG15" i="24"/>
  <c r="CH15" i="24"/>
  <c r="CI15" i="24"/>
  <c r="CJ15" i="24"/>
  <c r="CK15" i="24"/>
  <c r="CL15" i="24"/>
  <c r="CM15" i="24"/>
  <c r="CN15" i="24"/>
  <c r="CO15" i="24"/>
  <c r="CP15" i="24"/>
  <c r="CQ15" i="24"/>
  <c r="CR15" i="24"/>
  <c r="CS15" i="24"/>
  <c r="CT15" i="24"/>
  <c r="CU15" i="24"/>
  <c r="CV15" i="24"/>
  <c r="CW15" i="24"/>
  <c r="CX15" i="24"/>
  <c r="CY15" i="24"/>
  <c r="CZ15" i="24"/>
  <c r="DA15" i="24"/>
  <c r="DB15" i="24"/>
  <c r="DC15" i="24"/>
  <c r="DD15" i="24"/>
  <c r="DE15" i="24"/>
  <c r="DF15" i="24"/>
  <c r="DG15" i="24"/>
  <c r="DH15" i="24"/>
  <c r="DI15" i="24"/>
  <c r="DJ15" i="24"/>
  <c r="DK15" i="24"/>
  <c r="DL15" i="24"/>
  <c r="DM15" i="24"/>
  <c r="DN15" i="24"/>
  <c r="DO15" i="24"/>
  <c r="DP15" i="24"/>
  <c r="DQ15" i="24"/>
  <c r="DR15" i="24"/>
  <c r="DS15" i="24"/>
  <c r="DT15" i="24"/>
  <c r="DU15" i="24"/>
  <c r="DV15" i="24"/>
  <c r="DW15" i="24"/>
  <c r="DX15" i="24"/>
  <c r="DY15" i="24"/>
  <c r="DZ15" i="24"/>
  <c r="EA15" i="24"/>
  <c r="BD16" i="24"/>
  <c r="BE16" i="24"/>
  <c r="BF16" i="24"/>
  <c r="BG16" i="24"/>
  <c r="BH16" i="24"/>
  <c r="BI16" i="24"/>
  <c r="BJ16" i="24"/>
  <c r="BK16" i="24"/>
  <c r="BL16" i="24"/>
  <c r="BM16" i="24"/>
  <c r="BN16" i="24"/>
  <c r="BO16" i="24"/>
  <c r="BP16" i="24"/>
  <c r="BQ16" i="24"/>
  <c r="BR16" i="24"/>
  <c r="BS16" i="24"/>
  <c r="BT16" i="24"/>
  <c r="BU16" i="24"/>
  <c r="BV16" i="24"/>
  <c r="BW16" i="24"/>
  <c r="BX16" i="24"/>
  <c r="BY16" i="24"/>
  <c r="BZ16" i="24"/>
  <c r="CA16" i="24"/>
  <c r="CB16" i="24"/>
  <c r="CC16" i="24"/>
  <c r="CD16" i="24"/>
  <c r="CE16" i="24"/>
  <c r="CF16" i="24"/>
  <c r="CG16" i="24"/>
  <c r="CH16" i="24"/>
  <c r="CI16" i="24"/>
  <c r="CJ16" i="24"/>
  <c r="CK16" i="24"/>
  <c r="CL16" i="24"/>
  <c r="CM16" i="24"/>
  <c r="CN16" i="24"/>
  <c r="CO16" i="24"/>
  <c r="CP16" i="24"/>
  <c r="CQ16" i="24"/>
  <c r="CR16" i="24"/>
  <c r="CS16" i="24"/>
  <c r="CT16" i="24"/>
  <c r="CU16" i="24"/>
  <c r="CV16" i="24"/>
  <c r="CW16" i="24"/>
  <c r="CX16" i="24"/>
  <c r="CY16" i="24"/>
  <c r="CZ16" i="24"/>
  <c r="DA16" i="24"/>
  <c r="DB16" i="24"/>
  <c r="DC16" i="24"/>
  <c r="DD16" i="24"/>
  <c r="DE16" i="24"/>
  <c r="DF16" i="24"/>
  <c r="DG16" i="24"/>
  <c r="DH16" i="24"/>
  <c r="DI16" i="24"/>
  <c r="DJ16" i="24"/>
  <c r="DK16" i="24"/>
  <c r="DL16" i="24"/>
  <c r="DM16" i="24"/>
  <c r="DN16" i="24"/>
  <c r="DO16" i="24"/>
  <c r="DP16" i="24"/>
  <c r="DQ16" i="24"/>
  <c r="DR16" i="24"/>
  <c r="DS16" i="24"/>
  <c r="DT16" i="24"/>
  <c r="DU16" i="24"/>
  <c r="DV16" i="24"/>
  <c r="DW16" i="24"/>
  <c r="DX16" i="24"/>
  <c r="DY16" i="24"/>
  <c r="DZ16" i="24"/>
  <c r="EA16" i="24"/>
  <c r="BD17" i="24"/>
  <c r="BE17" i="24"/>
  <c r="BF17" i="24"/>
  <c r="BG17" i="24"/>
  <c r="BH17" i="24"/>
  <c r="BI17" i="24"/>
  <c r="BJ17" i="24"/>
  <c r="BK17" i="24"/>
  <c r="BL17" i="24"/>
  <c r="BM17" i="24"/>
  <c r="BN17" i="24"/>
  <c r="BO17" i="24"/>
  <c r="BP17" i="24"/>
  <c r="BQ17" i="24"/>
  <c r="BR17" i="24"/>
  <c r="BS17" i="24"/>
  <c r="BT17" i="24"/>
  <c r="BU17" i="24"/>
  <c r="BV17" i="24"/>
  <c r="BW17" i="24"/>
  <c r="BX17" i="24"/>
  <c r="BY17" i="24"/>
  <c r="BZ17" i="24"/>
  <c r="CA17" i="24"/>
  <c r="CB17" i="24"/>
  <c r="CC17" i="24"/>
  <c r="CD17" i="24"/>
  <c r="CE17" i="24"/>
  <c r="CF17" i="24"/>
  <c r="CG17" i="24"/>
  <c r="CH17" i="24"/>
  <c r="CI17" i="24"/>
  <c r="CJ17" i="24"/>
  <c r="CK17" i="24"/>
  <c r="CL17" i="24"/>
  <c r="CM17" i="24"/>
  <c r="CN17" i="24"/>
  <c r="CO17" i="24"/>
  <c r="CP17" i="24"/>
  <c r="CQ17" i="24"/>
  <c r="CR17" i="24"/>
  <c r="CS17" i="24"/>
  <c r="CT17" i="24"/>
  <c r="CU17" i="24"/>
  <c r="CV17" i="24"/>
  <c r="CW17" i="24"/>
  <c r="CX17" i="24"/>
  <c r="CY17" i="24"/>
  <c r="CZ17" i="24"/>
  <c r="DA17" i="24"/>
  <c r="DB17" i="24"/>
  <c r="DC17" i="24"/>
  <c r="DD17" i="24"/>
  <c r="DE17" i="24"/>
  <c r="DF17" i="24"/>
  <c r="DG17" i="24"/>
  <c r="DH17" i="24"/>
  <c r="DI17" i="24"/>
  <c r="DJ17" i="24"/>
  <c r="DK17" i="24"/>
  <c r="DL17" i="24"/>
  <c r="DM17" i="24"/>
  <c r="DN17" i="24"/>
  <c r="DO17" i="24"/>
  <c r="DP17" i="24"/>
  <c r="DQ17" i="24"/>
  <c r="DR17" i="24"/>
  <c r="DS17" i="24"/>
  <c r="DT17" i="24"/>
  <c r="DU17" i="24"/>
  <c r="DV17" i="24"/>
  <c r="DW17" i="24"/>
  <c r="DX17" i="24"/>
  <c r="DY17" i="24"/>
  <c r="DZ17" i="24"/>
  <c r="EA17" i="24"/>
  <c r="BD18" i="24"/>
  <c r="BE18" i="24"/>
  <c r="BF18" i="24"/>
  <c r="BG18" i="24"/>
  <c r="BH18" i="24"/>
  <c r="BI18" i="24"/>
  <c r="BJ18" i="24"/>
  <c r="BK18" i="24"/>
  <c r="BL18" i="24"/>
  <c r="BM18" i="24"/>
  <c r="BN18" i="24"/>
  <c r="BO18" i="24"/>
  <c r="BP18" i="24"/>
  <c r="BQ18" i="24"/>
  <c r="BR18" i="24"/>
  <c r="BS18" i="24"/>
  <c r="BT18" i="24"/>
  <c r="BU18" i="24"/>
  <c r="BV18" i="24"/>
  <c r="BW18" i="24"/>
  <c r="BX18" i="24"/>
  <c r="BY18" i="24"/>
  <c r="BZ18" i="24"/>
  <c r="CA18" i="24"/>
  <c r="CB18" i="24"/>
  <c r="CC18" i="24"/>
  <c r="CD18" i="24"/>
  <c r="CE18" i="24"/>
  <c r="CF18" i="24"/>
  <c r="CG18" i="24"/>
  <c r="CH18" i="24"/>
  <c r="CI18" i="24"/>
  <c r="CJ18" i="24"/>
  <c r="CK18" i="24"/>
  <c r="CL18" i="24"/>
  <c r="CM18" i="24"/>
  <c r="CN18" i="24"/>
  <c r="CO18" i="24"/>
  <c r="CP18" i="24"/>
  <c r="CQ18" i="24"/>
  <c r="CR18" i="24"/>
  <c r="CS18" i="24"/>
  <c r="CT18" i="24"/>
  <c r="CU18" i="24"/>
  <c r="CV18" i="24"/>
  <c r="CW18" i="24"/>
  <c r="CX18" i="24"/>
  <c r="CY18" i="24"/>
  <c r="CZ18" i="24"/>
  <c r="DA18" i="24"/>
  <c r="DB18" i="24"/>
  <c r="DC18" i="24"/>
  <c r="DD18" i="24"/>
  <c r="DE18" i="24"/>
  <c r="DF18" i="24"/>
  <c r="DG18" i="24"/>
  <c r="DH18" i="24"/>
  <c r="DI18" i="24"/>
  <c r="DJ18" i="24"/>
  <c r="DK18" i="24"/>
  <c r="DL18" i="24"/>
  <c r="DM18" i="24"/>
  <c r="DN18" i="24"/>
  <c r="DO18" i="24"/>
  <c r="DP18" i="24"/>
  <c r="DQ18" i="24"/>
  <c r="DR18" i="24"/>
  <c r="DS18" i="24"/>
  <c r="DT18" i="24"/>
  <c r="DU18" i="24"/>
  <c r="DV18" i="24"/>
  <c r="DW18" i="24"/>
  <c r="DX18" i="24"/>
  <c r="DY18" i="24"/>
  <c r="DZ18" i="24"/>
  <c r="EA18" i="24"/>
  <c r="BD19" i="24"/>
  <c r="BE19" i="24"/>
  <c r="BF19" i="24"/>
  <c r="BG19" i="24"/>
  <c r="BH19" i="24"/>
  <c r="BI19" i="24"/>
  <c r="BJ19" i="24"/>
  <c r="BK19" i="24"/>
  <c r="BL19" i="24"/>
  <c r="BM19" i="24"/>
  <c r="BN19" i="24"/>
  <c r="BO19" i="24"/>
  <c r="BP19" i="24"/>
  <c r="BQ19" i="24"/>
  <c r="BR19" i="24"/>
  <c r="BS19" i="24"/>
  <c r="BT19" i="24"/>
  <c r="BU19" i="24"/>
  <c r="BV19" i="24"/>
  <c r="BW19" i="24"/>
  <c r="BX19" i="24"/>
  <c r="BY19" i="24"/>
  <c r="BZ19" i="24"/>
  <c r="CA19" i="24"/>
  <c r="CB19" i="24"/>
  <c r="CC19" i="24"/>
  <c r="CD19" i="24"/>
  <c r="CE19" i="24"/>
  <c r="CF19" i="24"/>
  <c r="CG19" i="24"/>
  <c r="CH19" i="24"/>
  <c r="CI19" i="24"/>
  <c r="CJ19" i="24"/>
  <c r="CK19" i="24"/>
  <c r="CL19" i="24"/>
  <c r="CM19" i="24"/>
  <c r="CN19" i="24"/>
  <c r="CO19" i="24"/>
  <c r="CP19" i="24"/>
  <c r="CQ19" i="24"/>
  <c r="CR19" i="24"/>
  <c r="CS19" i="24"/>
  <c r="CT19" i="24"/>
  <c r="CU19" i="24"/>
  <c r="CV19" i="24"/>
  <c r="CW19" i="24"/>
  <c r="CX19" i="24"/>
  <c r="CY19" i="24"/>
  <c r="CZ19" i="24"/>
  <c r="DA19" i="24"/>
  <c r="DB19" i="24"/>
  <c r="DC19" i="24"/>
  <c r="DD19" i="24"/>
  <c r="DE19" i="24"/>
  <c r="DF19" i="24"/>
  <c r="DG19" i="24"/>
  <c r="DH19" i="24"/>
  <c r="DI19" i="24"/>
  <c r="DJ19" i="24"/>
  <c r="DK19" i="24"/>
  <c r="DL19" i="24"/>
  <c r="DM19" i="24"/>
  <c r="DN19" i="24"/>
  <c r="DO19" i="24"/>
  <c r="DP19" i="24"/>
  <c r="DQ19" i="24"/>
  <c r="DR19" i="24"/>
  <c r="DS19" i="24"/>
  <c r="DT19" i="24"/>
  <c r="DU19" i="24"/>
  <c r="DV19" i="24"/>
  <c r="DW19" i="24"/>
  <c r="DX19" i="24"/>
  <c r="DY19" i="24"/>
  <c r="DZ19" i="24"/>
  <c r="EA19" i="24"/>
  <c r="BD20" i="24"/>
  <c r="BE20" i="24"/>
  <c r="BF20" i="24"/>
  <c r="BG20" i="24"/>
  <c r="BH20" i="24"/>
  <c r="BI20" i="24"/>
  <c r="BJ20" i="24"/>
  <c r="BK20" i="24"/>
  <c r="BL20" i="24"/>
  <c r="BM20" i="24"/>
  <c r="BN20" i="24"/>
  <c r="BO20" i="24"/>
  <c r="BP20" i="24"/>
  <c r="BQ20" i="24"/>
  <c r="BR20" i="24"/>
  <c r="BS20" i="24"/>
  <c r="BT20" i="24"/>
  <c r="BU20" i="24"/>
  <c r="BV20" i="24"/>
  <c r="BW20" i="24"/>
  <c r="BX20" i="24"/>
  <c r="BY20" i="24"/>
  <c r="BZ20" i="24"/>
  <c r="CA20" i="24"/>
  <c r="CB20" i="24"/>
  <c r="CC20" i="24"/>
  <c r="CD20" i="24"/>
  <c r="CE20" i="24"/>
  <c r="CF20" i="24"/>
  <c r="CG20" i="24"/>
  <c r="CH20" i="24"/>
  <c r="CI20" i="24"/>
  <c r="CJ20" i="24"/>
  <c r="CK20" i="24"/>
  <c r="CL20" i="24"/>
  <c r="CM20" i="24"/>
  <c r="CN20" i="24"/>
  <c r="CO20" i="24"/>
  <c r="CP20" i="24"/>
  <c r="CQ20" i="24"/>
  <c r="CR20" i="24"/>
  <c r="CS20" i="24"/>
  <c r="CT20" i="24"/>
  <c r="CU20" i="24"/>
  <c r="CV20" i="24"/>
  <c r="CW20" i="24"/>
  <c r="CX20" i="24"/>
  <c r="CY20" i="24"/>
  <c r="CZ20" i="24"/>
  <c r="DA20" i="24"/>
  <c r="DB20" i="24"/>
  <c r="DC20" i="24"/>
  <c r="DD20" i="24"/>
  <c r="DE20" i="24"/>
  <c r="DF20" i="24"/>
  <c r="DG20" i="24"/>
  <c r="DH20" i="24"/>
  <c r="DI20" i="24"/>
  <c r="DJ20" i="24"/>
  <c r="DK20" i="24"/>
  <c r="DL20" i="24"/>
  <c r="DM20" i="24"/>
  <c r="DN20" i="24"/>
  <c r="DO20" i="24"/>
  <c r="DP20" i="24"/>
  <c r="DQ20" i="24"/>
  <c r="DR20" i="24"/>
  <c r="DS20" i="24"/>
  <c r="DT20" i="24"/>
  <c r="DU20" i="24"/>
  <c r="DV20" i="24"/>
  <c r="DW20" i="24"/>
  <c r="DX20" i="24"/>
  <c r="DY20" i="24"/>
  <c r="DZ20" i="24"/>
  <c r="EA20" i="24"/>
  <c r="BD21" i="24"/>
  <c r="BE21" i="24"/>
  <c r="BF21" i="24"/>
  <c r="BG21" i="24"/>
  <c r="BH21" i="24"/>
  <c r="BI21" i="24"/>
  <c r="BJ21" i="24"/>
  <c r="BK21" i="24"/>
  <c r="BL21" i="24"/>
  <c r="BM21" i="24"/>
  <c r="BN21" i="24"/>
  <c r="BO21" i="24"/>
  <c r="BP21" i="24"/>
  <c r="BQ21" i="24"/>
  <c r="BR21" i="24"/>
  <c r="BS21" i="24"/>
  <c r="BT21" i="24"/>
  <c r="BU21" i="24"/>
  <c r="BV21" i="24"/>
  <c r="BW21" i="24"/>
  <c r="BX21" i="24"/>
  <c r="BY21" i="24"/>
  <c r="BZ21" i="24"/>
  <c r="CA21" i="24"/>
  <c r="CB21" i="24"/>
  <c r="CC21" i="24"/>
  <c r="CD21" i="24"/>
  <c r="CE21" i="24"/>
  <c r="CF21" i="24"/>
  <c r="CG21" i="24"/>
  <c r="CH21" i="24"/>
  <c r="CI21" i="24"/>
  <c r="CJ21" i="24"/>
  <c r="CK21" i="24"/>
  <c r="CL21" i="24"/>
  <c r="CM21" i="24"/>
  <c r="CN21" i="24"/>
  <c r="CO21" i="24"/>
  <c r="CP21" i="24"/>
  <c r="CQ21" i="24"/>
  <c r="CR21" i="24"/>
  <c r="CS21" i="24"/>
  <c r="CT21" i="24"/>
  <c r="CU21" i="24"/>
  <c r="CV21" i="24"/>
  <c r="CW21" i="24"/>
  <c r="CX21" i="24"/>
  <c r="CY21" i="24"/>
  <c r="CZ21" i="24"/>
  <c r="DA21" i="24"/>
  <c r="DB21" i="24"/>
  <c r="DC21" i="24"/>
  <c r="DD21" i="24"/>
  <c r="DE21" i="24"/>
  <c r="DF21" i="24"/>
  <c r="DG21" i="24"/>
  <c r="DH21" i="24"/>
  <c r="DI21" i="24"/>
  <c r="DJ21" i="24"/>
  <c r="DK21" i="24"/>
  <c r="DL21" i="24"/>
  <c r="DM21" i="24"/>
  <c r="DN21" i="24"/>
  <c r="DO21" i="24"/>
  <c r="DP21" i="24"/>
  <c r="DQ21" i="24"/>
  <c r="DR21" i="24"/>
  <c r="DS21" i="24"/>
  <c r="DT21" i="24"/>
  <c r="DU21" i="24"/>
  <c r="DV21" i="24"/>
  <c r="DW21" i="24"/>
  <c r="DX21" i="24"/>
  <c r="DY21" i="24"/>
  <c r="DZ21" i="24"/>
  <c r="EA21" i="24"/>
  <c r="BD22" i="24"/>
  <c r="BE22" i="24"/>
  <c r="BF22" i="24"/>
  <c r="BG22" i="24"/>
  <c r="BH22" i="24"/>
  <c r="BI22" i="24"/>
  <c r="BJ22" i="24"/>
  <c r="BK22" i="24"/>
  <c r="BL22" i="24"/>
  <c r="BM22" i="24"/>
  <c r="BN22" i="24"/>
  <c r="BO22" i="24"/>
  <c r="BP22" i="24"/>
  <c r="BQ22" i="24"/>
  <c r="BR22" i="24"/>
  <c r="BS22" i="24"/>
  <c r="BT22" i="24"/>
  <c r="BU22" i="24"/>
  <c r="BV22" i="24"/>
  <c r="BW22" i="24"/>
  <c r="BX22" i="24"/>
  <c r="BY22" i="24"/>
  <c r="BZ22" i="24"/>
  <c r="CA22" i="24"/>
  <c r="CB22" i="24"/>
  <c r="CC22" i="24"/>
  <c r="CD22" i="24"/>
  <c r="CE22" i="24"/>
  <c r="CF22" i="24"/>
  <c r="CG22" i="24"/>
  <c r="CH22" i="24"/>
  <c r="CI22" i="24"/>
  <c r="CJ22" i="24"/>
  <c r="CK22" i="24"/>
  <c r="CL22" i="24"/>
  <c r="CM22" i="24"/>
  <c r="CN22" i="24"/>
  <c r="CO22" i="24"/>
  <c r="CP22" i="24"/>
  <c r="CQ22" i="24"/>
  <c r="CR22" i="24"/>
  <c r="CS22" i="24"/>
  <c r="CT22" i="24"/>
  <c r="CU22" i="24"/>
  <c r="CV22" i="24"/>
  <c r="CW22" i="24"/>
  <c r="CX22" i="24"/>
  <c r="CY22" i="24"/>
  <c r="CZ22" i="24"/>
  <c r="DA22" i="24"/>
  <c r="DB22" i="24"/>
  <c r="DC22" i="24"/>
  <c r="DD22" i="24"/>
  <c r="DE22" i="24"/>
  <c r="DF22" i="24"/>
  <c r="DG22" i="24"/>
  <c r="DH22" i="24"/>
  <c r="DI22" i="24"/>
  <c r="DJ22" i="24"/>
  <c r="DK22" i="24"/>
  <c r="DL22" i="24"/>
  <c r="DM22" i="24"/>
  <c r="DN22" i="24"/>
  <c r="DO22" i="24"/>
  <c r="DP22" i="24"/>
  <c r="DQ22" i="24"/>
  <c r="DR22" i="24"/>
  <c r="DS22" i="24"/>
  <c r="DT22" i="24"/>
  <c r="DU22" i="24"/>
  <c r="DV22" i="24"/>
  <c r="DW22" i="24"/>
  <c r="DX22" i="24"/>
  <c r="DY22" i="24"/>
  <c r="DZ22" i="24"/>
  <c r="EA22" i="24"/>
  <c r="BD23" i="24"/>
  <c r="BE23" i="24"/>
  <c r="BF23" i="24"/>
  <c r="BG23" i="24"/>
  <c r="BH23" i="24"/>
  <c r="BI23" i="24"/>
  <c r="BJ23" i="24"/>
  <c r="BK23" i="24"/>
  <c r="BL23" i="24"/>
  <c r="BM23" i="24"/>
  <c r="BN23" i="24"/>
  <c r="BO23" i="24"/>
  <c r="BP23" i="24"/>
  <c r="BQ23" i="24"/>
  <c r="BR23" i="24"/>
  <c r="BS23" i="24"/>
  <c r="BT23" i="24"/>
  <c r="BU23" i="24"/>
  <c r="BV23" i="24"/>
  <c r="BW23" i="24"/>
  <c r="BX23" i="24"/>
  <c r="BY23" i="24"/>
  <c r="BZ23" i="24"/>
  <c r="CA23" i="24"/>
  <c r="CB23" i="24"/>
  <c r="CC23" i="24"/>
  <c r="CD23" i="24"/>
  <c r="CE23" i="24"/>
  <c r="CF23" i="24"/>
  <c r="CG23" i="24"/>
  <c r="CH23" i="24"/>
  <c r="CI23" i="24"/>
  <c r="CJ23" i="24"/>
  <c r="CK23" i="24"/>
  <c r="CL23" i="24"/>
  <c r="CM23" i="24"/>
  <c r="CN23" i="24"/>
  <c r="CO23" i="24"/>
  <c r="CP23" i="24"/>
  <c r="CQ23" i="24"/>
  <c r="CR23" i="24"/>
  <c r="CS23" i="24"/>
  <c r="CT23" i="24"/>
  <c r="CU23" i="24"/>
  <c r="CV23" i="24"/>
  <c r="CW23" i="24"/>
  <c r="CX23" i="24"/>
  <c r="CY23" i="24"/>
  <c r="CZ23" i="24"/>
  <c r="DA23" i="24"/>
  <c r="DB23" i="24"/>
  <c r="DC23" i="24"/>
  <c r="DD23" i="24"/>
  <c r="DE23" i="24"/>
  <c r="DF23" i="24"/>
  <c r="DG23" i="24"/>
  <c r="DH23" i="24"/>
  <c r="DI23" i="24"/>
  <c r="DJ23" i="24"/>
  <c r="DK23" i="24"/>
  <c r="DL23" i="24"/>
  <c r="DM23" i="24"/>
  <c r="DN23" i="24"/>
  <c r="DO23" i="24"/>
  <c r="DP23" i="24"/>
  <c r="DQ23" i="24"/>
  <c r="DR23" i="24"/>
  <c r="DS23" i="24"/>
  <c r="DT23" i="24"/>
  <c r="DU23" i="24"/>
  <c r="DV23" i="24"/>
  <c r="DW23" i="24"/>
  <c r="DX23" i="24"/>
  <c r="DY23" i="24"/>
  <c r="DZ23" i="24"/>
  <c r="EA23" i="24"/>
  <c r="BD24" i="24"/>
  <c r="BE24" i="24"/>
  <c r="BF24" i="24"/>
  <c r="BG24" i="24"/>
  <c r="BH24" i="24"/>
  <c r="BI24" i="24"/>
  <c r="BJ24" i="24"/>
  <c r="BK24" i="24"/>
  <c r="BL24" i="24"/>
  <c r="BM24" i="24"/>
  <c r="BN24" i="24"/>
  <c r="BO24" i="24"/>
  <c r="BP24" i="24"/>
  <c r="BQ24" i="24"/>
  <c r="BR24" i="24"/>
  <c r="BS24" i="24"/>
  <c r="BT24" i="24"/>
  <c r="BU24" i="24"/>
  <c r="BV24" i="24"/>
  <c r="BW24" i="24"/>
  <c r="BX24" i="24"/>
  <c r="BY24" i="24"/>
  <c r="BZ24" i="24"/>
  <c r="CA24" i="24"/>
  <c r="CB24" i="24"/>
  <c r="CC24" i="24"/>
  <c r="CD24" i="24"/>
  <c r="CE24" i="24"/>
  <c r="CF24" i="24"/>
  <c r="CG24" i="24"/>
  <c r="CH24" i="24"/>
  <c r="CI24" i="24"/>
  <c r="CJ24" i="24"/>
  <c r="CK24" i="24"/>
  <c r="CL24" i="24"/>
  <c r="CM24" i="24"/>
  <c r="CN24" i="24"/>
  <c r="CO24" i="24"/>
  <c r="CP24" i="24"/>
  <c r="CQ24" i="24"/>
  <c r="CR24" i="24"/>
  <c r="CS24" i="24"/>
  <c r="CT24" i="24"/>
  <c r="CU24" i="24"/>
  <c r="CV24" i="24"/>
  <c r="CW24" i="24"/>
  <c r="CX24" i="24"/>
  <c r="CY24" i="24"/>
  <c r="CZ24" i="24"/>
  <c r="DA24" i="24"/>
  <c r="DB24" i="24"/>
  <c r="DC24" i="24"/>
  <c r="DD24" i="24"/>
  <c r="DE24" i="24"/>
  <c r="DF24" i="24"/>
  <c r="DG24" i="24"/>
  <c r="DH24" i="24"/>
  <c r="DI24" i="24"/>
  <c r="DJ24" i="24"/>
  <c r="DK24" i="24"/>
  <c r="DL24" i="24"/>
  <c r="DM24" i="24"/>
  <c r="DN24" i="24"/>
  <c r="DO24" i="24"/>
  <c r="DP24" i="24"/>
  <c r="DQ24" i="24"/>
  <c r="DR24" i="24"/>
  <c r="DS24" i="24"/>
  <c r="DT24" i="24"/>
  <c r="DU24" i="24"/>
  <c r="DV24" i="24"/>
  <c r="DW24" i="24"/>
  <c r="DX24" i="24"/>
  <c r="DY24" i="24"/>
  <c r="DZ24" i="24"/>
  <c r="EA24" i="24"/>
  <c r="BD25" i="24"/>
  <c r="BE25" i="24"/>
  <c r="BF25" i="24"/>
  <c r="BG25" i="24"/>
  <c r="BH25" i="24"/>
  <c r="BI25" i="24"/>
  <c r="BJ25" i="24"/>
  <c r="BK25" i="24"/>
  <c r="BL25" i="24"/>
  <c r="BM25" i="24"/>
  <c r="BN25" i="24"/>
  <c r="BO25" i="24"/>
  <c r="BP25" i="24"/>
  <c r="BQ25" i="24"/>
  <c r="BR25" i="24"/>
  <c r="BS25" i="24"/>
  <c r="BT25" i="24"/>
  <c r="BU25" i="24"/>
  <c r="BV25" i="24"/>
  <c r="BW25" i="24"/>
  <c r="BX25" i="24"/>
  <c r="BY25" i="24"/>
  <c r="BZ25" i="24"/>
  <c r="CA25" i="24"/>
  <c r="CB25" i="24"/>
  <c r="CC25" i="24"/>
  <c r="CD25" i="24"/>
  <c r="CE25" i="24"/>
  <c r="CF25" i="24"/>
  <c r="CG25" i="24"/>
  <c r="CH25" i="24"/>
  <c r="CI25" i="24"/>
  <c r="CJ25" i="24"/>
  <c r="CK25" i="24"/>
  <c r="CL25" i="24"/>
  <c r="CM25" i="24"/>
  <c r="CN25" i="24"/>
  <c r="CO25" i="24"/>
  <c r="CP25" i="24"/>
  <c r="CQ25" i="24"/>
  <c r="CR25" i="24"/>
  <c r="CS25" i="24"/>
  <c r="CT25" i="24"/>
  <c r="CU25" i="24"/>
  <c r="CV25" i="24"/>
  <c r="CW25" i="24"/>
  <c r="CX25" i="24"/>
  <c r="CY25" i="24"/>
  <c r="CZ25" i="24"/>
  <c r="DA25" i="24"/>
  <c r="DB25" i="24"/>
  <c r="DC25" i="24"/>
  <c r="DD25" i="24"/>
  <c r="DE25" i="24"/>
  <c r="DF25" i="24"/>
  <c r="DG25" i="24"/>
  <c r="DH25" i="24"/>
  <c r="DI25" i="24"/>
  <c r="DJ25" i="24"/>
  <c r="DK25" i="24"/>
  <c r="DL25" i="24"/>
  <c r="DM25" i="24"/>
  <c r="DN25" i="24"/>
  <c r="DO25" i="24"/>
  <c r="DP25" i="24"/>
  <c r="DQ25" i="24"/>
  <c r="DR25" i="24"/>
  <c r="DS25" i="24"/>
  <c r="DT25" i="24"/>
  <c r="DU25" i="24"/>
  <c r="DV25" i="24"/>
  <c r="DW25" i="24"/>
  <c r="DX25" i="24"/>
  <c r="DY25" i="24"/>
  <c r="DZ25" i="24"/>
  <c r="EA25" i="24"/>
  <c r="BD26" i="24"/>
  <c r="BE26" i="24"/>
  <c r="BF26" i="24"/>
  <c r="BG26" i="24"/>
  <c r="BH26" i="24"/>
  <c r="BI26" i="24"/>
  <c r="BJ26" i="24"/>
  <c r="BK26" i="24"/>
  <c r="BL26" i="24"/>
  <c r="BM26" i="24"/>
  <c r="BN26" i="24"/>
  <c r="BO26" i="24"/>
  <c r="BP26" i="24"/>
  <c r="BQ26" i="24"/>
  <c r="BR26" i="24"/>
  <c r="BS26" i="24"/>
  <c r="BT26" i="24"/>
  <c r="BU26" i="24"/>
  <c r="BV26" i="24"/>
  <c r="BW26" i="24"/>
  <c r="BX26" i="24"/>
  <c r="BY26" i="24"/>
  <c r="BZ26" i="24"/>
  <c r="CA26" i="24"/>
  <c r="CB26" i="24"/>
  <c r="CC26" i="24"/>
  <c r="CD26" i="24"/>
  <c r="CE26" i="24"/>
  <c r="CF26" i="24"/>
  <c r="CG26" i="24"/>
  <c r="CH26" i="24"/>
  <c r="CI26" i="24"/>
  <c r="CJ26" i="24"/>
  <c r="CK26" i="24"/>
  <c r="CL26" i="24"/>
  <c r="CM26" i="24"/>
  <c r="CN26" i="24"/>
  <c r="CO26" i="24"/>
  <c r="CP26" i="24"/>
  <c r="CQ26" i="24"/>
  <c r="CR26" i="24"/>
  <c r="CS26" i="24"/>
  <c r="CT26" i="24"/>
  <c r="CU26" i="24"/>
  <c r="CV26" i="24"/>
  <c r="CW26" i="24"/>
  <c r="CX26" i="24"/>
  <c r="CY26" i="24"/>
  <c r="CZ26" i="24"/>
  <c r="DA26" i="24"/>
  <c r="DB26" i="24"/>
  <c r="DC26" i="24"/>
  <c r="DD26" i="24"/>
  <c r="DE26" i="24"/>
  <c r="DF26" i="24"/>
  <c r="DG26" i="24"/>
  <c r="DH26" i="24"/>
  <c r="DI26" i="24"/>
  <c r="DJ26" i="24"/>
  <c r="DK26" i="24"/>
  <c r="DL26" i="24"/>
  <c r="DM26" i="24"/>
  <c r="DN26" i="24"/>
  <c r="DO26" i="24"/>
  <c r="DP26" i="24"/>
  <c r="DQ26" i="24"/>
  <c r="DR26" i="24"/>
  <c r="DS26" i="24"/>
  <c r="DT26" i="24"/>
  <c r="DU26" i="24"/>
  <c r="DV26" i="24"/>
  <c r="DW26" i="24"/>
  <c r="DX26" i="24"/>
  <c r="DY26" i="24"/>
  <c r="DZ26" i="24"/>
  <c r="EA26" i="24"/>
  <c r="BD27" i="24"/>
  <c r="BE27" i="24"/>
  <c r="BF27" i="24"/>
  <c r="BG27" i="24"/>
  <c r="BH27" i="24"/>
  <c r="BI27" i="24"/>
  <c r="BJ27" i="24"/>
  <c r="BK27" i="24"/>
  <c r="BL27" i="24"/>
  <c r="BM27" i="24"/>
  <c r="BN27" i="24"/>
  <c r="BO27" i="24"/>
  <c r="BP27" i="24"/>
  <c r="BQ27" i="24"/>
  <c r="BR27" i="24"/>
  <c r="BS27" i="24"/>
  <c r="BT27" i="24"/>
  <c r="BU27" i="24"/>
  <c r="BV27" i="24"/>
  <c r="BW27" i="24"/>
  <c r="BX27" i="24"/>
  <c r="BY27" i="24"/>
  <c r="BZ27" i="24"/>
  <c r="CA27" i="24"/>
  <c r="CB27" i="24"/>
  <c r="CC27" i="24"/>
  <c r="CD27" i="24"/>
  <c r="CE27" i="24"/>
  <c r="CF27" i="24"/>
  <c r="CG27" i="24"/>
  <c r="CH27" i="24"/>
  <c r="CI27" i="24"/>
  <c r="CJ27" i="24"/>
  <c r="CK27" i="24"/>
  <c r="CL27" i="24"/>
  <c r="CM27" i="24"/>
  <c r="CN27" i="24"/>
  <c r="CO27" i="24"/>
  <c r="CP27" i="24"/>
  <c r="CQ27" i="24"/>
  <c r="CR27" i="24"/>
  <c r="CS27" i="24"/>
  <c r="CT27" i="24"/>
  <c r="CU27" i="24"/>
  <c r="CV27" i="24"/>
  <c r="CW27" i="24"/>
  <c r="CX27" i="24"/>
  <c r="CY27" i="24"/>
  <c r="CZ27" i="24"/>
  <c r="DA27" i="24"/>
  <c r="DB27" i="24"/>
  <c r="DC27" i="24"/>
  <c r="DD27" i="24"/>
  <c r="DE27" i="24"/>
  <c r="DF27" i="24"/>
  <c r="DG27" i="24"/>
  <c r="DH27" i="24"/>
  <c r="DI27" i="24"/>
  <c r="DJ27" i="24"/>
  <c r="DK27" i="24"/>
  <c r="DL27" i="24"/>
  <c r="DM27" i="24"/>
  <c r="DN27" i="24"/>
  <c r="DO27" i="24"/>
  <c r="DP27" i="24"/>
  <c r="DQ27" i="24"/>
  <c r="DR27" i="24"/>
  <c r="DS27" i="24"/>
  <c r="DT27" i="24"/>
  <c r="DU27" i="24"/>
  <c r="DV27" i="24"/>
  <c r="DW27" i="24"/>
  <c r="DX27" i="24"/>
  <c r="DY27" i="24"/>
  <c r="DZ27" i="24"/>
  <c r="EA27" i="24"/>
  <c r="BD28" i="24"/>
  <c r="BE28" i="24"/>
  <c r="BF28" i="24"/>
  <c r="BG28" i="24"/>
  <c r="BH28" i="24"/>
  <c r="BI28" i="24"/>
  <c r="BJ28" i="24"/>
  <c r="BK28" i="24"/>
  <c r="BL28" i="24"/>
  <c r="BM28" i="24"/>
  <c r="BN28" i="24"/>
  <c r="BO28" i="24"/>
  <c r="BP28" i="24"/>
  <c r="BQ28" i="24"/>
  <c r="BR28" i="24"/>
  <c r="BS28" i="24"/>
  <c r="BT28" i="24"/>
  <c r="BU28" i="24"/>
  <c r="BV28" i="24"/>
  <c r="BW28" i="24"/>
  <c r="BX28" i="24"/>
  <c r="BY28" i="24"/>
  <c r="BZ28" i="24"/>
  <c r="CA28" i="24"/>
  <c r="CB28" i="24"/>
  <c r="CC28" i="24"/>
  <c r="CD28" i="24"/>
  <c r="CE28" i="24"/>
  <c r="CF28" i="24"/>
  <c r="CG28" i="24"/>
  <c r="CH28" i="24"/>
  <c r="CI28" i="24"/>
  <c r="CJ28" i="24"/>
  <c r="CK28" i="24"/>
  <c r="CL28" i="24"/>
  <c r="CM28" i="24"/>
  <c r="CN28" i="24"/>
  <c r="CO28" i="24"/>
  <c r="CP28" i="24"/>
  <c r="CQ28" i="24"/>
  <c r="CR28" i="24"/>
  <c r="CS28" i="24"/>
  <c r="CT28" i="24"/>
  <c r="CU28" i="24"/>
  <c r="CV28" i="24"/>
  <c r="CW28" i="24"/>
  <c r="CX28" i="24"/>
  <c r="CY28" i="24"/>
  <c r="CZ28" i="24"/>
  <c r="DA28" i="24"/>
  <c r="DB28" i="24"/>
  <c r="DC28" i="24"/>
  <c r="DD28" i="24"/>
  <c r="DE28" i="24"/>
  <c r="DF28" i="24"/>
  <c r="DG28" i="24"/>
  <c r="DH28" i="24"/>
  <c r="DI28" i="24"/>
  <c r="DJ28" i="24"/>
  <c r="DK28" i="24"/>
  <c r="DL28" i="24"/>
  <c r="DM28" i="24"/>
  <c r="DN28" i="24"/>
  <c r="DO28" i="24"/>
  <c r="DP28" i="24"/>
  <c r="DQ28" i="24"/>
  <c r="DR28" i="24"/>
  <c r="DS28" i="24"/>
  <c r="DT28" i="24"/>
  <c r="DU28" i="24"/>
  <c r="DV28" i="24"/>
  <c r="DW28" i="24"/>
  <c r="DX28" i="24"/>
  <c r="DY28" i="24"/>
  <c r="DZ28" i="24"/>
  <c r="EA28" i="24"/>
  <c r="BD29" i="24"/>
  <c r="BE29" i="24"/>
  <c r="BF29" i="24"/>
  <c r="BG29" i="24"/>
  <c r="BH29" i="24"/>
  <c r="BI29" i="24"/>
  <c r="BJ29" i="24"/>
  <c r="BK29" i="24"/>
  <c r="BL29" i="24"/>
  <c r="BM29" i="24"/>
  <c r="BN29" i="24"/>
  <c r="BO29" i="24"/>
  <c r="BP29" i="24"/>
  <c r="BQ29" i="24"/>
  <c r="BR29" i="24"/>
  <c r="BS29" i="24"/>
  <c r="BT29" i="24"/>
  <c r="BU29" i="24"/>
  <c r="BV29" i="24"/>
  <c r="BW29" i="24"/>
  <c r="BX29" i="24"/>
  <c r="BY29" i="24"/>
  <c r="BZ29" i="24"/>
  <c r="CA29" i="24"/>
  <c r="CB29" i="24"/>
  <c r="CC29" i="24"/>
  <c r="CD29" i="24"/>
  <c r="CE29" i="24"/>
  <c r="CF29" i="24"/>
  <c r="CG29" i="24"/>
  <c r="CH29" i="24"/>
  <c r="CI29" i="24"/>
  <c r="CJ29" i="24"/>
  <c r="CK29" i="24"/>
  <c r="CL29" i="24"/>
  <c r="CM29" i="24"/>
  <c r="CN29" i="24"/>
  <c r="CO29" i="24"/>
  <c r="CP29" i="24"/>
  <c r="CQ29" i="24"/>
  <c r="CR29" i="24"/>
  <c r="CS29" i="24"/>
  <c r="CT29" i="24"/>
  <c r="CU29" i="24"/>
  <c r="CV29" i="24"/>
  <c r="CW29" i="24"/>
  <c r="CX29" i="24"/>
  <c r="CY29" i="24"/>
  <c r="CZ29" i="24"/>
  <c r="DA29" i="24"/>
  <c r="DB29" i="24"/>
  <c r="DC29" i="24"/>
  <c r="DD29" i="24"/>
  <c r="DE29" i="24"/>
  <c r="DF29" i="24"/>
  <c r="DG29" i="24"/>
  <c r="DH29" i="24"/>
  <c r="DI29" i="24"/>
  <c r="DJ29" i="24"/>
  <c r="DK29" i="24"/>
  <c r="DL29" i="24"/>
  <c r="DM29" i="24"/>
  <c r="DN29" i="24"/>
  <c r="DO29" i="24"/>
  <c r="DP29" i="24"/>
  <c r="DQ29" i="24"/>
  <c r="DR29" i="24"/>
  <c r="DS29" i="24"/>
  <c r="DT29" i="24"/>
  <c r="DU29" i="24"/>
  <c r="DV29" i="24"/>
  <c r="DW29" i="24"/>
  <c r="DX29" i="24"/>
  <c r="DY29" i="24"/>
  <c r="DZ29" i="24"/>
  <c r="EA29" i="24"/>
  <c r="BD30" i="24"/>
  <c r="BE30" i="24"/>
  <c r="BF30" i="24"/>
  <c r="BG30" i="24"/>
  <c r="BH30" i="24"/>
  <c r="BI30" i="24"/>
  <c r="BJ30" i="24"/>
  <c r="BK30" i="24"/>
  <c r="BL30" i="24"/>
  <c r="BM30" i="24"/>
  <c r="BN30" i="24"/>
  <c r="BO30" i="24"/>
  <c r="BP30" i="24"/>
  <c r="BQ30" i="24"/>
  <c r="BR30" i="24"/>
  <c r="BS30" i="24"/>
  <c r="EB30" i="24" s="1"/>
  <c r="BT30" i="24"/>
  <c r="BU30" i="24"/>
  <c r="BV30" i="24"/>
  <c r="BW30" i="24"/>
  <c r="BX30" i="24"/>
  <c r="BY30" i="24"/>
  <c r="BZ30" i="24"/>
  <c r="CA30" i="24"/>
  <c r="CB30" i="24"/>
  <c r="CC30" i="24"/>
  <c r="CD30" i="24"/>
  <c r="CE30" i="24"/>
  <c r="CF30" i="24"/>
  <c r="CG30" i="24"/>
  <c r="CH30" i="24"/>
  <c r="CI30" i="24"/>
  <c r="CJ30" i="24"/>
  <c r="CK30" i="24"/>
  <c r="CL30" i="24"/>
  <c r="CM30" i="24"/>
  <c r="CN30" i="24"/>
  <c r="CO30" i="24"/>
  <c r="CP30" i="24"/>
  <c r="CQ30" i="24"/>
  <c r="CR30" i="24"/>
  <c r="CS30" i="24"/>
  <c r="CT30" i="24"/>
  <c r="CU30" i="24"/>
  <c r="CV30" i="24"/>
  <c r="CW30" i="24"/>
  <c r="CX30" i="24"/>
  <c r="CY30" i="24"/>
  <c r="CZ30" i="24"/>
  <c r="DA30" i="24"/>
  <c r="DB30" i="24"/>
  <c r="DC30" i="24"/>
  <c r="DD30" i="24"/>
  <c r="DE30" i="24"/>
  <c r="DF30" i="24"/>
  <c r="DG30" i="24"/>
  <c r="DH30" i="24"/>
  <c r="DI30" i="24"/>
  <c r="DJ30" i="24"/>
  <c r="DK30" i="24"/>
  <c r="DL30" i="24"/>
  <c r="DM30" i="24"/>
  <c r="DN30" i="24"/>
  <c r="DO30" i="24"/>
  <c r="DP30" i="24"/>
  <c r="DQ30" i="24"/>
  <c r="DR30" i="24"/>
  <c r="DS30" i="24"/>
  <c r="DT30" i="24"/>
  <c r="DU30" i="24"/>
  <c r="DV30" i="24"/>
  <c r="DW30" i="24"/>
  <c r="DX30" i="24"/>
  <c r="DY30" i="24"/>
  <c r="DZ30" i="24"/>
  <c r="EA30" i="24"/>
  <c r="BD31" i="24"/>
  <c r="BE31" i="24"/>
  <c r="BF31" i="24"/>
  <c r="BG31" i="24"/>
  <c r="BH31" i="24"/>
  <c r="BI31" i="24"/>
  <c r="BJ31" i="24"/>
  <c r="BK31" i="24"/>
  <c r="BL31" i="24"/>
  <c r="BM31" i="24"/>
  <c r="BN31" i="24"/>
  <c r="BO31" i="24"/>
  <c r="BP31" i="24"/>
  <c r="BQ31" i="24"/>
  <c r="BR31" i="24"/>
  <c r="BS31" i="24"/>
  <c r="BT31" i="24"/>
  <c r="BU31" i="24"/>
  <c r="BV31" i="24"/>
  <c r="BW31" i="24"/>
  <c r="BX31" i="24"/>
  <c r="BY31" i="24"/>
  <c r="BZ31" i="24"/>
  <c r="CA31" i="24"/>
  <c r="CB31" i="24"/>
  <c r="CC31" i="24"/>
  <c r="CD31" i="24"/>
  <c r="CE31" i="24"/>
  <c r="CF31" i="24"/>
  <c r="CG31" i="24"/>
  <c r="CH31" i="24"/>
  <c r="CI31" i="24"/>
  <c r="CJ31" i="24"/>
  <c r="CK31" i="24"/>
  <c r="CL31" i="24"/>
  <c r="CM31" i="24"/>
  <c r="CN31" i="24"/>
  <c r="CO31" i="24"/>
  <c r="CP31" i="24"/>
  <c r="CQ31" i="24"/>
  <c r="CR31" i="24"/>
  <c r="CS31" i="24"/>
  <c r="CT31" i="24"/>
  <c r="CU31" i="24"/>
  <c r="CV31" i="24"/>
  <c r="CW31" i="24"/>
  <c r="CX31" i="24"/>
  <c r="CY31" i="24"/>
  <c r="CZ31" i="24"/>
  <c r="DA31" i="24"/>
  <c r="DB31" i="24"/>
  <c r="DC31" i="24"/>
  <c r="DD31" i="24"/>
  <c r="DE31" i="24"/>
  <c r="DF31" i="24"/>
  <c r="DG31" i="24"/>
  <c r="DH31" i="24"/>
  <c r="DI31" i="24"/>
  <c r="DJ31" i="24"/>
  <c r="DK31" i="24"/>
  <c r="DL31" i="24"/>
  <c r="DM31" i="24"/>
  <c r="DN31" i="24"/>
  <c r="DO31" i="24"/>
  <c r="DP31" i="24"/>
  <c r="DQ31" i="24"/>
  <c r="DR31" i="24"/>
  <c r="DS31" i="24"/>
  <c r="DT31" i="24"/>
  <c r="DU31" i="24"/>
  <c r="DV31" i="24"/>
  <c r="DW31" i="24"/>
  <c r="DX31" i="24"/>
  <c r="DY31" i="24"/>
  <c r="DZ31" i="24"/>
  <c r="EA31" i="24"/>
  <c r="BD32" i="24"/>
  <c r="BE32" i="24"/>
  <c r="BF32" i="24"/>
  <c r="BG32" i="24"/>
  <c r="BH32" i="24"/>
  <c r="BI32" i="24"/>
  <c r="BJ32" i="24"/>
  <c r="BK32" i="24"/>
  <c r="BL32" i="24"/>
  <c r="BM32" i="24"/>
  <c r="BN32" i="24"/>
  <c r="BO32" i="24"/>
  <c r="BP32" i="24"/>
  <c r="BQ32" i="24"/>
  <c r="BR32" i="24"/>
  <c r="BS32" i="24"/>
  <c r="BT32" i="24"/>
  <c r="BU32" i="24"/>
  <c r="BV32" i="24"/>
  <c r="BW32" i="24"/>
  <c r="BX32" i="24"/>
  <c r="BY32" i="24"/>
  <c r="BZ32" i="24"/>
  <c r="CA32" i="24"/>
  <c r="CB32" i="24"/>
  <c r="CC32" i="24"/>
  <c r="CD32" i="24"/>
  <c r="CE32" i="24"/>
  <c r="CF32" i="24"/>
  <c r="CG32" i="24"/>
  <c r="CH32" i="24"/>
  <c r="CI32" i="24"/>
  <c r="CJ32" i="24"/>
  <c r="CK32" i="24"/>
  <c r="CL32" i="24"/>
  <c r="CM32" i="24"/>
  <c r="CN32" i="24"/>
  <c r="CO32" i="24"/>
  <c r="CP32" i="24"/>
  <c r="CQ32" i="24"/>
  <c r="CR32" i="24"/>
  <c r="CS32" i="24"/>
  <c r="CT32" i="24"/>
  <c r="CU32" i="24"/>
  <c r="CV32" i="24"/>
  <c r="CW32" i="24"/>
  <c r="CX32" i="24"/>
  <c r="CY32" i="24"/>
  <c r="CZ32" i="24"/>
  <c r="DA32" i="24"/>
  <c r="DB32" i="24"/>
  <c r="DC32" i="24"/>
  <c r="DD32" i="24"/>
  <c r="DE32" i="24"/>
  <c r="DF32" i="24"/>
  <c r="DG32" i="24"/>
  <c r="DH32" i="24"/>
  <c r="DI32" i="24"/>
  <c r="DJ32" i="24"/>
  <c r="DK32" i="24"/>
  <c r="DL32" i="24"/>
  <c r="DM32" i="24"/>
  <c r="DN32" i="24"/>
  <c r="DO32" i="24"/>
  <c r="DP32" i="24"/>
  <c r="DQ32" i="24"/>
  <c r="DR32" i="24"/>
  <c r="DS32" i="24"/>
  <c r="DT32" i="24"/>
  <c r="DU32" i="24"/>
  <c r="DV32" i="24"/>
  <c r="DW32" i="24"/>
  <c r="DX32" i="24"/>
  <c r="DY32" i="24"/>
  <c r="DZ32" i="24"/>
  <c r="EA32" i="24"/>
  <c r="BD33" i="24"/>
  <c r="BE33" i="24"/>
  <c r="BF33" i="24"/>
  <c r="BG33" i="24"/>
  <c r="BH33" i="24"/>
  <c r="BI33" i="24"/>
  <c r="BJ33" i="24"/>
  <c r="BK33" i="24"/>
  <c r="BL33" i="24"/>
  <c r="BM33" i="24"/>
  <c r="BN33" i="24"/>
  <c r="BO33" i="24"/>
  <c r="BP33" i="24"/>
  <c r="BQ33" i="24"/>
  <c r="BR33" i="24"/>
  <c r="BS33" i="24"/>
  <c r="BT33" i="24"/>
  <c r="BU33" i="24"/>
  <c r="BV33" i="24"/>
  <c r="BW33" i="24"/>
  <c r="BX33" i="24"/>
  <c r="BY33" i="24"/>
  <c r="BZ33" i="24"/>
  <c r="CA33" i="24"/>
  <c r="CB33" i="24"/>
  <c r="CC33" i="24"/>
  <c r="CD33" i="24"/>
  <c r="CE33" i="24"/>
  <c r="CF33" i="24"/>
  <c r="CG33" i="24"/>
  <c r="CH33" i="24"/>
  <c r="CI33" i="24"/>
  <c r="CJ33" i="24"/>
  <c r="CK33" i="24"/>
  <c r="CL33" i="24"/>
  <c r="CM33" i="24"/>
  <c r="CN33" i="24"/>
  <c r="CO33" i="24"/>
  <c r="CP33" i="24"/>
  <c r="CQ33" i="24"/>
  <c r="CR33" i="24"/>
  <c r="CS33" i="24"/>
  <c r="CT33" i="24"/>
  <c r="CU33" i="24"/>
  <c r="CV33" i="24"/>
  <c r="CW33" i="24"/>
  <c r="CX33" i="24"/>
  <c r="CY33" i="24"/>
  <c r="CZ33" i="24"/>
  <c r="DA33" i="24"/>
  <c r="DB33" i="24"/>
  <c r="DC33" i="24"/>
  <c r="DD33" i="24"/>
  <c r="DE33" i="24"/>
  <c r="DF33" i="24"/>
  <c r="DG33" i="24"/>
  <c r="DH33" i="24"/>
  <c r="DI33" i="24"/>
  <c r="DJ33" i="24"/>
  <c r="DK33" i="24"/>
  <c r="DL33" i="24"/>
  <c r="DM33" i="24"/>
  <c r="DN33" i="24"/>
  <c r="DO33" i="24"/>
  <c r="DP33" i="24"/>
  <c r="DQ33" i="24"/>
  <c r="DR33" i="24"/>
  <c r="DS33" i="24"/>
  <c r="DT33" i="24"/>
  <c r="DU33" i="24"/>
  <c r="DV33" i="24"/>
  <c r="DW33" i="24"/>
  <c r="DX33" i="24"/>
  <c r="DY33" i="24"/>
  <c r="DZ33" i="24"/>
  <c r="EA33" i="24"/>
  <c r="BD34" i="24"/>
  <c r="BE34" i="24"/>
  <c r="BF34" i="24"/>
  <c r="BG34" i="24"/>
  <c r="BH34" i="24"/>
  <c r="BI34" i="24"/>
  <c r="BJ34" i="24"/>
  <c r="BK34" i="24"/>
  <c r="BL34" i="24"/>
  <c r="BM34" i="24"/>
  <c r="BN34" i="24"/>
  <c r="BO34" i="24"/>
  <c r="BP34" i="24"/>
  <c r="BQ34" i="24"/>
  <c r="BR34" i="24"/>
  <c r="BS34" i="24"/>
  <c r="BT34" i="24"/>
  <c r="BU34" i="24"/>
  <c r="BV34" i="24"/>
  <c r="BW34" i="24"/>
  <c r="BX34" i="24"/>
  <c r="BY34" i="24"/>
  <c r="BZ34" i="24"/>
  <c r="CA34" i="24"/>
  <c r="CB34" i="24"/>
  <c r="CC34" i="24"/>
  <c r="CD34" i="24"/>
  <c r="CE34" i="24"/>
  <c r="CF34" i="24"/>
  <c r="CG34" i="24"/>
  <c r="CH34" i="24"/>
  <c r="CI34" i="24"/>
  <c r="CJ34" i="24"/>
  <c r="CK34" i="24"/>
  <c r="CL34" i="24"/>
  <c r="CM34" i="24"/>
  <c r="CN34" i="24"/>
  <c r="CO34" i="24"/>
  <c r="CP34" i="24"/>
  <c r="CQ34" i="24"/>
  <c r="CR34" i="24"/>
  <c r="CS34" i="24"/>
  <c r="CT34" i="24"/>
  <c r="CU34" i="24"/>
  <c r="CV34" i="24"/>
  <c r="CW34" i="24"/>
  <c r="CX34" i="24"/>
  <c r="CY34" i="24"/>
  <c r="CZ34" i="24"/>
  <c r="DA34" i="24"/>
  <c r="DB34" i="24"/>
  <c r="DC34" i="24"/>
  <c r="DD34" i="24"/>
  <c r="DE34" i="24"/>
  <c r="DF34" i="24"/>
  <c r="DG34" i="24"/>
  <c r="DH34" i="24"/>
  <c r="DI34" i="24"/>
  <c r="DJ34" i="24"/>
  <c r="DK34" i="24"/>
  <c r="DL34" i="24"/>
  <c r="DM34" i="24"/>
  <c r="DN34" i="24"/>
  <c r="DO34" i="24"/>
  <c r="DP34" i="24"/>
  <c r="DQ34" i="24"/>
  <c r="DR34" i="24"/>
  <c r="DS34" i="24"/>
  <c r="DT34" i="24"/>
  <c r="DU34" i="24"/>
  <c r="DV34" i="24"/>
  <c r="DW34" i="24"/>
  <c r="DX34" i="24"/>
  <c r="DY34" i="24"/>
  <c r="DZ34" i="24"/>
  <c r="EA34" i="24"/>
  <c r="BD35" i="24"/>
  <c r="BE35" i="24"/>
  <c r="BF35" i="24"/>
  <c r="BG35" i="24"/>
  <c r="BH35" i="24"/>
  <c r="BI35" i="24"/>
  <c r="BJ35" i="24"/>
  <c r="BK35" i="24"/>
  <c r="BL35" i="24"/>
  <c r="BM35" i="24"/>
  <c r="BN35" i="24"/>
  <c r="BO35" i="24"/>
  <c r="BP35" i="24"/>
  <c r="BQ35" i="24"/>
  <c r="BR35" i="24"/>
  <c r="BS35" i="24"/>
  <c r="BT35" i="24"/>
  <c r="BU35" i="24"/>
  <c r="BV35" i="24"/>
  <c r="BW35" i="24"/>
  <c r="BX35" i="24"/>
  <c r="BY35" i="24"/>
  <c r="BZ35" i="24"/>
  <c r="CA35" i="24"/>
  <c r="CB35" i="24"/>
  <c r="CC35" i="24"/>
  <c r="CD35" i="24"/>
  <c r="CE35" i="24"/>
  <c r="CF35" i="24"/>
  <c r="CG35" i="24"/>
  <c r="CH35" i="24"/>
  <c r="CI35" i="24"/>
  <c r="CJ35" i="24"/>
  <c r="CK35" i="24"/>
  <c r="CL35" i="24"/>
  <c r="CM35" i="24"/>
  <c r="CN35" i="24"/>
  <c r="CO35" i="24"/>
  <c r="CP35" i="24"/>
  <c r="CQ35" i="24"/>
  <c r="CR35" i="24"/>
  <c r="CS35" i="24"/>
  <c r="CT35" i="24"/>
  <c r="CU35" i="24"/>
  <c r="CV35" i="24"/>
  <c r="CW35" i="24"/>
  <c r="CX35" i="24"/>
  <c r="CY35" i="24"/>
  <c r="CZ35" i="24"/>
  <c r="DA35" i="24"/>
  <c r="DB35" i="24"/>
  <c r="DC35" i="24"/>
  <c r="DD35" i="24"/>
  <c r="DE35" i="24"/>
  <c r="DF35" i="24"/>
  <c r="DG35" i="24"/>
  <c r="DH35" i="24"/>
  <c r="DI35" i="24"/>
  <c r="DJ35" i="24"/>
  <c r="DK35" i="24"/>
  <c r="DL35" i="24"/>
  <c r="DM35" i="24"/>
  <c r="DN35" i="24"/>
  <c r="DO35" i="24"/>
  <c r="DP35" i="24"/>
  <c r="DQ35" i="24"/>
  <c r="DR35" i="24"/>
  <c r="DS35" i="24"/>
  <c r="DT35" i="24"/>
  <c r="DU35" i="24"/>
  <c r="DV35" i="24"/>
  <c r="DW35" i="24"/>
  <c r="DX35" i="24"/>
  <c r="DY35" i="24"/>
  <c r="DZ35" i="24"/>
  <c r="EA35" i="24"/>
  <c r="BD36" i="24"/>
  <c r="BE36" i="24"/>
  <c r="BF36" i="24"/>
  <c r="BG36" i="24"/>
  <c r="BH36" i="24"/>
  <c r="BI36" i="24"/>
  <c r="BJ36" i="24"/>
  <c r="BK36" i="24"/>
  <c r="BL36" i="24"/>
  <c r="BM36" i="24"/>
  <c r="BN36" i="24"/>
  <c r="BO36" i="24"/>
  <c r="BP36" i="24"/>
  <c r="BQ36" i="24"/>
  <c r="BR36" i="24"/>
  <c r="BS36" i="24"/>
  <c r="BT36" i="24"/>
  <c r="BU36" i="24"/>
  <c r="BV36" i="24"/>
  <c r="BW36" i="24"/>
  <c r="BX36" i="24"/>
  <c r="BY36" i="24"/>
  <c r="BZ36" i="24"/>
  <c r="CA36" i="24"/>
  <c r="CB36" i="24"/>
  <c r="CC36" i="24"/>
  <c r="CD36" i="24"/>
  <c r="CE36" i="24"/>
  <c r="CF36" i="24"/>
  <c r="CG36" i="24"/>
  <c r="CH36" i="24"/>
  <c r="CI36" i="24"/>
  <c r="CJ36" i="24"/>
  <c r="CK36" i="24"/>
  <c r="CL36" i="24"/>
  <c r="CM36" i="24"/>
  <c r="CN36" i="24"/>
  <c r="CO36" i="24"/>
  <c r="CP36" i="24"/>
  <c r="CQ36" i="24"/>
  <c r="CR36" i="24"/>
  <c r="CS36" i="24"/>
  <c r="CT36" i="24"/>
  <c r="CU36" i="24"/>
  <c r="CV36" i="24"/>
  <c r="CW36" i="24"/>
  <c r="CX36" i="24"/>
  <c r="CY36" i="24"/>
  <c r="CZ36" i="24"/>
  <c r="DA36" i="24"/>
  <c r="DB36" i="24"/>
  <c r="DC36" i="24"/>
  <c r="DD36" i="24"/>
  <c r="DE36" i="24"/>
  <c r="DF36" i="24"/>
  <c r="DG36" i="24"/>
  <c r="DH36" i="24"/>
  <c r="DI36" i="24"/>
  <c r="DJ36" i="24"/>
  <c r="DK36" i="24"/>
  <c r="DL36" i="24"/>
  <c r="DM36" i="24"/>
  <c r="DN36" i="24"/>
  <c r="DO36" i="24"/>
  <c r="DP36" i="24"/>
  <c r="DQ36" i="24"/>
  <c r="DR36" i="24"/>
  <c r="DS36" i="24"/>
  <c r="DT36" i="24"/>
  <c r="DU36" i="24"/>
  <c r="DV36" i="24"/>
  <c r="DW36" i="24"/>
  <c r="DX36" i="24"/>
  <c r="DY36" i="24"/>
  <c r="DZ36" i="24"/>
  <c r="EA36" i="24"/>
  <c r="BD37" i="24"/>
  <c r="BE37" i="24"/>
  <c r="BF37" i="24"/>
  <c r="BG37" i="24"/>
  <c r="BH37" i="24"/>
  <c r="BI37" i="24"/>
  <c r="BJ37" i="24"/>
  <c r="BK37" i="24"/>
  <c r="BL37" i="24"/>
  <c r="BM37" i="24"/>
  <c r="BN37" i="24"/>
  <c r="BO37" i="24"/>
  <c r="BP37" i="24"/>
  <c r="BQ37" i="24"/>
  <c r="BR37" i="24"/>
  <c r="BS37" i="24"/>
  <c r="BT37" i="24"/>
  <c r="BU37" i="24"/>
  <c r="BV37" i="24"/>
  <c r="BW37" i="24"/>
  <c r="BX37" i="24"/>
  <c r="BY37" i="24"/>
  <c r="BZ37" i="24"/>
  <c r="CA37" i="24"/>
  <c r="CB37" i="24"/>
  <c r="CC37" i="24"/>
  <c r="CD37" i="24"/>
  <c r="CE37" i="24"/>
  <c r="CF37" i="24"/>
  <c r="CG37" i="24"/>
  <c r="CH37" i="24"/>
  <c r="CI37" i="24"/>
  <c r="CJ37" i="24"/>
  <c r="CK37" i="24"/>
  <c r="CL37" i="24"/>
  <c r="CM37" i="24"/>
  <c r="CN37" i="24"/>
  <c r="CO37" i="24"/>
  <c r="CP37" i="24"/>
  <c r="CQ37" i="24"/>
  <c r="CR37" i="24"/>
  <c r="CS37" i="24"/>
  <c r="CT37" i="24"/>
  <c r="CU37" i="24"/>
  <c r="CV37" i="24"/>
  <c r="CW37" i="24"/>
  <c r="CX37" i="24"/>
  <c r="CY37" i="24"/>
  <c r="CZ37" i="24"/>
  <c r="DA37" i="24"/>
  <c r="DB37" i="24"/>
  <c r="DC37" i="24"/>
  <c r="DD37" i="24"/>
  <c r="DE37" i="24"/>
  <c r="DF37" i="24"/>
  <c r="DG37" i="24"/>
  <c r="DH37" i="24"/>
  <c r="DI37" i="24"/>
  <c r="DJ37" i="24"/>
  <c r="DK37" i="24"/>
  <c r="DL37" i="24"/>
  <c r="DM37" i="24"/>
  <c r="DN37" i="24"/>
  <c r="DO37" i="24"/>
  <c r="DP37" i="24"/>
  <c r="DQ37" i="24"/>
  <c r="DR37" i="24"/>
  <c r="DS37" i="24"/>
  <c r="DT37" i="24"/>
  <c r="DU37" i="24"/>
  <c r="DV37" i="24"/>
  <c r="DW37" i="24"/>
  <c r="DX37" i="24"/>
  <c r="DY37" i="24"/>
  <c r="DZ37" i="24"/>
  <c r="EA37" i="24"/>
  <c r="BD38" i="24"/>
  <c r="BE38" i="24"/>
  <c r="BF38" i="24"/>
  <c r="BG38" i="24"/>
  <c r="BH38" i="24"/>
  <c r="BI38" i="24"/>
  <c r="BJ38" i="24"/>
  <c r="BK38" i="24"/>
  <c r="BL38" i="24"/>
  <c r="BM38" i="24"/>
  <c r="BN38" i="24"/>
  <c r="BO38" i="24"/>
  <c r="BP38" i="24"/>
  <c r="BQ38" i="24"/>
  <c r="BR38" i="24"/>
  <c r="BS38" i="24"/>
  <c r="BT38" i="24"/>
  <c r="BU38" i="24"/>
  <c r="BV38" i="24"/>
  <c r="BW38" i="24"/>
  <c r="BX38" i="24"/>
  <c r="BY38" i="24"/>
  <c r="BZ38" i="24"/>
  <c r="CA38" i="24"/>
  <c r="CB38" i="24"/>
  <c r="CC38" i="24"/>
  <c r="CD38" i="24"/>
  <c r="CE38" i="24"/>
  <c r="CF38" i="24"/>
  <c r="CG38" i="24"/>
  <c r="CH38" i="24"/>
  <c r="CI38" i="24"/>
  <c r="CJ38" i="24"/>
  <c r="CK38" i="24"/>
  <c r="CL38" i="24"/>
  <c r="CM38" i="24"/>
  <c r="CN38" i="24"/>
  <c r="CO38" i="24"/>
  <c r="CP38" i="24"/>
  <c r="CQ38" i="24"/>
  <c r="CR38" i="24"/>
  <c r="CS38" i="24"/>
  <c r="CT38" i="24"/>
  <c r="CU38" i="24"/>
  <c r="CV38" i="24"/>
  <c r="CW38" i="24"/>
  <c r="CX38" i="24"/>
  <c r="CY38" i="24"/>
  <c r="CZ38" i="24"/>
  <c r="DA38" i="24"/>
  <c r="DB38" i="24"/>
  <c r="DC38" i="24"/>
  <c r="DD38" i="24"/>
  <c r="DE38" i="24"/>
  <c r="DF38" i="24"/>
  <c r="DG38" i="24"/>
  <c r="DH38" i="24"/>
  <c r="DI38" i="24"/>
  <c r="DJ38" i="24"/>
  <c r="DK38" i="24"/>
  <c r="DL38" i="24"/>
  <c r="DM38" i="24"/>
  <c r="DN38" i="24"/>
  <c r="DO38" i="24"/>
  <c r="DP38" i="24"/>
  <c r="DQ38" i="24"/>
  <c r="DR38" i="24"/>
  <c r="DS38" i="24"/>
  <c r="DT38" i="24"/>
  <c r="DU38" i="24"/>
  <c r="DV38" i="24"/>
  <c r="DW38" i="24"/>
  <c r="DX38" i="24"/>
  <c r="DY38" i="24"/>
  <c r="DZ38" i="24"/>
  <c r="EA38" i="24"/>
  <c r="BD39" i="24"/>
  <c r="BE39" i="24"/>
  <c r="BF39" i="24"/>
  <c r="BG39" i="24"/>
  <c r="BH39" i="24"/>
  <c r="BI39" i="24"/>
  <c r="BJ39" i="24"/>
  <c r="BK39" i="24"/>
  <c r="BL39" i="24"/>
  <c r="BM39" i="24"/>
  <c r="BN39" i="24"/>
  <c r="BO39" i="24"/>
  <c r="BP39" i="24"/>
  <c r="BQ39" i="24"/>
  <c r="BR39" i="24"/>
  <c r="BS39" i="24"/>
  <c r="BT39" i="24"/>
  <c r="BU39" i="24"/>
  <c r="BV39" i="24"/>
  <c r="BW39" i="24"/>
  <c r="BX39" i="24"/>
  <c r="BY39" i="24"/>
  <c r="BZ39" i="24"/>
  <c r="CA39" i="24"/>
  <c r="CB39" i="24"/>
  <c r="CC39" i="24"/>
  <c r="CD39" i="24"/>
  <c r="CE39" i="24"/>
  <c r="CF39" i="24"/>
  <c r="CG39" i="24"/>
  <c r="CH39" i="24"/>
  <c r="CI39" i="24"/>
  <c r="CJ39" i="24"/>
  <c r="CK39" i="24"/>
  <c r="CL39" i="24"/>
  <c r="CM39" i="24"/>
  <c r="CN39" i="24"/>
  <c r="CO39" i="24"/>
  <c r="CP39" i="24"/>
  <c r="CQ39" i="24"/>
  <c r="CR39" i="24"/>
  <c r="CS39" i="24"/>
  <c r="CT39" i="24"/>
  <c r="CU39" i="24"/>
  <c r="CV39" i="24"/>
  <c r="CW39" i="24"/>
  <c r="CX39" i="24"/>
  <c r="CY39" i="24"/>
  <c r="CZ39" i="24"/>
  <c r="DA39" i="24"/>
  <c r="DB39" i="24"/>
  <c r="DC39" i="24"/>
  <c r="DD39" i="24"/>
  <c r="DE39" i="24"/>
  <c r="DF39" i="24"/>
  <c r="DG39" i="24"/>
  <c r="DH39" i="24"/>
  <c r="DI39" i="24"/>
  <c r="DJ39" i="24"/>
  <c r="DK39" i="24"/>
  <c r="DL39" i="24"/>
  <c r="DM39" i="24"/>
  <c r="DN39" i="24"/>
  <c r="DO39" i="24"/>
  <c r="DP39" i="24"/>
  <c r="DQ39" i="24"/>
  <c r="DR39" i="24"/>
  <c r="DS39" i="24"/>
  <c r="DT39" i="24"/>
  <c r="DU39" i="24"/>
  <c r="DV39" i="24"/>
  <c r="DW39" i="24"/>
  <c r="DX39" i="24"/>
  <c r="DY39" i="24"/>
  <c r="DZ39" i="24"/>
  <c r="EA39" i="24"/>
  <c r="BD40" i="24"/>
  <c r="BE40" i="24"/>
  <c r="BF40" i="24"/>
  <c r="BG40" i="24"/>
  <c r="BH40" i="24"/>
  <c r="BI40" i="24"/>
  <c r="BJ40" i="24"/>
  <c r="BK40" i="24"/>
  <c r="BL40" i="24"/>
  <c r="BM40" i="24"/>
  <c r="BN40" i="24"/>
  <c r="BO40" i="24"/>
  <c r="BP40" i="24"/>
  <c r="BQ40" i="24"/>
  <c r="BR40" i="24"/>
  <c r="BS40" i="24"/>
  <c r="BT40" i="24"/>
  <c r="BU40" i="24"/>
  <c r="BV40" i="24"/>
  <c r="BW40" i="24"/>
  <c r="BX40" i="24"/>
  <c r="BY40" i="24"/>
  <c r="BZ40" i="24"/>
  <c r="CA40" i="24"/>
  <c r="CB40" i="24"/>
  <c r="CC40" i="24"/>
  <c r="CD40" i="24"/>
  <c r="CE40" i="24"/>
  <c r="CF40" i="24"/>
  <c r="CG40" i="24"/>
  <c r="CH40" i="24"/>
  <c r="CI40" i="24"/>
  <c r="CJ40" i="24"/>
  <c r="CK40" i="24"/>
  <c r="CL40" i="24"/>
  <c r="CM40" i="24"/>
  <c r="CN40" i="24"/>
  <c r="CO40" i="24"/>
  <c r="CP40" i="24"/>
  <c r="CQ40" i="24"/>
  <c r="CR40" i="24"/>
  <c r="CS40" i="24"/>
  <c r="CT40" i="24"/>
  <c r="CU40" i="24"/>
  <c r="CV40" i="24"/>
  <c r="CW40" i="24"/>
  <c r="CX40" i="24"/>
  <c r="CY40" i="24"/>
  <c r="CZ40" i="24"/>
  <c r="DA40" i="24"/>
  <c r="DB40" i="24"/>
  <c r="DC40" i="24"/>
  <c r="DD40" i="24"/>
  <c r="DE40" i="24"/>
  <c r="DF40" i="24"/>
  <c r="DG40" i="24"/>
  <c r="DH40" i="24"/>
  <c r="DI40" i="24"/>
  <c r="DJ40" i="24"/>
  <c r="DK40" i="24"/>
  <c r="DL40" i="24"/>
  <c r="DM40" i="24"/>
  <c r="DN40" i="24"/>
  <c r="DO40" i="24"/>
  <c r="DP40" i="24"/>
  <c r="DQ40" i="24"/>
  <c r="DR40" i="24"/>
  <c r="DS40" i="24"/>
  <c r="DT40" i="24"/>
  <c r="DU40" i="24"/>
  <c r="DV40" i="24"/>
  <c r="DW40" i="24"/>
  <c r="DX40" i="24"/>
  <c r="DY40" i="24"/>
  <c r="DZ40" i="24"/>
  <c r="EA40" i="24"/>
  <c r="BD41" i="24"/>
  <c r="BE41" i="24"/>
  <c r="BF41" i="24"/>
  <c r="BG41" i="24"/>
  <c r="BH41" i="24"/>
  <c r="BI41" i="24"/>
  <c r="BJ41" i="24"/>
  <c r="BK41" i="24"/>
  <c r="BL41" i="24"/>
  <c r="BM41" i="24"/>
  <c r="BN41" i="24"/>
  <c r="BO41" i="24"/>
  <c r="BP41" i="24"/>
  <c r="BQ41" i="24"/>
  <c r="BR41" i="24"/>
  <c r="BS41" i="24"/>
  <c r="BT41" i="24"/>
  <c r="BU41" i="24"/>
  <c r="BV41" i="24"/>
  <c r="BW41" i="24"/>
  <c r="BX41" i="24"/>
  <c r="BY41" i="24"/>
  <c r="BZ41" i="24"/>
  <c r="CA41" i="24"/>
  <c r="CB41" i="24"/>
  <c r="CC41" i="24"/>
  <c r="CD41" i="24"/>
  <c r="CE41" i="24"/>
  <c r="CF41" i="24"/>
  <c r="CG41" i="24"/>
  <c r="CH41" i="24"/>
  <c r="CI41" i="24"/>
  <c r="CJ41" i="24"/>
  <c r="CK41" i="24"/>
  <c r="CL41" i="24"/>
  <c r="CM41" i="24"/>
  <c r="CN41" i="24"/>
  <c r="CO41" i="24"/>
  <c r="CP41" i="24"/>
  <c r="CQ41" i="24"/>
  <c r="CR41" i="24"/>
  <c r="CS41" i="24"/>
  <c r="CT41" i="24"/>
  <c r="CU41" i="24"/>
  <c r="CV41" i="24"/>
  <c r="CW41" i="24"/>
  <c r="CX41" i="24"/>
  <c r="CY41" i="24"/>
  <c r="CZ41" i="24"/>
  <c r="DA41" i="24"/>
  <c r="DB41" i="24"/>
  <c r="DC41" i="24"/>
  <c r="DD41" i="24"/>
  <c r="DE41" i="24"/>
  <c r="DF41" i="24"/>
  <c r="DG41" i="24"/>
  <c r="DH41" i="24"/>
  <c r="DI41" i="24"/>
  <c r="DJ41" i="24"/>
  <c r="DK41" i="24"/>
  <c r="DL41" i="24"/>
  <c r="DM41" i="24"/>
  <c r="DN41" i="24"/>
  <c r="DO41" i="24"/>
  <c r="DP41" i="24"/>
  <c r="DQ41" i="24"/>
  <c r="DR41" i="24"/>
  <c r="DS41" i="24"/>
  <c r="DT41" i="24"/>
  <c r="DU41" i="24"/>
  <c r="DV41" i="24"/>
  <c r="DW41" i="24"/>
  <c r="DX41" i="24"/>
  <c r="DY41" i="24"/>
  <c r="DZ41" i="24"/>
  <c r="EA41" i="24"/>
  <c r="BD42" i="24"/>
  <c r="BE42" i="24"/>
  <c r="BF42" i="24"/>
  <c r="BG42" i="24"/>
  <c r="BH42" i="24"/>
  <c r="BI42" i="24"/>
  <c r="BJ42" i="24"/>
  <c r="BK42" i="24"/>
  <c r="BL42" i="24"/>
  <c r="BM42" i="24"/>
  <c r="BN42" i="24"/>
  <c r="BO42" i="24"/>
  <c r="BP42" i="24"/>
  <c r="BQ42" i="24"/>
  <c r="BR42" i="24"/>
  <c r="BS42" i="24"/>
  <c r="BT42" i="24"/>
  <c r="BU42" i="24"/>
  <c r="BV42" i="24"/>
  <c r="BW42" i="24"/>
  <c r="BX42" i="24"/>
  <c r="BY42" i="24"/>
  <c r="BZ42" i="24"/>
  <c r="CA42" i="24"/>
  <c r="CB42" i="24"/>
  <c r="CC42" i="24"/>
  <c r="CD42" i="24"/>
  <c r="CE42" i="24"/>
  <c r="CF42" i="24"/>
  <c r="CG42" i="24"/>
  <c r="CH42" i="24"/>
  <c r="CI42" i="24"/>
  <c r="CJ42" i="24"/>
  <c r="CK42" i="24"/>
  <c r="CL42" i="24"/>
  <c r="CM42" i="24"/>
  <c r="CN42" i="24"/>
  <c r="CO42" i="24"/>
  <c r="CP42" i="24"/>
  <c r="CQ42" i="24"/>
  <c r="CR42" i="24"/>
  <c r="CS42" i="24"/>
  <c r="CT42" i="24"/>
  <c r="CU42" i="24"/>
  <c r="CV42" i="24"/>
  <c r="CW42" i="24"/>
  <c r="CX42" i="24"/>
  <c r="CY42" i="24"/>
  <c r="CZ42" i="24"/>
  <c r="DA42" i="24"/>
  <c r="DB42" i="24"/>
  <c r="DC42" i="24"/>
  <c r="DD42" i="24"/>
  <c r="DE42" i="24"/>
  <c r="DF42" i="24"/>
  <c r="DG42" i="24"/>
  <c r="DH42" i="24"/>
  <c r="DI42" i="24"/>
  <c r="DJ42" i="24"/>
  <c r="DK42" i="24"/>
  <c r="DL42" i="24"/>
  <c r="DM42" i="24"/>
  <c r="DN42" i="24"/>
  <c r="DO42" i="24"/>
  <c r="DP42" i="24"/>
  <c r="DQ42" i="24"/>
  <c r="DR42" i="24"/>
  <c r="DS42" i="24"/>
  <c r="DT42" i="24"/>
  <c r="DU42" i="24"/>
  <c r="DV42" i="24"/>
  <c r="DW42" i="24"/>
  <c r="DX42" i="24"/>
  <c r="DY42" i="24"/>
  <c r="DZ42" i="24"/>
  <c r="EA42" i="24"/>
  <c r="BD43" i="24"/>
  <c r="BE43" i="24"/>
  <c r="BF43" i="24"/>
  <c r="BG43" i="24"/>
  <c r="BH43" i="24"/>
  <c r="BI43" i="24"/>
  <c r="BJ43" i="24"/>
  <c r="BK43" i="24"/>
  <c r="BL43" i="24"/>
  <c r="BM43" i="24"/>
  <c r="BN43" i="24"/>
  <c r="BO43" i="24"/>
  <c r="BP43" i="24"/>
  <c r="BQ43" i="24"/>
  <c r="BR43" i="24"/>
  <c r="BS43" i="24"/>
  <c r="BT43" i="24"/>
  <c r="BU43" i="24"/>
  <c r="BV43" i="24"/>
  <c r="BW43" i="24"/>
  <c r="BX43" i="24"/>
  <c r="BY43" i="24"/>
  <c r="BZ43" i="24"/>
  <c r="CA43" i="24"/>
  <c r="CB43" i="24"/>
  <c r="CC43" i="24"/>
  <c r="CD43" i="24"/>
  <c r="CE43" i="24"/>
  <c r="CF43" i="24"/>
  <c r="CG43" i="24"/>
  <c r="CH43" i="24"/>
  <c r="CI43" i="24"/>
  <c r="CJ43" i="24"/>
  <c r="CK43" i="24"/>
  <c r="CL43" i="24"/>
  <c r="CM43" i="24"/>
  <c r="CN43" i="24"/>
  <c r="CO43" i="24"/>
  <c r="CP43" i="24"/>
  <c r="CQ43" i="24"/>
  <c r="CR43" i="24"/>
  <c r="CS43" i="24"/>
  <c r="CT43" i="24"/>
  <c r="CU43" i="24"/>
  <c r="CV43" i="24"/>
  <c r="CW43" i="24"/>
  <c r="CX43" i="24"/>
  <c r="CY43" i="24"/>
  <c r="CZ43" i="24"/>
  <c r="DA43" i="24"/>
  <c r="DB43" i="24"/>
  <c r="DC43" i="24"/>
  <c r="DD43" i="24"/>
  <c r="DE43" i="24"/>
  <c r="DF43" i="24"/>
  <c r="DG43" i="24"/>
  <c r="DH43" i="24"/>
  <c r="DI43" i="24"/>
  <c r="DJ43" i="24"/>
  <c r="DK43" i="24"/>
  <c r="DL43" i="24"/>
  <c r="DM43" i="24"/>
  <c r="DN43" i="24"/>
  <c r="DO43" i="24"/>
  <c r="DP43" i="24"/>
  <c r="DQ43" i="24"/>
  <c r="DR43" i="24"/>
  <c r="DS43" i="24"/>
  <c r="DT43" i="24"/>
  <c r="DU43" i="24"/>
  <c r="DV43" i="24"/>
  <c r="DW43" i="24"/>
  <c r="DX43" i="24"/>
  <c r="DY43" i="24"/>
  <c r="DZ43" i="24"/>
  <c r="EA43" i="24"/>
  <c r="BD44" i="24"/>
  <c r="BE44" i="24"/>
  <c r="BF44" i="24"/>
  <c r="BG44" i="24"/>
  <c r="BH44" i="24"/>
  <c r="BI44" i="24"/>
  <c r="BJ44" i="24"/>
  <c r="BK44" i="24"/>
  <c r="BL44" i="24"/>
  <c r="BM44" i="24"/>
  <c r="BN44" i="24"/>
  <c r="BO44" i="24"/>
  <c r="BP44" i="24"/>
  <c r="BQ44" i="24"/>
  <c r="BR44" i="24"/>
  <c r="BS44" i="24"/>
  <c r="BT44" i="24"/>
  <c r="BU44" i="24"/>
  <c r="BV44" i="24"/>
  <c r="BW44" i="24"/>
  <c r="BX44" i="24"/>
  <c r="BY44" i="24"/>
  <c r="BZ44" i="24"/>
  <c r="CA44" i="24"/>
  <c r="CB44" i="24"/>
  <c r="CC44" i="24"/>
  <c r="CD44" i="24"/>
  <c r="CE44" i="24"/>
  <c r="CF44" i="24"/>
  <c r="CG44" i="24"/>
  <c r="CH44" i="24"/>
  <c r="CI44" i="24"/>
  <c r="CJ44" i="24"/>
  <c r="CK44" i="24"/>
  <c r="CL44" i="24"/>
  <c r="CM44" i="24"/>
  <c r="CN44" i="24"/>
  <c r="CO44" i="24"/>
  <c r="CP44" i="24"/>
  <c r="CQ44" i="24"/>
  <c r="CR44" i="24"/>
  <c r="CS44" i="24"/>
  <c r="CT44" i="24"/>
  <c r="CU44" i="24"/>
  <c r="CV44" i="24"/>
  <c r="CW44" i="24"/>
  <c r="CX44" i="24"/>
  <c r="CY44" i="24"/>
  <c r="CZ44" i="24"/>
  <c r="DA44" i="24"/>
  <c r="DB44" i="24"/>
  <c r="DC44" i="24"/>
  <c r="DD44" i="24"/>
  <c r="DE44" i="24"/>
  <c r="DF44" i="24"/>
  <c r="DG44" i="24"/>
  <c r="DH44" i="24"/>
  <c r="DI44" i="24"/>
  <c r="DJ44" i="24"/>
  <c r="DK44" i="24"/>
  <c r="DL44" i="24"/>
  <c r="DM44" i="24"/>
  <c r="DN44" i="24"/>
  <c r="DO44" i="24"/>
  <c r="DP44" i="24"/>
  <c r="DQ44" i="24"/>
  <c r="DR44" i="24"/>
  <c r="DS44" i="24"/>
  <c r="DT44" i="24"/>
  <c r="DU44" i="24"/>
  <c r="DV44" i="24"/>
  <c r="DW44" i="24"/>
  <c r="DX44" i="24"/>
  <c r="DY44" i="24"/>
  <c r="DZ44" i="24"/>
  <c r="EA44" i="24"/>
  <c r="BD45" i="24"/>
  <c r="BE45" i="24"/>
  <c r="BF45" i="24"/>
  <c r="BG45" i="24"/>
  <c r="BH45" i="24"/>
  <c r="BI45" i="24"/>
  <c r="BJ45" i="24"/>
  <c r="BK45" i="24"/>
  <c r="BL45" i="24"/>
  <c r="BM45" i="24"/>
  <c r="BN45" i="24"/>
  <c r="BO45" i="24"/>
  <c r="BP45" i="24"/>
  <c r="BQ45" i="24"/>
  <c r="BR45" i="24"/>
  <c r="BS45" i="24"/>
  <c r="BT45" i="24"/>
  <c r="BU45" i="24"/>
  <c r="BV45" i="24"/>
  <c r="BW45" i="24"/>
  <c r="BX45" i="24"/>
  <c r="BY45" i="24"/>
  <c r="BZ45" i="24"/>
  <c r="CA45" i="24"/>
  <c r="CB45" i="24"/>
  <c r="CC45" i="24"/>
  <c r="CD45" i="24"/>
  <c r="CE45" i="24"/>
  <c r="CF45" i="24"/>
  <c r="CG45" i="24"/>
  <c r="CH45" i="24"/>
  <c r="CI45" i="24"/>
  <c r="CJ45" i="24"/>
  <c r="CK45" i="24"/>
  <c r="CL45" i="24"/>
  <c r="CM45" i="24"/>
  <c r="CN45" i="24"/>
  <c r="CO45" i="24"/>
  <c r="CP45" i="24"/>
  <c r="CQ45" i="24"/>
  <c r="CR45" i="24"/>
  <c r="CS45" i="24"/>
  <c r="CT45" i="24"/>
  <c r="CU45" i="24"/>
  <c r="CV45" i="24"/>
  <c r="CW45" i="24"/>
  <c r="CX45" i="24"/>
  <c r="CY45" i="24"/>
  <c r="CZ45" i="24"/>
  <c r="DA45" i="24"/>
  <c r="DB45" i="24"/>
  <c r="DC45" i="24"/>
  <c r="DD45" i="24"/>
  <c r="DE45" i="24"/>
  <c r="DF45" i="24"/>
  <c r="DG45" i="24"/>
  <c r="DH45" i="24"/>
  <c r="DI45" i="24"/>
  <c r="DJ45" i="24"/>
  <c r="DK45" i="24"/>
  <c r="DL45" i="24"/>
  <c r="DM45" i="24"/>
  <c r="DN45" i="24"/>
  <c r="DO45" i="24"/>
  <c r="DP45" i="24"/>
  <c r="DQ45" i="24"/>
  <c r="DR45" i="24"/>
  <c r="DS45" i="24"/>
  <c r="DT45" i="24"/>
  <c r="DU45" i="24"/>
  <c r="DV45" i="24"/>
  <c r="DW45" i="24"/>
  <c r="DX45" i="24"/>
  <c r="DY45" i="24"/>
  <c r="DZ45" i="24"/>
  <c r="EA45" i="24"/>
  <c r="BD46" i="24"/>
  <c r="BE46" i="24"/>
  <c r="BF46" i="24"/>
  <c r="BG46" i="24"/>
  <c r="BH46" i="24"/>
  <c r="BI46" i="24"/>
  <c r="BJ46" i="24"/>
  <c r="BK46" i="24"/>
  <c r="BL46" i="24"/>
  <c r="BM46" i="24"/>
  <c r="BN46" i="24"/>
  <c r="BO46" i="24"/>
  <c r="BP46" i="24"/>
  <c r="BQ46" i="24"/>
  <c r="BR46" i="24"/>
  <c r="BS46" i="24"/>
  <c r="BT46" i="24"/>
  <c r="BU46" i="24"/>
  <c r="BV46" i="24"/>
  <c r="BW46" i="24"/>
  <c r="BX46" i="24"/>
  <c r="BY46" i="24"/>
  <c r="BZ46" i="24"/>
  <c r="CA46" i="24"/>
  <c r="CB46" i="24"/>
  <c r="CC46" i="24"/>
  <c r="CD46" i="24"/>
  <c r="CE46" i="24"/>
  <c r="CF46" i="24"/>
  <c r="CG46" i="24"/>
  <c r="CH46" i="24"/>
  <c r="CI46" i="24"/>
  <c r="CJ46" i="24"/>
  <c r="CK46" i="24"/>
  <c r="CL46" i="24"/>
  <c r="CM46" i="24"/>
  <c r="CN46" i="24"/>
  <c r="CO46" i="24"/>
  <c r="CP46" i="24"/>
  <c r="CQ46" i="24"/>
  <c r="CR46" i="24"/>
  <c r="CS46" i="24"/>
  <c r="CT46" i="24"/>
  <c r="CU46" i="24"/>
  <c r="CV46" i="24"/>
  <c r="CW46" i="24"/>
  <c r="CX46" i="24"/>
  <c r="CY46" i="24"/>
  <c r="CZ46" i="24"/>
  <c r="DA46" i="24"/>
  <c r="DB46" i="24"/>
  <c r="DC46" i="24"/>
  <c r="DD46" i="24"/>
  <c r="DE46" i="24"/>
  <c r="DF46" i="24"/>
  <c r="DG46" i="24"/>
  <c r="DH46" i="24"/>
  <c r="DI46" i="24"/>
  <c r="DJ46" i="24"/>
  <c r="DK46" i="24"/>
  <c r="DL46" i="24"/>
  <c r="DM46" i="24"/>
  <c r="DN46" i="24"/>
  <c r="DO46" i="24"/>
  <c r="DP46" i="24"/>
  <c r="DQ46" i="24"/>
  <c r="DR46" i="24"/>
  <c r="DS46" i="24"/>
  <c r="DT46" i="24"/>
  <c r="DU46" i="24"/>
  <c r="DV46" i="24"/>
  <c r="DW46" i="24"/>
  <c r="DX46" i="24"/>
  <c r="DY46" i="24"/>
  <c r="DZ46" i="24"/>
  <c r="EA46" i="24"/>
  <c r="BD47" i="24"/>
  <c r="BE47" i="24"/>
  <c r="BF47" i="24"/>
  <c r="BG47" i="24"/>
  <c r="BH47" i="24"/>
  <c r="BI47" i="24"/>
  <c r="BJ47" i="24"/>
  <c r="BK47" i="24"/>
  <c r="BL47" i="24"/>
  <c r="BM47" i="24"/>
  <c r="BN47" i="24"/>
  <c r="BO47" i="24"/>
  <c r="BP47" i="24"/>
  <c r="BQ47" i="24"/>
  <c r="BR47" i="24"/>
  <c r="BS47" i="24"/>
  <c r="BT47" i="24"/>
  <c r="BU47" i="24"/>
  <c r="BV47" i="24"/>
  <c r="BW47" i="24"/>
  <c r="BX47" i="24"/>
  <c r="BY47" i="24"/>
  <c r="BZ47" i="24"/>
  <c r="CA47" i="24"/>
  <c r="CB47" i="24"/>
  <c r="CC47" i="24"/>
  <c r="CD47" i="24"/>
  <c r="CE47" i="24"/>
  <c r="CF47" i="24"/>
  <c r="CG47" i="24"/>
  <c r="CH47" i="24"/>
  <c r="CI47" i="24"/>
  <c r="CJ47" i="24"/>
  <c r="CK47" i="24"/>
  <c r="CL47" i="24"/>
  <c r="CM47" i="24"/>
  <c r="CN47" i="24"/>
  <c r="CO47" i="24"/>
  <c r="CP47" i="24"/>
  <c r="CQ47" i="24"/>
  <c r="CR47" i="24"/>
  <c r="CS47" i="24"/>
  <c r="CT47" i="24"/>
  <c r="CU47" i="24"/>
  <c r="CV47" i="24"/>
  <c r="CW47" i="24"/>
  <c r="CX47" i="24"/>
  <c r="CY47" i="24"/>
  <c r="CZ47" i="24"/>
  <c r="DA47" i="24"/>
  <c r="DB47" i="24"/>
  <c r="DC47" i="24"/>
  <c r="DD47" i="24"/>
  <c r="DE47" i="24"/>
  <c r="DF47" i="24"/>
  <c r="DG47" i="24"/>
  <c r="DH47" i="24"/>
  <c r="DI47" i="24"/>
  <c r="DJ47" i="24"/>
  <c r="DK47" i="24"/>
  <c r="DL47" i="24"/>
  <c r="DM47" i="24"/>
  <c r="DN47" i="24"/>
  <c r="DO47" i="24"/>
  <c r="DP47" i="24"/>
  <c r="DQ47" i="24"/>
  <c r="DR47" i="24"/>
  <c r="DS47" i="24"/>
  <c r="DT47" i="24"/>
  <c r="DU47" i="24"/>
  <c r="DV47" i="24"/>
  <c r="DW47" i="24"/>
  <c r="DX47" i="24"/>
  <c r="DY47" i="24"/>
  <c r="DZ47" i="24"/>
  <c r="EA47" i="24"/>
  <c r="BD48" i="24"/>
  <c r="BE48" i="24"/>
  <c r="BF48" i="24"/>
  <c r="BG48" i="24"/>
  <c r="BH48" i="24"/>
  <c r="BI48" i="24"/>
  <c r="BJ48" i="24"/>
  <c r="BK48" i="24"/>
  <c r="BL48" i="24"/>
  <c r="BM48" i="24"/>
  <c r="BN48" i="24"/>
  <c r="BO48" i="24"/>
  <c r="BP48" i="24"/>
  <c r="BQ48" i="24"/>
  <c r="BR48" i="24"/>
  <c r="BS48" i="24"/>
  <c r="BT48" i="24"/>
  <c r="BU48" i="24"/>
  <c r="BV48" i="24"/>
  <c r="BW48" i="24"/>
  <c r="BX48" i="24"/>
  <c r="BY48" i="24"/>
  <c r="BZ48" i="24"/>
  <c r="CA48" i="24"/>
  <c r="CB48" i="24"/>
  <c r="CC48" i="24"/>
  <c r="CD48" i="24"/>
  <c r="CE48" i="24"/>
  <c r="CF48" i="24"/>
  <c r="CG48" i="24"/>
  <c r="CH48" i="24"/>
  <c r="CI48" i="24"/>
  <c r="CJ48" i="24"/>
  <c r="CK48" i="24"/>
  <c r="CL48" i="24"/>
  <c r="CM48" i="24"/>
  <c r="CN48" i="24"/>
  <c r="CO48" i="24"/>
  <c r="CP48" i="24"/>
  <c r="CQ48" i="24"/>
  <c r="CR48" i="24"/>
  <c r="CS48" i="24"/>
  <c r="CT48" i="24"/>
  <c r="CU48" i="24"/>
  <c r="CV48" i="24"/>
  <c r="CW48" i="24"/>
  <c r="CX48" i="24"/>
  <c r="CY48" i="24"/>
  <c r="CZ48" i="24"/>
  <c r="DA48" i="24"/>
  <c r="DB48" i="24"/>
  <c r="DC48" i="24"/>
  <c r="DD48" i="24"/>
  <c r="DE48" i="24"/>
  <c r="DF48" i="24"/>
  <c r="DG48" i="24"/>
  <c r="DH48" i="24"/>
  <c r="DI48" i="24"/>
  <c r="DJ48" i="24"/>
  <c r="DK48" i="24"/>
  <c r="DL48" i="24"/>
  <c r="DM48" i="24"/>
  <c r="DN48" i="24"/>
  <c r="DO48" i="24"/>
  <c r="DP48" i="24"/>
  <c r="DQ48" i="24"/>
  <c r="DR48" i="24"/>
  <c r="DS48" i="24"/>
  <c r="DT48" i="24"/>
  <c r="DU48" i="24"/>
  <c r="DV48" i="24"/>
  <c r="DW48" i="24"/>
  <c r="DX48" i="24"/>
  <c r="DY48" i="24"/>
  <c r="DZ48" i="24"/>
  <c r="EA48" i="24"/>
  <c r="BD49" i="24"/>
  <c r="BE49" i="24"/>
  <c r="BF49" i="24"/>
  <c r="BG49" i="24"/>
  <c r="BH49" i="24"/>
  <c r="BI49" i="24"/>
  <c r="BJ49" i="24"/>
  <c r="BK49" i="24"/>
  <c r="BL49" i="24"/>
  <c r="BM49" i="24"/>
  <c r="BN49" i="24"/>
  <c r="BO49" i="24"/>
  <c r="BP49" i="24"/>
  <c r="BQ49" i="24"/>
  <c r="BR49" i="24"/>
  <c r="BS49" i="24"/>
  <c r="BT49" i="24"/>
  <c r="BU49" i="24"/>
  <c r="BV49" i="24"/>
  <c r="BW49" i="24"/>
  <c r="BX49" i="24"/>
  <c r="BY49" i="24"/>
  <c r="BZ49" i="24"/>
  <c r="CA49" i="24"/>
  <c r="CB49" i="24"/>
  <c r="CC49" i="24"/>
  <c r="CD49" i="24"/>
  <c r="CE49" i="24"/>
  <c r="CF49" i="24"/>
  <c r="CG49" i="24"/>
  <c r="CH49" i="24"/>
  <c r="CI49" i="24"/>
  <c r="CJ49" i="24"/>
  <c r="CK49" i="24"/>
  <c r="CL49" i="24"/>
  <c r="CM49" i="24"/>
  <c r="CN49" i="24"/>
  <c r="CO49" i="24"/>
  <c r="CP49" i="24"/>
  <c r="CQ49" i="24"/>
  <c r="CR49" i="24"/>
  <c r="CS49" i="24"/>
  <c r="CT49" i="24"/>
  <c r="CU49" i="24"/>
  <c r="CV49" i="24"/>
  <c r="CW49" i="24"/>
  <c r="CX49" i="24"/>
  <c r="CY49" i="24"/>
  <c r="CZ49" i="24"/>
  <c r="DA49" i="24"/>
  <c r="DB49" i="24"/>
  <c r="DC49" i="24"/>
  <c r="DD49" i="24"/>
  <c r="DE49" i="24"/>
  <c r="DF49" i="24"/>
  <c r="DG49" i="24"/>
  <c r="DH49" i="24"/>
  <c r="DI49" i="24"/>
  <c r="DJ49" i="24"/>
  <c r="DK49" i="24"/>
  <c r="DL49" i="24"/>
  <c r="DM49" i="24"/>
  <c r="DN49" i="24"/>
  <c r="DO49" i="24"/>
  <c r="DP49" i="24"/>
  <c r="DQ49" i="24"/>
  <c r="DR49" i="24"/>
  <c r="DS49" i="24"/>
  <c r="DT49" i="24"/>
  <c r="DU49" i="24"/>
  <c r="DV49" i="24"/>
  <c r="DW49" i="24"/>
  <c r="DX49" i="24"/>
  <c r="DY49" i="24"/>
  <c r="DZ49" i="24"/>
  <c r="EA49" i="24"/>
  <c r="BE4" i="24"/>
  <c r="BF4" i="24"/>
  <c r="BG4" i="24"/>
  <c r="BH4" i="24"/>
  <c r="BI4" i="24"/>
  <c r="BJ4" i="24"/>
  <c r="BK4" i="24"/>
  <c r="BL4" i="24"/>
  <c r="BM4" i="24"/>
  <c r="BN4" i="24"/>
  <c r="BO4" i="24"/>
  <c r="BP4" i="24"/>
  <c r="BQ4" i="24"/>
  <c r="BR4" i="24"/>
  <c r="BS4" i="24"/>
  <c r="BT4" i="24"/>
  <c r="BU4" i="24"/>
  <c r="BV4" i="24"/>
  <c r="BW4" i="24"/>
  <c r="BX4" i="24"/>
  <c r="BY4" i="24"/>
  <c r="BZ4" i="24"/>
  <c r="CA4" i="24"/>
  <c r="CB4" i="24"/>
  <c r="CC4" i="24"/>
  <c r="CD4" i="24"/>
  <c r="CE4" i="24"/>
  <c r="CF4" i="24"/>
  <c r="CG4" i="24"/>
  <c r="CH4" i="24"/>
  <c r="CI4" i="24"/>
  <c r="CJ4" i="24"/>
  <c r="CK4" i="24"/>
  <c r="CL4" i="24"/>
  <c r="CM4" i="24"/>
  <c r="CN4" i="24"/>
  <c r="CO4" i="24"/>
  <c r="CP4" i="24"/>
  <c r="CQ4" i="24"/>
  <c r="CR4" i="24"/>
  <c r="CS4" i="24"/>
  <c r="CT4" i="24"/>
  <c r="CU4" i="24"/>
  <c r="CV4" i="24"/>
  <c r="CW4" i="24"/>
  <c r="CX4" i="24"/>
  <c r="CY4" i="24"/>
  <c r="CZ4" i="24"/>
  <c r="DA4" i="24"/>
  <c r="DB4" i="24"/>
  <c r="DC4" i="24"/>
  <c r="DD4" i="24"/>
  <c r="DE4" i="24"/>
  <c r="DF4" i="24"/>
  <c r="DG4" i="24"/>
  <c r="DH4" i="24"/>
  <c r="DI4" i="24"/>
  <c r="DJ4" i="24"/>
  <c r="DK4" i="24"/>
  <c r="DL4" i="24"/>
  <c r="DM4" i="24"/>
  <c r="DN4" i="24"/>
  <c r="DO4" i="24"/>
  <c r="DP4" i="24"/>
  <c r="DQ4" i="24"/>
  <c r="DR4" i="24"/>
  <c r="DS4" i="24"/>
  <c r="DT4" i="24"/>
  <c r="DU4" i="24"/>
  <c r="DV4" i="24"/>
  <c r="DW4" i="24"/>
  <c r="DX4" i="24"/>
  <c r="DY4" i="24"/>
  <c r="DZ4" i="24"/>
  <c r="EA4" i="24"/>
  <c r="BE3" i="24"/>
  <c r="BF3" i="24"/>
  <c r="BG3" i="24"/>
  <c r="BH3" i="24"/>
  <c r="BI3" i="24"/>
  <c r="BJ3" i="24"/>
  <c r="BK3" i="24"/>
  <c r="BL3" i="24"/>
  <c r="BM3" i="24"/>
  <c r="BN3" i="24"/>
  <c r="BO3" i="24"/>
  <c r="BP3" i="24"/>
  <c r="BQ3" i="24"/>
  <c r="BR3" i="24"/>
  <c r="BS3" i="24"/>
  <c r="BT3" i="24"/>
  <c r="BU3" i="24"/>
  <c r="BV3" i="24"/>
  <c r="BW3" i="24"/>
  <c r="BX3" i="24"/>
  <c r="BY3" i="24"/>
  <c r="BZ3" i="24"/>
  <c r="CA3" i="24"/>
  <c r="CB3" i="24"/>
  <c r="CC3" i="24"/>
  <c r="CD3" i="24"/>
  <c r="CE3" i="24"/>
  <c r="CF3" i="24"/>
  <c r="CG3" i="24"/>
  <c r="CH3" i="24"/>
  <c r="CI3" i="24"/>
  <c r="CJ3" i="24"/>
  <c r="CK3" i="24"/>
  <c r="CL3" i="24"/>
  <c r="CM3" i="24"/>
  <c r="CN3" i="24"/>
  <c r="CO3" i="24"/>
  <c r="CP3" i="24"/>
  <c r="CQ3" i="24"/>
  <c r="CR3" i="24"/>
  <c r="CS3" i="24"/>
  <c r="CT3" i="24"/>
  <c r="CU3" i="24"/>
  <c r="CV3" i="24"/>
  <c r="CW3" i="24"/>
  <c r="CX3" i="24"/>
  <c r="CY3" i="24"/>
  <c r="CZ3" i="24"/>
  <c r="DA3" i="24"/>
  <c r="DB3" i="24"/>
  <c r="DC3" i="24"/>
  <c r="DD3" i="24"/>
  <c r="DE3" i="24"/>
  <c r="DF3" i="24"/>
  <c r="DG3" i="24"/>
  <c r="DH3" i="24"/>
  <c r="DI3" i="24"/>
  <c r="DJ3" i="24"/>
  <c r="DK3" i="24"/>
  <c r="DL3" i="24"/>
  <c r="DM3" i="24"/>
  <c r="DN3" i="24"/>
  <c r="DO3" i="24"/>
  <c r="DP3" i="24"/>
  <c r="DQ3" i="24"/>
  <c r="DR3" i="24"/>
  <c r="DS3" i="24"/>
  <c r="DT3" i="24"/>
  <c r="DU3" i="24"/>
  <c r="DV3" i="24"/>
  <c r="DW3" i="24"/>
  <c r="DX3" i="24"/>
  <c r="DY3" i="24"/>
  <c r="DZ3" i="24"/>
  <c r="EA3" i="24"/>
  <c r="EB39" i="24" l="1"/>
  <c r="EB44" i="24"/>
  <c r="EB36" i="24"/>
  <c r="EB31" i="24"/>
  <c r="EB48" i="24"/>
  <c r="EB20" i="24"/>
  <c r="EB6" i="24"/>
  <c r="EB49" i="24"/>
  <c r="EB41" i="24"/>
  <c r="EB33" i="24"/>
  <c r="EB25" i="24"/>
  <c r="EB17" i="24"/>
  <c r="EB10" i="24"/>
  <c r="EB9" i="24"/>
  <c r="EB66" i="24"/>
  <c r="EB47" i="24"/>
  <c r="EB19" i="24"/>
  <c r="EB24" i="24"/>
  <c r="EB45" i="24"/>
  <c r="EB16" i="24"/>
  <c r="EB37" i="24"/>
  <c r="EB42" i="24"/>
  <c r="EB34" i="24"/>
  <c r="EB26" i="24"/>
  <c r="EB18" i="24"/>
  <c r="EB15" i="24"/>
  <c r="EB40" i="24"/>
  <c r="EB29" i="24"/>
  <c r="EB12" i="24"/>
  <c r="EB22" i="24"/>
  <c r="EB5" i="24"/>
  <c r="EB23" i="24"/>
  <c r="EB50" i="24"/>
  <c r="EB11" i="24"/>
  <c r="EB28" i="24"/>
  <c r="EB13" i="24"/>
  <c r="EB21" i="24"/>
  <c r="EB43" i="24"/>
  <c r="EB35" i="24"/>
  <c r="EB27" i="24"/>
  <c r="EB46" i="24"/>
  <c r="EB8" i="24"/>
  <c r="EB32" i="24"/>
  <c r="EB38" i="24"/>
  <c r="EB83" i="24"/>
  <c r="EB76" i="24"/>
  <c r="EB67" i="24"/>
  <c r="EB84" i="24"/>
  <c r="EB80" i="24"/>
  <c r="EB68" i="24"/>
  <c r="EB51" i="24"/>
  <c r="EB64" i="24"/>
  <c r="EB60" i="24"/>
  <c r="EB52" i="24"/>
  <c r="EB72" i="24"/>
  <c r="EB73" i="24"/>
  <c r="EB65" i="24"/>
  <c r="EB81" i="24"/>
  <c r="EB56" i="24"/>
  <c r="EB57" i="24"/>
  <c r="EB77" i="24"/>
  <c r="EB78" i="24"/>
  <c r="EB74" i="24"/>
  <c r="EB70" i="24"/>
  <c r="EB61" i="24"/>
  <c r="EB58" i="24"/>
  <c r="EB62" i="24"/>
  <c r="EB54" i="24"/>
  <c r="EB71" i="24"/>
  <c r="EB82" i="24"/>
  <c r="EB79" i="24"/>
  <c r="EB75" i="24"/>
  <c r="EB55" i="24"/>
  <c r="EB69" i="24"/>
  <c r="EB53" i="24"/>
  <c r="EB63" i="24"/>
  <c r="EB59" i="24"/>
  <c r="BD4" i="24" l="1"/>
  <c r="EB4" i="24" s="1"/>
  <c r="BD3" i="24"/>
  <c r="J4" i="24" l="1" a="1"/>
  <c r="J4" i="24" s="1"/>
  <c r="K4" i="24" a="1"/>
  <c r="K4" i="24" s="1"/>
  <c r="L4" i="24" a="1"/>
  <c r="L4" i="24" s="1"/>
  <c r="P4" i="24" a="1"/>
  <c r="P4" i="24" s="1"/>
  <c r="Q4" i="24" a="1"/>
  <c r="Q4" i="24" s="1"/>
  <c r="S4" i="24" a="1"/>
  <c r="S4" i="24" s="1"/>
  <c r="X4" i="24" a="1"/>
  <c r="X4" i="24" s="1"/>
  <c r="Y4" i="24" a="1"/>
  <c r="Y4" i="24" s="1"/>
  <c r="Z4" i="24" a="1"/>
  <c r="Z4" i="24" s="1"/>
  <c r="AB4" i="24" a="1"/>
  <c r="AB4" i="24" s="1"/>
  <c r="AD4" i="24" a="1"/>
  <c r="AD4" i="24" s="1"/>
  <c r="AE4" i="24" a="1"/>
  <c r="AE4" i="24" s="1"/>
  <c r="AF4" i="24" a="1"/>
  <c r="AF4" i="24" s="1"/>
  <c r="J5" i="24" a="1"/>
  <c r="J5" i="24" s="1"/>
  <c r="K5" i="24" a="1"/>
  <c r="K5" i="24" s="1"/>
  <c r="L5" i="24" a="1"/>
  <c r="L5" i="24" s="1"/>
  <c r="P5" i="24" a="1"/>
  <c r="P5" i="24" s="1"/>
  <c r="Q5" i="24" a="1"/>
  <c r="Q5" i="24" s="1"/>
  <c r="S5" i="24" a="1"/>
  <c r="S5" i="24" s="1"/>
  <c r="X5" i="24" a="1"/>
  <c r="X5" i="24" s="1"/>
  <c r="Y5" i="24" a="1"/>
  <c r="Y5" i="24" s="1"/>
  <c r="Z5" i="24" a="1"/>
  <c r="Z5" i="24" s="1"/>
  <c r="AB5" i="24" a="1"/>
  <c r="AB5" i="24" s="1"/>
  <c r="AD5" i="24" a="1"/>
  <c r="AD5" i="24" s="1"/>
  <c r="AE5" i="24" a="1"/>
  <c r="AE5" i="24" s="1"/>
  <c r="AF5" i="24" a="1"/>
  <c r="AF5" i="24" s="1"/>
  <c r="J6" i="24" a="1"/>
  <c r="J6" i="24" s="1"/>
  <c r="K6" i="24" a="1"/>
  <c r="K6" i="24" s="1"/>
  <c r="L6" i="24" a="1"/>
  <c r="L6" i="24" s="1"/>
  <c r="P6" i="24" a="1"/>
  <c r="P6" i="24" s="1"/>
  <c r="Q6" i="24" a="1"/>
  <c r="Q6" i="24" s="1"/>
  <c r="S6" i="24" a="1"/>
  <c r="S6" i="24" s="1"/>
  <c r="X6" i="24" a="1"/>
  <c r="X6" i="24" s="1"/>
  <c r="Y6" i="24" a="1"/>
  <c r="Y6" i="24" s="1"/>
  <c r="Z6" i="24" a="1"/>
  <c r="Z6" i="24" s="1"/>
  <c r="AB6" i="24" a="1"/>
  <c r="AB6" i="24" s="1"/>
  <c r="AD6" i="24" a="1"/>
  <c r="AD6" i="24" s="1"/>
  <c r="AE6" i="24" a="1"/>
  <c r="AE6" i="24" s="1"/>
  <c r="AF6" i="24" a="1"/>
  <c r="AF6" i="24" s="1"/>
  <c r="J7" i="24" a="1"/>
  <c r="J7" i="24" s="1"/>
  <c r="K7" i="24" a="1"/>
  <c r="K7" i="24" s="1"/>
  <c r="L7" i="24" a="1"/>
  <c r="L7" i="24" s="1"/>
  <c r="P7" i="24" a="1"/>
  <c r="P7" i="24" s="1"/>
  <c r="Q7" i="24" a="1"/>
  <c r="Q7" i="24" s="1"/>
  <c r="S7" i="24" a="1"/>
  <c r="S7" i="24" s="1"/>
  <c r="X7" i="24" a="1"/>
  <c r="X7" i="24" s="1"/>
  <c r="Y7" i="24" a="1"/>
  <c r="Y7" i="24" s="1"/>
  <c r="Z7" i="24" a="1"/>
  <c r="Z7" i="24" s="1"/>
  <c r="AB7" i="24" a="1"/>
  <c r="AB7" i="24" s="1"/>
  <c r="AD7" i="24" a="1"/>
  <c r="AD7" i="24" s="1"/>
  <c r="AE7" i="24" a="1"/>
  <c r="AE7" i="24" s="1"/>
  <c r="AF7" i="24" a="1"/>
  <c r="AF7" i="24" s="1"/>
  <c r="J8" i="24" a="1"/>
  <c r="J8" i="24" s="1"/>
  <c r="K8" i="24" a="1"/>
  <c r="K8" i="24" s="1"/>
  <c r="L8" i="24" a="1"/>
  <c r="L8" i="24" s="1"/>
  <c r="P8" i="24" a="1"/>
  <c r="P8" i="24" s="1"/>
  <c r="Q8" i="24" a="1"/>
  <c r="Q8" i="24" s="1"/>
  <c r="S8" i="24" a="1"/>
  <c r="S8" i="24" s="1"/>
  <c r="X8" i="24" a="1"/>
  <c r="X8" i="24" s="1"/>
  <c r="Y8" i="24" a="1"/>
  <c r="Y8" i="24" s="1"/>
  <c r="Z8" i="24" a="1"/>
  <c r="Z8" i="24" s="1"/>
  <c r="AB8" i="24" a="1"/>
  <c r="AB8" i="24" s="1"/>
  <c r="AD8" i="24" a="1"/>
  <c r="AD8" i="24" s="1"/>
  <c r="AE8" i="24" a="1"/>
  <c r="AE8" i="24" s="1"/>
  <c r="AF8" i="24" a="1"/>
  <c r="AF8" i="24" s="1"/>
  <c r="J9" i="24" a="1"/>
  <c r="J9" i="24" s="1"/>
  <c r="K9" i="24" a="1"/>
  <c r="K9" i="24" s="1"/>
  <c r="L9" i="24" a="1"/>
  <c r="L9" i="24" s="1"/>
  <c r="P9" i="24" a="1"/>
  <c r="P9" i="24" s="1"/>
  <c r="Q9" i="24" a="1"/>
  <c r="Q9" i="24" s="1"/>
  <c r="S9" i="24" a="1"/>
  <c r="S9" i="24" s="1"/>
  <c r="X9" i="24" a="1"/>
  <c r="X9" i="24" s="1"/>
  <c r="Y9" i="24" a="1"/>
  <c r="Y9" i="24" s="1"/>
  <c r="Z9" i="24" a="1"/>
  <c r="Z9" i="24" s="1"/>
  <c r="AB9" i="24" a="1"/>
  <c r="AB9" i="24" s="1"/>
  <c r="AD9" i="24" a="1"/>
  <c r="AD9" i="24" s="1"/>
  <c r="AE9" i="24" a="1"/>
  <c r="AE9" i="24" s="1"/>
  <c r="AF9" i="24" a="1"/>
  <c r="AF9" i="24" s="1"/>
  <c r="J10" i="24" a="1"/>
  <c r="J10" i="24" s="1"/>
  <c r="K10" i="24" a="1"/>
  <c r="K10" i="24" s="1"/>
  <c r="L10" i="24" a="1"/>
  <c r="L10" i="24" s="1"/>
  <c r="P10" i="24" a="1"/>
  <c r="P10" i="24" s="1"/>
  <c r="Q10" i="24" a="1"/>
  <c r="Q10" i="24" s="1"/>
  <c r="S10" i="24" a="1"/>
  <c r="S10" i="24" s="1"/>
  <c r="X10" i="24" a="1"/>
  <c r="X10" i="24" s="1"/>
  <c r="Y10" i="24" a="1"/>
  <c r="Y10" i="24" s="1"/>
  <c r="Z10" i="24" a="1"/>
  <c r="Z10" i="24" s="1"/>
  <c r="AB10" i="24" a="1"/>
  <c r="AB10" i="24" s="1"/>
  <c r="AD10" i="24" a="1"/>
  <c r="AD10" i="24" s="1"/>
  <c r="AE10" i="24" a="1"/>
  <c r="AE10" i="24" s="1"/>
  <c r="AF10" i="24" a="1"/>
  <c r="AF10" i="24" s="1"/>
  <c r="J11" i="24" a="1"/>
  <c r="J11" i="24" s="1"/>
  <c r="K11" i="24" a="1"/>
  <c r="K11" i="24" s="1"/>
  <c r="L11" i="24" a="1"/>
  <c r="L11" i="24" s="1"/>
  <c r="P11" i="24" a="1"/>
  <c r="P11" i="24" s="1"/>
  <c r="Q11" i="24" a="1"/>
  <c r="Q11" i="24" s="1"/>
  <c r="S11" i="24" a="1"/>
  <c r="S11" i="24" s="1"/>
  <c r="X11" i="24" a="1"/>
  <c r="X11" i="24" s="1"/>
  <c r="Y11" i="24" a="1"/>
  <c r="Y11" i="24" s="1"/>
  <c r="Z11" i="24" a="1"/>
  <c r="Z11" i="24" s="1"/>
  <c r="AB11" i="24" a="1"/>
  <c r="AB11" i="24" s="1"/>
  <c r="AD11" i="24" a="1"/>
  <c r="AD11" i="24" s="1"/>
  <c r="AE11" i="24" a="1"/>
  <c r="AE11" i="24" s="1"/>
  <c r="AF11" i="24" a="1"/>
  <c r="AF11" i="24" s="1"/>
  <c r="J12" i="24" a="1"/>
  <c r="J12" i="24" s="1"/>
  <c r="K12" i="24" a="1"/>
  <c r="K12" i="24" s="1"/>
  <c r="L12" i="24" a="1"/>
  <c r="L12" i="24" s="1"/>
  <c r="P12" i="24" a="1"/>
  <c r="P12" i="24" s="1"/>
  <c r="Q12" i="24" a="1"/>
  <c r="Q12" i="24" s="1"/>
  <c r="S12" i="24" a="1"/>
  <c r="S12" i="24" s="1"/>
  <c r="X12" i="24" a="1"/>
  <c r="X12" i="24" s="1"/>
  <c r="Y12" i="24" a="1"/>
  <c r="Y12" i="24" s="1"/>
  <c r="Z12" i="24" a="1"/>
  <c r="Z12" i="24" s="1"/>
  <c r="AB12" i="24" a="1"/>
  <c r="AB12" i="24" s="1"/>
  <c r="AD12" i="24" a="1"/>
  <c r="AD12" i="24" s="1"/>
  <c r="AE12" i="24" a="1"/>
  <c r="AE12" i="24" s="1"/>
  <c r="AF12" i="24" a="1"/>
  <c r="AF12" i="24" s="1"/>
  <c r="J13" i="24" a="1"/>
  <c r="J13" i="24" s="1"/>
  <c r="K13" i="24" a="1"/>
  <c r="K13" i="24" s="1"/>
  <c r="L13" i="24" a="1"/>
  <c r="L13" i="24" s="1"/>
  <c r="P13" i="24" a="1"/>
  <c r="P13" i="24" s="1"/>
  <c r="Q13" i="24" a="1"/>
  <c r="Q13" i="24" s="1"/>
  <c r="S13" i="24" a="1"/>
  <c r="S13" i="24" s="1"/>
  <c r="X13" i="24" a="1"/>
  <c r="X13" i="24" s="1"/>
  <c r="Y13" i="24" a="1"/>
  <c r="Y13" i="24" s="1"/>
  <c r="Z13" i="24" a="1"/>
  <c r="Z13" i="24" s="1"/>
  <c r="AB13" i="24" a="1"/>
  <c r="AB13" i="24" s="1"/>
  <c r="AD13" i="24" a="1"/>
  <c r="AD13" i="24" s="1"/>
  <c r="AE13" i="24" a="1"/>
  <c r="AE13" i="24" s="1"/>
  <c r="AF13" i="24" a="1"/>
  <c r="AF13" i="24" s="1"/>
  <c r="J14" i="24" a="1"/>
  <c r="J14" i="24" s="1"/>
  <c r="K14" i="24" a="1"/>
  <c r="K14" i="24" s="1"/>
  <c r="L14" i="24" a="1"/>
  <c r="L14" i="24" s="1"/>
  <c r="P14" i="24" a="1"/>
  <c r="P14" i="24" s="1"/>
  <c r="Q14" i="24" a="1"/>
  <c r="Q14" i="24" s="1"/>
  <c r="S14" i="24" a="1"/>
  <c r="S14" i="24" s="1"/>
  <c r="X14" i="24" a="1"/>
  <c r="X14" i="24" s="1"/>
  <c r="Y14" i="24" a="1"/>
  <c r="Y14" i="24" s="1"/>
  <c r="Z14" i="24" a="1"/>
  <c r="Z14" i="24" s="1"/>
  <c r="AB14" i="24" a="1"/>
  <c r="AB14" i="24" s="1"/>
  <c r="AD14" i="24" a="1"/>
  <c r="AD14" i="24" s="1"/>
  <c r="AE14" i="24" a="1"/>
  <c r="AE14" i="24" s="1"/>
  <c r="AF14" i="24" a="1"/>
  <c r="AF14" i="24" s="1"/>
  <c r="J15" i="24" a="1"/>
  <c r="J15" i="24" s="1"/>
  <c r="K15" i="24" a="1"/>
  <c r="K15" i="24" s="1"/>
  <c r="L15" i="24" a="1"/>
  <c r="L15" i="24" s="1"/>
  <c r="P15" i="24" a="1"/>
  <c r="P15" i="24" s="1"/>
  <c r="Q15" i="24" a="1"/>
  <c r="Q15" i="24" s="1"/>
  <c r="S15" i="24" a="1"/>
  <c r="S15" i="24" s="1"/>
  <c r="X15" i="24" a="1"/>
  <c r="X15" i="24" s="1"/>
  <c r="Y15" i="24" a="1"/>
  <c r="Y15" i="24" s="1"/>
  <c r="Z15" i="24" a="1"/>
  <c r="Z15" i="24" s="1"/>
  <c r="AB15" i="24" a="1"/>
  <c r="AB15" i="24" s="1"/>
  <c r="AD15" i="24" a="1"/>
  <c r="AD15" i="24" s="1"/>
  <c r="AE15" i="24" a="1"/>
  <c r="AE15" i="24" s="1"/>
  <c r="AF15" i="24" a="1"/>
  <c r="AF15" i="24" s="1"/>
  <c r="J16" i="24" a="1"/>
  <c r="J16" i="24" s="1"/>
  <c r="K16" i="24" a="1"/>
  <c r="K16" i="24" s="1"/>
  <c r="L16" i="24" a="1"/>
  <c r="L16" i="24" s="1"/>
  <c r="P16" i="24" a="1"/>
  <c r="P16" i="24" s="1"/>
  <c r="Q16" i="24" a="1"/>
  <c r="Q16" i="24" s="1"/>
  <c r="S16" i="24" a="1"/>
  <c r="S16" i="24" s="1"/>
  <c r="X16" i="24" a="1"/>
  <c r="X16" i="24" s="1"/>
  <c r="Y16" i="24" a="1"/>
  <c r="Y16" i="24" s="1"/>
  <c r="Z16" i="24" a="1"/>
  <c r="Z16" i="24" s="1"/>
  <c r="AB16" i="24" a="1"/>
  <c r="AB16" i="24" s="1"/>
  <c r="AD16" i="24" a="1"/>
  <c r="AD16" i="24" s="1"/>
  <c r="AE16" i="24" a="1"/>
  <c r="AE16" i="24" s="1"/>
  <c r="AF16" i="24" a="1"/>
  <c r="AF16" i="24" s="1"/>
  <c r="J17" i="24" a="1"/>
  <c r="J17" i="24" s="1"/>
  <c r="K17" i="24" a="1"/>
  <c r="K17" i="24" s="1"/>
  <c r="L17" i="24" a="1"/>
  <c r="L17" i="24" s="1"/>
  <c r="P17" i="24" a="1"/>
  <c r="P17" i="24" s="1"/>
  <c r="Q17" i="24" a="1"/>
  <c r="Q17" i="24" s="1"/>
  <c r="S17" i="24" a="1"/>
  <c r="S17" i="24" s="1"/>
  <c r="X17" i="24" a="1"/>
  <c r="X17" i="24" s="1"/>
  <c r="Y17" i="24" a="1"/>
  <c r="Y17" i="24" s="1"/>
  <c r="Z17" i="24" a="1"/>
  <c r="Z17" i="24" s="1"/>
  <c r="AB17" i="24" a="1"/>
  <c r="AB17" i="24" s="1"/>
  <c r="AD17" i="24" a="1"/>
  <c r="AD17" i="24" s="1"/>
  <c r="AE17" i="24" a="1"/>
  <c r="AE17" i="24" s="1"/>
  <c r="AF17" i="24" a="1"/>
  <c r="AF17" i="24" s="1"/>
  <c r="J18" i="24" a="1"/>
  <c r="J18" i="24" s="1"/>
  <c r="K18" i="24" a="1"/>
  <c r="K18" i="24" s="1"/>
  <c r="L18" i="24" a="1"/>
  <c r="L18" i="24" s="1"/>
  <c r="P18" i="24" a="1"/>
  <c r="P18" i="24" s="1"/>
  <c r="Q18" i="24" a="1"/>
  <c r="Q18" i="24" s="1"/>
  <c r="S18" i="24" a="1"/>
  <c r="S18" i="24" s="1"/>
  <c r="X18" i="24" a="1"/>
  <c r="X18" i="24" s="1"/>
  <c r="Y18" i="24" a="1"/>
  <c r="Y18" i="24" s="1"/>
  <c r="Z18" i="24" a="1"/>
  <c r="Z18" i="24" s="1"/>
  <c r="AB18" i="24" a="1"/>
  <c r="AB18" i="24" s="1"/>
  <c r="AD18" i="24" a="1"/>
  <c r="AD18" i="24" s="1"/>
  <c r="AE18" i="24" a="1"/>
  <c r="AE18" i="24" s="1"/>
  <c r="AF18" i="24" a="1"/>
  <c r="AF18" i="24" s="1"/>
  <c r="J19" i="24" a="1"/>
  <c r="J19" i="24" s="1"/>
  <c r="K19" i="24" a="1"/>
  <c r="K19" i="24" s="1"/>
  <c r="L19" i="24" a="1"/>
  <c r="L19" i="24" s="1"/>
  <c r="P19" i="24" a="1"/>
  <c r="P19" i="24" s="1"/>
  <c r="Q19" i="24" a="1"/>
  <c r="Q19" i="24" s="1"/>
  <c r="S19" i="24" a="1"/>
  <c r="S19" i="24" s="1"/>
  <c r="X19" i="24" a="1"/>
  <c r="X19" i="24" s="1"/>
  <c r="Y19" i="24" a="1"/>
  <c r="Y19" i="24" s="1"/>
  <c r="Z19" i="24" a="1"/>
  <c r="Z19" i="24"/>
  <c r="AB19" i="24" a="1"/>
  <c r="AB19" i="24" s="1"/>
  <c r="AD19" i="24" a="1"/>
  <c r="AD19" i="24" s="1"/>
  <c r="AE19" i="24" a="1"/>
  <c r="AE19" i="24" s="1"/>
  <c r="AF19" i="24" a="1"/>
  <c r="AF19" i="24" s="1"/>
  <c r="J20" i="24" a="1"/>
  <c r="J20" i="24" s="1"/>
  <c r="K20" i="24" a="1"/>
  <c r="K20" i="24" s="1"/>
  <c r="L20" i="24" a="1"/>
  <c r="L20" i="24" s="1"/>
  <c r="P20" i="24" a="1"/>
  <c r="P20" i="24" s="1"/>
  <c r="Q20" i="24" a="1"/>
  <c r="Q20" i="24" s="1"/>
  <c r="S20" i="24" a="1"/>
  <c r="S20" i="24" s="1"/>
  <c r="X20" i="24" a="1"/>
  <c r="X20" i="24" s="1"/>
  <c r="Y20" i="24" a="1"/>
  <c r="Y20" i="24" s="1"/>
  <c r="Z20" i="24" a="1"/>
  <c r="Z20" i="24" s="1"/>
  <c r="AB20" i="24" a="1"/>
  <c r="AB20" i="24" s="1"/>
  <c r="AD20" i="24" a="1"/>
  <c r="AD20" i="24" s="1"/>
  <c r="AE20" i="24" a="1"/>
  <c r="AE20" i="24" s="1"/>
  <c r="AF20" i="24" a="1"/>
  <c r="AF20" i="24" s="1"/>
  <c r="J21" i="24" a="1"/>
  <c r="J21" i="24" s="1"/>
  <c r="K21" i="24" a="1"/>
  <c r="K21" i="24" s="1"/>
  <c r="L21" i="24" a="1"/>
  <c r="L21" i="24" s="1"/>
  <c r="P21" i="24" a="1"/>
  <c r="P21" i="24" s="1"/>
  <c r="Q21" i="24" a="1"/>
  <c r="Q21" i="24" s="1"/>
  <c r="S21" i="24" a="1"/>
  <c r="S21" i="24" s="1"/>
  <c r="X21" i="24" a="1"/>
  <c r="X21" i="24" s="1"/>
  <c r="Y21" i="24" a="1"/>
  <c r="Y21" i="24" s="1"/>
  <c r="Z21" i="24" a="1"/>
  <c r="Z21" i="24" s="1"/>
  <c r="AB21" i="24" a="1"/>
  <c r="AB21" i="24" s="1"/>
  <c r="AD21" i="24" a="1"/>
  <c r="AD21" i="24" s="1"/>
  <c r="AE21" i="24" a="1"/>
  <c r="AE21" i="24" s="1"/>
  <c r="AF21" i="24" a="1"/>
  <c r="AF21" i="24" s="1"/>
  <c r="J22" i="24" a="1"/>
  <c r="J22" i="24" s="1"/>
  <c r="K22" i="24" a="1"/>
  <c r="K22" i="24" s="1"/>
  <c r="L22" i="24" a="1"/>
  <c r="L22" i="24" s="1"/>
  <c r="P22" i="24" a="1"/>
  <c r="P22" i="24" s="1"/>
  <c r="Q22" i="24" a="1"/>
  <c r="Q22" i="24" s="1"/>
  <c r="S22" i="24" a="1"/>
  <c r="S22" i="24" s="1"/>
  <c r="X22" i="24" a="1"/>
  <c r="X22" i="24" s="1"/>
  <c r="Y22" i="24" a="1"/>
  <c r="Y22" i="24" s="1"/>
  <c r="Z22" i="24" a="1"/>
  <c r="Z22" i="24" s="1"/>
  <c r="AB22" i="24" a="1"/>
  <c r="AB22" i="24" s="1"/>
  <c r="AD22" i="24" a="1"/>
  <c r="AD22" i="24" s="1"/>
  <c r="AE22" i="24" a="1"/>
  <c r="AE22" i="24" s="1"/>
  <c r="AF22" i="24" a="1"/>
  <c r="AF22" i="24" s="1"/>
  <c r="J23" i="24" a="1"/>
  <c r="J23" i="24" s="1"/>
  <c r="K23" i="24" a="1"/>
  <c r="K23" i="24" s="1"/>
  <c r="L23" i="24" a="1"/>
  <c r="L23" i="24" s="1"/>
  <c r="P23" i="24" a="1"/>
  <c r="P23" i="24" s="1"/>
  <c r="Q23" i="24" a="1"/>
  <c r="Q23" i="24" s="1"/>
  <c r="S23" i="24" a="1"/>
  <c r="S23" i="24" s="1"/>
  <c r="X23" i="24" a="1"/>
  <c r="X23" i="24" s="1"/>
  <c r="Y23" i="24" a="1"/>
  <c r="Y23" i="24" s="1"/>
  <c r="Z23" i="24" a="1"/>
  <c r="Z23" i="24" s="1"/>
  <c r="AB23" i="24" a="1"/>
  <c r="AB23" i="24" s="1"/>
  <c r="AD23" i="24" a="1"/>
  <c r="AD23" i="24" s="1"/>
  <c r="AE23" i="24" a="1"/>
  <c r="AE23" i="24" s="1"/>
  <c r="AF23" i="24" a="1"/>
  <c r="AF23" i="24" s="1"/>
  <c r="J24" i="24" a="1"/>
  <c r="J24" i="24" s="1"/>
  <c r="K24" i="24" a="1"/>
  <c r="K24" i="24" s="1"/>
  <c r="L24" i="24" a="1"/>
  <c r="L24" i="24" s="1"/>
  <c r="P24" i="24" a="1"/>
  <c r="P24" i="24" s="1"/>
  <c r="Q24" i="24" a="1"/>
  <c r="Q24" i="24" s="1"/>
  <c r="S24" i="24" a="1"/>
  <c r="S24" i="24" s="1"/>
  <c r="X24" i="24" a="1"/>
  <c r="X24" i="24" s="1"/>
  <c r="Y24" i="24" a="1"/>
  <c r="Y24" i="24" s="1"/>
  <c r="Z24" i="24" a="1"/>
  <c r="Z24" i="24" s="1"/>
  <c r="AB24" i="24" a="1"/>
  <c r="AB24" i="24" s="1"/>
  <c r="AD24" i="24" a="1"/>
  <c r="AD24" i="24" s="1"/>
  <c r="AE24" i="24" a="1"/>
  <c r="AE24" i="24" s="1"/>
  <c r="AF24" i="24" a="1"/>
  <c r="AF24" i="24" s="1"/>
  <c r="J25" i="24" a="1"/>
  <c r="J25" i="24" s="1"/>
  <c r="K25" i="24" a="1"/>
  <c r="K25" i="24" s="1"/>
  <c r="L25" i="24" a="1"/>
  <c r="L25" i="24" s="1"/>
  <c r="P25" i="24" a="1"/>
  <c r="P25" i="24" s="1"/>
  <c r="Q25" i="24" a="1"/>
  <c r="Q25" i="24" s="1"/>
  <c r="S25" i="24" a="1"/>
  <c r="S25" i="24" s="1"/>
  <c r="X25" i="24" a="1"/>
  <c r="X25" i="24" s="1"/>
  <c r="Y25" i="24" a="1"/>
  <c r="Y25" i="24" s="1"/>
  <c r="Z25" i="24" a="1"/>
  <c r="Z25" i="24" s="1"/>
  <c r="AB25" i="24" a="1"/>
  <c r="AB25" i="24" s="1"/>
  <c r="AD25" i="24" a="1"/>
  <c r="AD25" i="24" s="1"/>
  <c r="AE25" i="24" a="1"/>
  <c r="AE25" i="24" s="1"/>
  <c r="AF25" i="24" a="1"/>
  <c r="AF25" i="24" s="1"/>
  <c r="J26" i="24" a="1"/>
  <c r="J26" i="24" s="1"/>
  <c r="K26" i="24" a="1"/>
  <c r="K26" i="24" s="1"/>
  <c r="L26" i="24" a="1"/>
  <c r="L26" i="24" s="1"/>
  <c r="P26" i="24" a="1"/>
  <c r="P26" i="24" s="1"/>
  <c r="Q26" i="24" a="1"/>
  <c r="Q26" i="24" s="1"/>
  <c r="S26" i="24" a="1"/>
  <c r="S26" i="24" s="1"/>
  <c r="X26" i="24" a="1"/>
  <c r="X26" i="24" s="1"/>
  <c r="Y26" i="24" a="1"/>
  <c r="Y26" i="24" s="1"/>
  <c r="Z26" i="24" a="1"/>
  <c r="Z26" i="24" s="1"/>
  <c r="AB26" i="24" a="1"/>
  <c r="AB26" i="24" s="1"/>
  <c r="AD26" i="24" a="1"/>
  <c r="AD26" i="24" s="1"/>
  <c r="AE26" i="24" a="1"/>
  <c r="AE26" i="24" s="1"/>
  <c r="AF26" i="24" a="1"/>
  <c r="AF26" i="24" s="1"/>
  <c r="J27" i="24" a="1"/>
  <c r="J27" i="24" s="1"/>
  <c r="K27" i="24" a="1"/>
  <c r="K27" i="24" s="1"/>
  <c r="L27" i="24" a="1"/>
  <c r="L27" i="24" s="1"/>
  <c r="P27" i="24" a="1"/>
  <c r="P27" i="24" s="1"/>
  <c r="Q27" i="24" a="1"/>
  <c r="Q27" i="24" s="1"/>
  <c r="S27" i="24" a="1"/>
  <c r="S27" i="24" s="1"/>
  <c r="X27" i="24" a="1"/>
  <c r="X27" i="24" s="1"/>
  <c r="Y27" i="24" a="1"/>
  <c r="Y27" i="24" s="1"/>
  <c r="Z27" i="24" a="1"/>
  <c r="Z27" i="24" s="1"/>
  <c r="AB27" i="24" a="1"/>
  <c r="AB27" i="24" s="1"/>
  <c r="AD27" i="24" a="1"/>
  <c r="AD27" i="24" s="1"/>
  <c r="AE27" i="24" a="1"/>
  <c r="AE27" i="24" s="1"/>
  <c r="AF27" i="24" a="1"/>
  <c r="AF27" i="24" s="1"/>
  <c r="J28" i="24" a="1"/>
  <c r="J28" i="24" s="1"/>
  <c r="K28" i="24" a="1"/>
  <c r="K28" i="24" s="1"/>
  <c r="L28" i="24" a="1"/>
  <c r="L28" i="24" s="1"/>
  <c r="P28" i="24" a="1"/>
  <c r="P28" i="24" s="1"/>
  <c r="Q28" i="24" a="1"/>
  <c r="Q28" i="24" s="1"/>
  <c r="S28" i="24" a="1"/>
  <c r="S28" i="24" s="1"/>
  <c r="X28" i="24" a="1"/>
  <c r="X28" i="24" s="1"/>
  <c r="Y28" i="24" a="1"/>
  <c r="Y28" i="24" s="1"/>
  <c r="Z28" i="24" a="1"/>
  <c r="Z28" i="24" s="1"/>
  <c r="AB28" i="24" a="1"/>
  <c r="AB28" i="24" s="1"/>
  <c r="AD28" i="24" a="1"/>
  <c r="AD28" i="24" s="1"/>
  <c r="AE28" i="24" a="1"/>
  <c r="AE28" i="24" s="1"/>
  <c r="AF28" i="24" a="1"/>
  <c r="AF28" i="24" s="1"/>
  <c r="J29" i="24" a="1"/>
  <c r="J29" i="24" s="1"/>
  <c r="K29" i="24" a="1"/>
  <c r="K29" i="24" s="1"/>
  <c r="L29" i="24" a="1"/>
  <c r="L29" i="24" s="1"/>
  <c r="P29" i="24" a="1"/>
  <c r="P29" i="24" s="1"/>
  <c r="Q29" i="24" a="1"/>
  <c r="Q29" i="24" s="1"/>
  <c r="S29" i="24" a="1"/>
  <c r="S29" i="24" s="1"/>
  <c r="X29" i="24" a="1"/>
  <c r="X29" i="24" s="1"/>
  <c r="Y29" i="24" a="1"/>
  <c r="Y29" i="24" s="1"/>
  <c r="Z29" i="24" a="1"/>
  <c r="Z29" i="24" s="1"/>
  <c r="AB29" i="24" a="1"/>
  <c r="AB29" i="24" s="1"/>
  <c r="AD29" i="24" a="1"/>
  <c r="AD29" i="24" s="1"/>
  <c r="AE29" i="24" a="1"/>
  <c r="AE29" i="24" s="1"/>
  <c r="AF29" i="24" a="1"/>
  <c r="AF29" i="24" s="1"/>
  <c r="J30" i="24" a="1"/>
  <c r="J30" i="24" s="1"/>
  <c r="K30" i="24" a="1"/>
  <c r="K30" i="24" s="1"/>
  <c r="L30" i="24" a="1"/>
  <c r="L30" i="24" s="1"/>
  <c r="P30" i="24" a="1"/>
  <c r="P30" i="24" s="1"/>
  <c r="Q30" i="24" a="1"/>
  <c r="Q30" i="24" s="1"/>
  <c r="S30" i="24" a="1"/>
  <c r="S30" i="24" s="1"/>
  <c r="X30" i="24" a="1"/>
  <c r="X30" i="24" s="1"/>
  <c r="Y30" i="24" a="1"/>
  <c r="Y30" i="24" s="1"/>
  <c r="Z30" i="24" a="1"/>
  <c r="Z30" i="24" s="1"/>
  <c r="AB30" i="24" a="1"/>
  <c r="AB30" i="24" s="1"/>
  <c r="AD30" i="24" a="1"/>
  <c r="AD30" i="24" s="1"/>
  <c r="AE30" i="24" a="1"/>
  <c r="AE30" i="24" s="1"/>
  <c r="AF30" i="24" a="1"/>
  <c r="AF30" i="24" s="1"/>
  <c r="J31" i="24" a="1"/>
  <c r="J31" i="24" s="1"/>
  <c r="K31" i="24" a="1"/>
  <c r="K31" i="24" s="1"/>
  <c r="L31" i="24" a="1"/>
  <c r="L31" i="24" s="1"/>
  <c r="P31" i="24" a="1"/>
  <c r="P31" i="24" s="1"/>
  <c r="Q31" i="24" a="1"/>
  <c r="Q31" i="24" s="1"/>
  <c r="S31" i="24" a="1"/>
  <c r="S31" i="24" s="1"/>
  <c r="X31" i="24" a="1"/>
  <c r="X31" i="24" s="1"/>
  <c r="Y31" i="24" a="1"/>
  <c r="Y31" i="24" s="1"/>
  <c r="Z31" i="24" a="1"/>
  <c r="Z31" i="24" s="1"/>
  <c r="AB31" i="24" a="1"/>
  <c r="AB31" i="24" s="1"/>
  <c r="AD31" i="24" a="1"/>
  <c r="AD31" i="24" s="1"/>
  <c r="AE31" i="24" a="1"/>
  <c r="AE31" i="24" s="1"/>
  <c r="AF31" i="24" a="1"/>
  <c r="AF31" i="24" s="1"/>
  <c r="J32" i="24" a="1"/>
  <c r="J32" i="24" s="1"/>
  <c r="K32" i="24" a="1"/>
  <c r="K32" i="24" s="1"/>
  <c r="L32" i="24" a="1"/>
  <c r="L32" i="24" s="1"/>
  <c r="P32" i="24" a="1"/>
  <c r="P32" i="24" s="1"/>
  <c r="Q32" i="24" a="1"/>
  <c r="Q32" i="24" s="1"/>
  <c r="S32" i="24" a="1"/>
  <c r="S32" i="24" s="1"/>
  <c r="X32" i="24" a="1"/>
  <c r="X32" i="24" s="1"/>
  <c r="Y32" i="24" a="1"/>
  <c r="Y32" i="24" s="1"/>
  <c r="Z32" i="24" a="1"/>
  <c r="Z32" i="24" s="1"/>
  <c r="AB32" i="24" a="1"/>
  <c r="AB32" i="24" s="1"/>
  <c r="AD32" i="24" a="1"/>
  <c r="AD32" i="24" s="1"/>
  <c r="AE32" i="24" a="1"/>
  <c r="AE32" i="24" s="1"/>
  <c r="AF32" i="24" a="1"/>
  <c r="AF32" i="24" s="1"/>
  <c r="J33" i="24" a="1"/>
  <c r="J33" i="24" s="1"/>
  <c r="K33" i="24" a="1"/>
  <c r="K33" i="24" s="1"/>
  <c r="L33" i="24" a="1"/>
  <c r="L33" i="24" s="1"/>
  <c r="P33" i="24" a="1"/>
  <c r="P33" i="24" s="1"/>
  <c r="Q33" i="24" a="1"/>
  <c r="Q33" i="24" s="1"/>
  <c r="S33" i="24" a="1"/>
  <c r="S33" i="24" s="1"/>
  <c r="X33" i="24" a="1"/>
  <c r="X33" i="24" s="1"/>
  <c r="Y33" i="24" a="1"/>
  <c r="Y33" i="24" s="1"/>
  <c r="Z33" i="24" a="1"/>
  <c r="Z33" i="24" s="1"/>
  <c r="AB33" i="24" a="1"/>
  <c r="AB33" i="24" s="1"/>
  <c r="AD33" i="24" a="1"/>
  <c r="AD33" i="24" s="1"/>
  <c r="AE33" i="24" a="1"/>
  <c r="AE33" i="24" s="1"/>
  <c r="AF33" i="24" a="1"/>
  <c r="AF33" i="24" s="1"/>
  <c r="J34" i="24" a="1"/>
  <c r="J34" i="24" s="1"/>
  <c r="K34" i="24" a="1"/>
  <c r="K34" i="24" s="1"/>
  <c r="L34" i="24" a="1"/>
  <c r="L34" i="24" s="1"/>
  <c r="P34" i="24" a="1"/>
  <c r="P34" i="24" s="1"/>
  <c r="Q34" i="24" a="1"/>
  <c r="Q34" i="24" s="1"/>
  <c r="S34" i="24" a="1"/>
  <c r="S34" i="24" s="1"/>
  <c r="X34" i="24" a="1"/>
  <c r="X34" i="24" s="1"/>
  <c r="Y34" i="24" a="1"/>
  <c r="Y34" i="24" s="1"/>
  <c r="Z34" i="24" a="1"/>
  <c r="Z34" i="24" s="1"/>
  <c r="AB34" i="24" a="1"/>
  <c r="AB34" i="24" s="1"/>
  <c r="AD34" i="24" a="1"/>
  <c r="AD34" i="24" s="1"/>
  <c r="AE34" i="24" a="1"/>
  <c r="AE34" i="24" s="1"/>
  <c r="AF34" i="24" a="1"/>
  <c r="AF34" i="24" s="1"/>
  <c r="J35" i="24" a="1"/>
  <c r="J35" i="24" s="1"/>
  <c r="K35" i="24" a="1"/>
  <c r="K35" i="24" s="1"/>
  <c r="L35" i="24" a="1"/>
  <c r="L35" i="24" s="1"/>
  <c r="P35" i="24" a="1"/>
  <c r="P35" i="24" s="1"/>
  <c r="Q35" i="24" a="1"/>
  <c r="Q35" i="24" s="1"/>
  <c r="S35" i="24" a="1"/>
  <c r="S35" i="24" s="1"/>
  <c r="X35" i="24" a="1"/>
  <c r="X35" i="24" s="1"/>
  <c r="Y35" i="24" a="1"/>
  <c r="Y35" i="24" s="1"/>
  <c r="Z35" i="24" a="1"/>
  <c r="Z35" i="24" s="1"/>
  <c r="AB35" i="24" a="1"/>
  <c r="AB35" i="24" s="1"/>
  <c r="AD35" i="24" a="1"/>
  <c r="AD35" i="24" s="1"/>
  <c r="AE35" i="24" a="1"/>
  <c r="AE35" i="24" s="1"/>
  <c r="AF35" i="24" a="1"/>
  <c r="AF35" i="24" s="1"/>
  <c r="J36" i="24" a="1"/>
  <c r="J36" i="24" s="1"/>
  <c r="K36" i="24" a="1"/>
  <c r="K36" i="24" s="1"/>
  <c r="L36" i="24" a="1"/>
  <c r="L36" i="24" s="1"/>
  <c r="P36" i="24" a="1"/>
  <c r="P36" i="24" s="1"/>
  <c r="Q36" i="24" a="1"/>
  <c r="Q36" i="24" s="1"/>
  <c r="S36" i="24" a="1"/>
  <c r="S36" i="24" s="1"/>
  <c r="X36" i="24" a="1"/>
  <c r="X36" i="24" s="1"/>
  <c r="Y36" i="24" a="1"/>
  <c r="Y36" i="24" s="1"/>
  <c r="Z36" i="24" a="1"/>
  <c r="Z36" i="24" s="1"/>
  <c r="AB36" i="24" a="1"/>
  <c r="AB36" i="24" s="1"/>
  <c r="AD36" i="24" a="1"/>
  <c r="AD36" i="24" s="1"/>
  <c r="AE36" i="24" a="1"/>
  <c r="AE36" i="24" s="1"/>
  <c r="AF36" i="24" a="1"/>
  <c r="AF36" i="24" s="1"/>
  <c r="J37" i="24" a="1"/>
  <c r="J37" i="24" s="1"/>
  <c r="K37" i="24" a="1"/>
  <c r="K37" i="24" s="1"/>
  <c r="L37" i="24" a="1"/>
  <c r="L37" i="24" s="1"/>
  <c r="P37" i="24" a="1"/>
  <c r="P37" i="24" s="1"/>
  <c r="Q37" i="24" a="1"/>
  <c r="Q37" i="24" s="1"/>
  <c r="S37" i="24" a="1"/>
  <c r="S37" i="24" s="1"/>
  <c r="X37" i="24" a="1"/>
  <c r="X37" i="24" s="1"/>
  <c r="Y37" i="24" a="1"/>
  <c r="Y37" i="24" s="1"/>
  <c r="Z37" i="24" a="1"/>
  <c r="Z37" i="24" s="1"/>
  <c r="AB37" i="24" a="1"/>
  <c r="AB37" i="24" s="1"/>
  <c r="AD37" i="24" a="1"/>
  <c r="AD37" i="24" s="1"/>
  <c r="AE37" i="24" a="1"/>
  <c r="AE37" i="24" s="1"/>
  <c r="AF37" i="24" a="1"/>
  <c r="AF37" i="24" s="1"/>
  <c r="J38" i="24" a="1"/>
  <c r="J38" i="24" s="1"/>
  <c r="K38" i="24" a="1"/>
  <c r="K38" i="24" s="1"/>
  <c r="L38" i="24" a="1"/>
  <c r="L38" i="24" s="1"/>
  <c r="P38" i="24" a="1"/>
  <c r="P38" i="24" s="1"/>
  <c r="Q38" i="24" a="1"/>
  <c r="Q38" i="24" s="1"/>
  <c r="S38" i="24" a="1"/>
  <c r="S38" i="24" s="1"/>
  <c r="X38" i="24" a="1"/>
  <c r="X38" i="24" s="1"/>
  <c r="Y38" i="24" a="1"/>
  <c r="Y38" i="24" s="1"/>
  <c r="Z38" i="24" a="1"/>
  <c r="Z38" i="24" s="1"/>
  <c r="AB38" i="24" a="1"/>
  <c r="AB38" i="24" s="1"/>
  <c r="AD38" i="24" a="1"/>
  <c r="AD38" i="24" s="1"/>
  <c r="AE38" i="24" a="1"/>
  <c r="AE38" i="24" s="1"/>
  <c r="AF38" i="24" a="1"/>
  <c r="AF38" i="24" s="1"/>
  <c r="J39" i="24" a="1"/>
  <c r="J39" i="24" s="1"/>
  <c r="K39" i="24" a="1"/>
  <c r="K39" i="24" s="1"/>
  <c r="L39" i="24" a="1"/>
  <c r="L39" i="24" s="1"/>
  <c r="P39" i="24" a="1"/>
  <c r="P39" i="24" s="1"/>
  <c r="Q39" i="24" a="1"/>
  <c r="Q39" i="24" s="1"/>
  <c r="S39" i="24" a="1"/>
  <c r="S39" i="24" s="1"/>
  <c r="X39" i="24" a="1"/>
  <c r="X39" i="24" s="1"/>
  <c r="Y39" i="24" a="1"/>
  <c r="Y39" i="24" s="1"/>
  <c r="Z39" i="24" a="1"/>
  <c r="Z39" i="24" s="1"/>
  <c r="AB39" i="24" a="1"/>
  <c r="AB39" i="24" s="1"/>
  <c r="AD39" i="24" a="1"/>
  <c r="AD39" i="24" s="1"/>
  <c r="AE39" i="24" a="1"/>
  <c r="AE39" i="24" s="1"/>
  <c r="AF39" i="24" a="1"/>
  <c r="AF39" i="24" s="1"/>
  <c r="J40" i="24" a="1"/>
  <c r="J40" i="24" s="1"/>
  <c r="K40" i="24" a="1"/>
  <c r="K40" i="24" s="1"/>
  <c r="L40" i="24" a="1"/>
  <c r="L40" i="24" s="1"/>
  <c r="P40" i="24" a="1"/>
  <c r="P40" i="24" s="1"/>
  <c r="Q40" i="24" a="1"/>
  <c r="Q40" i="24" s="1"/>
  <c r="S40" i="24" a="1"/>
  <c r="S40" i="24" s="1"/>
  <c r="X40" i="24" a="1"/>
  <c r="X40" i="24" s="1"/>
  <c r="Y40" i="24" a="1"/>
  <c r="Y40" i="24" s="1"/>
  <c r="Z40" i="24" a="1"/>
  <c r="Z40" i="24" s="1"/>
  <c r="AB40" i="24" a="1"/>
  <c r="AB40" i="24" s="1"/>
  <c r="AD40" i="24" a="1"/>
  <c r="AD40" i="24" s="1"/>
  <c r="AE40" i="24" a="1"/>
  <c r="AE40" i="24" s="1"/>
  <c r="AF40" i="24" a="1"/>
  <c r="AF40" i="24" s="1"/>
  <c r="J41" i="24" a="1"/>
  <c r="J41" i="24" s="1"/>
  <c r="K41" i="24" a="1"/>
  <c r="K41" i="24" s="1"/>
  <c r="L41" i="24" a="1"/>
  <c r="L41" i="24" s="1"/>
  <c r="P41" i="24" a="1"/>
  <c r="P41" i="24" s="1"/>
  <c r="Q41" i="24" a="1"/>
  <c r="Q41" i="24" s="1"/>
  <c r="S41" i="24" a="1"/>
  <c r="S41" i="24" s="1"/>
  <c r="X41" i="24" a="1"/>
  <c r="X41" i="24" s="1"/>
  <c r="Y41" i="24" a="1"/>
  <c r="Y41" i="24" s="1"/>
  <c r="Z41" i="24" a="1"/>
  <c r="Z41" i="24" s="1"/>
  <c r="AB41" i="24" a="1"/>
  <c r="AB41" i="24" s="1"/>
  <c r="AD41" i="24" a="1"/>
  <c r="AD41" i="24" s="1"/>
  <c r="AE41" i="24" a="1"/>
  <c r="AE41" i="24" s="1"/>
  <c r="AF41" i="24" a="1"/>
  <c r="AF41" i="24" s="1"/>
  <c r="J42" i="24" a="1"/>
  <c r="J42" i="24" s="1"/>
  <c r="K42" i="24" a="1"/>
  <c r="K42" i="24" s="1"/>
  <c r="L42" i="24" a="1"/>
  <c r="L42" i="24" s="1"/>
  <c r="P42" i="24" a="1"/>
  <c r="P42" i="24" s="1"/>
  <c r="Q42" i="24" a="1"/>
  <c r="Q42" i="24" s="1"/>
  <c r="S42" i="24" a="1"/>
  <c r="S42" i="24" s="1"/>
  <c r="X42" i="24" a="1"/>
  <c r="X42" i="24" s="1"/>
  <c r="Y42" i="24" a="1"/>
  <c r="Y42" i="24" s="1"/>
  <c r="Z42" i="24" a="1"/>
  <c r="Z42" i="24" s="1"/>
  <c r="AB42" i="24" a="1"/>
  <c r="AB42" i="24" s="1"/>
  <c r="AD42" i="24" a="1"/>
  <c r="AD42" i="24" s="1"/>
  <c r="AE42" i="24" a="1"/>
  <c r="AE42" i="24" s="1"/>
  <c r="AF42" i="24" a="1"/>
  <c r="AF42" i="24" s="1"/>
  <c r="J43" i="24" a="1"/>
  <c r="J43" i="24" s="1"/>
  <c r="K43" i="24" a="1"/>
  <c r="K43" i="24" s="1"/>
  <c r="L43" i="24" a="1"/>
  <c r="L43" i="24" s="1"/>
  <c r="P43" i="24" a="1"/>
  <c r="P43" i="24" s="1"/>
  <c r="Q43" i="24" a="1"/>
  <c r="Q43" i="24" s="1"/>
  <c r="S43" i="24" a="1"/>
  <c r="S43" i="24" s="1"/>
  <c r="X43" i="24" a="1"/>
  <c r="X43" i="24" s="1"/>
  <c r="Y43" i="24" a="1"/>
  <c r="Y43" i="24" s="1"/>
  <c r="Z43" i="24" a="1"/>
  <c r="Z43" i="24" s="1"/>
  <c r="AB43" i="24" a="1"/>
  <c r="AB43" i="24" s="1"/>
  <c r="AD43" i="24" a="1"/>
  <c r="AD43" i="24" s="1"/>
  <c r="AE43" i="24" a="1"/>
  <c r="AE43" i="24" s="1"/>
  <c r="AF43" i="24" a="1"/>
  <c r="AF43" i="24" s="1"/>
  <c r="J44" i="24" a="1"/>
  <c r="J44" i="24" s="1"/>
  <c r="K44" i="24" a="1"/>
  <c r="K44" i="24" s="1"/>
  <c r="L44" i="24" a="1"/>
  <c r="L44" i="24" s="1"/>
  <c r="P44" i="24" a="1"/>
  <c r="P44" i="24" s="1"/>
  <c r="Q44" i="24" a="1"/>
  <c r="Q44" i="24" s="1"/>
  <c r="S44" i="24" a="1"/>
  <c r="S44" i="24" s="1"/>
  <c r="X44" i="24" a="1"/>
  <c r="X44" i="24" s="1"/>
  <c r="Y44" i="24" a="1"/>
  <c r="Y44" i="24" s="1"/>
  <c r="Z44" i="24" a="1"/>
  <c r="Z44" i="24" s="1"/>
  <c r="AB44" i="24" a="1"/>
  <c r="AB44" i="24" s="1"/>
  <c r="AD44" i="24" a="1"/>
  <c r="AD44" i="24" s="1"/>
  <c r="AE44" i="24" a="1"/>
  <c r="AE44" i="24" s="1"/>
  <c r="AF44" i="24" a="1"/>
  <c r="AF44" i="24" s="1"/>
  <c r="J45" i="24" a="1"/>
  <c r="J45" i="24" s="1"/>
  <c r="K45" i="24" a="1"/>
  <c r="K45" i="24" s="1"/>
  <c r="L45" i="24" a="1"/>
  <c r="L45" i="24" s="1"/>
  <c r="P45" i="24" a="1"/>
  <c r="P45" i="24" s="1"/>
  <c r="Q45" i="24" a="1"/>
  <c r="Q45" i="24" s="1"/>
  <c r="S45" i="24" a="1"/>
  <c r="S45" i="24" s="1"/>
  <c r="X45" i="24" a="1"/>
  <c r="X45" i="24" s="1"/>
  <c r="Y45" i="24" a="1"/>
  <c r="Y45" i="24" s="1"/>
  <c r="Z45" i="24" a="1"/>
  <c r="Z45" i="24" s="1"/>
  <c r="AB45" i="24" a="1"/>
  <c r="AB45" i="24" s="1"/>
  <c r="AD45" i="24" a="1"/>
  <c r="AD45" i="24" s="1"/>
  <c r="AE45" i="24" a="1"/>
  <c r="AE45" i="24" s="1"/>
  <c r="AF45" i="24" a="1"/>
  <c r="AF45" i="24" s="1"/>
  <c r="J46" i="24" a="1"/>
  <c r="J46" i="24" s="1"/>
  <c r="K46" i="24" a="1"/>
  <c r="K46" i="24" s="1"/>
  <c r="L46" i="24" a="1"/>
  <c r="L46" i="24" s="1"/>
  <c r="P46" i="24" a="1"/>
  <c r="P46" i="24" s="1"/>
  <c r="Q46" i="24" a="1"/>
  <c r="Q46" i="24" s="1"/>
  <c r="S46" i="24" a="1"/>
  <c r="S46" i="24" s="1"/>
  <c r="X46" i="24" a="1"/>
  <c r="X46" i="24" s="1"/>
  <c r="Y46" i="24" a="1"/>
  <c r="Y46" i="24" s="1"/>
  <c r="Z46" i="24" a="1"/>
  <c r="Z46" i="24" s="1"/>
  <c r="AB46" i="24" a="1"/>
  <c r="AB46" i="24" s="1"/>
  <c r="AD46" i="24" a="1"/>
  <c r="AD46" i="24" s="1"/>
  <c r="AE46" i="24" a="1"/>
  <c r="AE46" i="24" s="1"/>
  <c r="AF46" i="24" a="1"/>
  <c r="AF46" i="24" s="1"/>
  <c r="J47" i="24" a="1"/>
  <c r="J47" i="24" s="1"/>
  <c r="K47" i="24" a="1"/>
  <c r="K47" i="24" s="1"/>
  <c r="L47" i="24" a="1"/>
  <c r="L47" i="24" s="1"/>
  <c r="P47" i="24" a="1"/>
  <c r="P47" i="24" s="1"/>
  <c r="Q47" i="24" a="1"/>
  <c r="Q47" i="24" s="1"/>
  <c r="S47" i="24" a="1"/>
  <c r="S47" i="24" s="1"/>
  <c r="X47" i="24" a="1"/>
  <c r="X47" i="24" s="1"/>
  <c r="Y47" i="24" a="1"/>
  <c r="Y47" i="24" s="1"/>
  <c r="Z47" i="24" a="1"/>
  <c r="Z47" i="24" s="1"/>
  <c r="AB47" i="24" a="1"/>
  <c r="AB47" i="24" s="1"/>
  <c r="AD47" i="24" a="1"/>
  <c r="AD47" i="24" s="1"/>
  <c r="AE47" i="24" a="1"/>
  <c r="AE47" i="24" s="1"/>
  <c r="AF47" i="24" a="1"/>
  <c r="AF47" i="24" s="1"/>
  <c r="J48" i="24" a="1"/>
  <c r="J48" i="24" s="1"/>
  <c r="K48" i="24" a="1"/>
  <c r="K48" i="24" s="1"/>
  <c r="L48" i="24" a="1"/>
  <c r="L48" i="24" s="1"/>
  <c r="P48" i="24" a="1"/>
  <c r="P48" i="24" s="1"/>
  <c r="Q48" i="24" a="1"/>
  <c r="Q48" i="24" s="1"/>
  <c r="S48" i="24" a="1"/>
  <c r="S48" i="24" s="1"/>
  <c r="X48" i="24" a="1"/>
  <c r="X48" i="24" s="1"/>
  <c r="Y48" i="24" a="1"/>
  <c r="Y48" i="24" s="1"/>
  <c r="Z48" i="24" a="1"/>
  <c r="Z48" i="24" s="1"/>
  <c r="AB48" i="24" a="1"/>
  <c r="AB48" i="24" s="1"/>
  <c r="AD48" i="24" a="1"/>
  <c r="AD48" i="24" s="1"/>
  <c r="AE48" i="24" a="1"/>
  <c r="AE48" i="24" s="1"/>
  <c r="AF48" i="24" a="1"/>
  <c r="AF48" i="24" s="1"/>
  <c r="J49" i="24" a="1"/>
  <c r="J49" i="24" s="1"/>
  <c r="K49" i="24" a="1"/>
  <c r="K49" i="24" s="1"/>
  <c r="L49" i="24" a="1"/>
  <c r="L49" i="24" s="1"/>
  <c r="P49" i="24" a="1"/>
  <c r="P49" i="24" s="1"/>
  <c r="Q49" i="24" a="1"/>
  <c r="Q49" i="24" s="1"/>
  <c r="S49" i="24" a="1"/>
  <c r="S49" i="24" s="1"/>
  <c r="X49" i="24" a="1"/>
  <c r="X49" i="24" s="1"/>
  <c r="Y49" i="24" a="1"/>
  <c r="Y49" i="24" s="1"/>
  <c r="Z49" i="24" a="1"/>
  <c r="Z49" i="24" s="1"/>
  <c r="AB49" i="24" a="1"/>
  <c r="AB49" i="24" s="1"/>
  <c r="AD49" i="24" a="1"/>
  <c r="AD49" i="24" s="1"/>
  <c r="AE49" i="24" a="1"/>
  <c r="AE49" i="24" s="1"/>
  <c r="AF49" i="24" a="1"/>
  <c r="AF49" i="24" s="1"/>
  <c r="BB51" i="24" l="1"/>
  <c r="BB52" i="24"/>
  <c r="BB53" i="24"/>
  <c r="BB54" i="24"/>
  <c r="BB55" i="24"/>
  <c r="BB56" i="24"/>
  <c r="BB57" i="24"/>
  <c r="BB58" i="24"/>
  <c r="BB59" i="24"/>
  <c r="BB60" i="24"/>
  <c r="BB61" i="24"/>
  <c r="BB62" i="24"/>
  <c r="BB63" i="24"/>
  <c r="BB64" i="24"/>
  <c r="BB65" i="24"/>
  <c r="BB66" i="24"/>
  <c r="BB67" i="24"/>
  <c r="BB68" i="24"/>
  <c r="BB69" i="24"/>
  <c r="BB70" i="24"/>
  <c r="BB71" i="24"/>
  <c r="BB72" i="24"/>
  <c r="BB73" i="24"/>
  <c r="BB74" i="24"/>
  <c r="BB75" i="24"/>
  <c r="BB76" i="24"/>
  <c r="BB77" i="24"/>
  <c r="BB78" i="24"/>
  <c r="BB79" i="24"/>
  <c r="BB80" i="24"/>
  <c r="BB81" i="24"/>
  <c r="BB82" i="24"/>
  <c r="BB83" i="24"/>
  <c r="BB84" i="24"/>
  <c r="BB50" i="24"/>
  <c r="BA52" i="24"/>
  <c r="BA53" i="24"/>
  <c r="BA54" i="24"/>
  <c r="BA55" i="24"/>
  <c r="BA56" i="24"/>
  <c r="BA57" i="24"/>
  <c r="BA58" i="24"/>
  <c r="BA59" i="24"/>
  <c r="BA60" i="24"/>
  <c r="BA61" i="24"/>
  <c r="BA62" i="24"/>
  <c r="BA63" i="24"/>
  <c r="BA64" i="24"/>
  <c r="BA65" i="24"/>
  <c r="BA66" i="24"/>
  <c r="BA67" i="24"/>
  <c r="BA68" i="24"/>
  <c r="BA69" i="24"/>
  <c r="BA70" i="24"/>
  <c r="BA71" i="24"/>
  <c r="BA72" i="24"/>
  <c r="BA73" i="24"/>
  <c r="BA74" i="24"/>
  <c r="BA75" i="24"/>
  <c r="BA76" i="24"/>
  <c r="BA77" i="24"/>
  <c r="BA78" i="24"/>
  <c r="BA79" i="24"/>
  <c r="BA80" i="24"/>
  <c r="BA81" i="24"/>
  <c r="BA82" i="24"/>
  <c r="BA83" i="24"/>
  <c r="BA84" i="24"/>
  <c r="BA50" i="24"/>
  <c r="BA51" i="24"/>
  <c r="BB5" i="24"/>
  <c r="BB6" i="24"/>
  <c r="BB7" i="24"/>
  <c r="BB8" i="24"/>
  <c r="BB9" i="24"/>
  <c r="BB10" i="24"/>
  <c r="BB11" i="24"/>
  <c r="BB12" i="24"/>
  <c r="BB13" i="24"/>
  <c r="BB14" i="24"/>
  <c r="BB15" i="24"/>
  <c r="BB16" i="24"/>
  <c r="BB17" i="24"/>
  <c r="BB18" i="24"/>
  <c r="BB19" i="24"/>
  <c r="BB20" i="24"/>
  <c r="BB21" i="24"/>
  <c r="BB22" i="24"/>
  <c r="BB23" i="24"/>
  <c r="BB24" i="24"/>
  <c r="BB25" i="24"/>
  <c r="BB26" i="24"/>
  <c r="BB27" i="24"/>
  <c r="BB28" i="24"/>
  <c r="BB29" i="24"/>
  <c r="BB30" i="24"/>
  <c r="BB31" i="24"/>
  <c r="BB32" i="24"/>
  <c r="BB33" i="24"/>
  <c r="BB34" i="24"/>
  <c r="BB35" i="24"/>
  <c r="BB36" i="24"/>
  <c r="BB37" i="24"/>
  <c r="BB38" i="24"/>
  <c r="BB39" i="24"/>
  <c r="BB40" i="24"/>
  <c r="BB41" i="24"/>
  <c r="BB42" i="24"/>
  <c r="BB43" i="24"/>
  <c r="BB44" i="24"/>
  <c r="BB45" i="24"/>
  <c r="BB46" i="24"/>
  <c r="BB47" i="24"/>
  <c r="BB48" i="24"/>
  <c r="BB49" i="24"/>
  <c r="BB4" i="24"/>
  <c r="BA5" i="24"/>
  <c r="BA6" i="24"/>
  <c r="BA7" i="24"/>
  <c r="BA8" i="24"/>
  <c r="BA9" i="24"/>
  <c r="BA10" i="24"/>
  <c r="BA11" i="24"/>
  <c r="BA12" i="24"/>
  <c r="BA13" i="24"/>
  <c r="BA14" i="24"/>
  <c r="BA15" i="24"/>
  <c r="BA16" i="24"/>
  <c r="BA17" i="24"/>
  <c r="BA18" i="24"/>
  <c r="BA19" i="24"/>
  <c r="BA20" i="24"/>
  <c r="BA21" i="24"/>
  <c r="BA22" i="24"/>
  <c r="BA23" i="24"/>
  <c r="BA24" i="24"/>
  <c r="BA25" i="24"/>
  <c r="BA26" i="24"/>
  <c r="BA27" i="24"/>
  <c r="BA28" i="24"/>
  <c r="BA29" i="24"/>
  <c r="BA30" i="24"/>
  <c r="BA31" i="24"/>
  <c r="BA32" i="24"/>
  <c r="BA33" i="24"/>
  <c r="BA34" i="24"/>
  <c r="BA35" i="24"/>
  <c r="BA36" i="24"/>
  <c r="BA37" i="24"/>
  <c r="BA38" i="24"/>
  <c r="BA39" i="24"/>
  <c r="BA40" i="24"/>
  <c r="BA41" i="24"/>
  <c r="BA42" i="24"/>
  <c r="BA43" i="24"/>
  <c r="BA44" i="24"/>
  <c r="BA45" i="24"/>
  <c r="BA46" i="24"/>
  <c r="BA47" i="24"/>
  <c r="BA48" i="24"/>
  <c r="BA49" i="24"/>
  <c r="BA4" i="24"/>
  <c r="AI51" i="24"/>
  <c r="AI52" i="24"/>
  <c r="AI53" i="24"/>
  <c r="AI54" i="24"/>
  <c r="AI55" i="24"/>
  <c r="AI56" i="24"/>
  <c r="AI57" i="24"/>
  <c r="AI58" i="24"/>
  <c r="AI59" i="24"/>
  <c r="AI60" i="24"/>
  <c r="AI61" i="24"/>
  <c r="AI62" i="24"/>
  <c r="AI63" i="24"/>
  <c r="AI64" i="24"/>
  <c r="AI65" i="24"/>
  <c r="AI66" i="24"/>
  <c r="AI67" i="24"/>
  <c r="AI68" i="24"/>
  <c r="AI69" i="24"/>
  <c r="AI70" i="24"/>
  <c r="AI71" i="24"/>
  <c r="AI72" i="24"/>
  <c r="AI73" i="24"/>
  <c r="AI74" i="24"/>
  <c r="AI75" i="24"/>
  <c r="AI76" i="24"/>
  <c r="AI77" i="24"/>
  <c r="AI78" i="24"/>
  <c r="AI79" i="24"/>
  <c r="AI80" i="24"/>
  <c r="AI81" i="24"/>
  <c r="AI82" i="24"/>
  <c r="AI83" i="24"/>
  <c r="AI84" i="24"/>
  <c r="AI50" i="24"/>
  <c r="AI34" i="24"/>
  <c r="AI49" i="24"/>
  <c r="AI4" i="24"/>
  <c r="AI17" i="24"/>
  <c r="AH8" i="24"/>
  <c r="AI9" i="24"/>
  <c r="AI10" i="24"/>
  <c r="AI13" i="24"/>
  <c r="AI14" i="24"/>
  <c r="AI15" i="24"/>
  <c r="AI16" i="24"/>
  <c r="AI18" i="24"/>
  <c r="AI19" i="24"/>
  <c r="AI24" i="24"/>
  <c r="AH25" i="24"/>
  <c r="AI26" i="24"/>
  <c r="AI29" i="24"/>
  <c r="AI30" i="24"/>
  <c r="AI31" i="24"/>
  <c r="AI32" i="24"/>
  <c r="AI33" i="24"/>
  <c r="AH35" i="24"/>
  <c r="AI36" i="24"/>
  <c r="AI39" i="24"/>
  <c r="AI40" i="24"/>
  <c r="AI41" i="24"/>
  <c r="AI44" i="24"/>
  <c r="AI45" i="24"/>
  <c r="AH46" i="24"/>
  <c r="AI47" i="24"/>
  <c r="H91" i="24" l="1"/>
  <c r="AI28" i="24"/>
  <c r="AI20" i="24"/>
  <c r="AH48" i="24"/>
  <c r="AH43" i="24"/>
  <c r="AI48" i="24"/>
  <c r="AH7" i="24"/>
  <c r="AH47" i="24"/>
  <c r="AH37" i="24"/>
  <c r="AH32" i="24"/>
  <c r="AH27" i="24"/>
  <c r="AH12" i="24"/>
  <c r="AI46" i="24"/>
  <c r="AH42" i="24"/>
  <c r="AH23" i="24"/>
  <c r="AH6" i="24"/>
  <c r="AI12" i="24"/>
  <c r="AH38" i="24"/>
  <c r="AH11" i="24"/>
  <c r="AI43" i="24"/>
  <c r="AI27" i="24"/>
  <c r="AI11" i="24"/>
  <c r="AH21" i="24"/>
  <c r="AH16" i="24"/>
  <c r="AI42" i="24"/>
  <c r="AH22" i="24"/>
  <c r="AH5" i="24"/>
  <c r="AI25" i="24"/>
  <c r="AH30" i="24"/>
  <c r="AI8" i="24"/>
  <c r="AH15" i="24"/>
  <c r="AI23" i="24"/>
  <c r="AI7" i="24"/>
  <c r="AH45" i="24"/>
  <c r="AI38" i="24"/>
  <c r="AI22" i="24"/>
  <c r="AI6" i="24"/>
  <c r="AH40" i="24"/>
  <c r="AH29" i="24"/>
  <c r="AI37" i="24"/>
  <c r="AI21" i="24"/>
  <c r="AI5" i="24"/>
  <c r="AH13" i="24"/>
  <c r="AH24" i="24"/>
  <c r="AH14" i="24"/>
  <c r="AH44" i="24"/>
  <c r="AI35" i="24"/>
  <c r="AH4" i="24"/>
  <c r="AH9" i="24"/>
  <c r="AH19" i="24"/>
  <c r="AH28" i="24"/>
  <c r="AH18" i="24"/>
  <c r="AH39" i="24"/>
  <c r="AH49" i="24"/>
  <c r="AH33" i="24"/>
  <c r="AH31" i="24"/>
  <c r="AH41" i="24"/>
  <c r="AH34" i="24"/>
  <c r="AH36" i="24"/>
  <c r="AH17" i="24"/>
  <c r="AH26" i="24"/>
  <c r="AH20" i="24"/>
  <c r="AH10" i="24"/>
  <c r="H92" i="24" l="1"/>
  <c r="H89" i="24"/>
  <c r="H90" i="24"/>
  <c r="D4" i="23" l="1" a="1"/>
  <c r="D4" i="23" s="1"/>
  <c r="B33" i="3" a="1"/>
  <c r="B33" i="3" s="1"/>
  <c r="I69" i="21" a="1"/>
  <c r="I69" i="21" s="1"/>
  <c r="K69" i="21" a="1"/>
  <c r="K69" i="21" s="1"/>
  <c r="I77" i="21" a="1"/>
  <c r="I77" i="21" s="1"/>
  <c r="K78" i="21" a="1"/>
  <c r="K78" i="21" s="1"/>
  <c r="N2" i="18" a="1"/>
  <c r="N2" i="18" s="1"/>
  <c r="K3" i="18"/>
  <c r="G28" i="22"/>
  <c r="F28" i="22"/>
  <c r="E28" i="22"/>
  <c r="D28" i="22"/>
  <c r="C28" i="22"/>
  <c r="C32" i="22"/>
  <c r="D32" i="22"/>
  <c r="E32" i="22"/>
  <c r="F32" i="22"/>
  <c r="G32" i="22"/>
  <c r="C33" i="22"/>
  <c r="D33" i="22"/>
  <c r="E33" i="22"/>
  <c r="F33" i="22"/>
  <c r="G33" i="22"/>
  <c r="C29" i="22"/>
  <c r="G31" i="22"/>
  <c r="F31" i="22"/>
  <c r="E31" i="22"/>
  <c r="D31" i="22"/>
  <c r="C31" i="22"/>
  <c r="G30" i="22"/>
  <c r="F30" i="22"/>
  <c r="E30" i="22"/>
  <c r="D30" i="22"/>
  <c r="C30" i="22"/>
  <c r="G29" i="22"/>
  <c r="F29" i="22"/>
  <c r="E29" i="22"/>
  <c r="D29" i="22"/>
  <c r="J4" i="2" l="1"/>
  <c r="J5" i="2"/>
  <c r="J6" i="2"/>
  <c r="J7" i="2"/>
  <c r="J8" i="2"/>
  <c r="J9" i="2"/>
  <c r="J10" i="2"/>
  <c r="J11" i="2"/>
  <c r="J12" i="2"/>
  <c r="J13" i="2"/>
  <c r="J14" i="2"/>
  <c r="J15" i="2"/>
  <c r="J16" i="2"/>
  <c r="J17" i="2"/>
  <c r="J18" i="2"/>
  <c r="J19" i="2"/>
  <c r="J20" i="2"/>
  <c r="J21" i="2"/>
  <c r="J22" i="2"/>
  <c r="J23" i="2"/>
  <c r="J24" i="2"/>
  <c r="J25" i="2"/>
  <c r="J26" i="2"/>
  <c r="J27" i="2"/>
  <c r="J28" i="2"/>
  <c r="J3" i="2"/>
  <c r="R3" i="2" l="1" a="1"/>
  <c r="N29" i="21" a="1"/>
  <c r="N29" i="21" s="1"/>
  <c r="M3" i="21" s="1"/>
  <c r="P2" i="21" a="1"/>
  <c r="P2" i="21" s="1"/>
  <c r="M25" i="21" l="1"/>
  <c r="M23" i="21"/>
  <c r="M22" i="21"/>
  <c r="M18" i="21"/>
  <c r="M17" i="21"/>
  <c r="M15" i="21"/>
  <c r="M16" i="21"/>
  <c r="M14" i="21"/>
  <c r="M10" i="21"/>
  <c r="M26" i="21"/>
  <c r="M9" i="21"/>
  <c r="M24" i="21"/>
  <c r="M8" i="21"/>
  <c r="M7" i="21"/>
  <c r="M6" i="21"/>
  <c r="R3" i="2"/>
  <c r="A3" i="22" s="1"/>
  <c r="A28" i="22" s="1"/>
  <c r="A37" i="22" s="1"/>
  <c r="A4" i="22"/>
  <c r="A29" i="22" s="1"/>
  <c r="A38" i="22" s="1"/>
  <c r="A5" i="22"/>
  <c r="A30" i="22" s="1"/>
  <c r="A39" i="22" s="1"/>
  <c r="A6" i="22"/>
  <c r="A31" i="22" s="1"/>
  <c r="A40" i="22" s="1"/>
  <c r="M21" i="21"/>
  <c r="M13" i="21"/>
  <c r="M5" i="21"/>
  <c r="M2" i="21"/>
  <c r="M20" i="21"/>
  <c r="M12" i="21"/>
  <c r="M4" i="21"/>
  <c r="M27" i="21"/>
  <c r="M19" i="21"/>
  <c r="M11" i="21"/>
  <c r="O2" i="21" a="1"/>
  <c r="O2" i="21" s="1"/>
  <c r="AJ3" i="7" a="1"/>
  <c r="AJ3" i="7" s="1"/>
  <c r="P30" i="21" l="1" a="1"/>
  <c r="P30" i="21" s="1"/>
  <c r="AM2" i="7" s="1"/>
  <c r="P32" i="21" a="1"/>
  <c r="P32" i="21" s="1"/>
  <c r="AL2" i="7" s="1"/>
  <c r="P31" i="21" a="1"/>
  <c r="P31" i="21" s="1"/>
  <c r="AJ2" i="7" s="1"/>
  <c r="P33" i="21" a="1"/>
  <c r="P33" i="21" s="1"/>
  <c r="P29" i="21" a="1"/>
  <c r="P29" i="21" s="1"/>
  <c r="AK2" i="7" s="1"/>
  <c r="M29" i="4" l="1"/>
  <c r="E37" i="21" a="1"/>
  <c r="E37" i="21" s="1"/>
  <c r="D38" i="21" a="1"/>
  <c r="A4" i="1" a="1"/>
  <c r="A4" i="1" s="1"/>
  <c r="K3" i="21"/>
  <c r="K4" i="21"/>
  <c r="K5" i="21"/>
  <c r="K6" i="21"/>
  <c r="K7" i="21"/>
  <c r="K8" i="21"/>
  <c r="K9" i="21"/>
  <c r="K2" i="21"/>
  <c r="J3" i="21"/>
  <c r="J4" i="21"/>
  <c r="J5" i="21"/>
  <c r="J6" i="21"/>
  <c r="J7" i="21"/>
  <c r="J8" i="21"/>
  <c r="J9" i="21"/>
  <c r="J2" i="21"/>
  <c r="E22" i="21" a="1"/>
  <c r="E22" i="21" s="1"/>
  <c r="E18" i="21" a="1"/>
  <c r="E18" i="21" s="1"/>
  <c r="C19" i="21"/>
  <c r="C20" i="21"/>
  <c r="C21" i="21"/>
  <c r="C22" i="21"/>
  <c r="C23" i="21"/>
  <c r="C24" i="21"/>
  <c r="C25" i="21"/>
  <c r="C26" i="21"/>
  <c r="C18" i="21"/>
  <c r="A2" i="21" a="1"/>
  <c r="A2" i="21" s="1"/>
  <c r="C15" i="21"/>
  <c r="D3" i="21"/>
  <c r="D4" i="21"/>
  <c r="D19" i="21" s="1"/>
  <c r="D5" i="21"/>
  <c r="D20" i="21" s="1"/>
  <c r="D6" i="21"/>
  <c r="D21" i="21" s="1"/>
  <c r="D7" i="21"/>
  <c r="D22" i="21" s="1"/>
  <c r="D8" i="21"/>
  <c r="D23" i="21" s="1"/>
  <c r="D9" i="21"/>
  <c r="D24" i="21" s="1"/>
  <c r="D10" i="21"/>
  <c r="D11" i="21"/>
  <c r="D25" i="21" s="1"/>
  <c r="D12" i="21"/>
  <c r="D13" i="21"/>
  <c r="D14" i="21"/>
  <c r="D26" i="21" s="1"/>
  <c r="D2" i="21"/>
  <c r="D18" i="21" s="1"/>
  <c r="D38" i="21" l="1"/>
  <c r="M38" i="21" s="1"/>
  <c r="H39" i="21"/>
  <c r="F40" i="21"/>
  <c r="N40" i="21"/>
  <c r="L41" i="21"/>
  <c r="J42" i="21"/>
  <c r="N44" i="21"/>
  <c r="H47" i="21"/>
  <c r="J39" i="21"/>
  <c r="N41" i="21"/>
  <c r="J43" i="21"/>
  <c r="N45" i="21"/>
  <c r="J47" i="21"/>
  <c r="I39" i="21"/>
  <c r="G40" i="21"/>
  <c r="E41" i="21"/>
  <c r="M41" i="21"/>
  <c r="K42" i="21"/>
  <c r="I43" i="21"/>
  <c r="G44" i="21"/>
  <c r="E45" i="21"/>
  <c r="M45" i="21"/>
  <c r="K46" i="21"/>
  <c r="I47" i="21"/>
  <c r="H40" i="21"/>
  <c r="F41" i="21"/>
  <c r="L42" i="21"/>
  <c r="F45" i="21"/>
  <c r="L46" i="21"/>
  <c r="K39" i="21"/>
  <c r="I40" i="21"/>
  <c r="G41" i="21"/>
  <c r="E42" i="21"/>
  <c r="M42" i="21"/>
  <c r="K43" i="21"/>
  <c r="I44" i="21"/>
  <c r="G45" i="21"/>
  <c r="E46" i="21"/>
  <c r="M46" i="21"/>
  <c r="K47" i="21"/>
  <c r="M40" i="21"/>
  <c r="I42" i="21"/>
  <c r="M44" i="21"/>
  <c r="G47" i="21"/>
  <c r="F44" i="21"/>
  <c r="H44" i="21"/>
  <c r="L39" i="21"/>
  <c r="J40" i="21"/>
  <c r="H41" i="21"/>
  <c r="F42" i="21"/>
  <c r="N42" i="21"/>
  <c r="L43" i="21"/>
  <c r="J44" i="21"/>
  <c r="H45" i="21"/>
  <c r="F46" i="21"/>
  <c r="N46" i="21"/>
  <c r="L47" i="21"/>
  <c r="E40" i="21"/>
  <c r="G43" i="21"/>
  <c r="K45" i="21"/>
  <c r="H43" i="21"/>
  <c r="L45" i="21"/>
  <c r="O45" i="21" s="1"/>
  <c r="I46" i="21"/>
  <c r="E44" i="21"/>
  <c r="K41" i="21"/>
  <c r="G39" i="21"/>
  <c r="N47" i="21"/>
  <c r="O47" i="21" s="1"/>
  <c r="F47" i="21"/>
  <c r="H46" i="21"/>
  <c r="J45" i="21"/>
  <c r="L44" i="21"/>
  <c r="N43" i="21"/>
  <c r="F43" i="21"/>
  <c r="H42" i="21"/>
  <c r="J41" i="21"/>
  <c r="L40" i="21"/>
  <c r="N39" i="21"/>
  <c r="F39" i="21"/>
  <c r="J46" i="21"/>
  <c r="M47" i="21"/>
  <c r="E47" i="21"/>
  <c r="G46" i="21"/>
  <c r="I45" i="21"/>
  <c r="K44" i="21"/>
  <c r="M43" i="21"/>
  <c r="E43" i="21"/>
  <c r="G42" i="21"/>
  <c r="I41" i="21"/>
  <c r="K40" i="21"/>
  <c r="M39" i="21"/>
  <c r="E39" i="21"/>
  <c r="D15" i="21"/>
  <c r="AK1004" i="14"/>
  <c r="AK1003" i="14"/>
  <c r="AK1002" i="14"/>
  <c r="AK1001" i="14"/>
  <c r="AK1000" i="14"/>
  <c r="AK999" i="14"/>
  <c r="AK998" i="14"/>
  <c r="AK997" i="14"/>
  <c r="AK996" i="14"/>
  <c r="AK995" i="14"/>
  <c r="AK994" i="14"/>
  <c r="AK993" i="14"/>
  <c r="AK992" i="14"/>
  <c r="AK991" i="14"/>
  <c r="AK990" i="14"/>
  <c r="AK989" i="14"/>
  <c r="AK988" i="14"/>
  <c r="AK987" i="14"/>
  <c r="AK986" i="14"/>
  <c r="AK985" i="14"/>
  <c r="AK984" i="14"/>
  <c r="AK983" i="14"/>
  <c r="AK982" i="14"/>
  <c r="AK981" i="14"/>
  <c r="AK980" i="14"/>
  <c r="AK979" i="14"/>
  <c r="AK978" i="14"/>
  <c r="AK977" i="14"/>
  <c r="AK976" i="14"/>
  <c r="AK975" i="14"/>
  <c r="AK974" i="14"/>
  <c r="AK973" i="14"/>
  <c r="AK972" i="14"/>
  <c r="AK971" i="14"/>
  <c r="AK970" i="14"/>
  <c r="AK969" i="14"/>
  <c r="AK968" i="14"/>
  <c r="AK967" i="14"/>
  <c r="AK966" i="14"/>
  <c r="AK965" i="14"/>
  <c r="AK964" i="14"/>
  <c r="AK963" i="14"/>
  <c r="AK962" i="14"/>
  <c r="AK961" i="14"/>
  <c r="AK960" i="14"/>
  <c r="AK959" i="14"/>
  <c r="AK958" i="14"/>
  <c r="AK957" i="14"/>
  <c r="AK956" i="14"/>
  <c r="AK955" i="14"/>
  <c r="AK954" i="14"/>
  <c r="AK953" i="14"/>
  <c r="AK952" i="14"/>
  <c r="AK951" i="14"/>
  <c r="AK950" i="14"/>
  <c r="AK949" i="14"/>
  <c r="AK948" i="14"/>
  <c r="AK947" i="14"/>
  <c r="AK946" i="14"/>
  <c r="AK945" i="14"/>
  <c r="AK944" i="14"/>
  <c r="AK943" i="14"/>
  <c r="AK942" i="14"/>
  <c r="AK941" i="14"/>
  <c r="AK940" i="14"/>
  <c r="AK939" i="14"/>
  <c r="AK938" i="14"/>
  <c r="AK937" i="14"/>
  <c r="AK936" i="14"/>
  <c r="AK935" i="14"/>
  <c r="AK934" i="14"/>
  <c r="AK933" i="14"/>
  <c r="AK932" i="14"/>
  <c r="AK931" i="14"/>
  <c r="AK930" i="14"/>
  <c r="AK929" i="14"/>
  <c r="AK928" i="14"/>
  <c r="AK927" i="14"/>
  <c r="AK926" i="14"/>
  <c r="AK925" i="14"/>
  <c r="AK924" i="14"/>
  <c r="AK923" i="14"/>
  <c r="AK922" i="14"/>
  <c r="AK921" i="14"/>
  <c r="AK920" i="14"/>
  <c r="AK919" i="14"/>
  <c r="AK918" i="14"/>
  <c r="AK917" i="14"/>
  <c r="AK916" i="14"/>
  <c r="AK915" i="14"/>
  <c r="AK914" i="14"/>
  <c r="AK913" i="14"/>
  <c r="AK912" i="14"/>
  <c r="AK911" i="14"/>
  <c r="AK910" i="14"/>
  <c r="AK909" i="14"/>
  <c r="AK908" i="14"/>
  <c r="AK907" i="14"/>
  <c r="AK906" i="14"/>
  <c r="AK905" i="14"/>
  <c r="AK904" i="14"/>
  <c r="AK903" i="14"/>
  <c r="AK902" i="14"/>
  <c r="AK901" i="14"/>
  <c r="AK900" i="14"/>
  <c r="AK899" i="14"/>
  <c r="AK898" i="14"/>
  <c r="AK897" i="14"/>
  <c r="AK896" i="14"/>
  <c r="AK895" i="14"/>
  <c r="AK894" i="14"/>
  <c r="AK893" i="14"/>
  <c r="AK892" i="14"/>
  <c r="AK891" i="14"/>
  <c r="AK890" i="14"/>
  <c r="AK889" i="14"/>
  <c r="AK888" i="14"/>
  <c r="AK887" i="14"/>
  <c r="AK886" i="14"/>
  <c r="AK885" i="14"/>
  <c r="AK884" i="14"/>
  <c r="AK883" i="14"/>
  <c r="AK882" i="14"/>
  <c r="AK881" i="14"/>
  <c r="AK880" i="14"/>
  <c r="AK879" i="14"/>
  <c r="AK878" i="14"/>
  <c r="AK877" i="14"/>
  <c r="AK876" i="14"/>
  <c r="AK875" i="14"/>
  <c r="AK874" i="14"/>
  <c r="AK873" i="14"/>
  <c r="AK872" i="14"/>
  <c r="AK871" i="14"/>
  <c r="AK870" i="14"/>
  <c r="AK869" i="14"/>
  <c r="AK868" i="14"/>
  <c r="AK867" i="14"/>
  <c r="AK866" i="14"/>
  <c r="AK865" i="14"/>
  <c r="AK864" i="14"/>
  <c r="AK863" i="14"/>
  <c r="AK862" i="14"/>
  <c r="AK861" i="14"/>
  <c r="AK860" i="14"/>
  <c r="AK859" i="14"/>
  <c r="AK858" i="14"/>
  <c r="AK857" i="14"/>
  <c r="AK856" i="14"/>
  <c r="AK855" i="14"/>
  <c r="AK854" i="14"/>
  <c r="AK853" i="14"/>
  <c r="AK852" i="14"/>
  <c r="AK851" i="14"/>
  <c r="AK850" i="14"/>
  <c r="AK849" i="14"/>
  <c r="AK848" i="14"/>
  <c r="AK847" i="14"/>
  <c r="AK846" i="14"/>
  <c r="AK845" i="14"/>
  <c r="AK844" i="14"/>
  <c r="AK843" i="14"/>
  <c r="AK842" i="14"/>
  <c r="AK841" i="14"/>
  <c r="AK840" i="14"/>
  <c r="AK839" i="14"/>
  <c r="AK838" i="14"/>
  <c r="AK837" i="14"/>
  <c r="AK836" i="14"/>
  <c r="AK835" i="14"/>
  <c r="AK834" i="14"/>
  <c r="AK833" i="14"/>
  <c r="AK832" i="14"/>
  <c r="AK831" i="14"/>
  <c r="AK830" i="14"/>
  <c r="AK829" i="14"/>
  <c r="AK828" i="14"/>
  <c r="AK827" i="14"/>
  <c r="AK826" i="14"/>
  <c r="AK825" i="14"/>
  <c r="AK824" i="14"/>
  <c r="AK823" i="14"/>
  <c r="AK822" i="14"/>
  <c r="AK821" i="14"/>
  <c r="AK820" i="14"/>
  <c r="AK819" i="14"/>
  <c r="AK818" i="14"/>
  <c r="AK817" i="14"/>
  <c r="AK816" i="14"/>
  <c r="AK815" i="14"/>
  <c r="AK814" i="14"/>
  <c r="AK813" i="14"/>
  <c r="AK812" i="14"/>
  <c r="AK811" i="14"/>
  <c r="AK810" i="14"/>
  <c r="AK809" i="14"/>
  <c r="AK808" i="14"/>
  <c r="AK807" i="14"/>
  <c r="AK806" i="14"/>
  <c r="AK805" i="14"/>
  <c r="AK804" i="14"/>
  <c r="AK803" i="14"/>
  <c r="AK802" i="14"/>
  <c r="AK801" i="14"/>
  <c r="AK800" i="14"/>
  <c r="AK799" i="14"/>
  <c r="AK798" i="14"/>
  <c r="AK797" i="14"/>
  <c r="AK796" i="14"/>
  <c r="AK795" i="14"/>
  <c r="AK794" i="14"/>
  <c r="AK793" i="14"/>
  <c r="AK792" i="14"/>
  <c r="AK791" i="14"/>
  <c r="AK790" i="14"/>
  <c r="AK789" i="14"/>
  <c r="AK788" i="14"/>
  <c r="AK787" i="14"/>
  <c r="AK786" i="14"/>
  <c r="AK785" i="14"/>
  <c r="AK784" i="14"/>
  <c r="AK783" i="14"/>
  <c r="AK782" i="14"/>
  <c r="AK781" i="14"/>
  <c r="AK780" i="14"/>
  <c r="AK779" i="14"/>
  <c r="AK778" i="14"/>
  <c r="AK777" i="14"/>
  <c r="AK776" i="14"/>
  <c r="AK775" i="14"/>
  <c r="AK774" i="14"/>
  <c r="AK773" i="14"/>
  <c r="AK772" i="14"/>
  <c r="AK771" i="14"/>
  <c r="AK770" i="14"/>
  <c r="AK769" i="14"/>
  <c r="AK768" i="14"/>
  <c r="AK767" i="14"/>
  <c r="AK766" i="14"/>
  <c r="AK765" i="14"/>
  <c r="AK764" i="14"/>
  <c r="AK763" i="14"/>
  <c r="AK762" i="14"/>
  <c r="AK761" i="14"/>
  <c r="AK760" i="14"/>
  <c r="AK759" i="14"/>
  <c r="AK758" i="14"/>
  <c r="AK757" i="14"/>
  <c r="AK756" i="14"/>
  <c r="AK755" i="14"/>
  <c r="AK754" i="14"/>
  <c r="AK753" i="14"/>
  <c r="AK752" i="14"/>
  <c r="AK751" i="14"/>
  <c r="AK750" i="14"/>
  <c r="AK749" i="14"/>
  <c r="AK748" i="14"/>
  <c r="AK747" i="14"/>
  <c r="AK746" i="14"/>
  <c r="AK745" i="14"/>
  <c r="AK744" i="14"/>
  <c r="AK743" i="14"/>
  <c r="AK742" i="14"/>
  <c r="AK741" i="14"/>
  <c r="AK740" i="14"/>
  <c r="AK739" i="14"/>
  <c r="AK738" i="14"/>
  <c r="AK737" i="14"/>
  <c r="AK736" i="14"/>
  <c r="AK735" i="14"/>
  <c r="AK734" i="14"/>
  <c r="AK733" i="14"/>
  <c r="AK732" i="14"/>
  <c r="AK731" i="14"/>
  <c r="AK730" i="14"/>
  <c r="AK729" i="14"/>
  <c r="AK728" i="14"/>
  <c r="AK727" i="14"/>
  <c r="AK726" i="14"/>
  <c r="AK725" i="14"/>
  <c r="AK724" i="14"/>
  <c r="AK723" i="14"/>
  <c r="AK722" i="14"/>
  <c r="AK721" i="14"/>
  <c r="AK720" i="14"/>
  <c r="AK719" i="14"/>
  <c r="AK718" i="14"/>
  <c r="AK717" i="14"/>
  <c r="AK716" i="14"/>
  <c r="AK715" i="14"/>
  <c r="AK714" i="14"/>
  <c r="AK713" i="14"/>
  <c r="AK712" i="14"/>
  <c r="AK711" i="14"/>
  <c r="AK710" i="14"/>
  <c r="AK709" i="14"/>
  <c r="AK708" i="14"/>
  <c r="AK707" i="14"/>
  <c r="AK706" i="14"/>
  <c r="AK705" i="14"/>
  <c r="AK704" i="14"/>
  <c r="AK703" i="14"/>
  <c r="AK702" i="14"/>
  <c r="AK701" i="14"/>
  <c r="AK700" i="14"/>
  <c r="AK699" i="14"/>
  <c r="AK698" i="14"/>
  <c r="AK697" i="14"/>
  <c r="AK696" i="14"/>
  <c r="AK695" i="14"/>
  <c r="AK694" i="14"/>
  <c r="AK693" i="14"/>
  <c r="AK692" i="14"/>
  <c r="AK691" i="14"/>
  <c r="AK690" i="14"/>
  <c r="AK689" i="14"/>
  <c r="AK688" i="14"/>
  <c r="AK687" i="14"/>
  <c r="AK686" i="14"/>
  <c r="AK685" i="14"/>
  <c r="AK684" i="14"/>
  <c r="AK683" i="14"/>
  <c r="AK682" i="14"/>
  <c r="AK681" i="14"/>
  <c r="AK680" i="14"/>
  <c r="AK679" i="14"/>
  <c r="AK678" i="14"/>
  <c r="AK677" i="14"/>
  <c r="AK676" i="14"/>
  <c r="AK675" i="14"/>
  <c r="AK674" i="14"/>
  <c r="AK673" i="14"/>
  <c r="AK672" i="14"/>
  <c r="AK671" i="14"/>
  <c r="AK670" i="14"/>
  <c r="AK669" i="14"/>
  <c r="AK668" i="14"/>
  <c r="AK667" i="14"/>
  <c r="AK666" i="14"/>
  <c r="AK665" i="14"/>
  <c r="AK664" i="14"/>
  <c r="AK663" i="14"/>
  <c r="AK662" i="14"/>
  <c r="AK661" i="14"/>
  <c r="AK660" i="14"/>
  <c r="AK659" i="14"/>
  <c r="AK658" i="14"/>
  <c r="AK657" i="14"/>
  <c r="AK656" i="14"/>
  <c r="AK655" i="14"/>
  <c r="AK654" i="14"/>
  <c r="AK653" i="14"/>
  <c r="AK652" i="14"/>
  <c r="AK651" i="14"/>
  <c r="AK650" i="14"/>
  <c r="AK649" i="14"/>
  <c r="AK648" i="14"/>
  <c r="AK647" i="14"/>
  <c r="AK646" i="14"/>
  <c r="AK645" i="14"/>
  <c r="AK644" i="14"/>
  <c r="AK643" i="14"/>
  <c r="AK642" i="14"/>
  <c r="AK641" i="14"/>
  <c r="AK640" i="14"/>
  <c r="AK639" i="14"/>
  <c r="AK638" i="14"/>
  <c r="AK637" i="14"/>
  <c r="AK636" i="14"/>
  <c r="AK635" i="14"/>
  <c r="AK634" i="14"/>
  <c r="AK633" i="14"/>
  <c r="AK632" i="14"/>
  <c r="AK631" i="14"/>
  <c r="AK630" i="14"/>
  <c r="AK629" i="14"/>
  <c r="AK628" i="14"/>
  <c r="AK627" i="14"/>
  <c r="AK626" i="14"/>
  <c r="AK625" i="14"/>
  <c r="AK624" i="14"/>
  <c r="AK623" i="14"/>
  <c r="AK622" i="14"/>
  <c r="AK621" i="14"/>
  <c r="AK620" i="14"/>
  <c r="AK619" i="14"/>
  <c r="AK618" i="14"/>
  <c r="AK617" i="14"/>
  <c r="AK616" i="14"/>
  <c r="AK615" i="14"/>
  <c r="AK614" i="14"/>
  <c r="AK613" i="14"/>
  <c r="AK612" i="14"/>
  <c r="AK611" i="14"/>
  <c r="AK610" i="14"/>
  <c r="AK609" i="14"/>
  <c r="AK608" i="14"/>
  <c r="AK607" i="14"/>
  <c r="AK606" i="14"/>
  <c r="AK605" i="14"/>
  <c r="AK604" i="14"/>
  <c r="AK603" i="14"/>
  <c r="AK602" i="14"/>
  <c r="AK601" i="14"/>
  <c r="AK600" i="14"/>
  <c r="AK599" i="14"/>
  <c r="AK598" i="14"/>
  <c r="AK597" i="14"/>
  <c r="AK596" i="14"/>
  <c r="AK595" i="14"/>
  <c r="AK594" i="14"/>
  <c r="AK593" i="14"/>
  <c r="AK592" i="14"/>
  <c r="AK591" i="14"/>
  <c r="AK590" i="14"/>
  <c r="AK589" i="14"/>
  <c r="AK588" i="14"/>
  <c r="AK587" i="14"/>
  <c r="AK586" i="14"/>
  <c r="AK585" i="14"/>
  <c r="AK584" i="14"/>
  <c r="AK583" i="14"/>
  <c r="AK582" i="14"/>
  <c r="AK581" i="14"/>
  <c r="AK580" i="14"/>
  <c r="AK579" i="14"/>
  <c r="AK578" i="14"/>
  <c r="AK577" i="14"/>
  <c r="AK576" i="14"/>
  <c r="AK575" i="14"/>
  <c r="AK574" i="14"/>
  <c r="AK573" i="14"/>
  <c r="AK572" i="14"/>
  <c r="AK571" i="14"/>
  <c r="AK570" i="14"/>
  <c r="AK569" i="14"/>
  <c r="AK568" i="14"/>
  <c r="AK567" i="14"/>
  <c r="AK566" i="14"/>
  <c r="AK565" i="14"/>
  <c r="AK564" i="14"/>
  <c r="AK563" i="14"/>
  <c r="AK562" i="14"/>
  <c r="AK561" i="14"/>
  <c r="AK560" i="14"/>
  <c r="AK559" i="14"/>
  <c r="AK558" i="14"/>
  <c r="AK557" i="14"/>
  <c r="AK556" i="14"/>
  <c r="AK555" i="14"/>
  <c r="AK554" i="14"/>
  <c r="AK553" i="14"/>
  <c r="AK552" i="14"/>
  <c r="AK551" i="14"/>
  <c r="AK550" i="14"/>
  <c r="AK549" i="14"/>
  <c r="AK548" i="14"/>
  <c r="AK547" i="14"/>
  <c r="AK546" i="14"/>
  <c r="AK545" i="14"/>
  <c r="AK544" i="14"/>
  <c r="AK543" i="14"/>
  <c r="AK542" i="14"/>
  <c r="AK541" i="14"/>
  <c r="AK540" i="14"/>
  <c r="AK539" i="14"/>
  <c r="AK538" i="14"/>
  <c r="AK537" i="14"/>
  <c r="AK536" i="14"/>
  <c r="AK535" i="14"/>
  <c r="AK534" i="14"/>
  <c r="AK533" i="14"/>
  <c r="AK532" i="14"/>
  <c r="AK531" i="14"/>
  <c r="AK530" i="14"/>
  <c r="AK529" i="14"/>
  <c r="AK528" i="14"/>
  <c r="AK527" i="14"/>
  <c r="AK526" i="14"/>
  <c r="AK525" i="14"/>
  <c r="AK524" i="14"/>
  <c r="AK523" i="14"/>
  <c r="AK522" i="14"/>
  <c r="AK521" i="14"/>
  <c r="AK520" i="14"/>
  <c r="AK519" i="14"/>
  <c r="AK518" i="14"/>
  <c r="AK517" i="14"/>
  <c r="AK516" i="14"/>
  <c r="AK515" i="14"/>
  <c r="AK514" i="14"/>
  <c r="AK513" i="14"/>
  <c r="AK512" i="14"/>
  <c r="AK511" i="14"/>
  <c r="AK510" i="14"/>
  <c r="AK509" i="14"/>
  <c r="AK508" i="14"/>
  <c r="AK507" i="14"/>
  <c r="AK506" i="14"/>
  <c r="AK505" i="14"/>
  <c r="AK504" i="14"/>
  <c r="AK503" i="14"/>
  <c r="AK502" i="14"/>
  <c r="AK501" i="14"/>
  <c r="AK500" i="14"/>
  <c r="AK499" i="14"/>
  <c r="AK498" i="14"/>
  <c r="AK497" i="14"/>
  <c r="AK496" i="14"/>
  <c r="AK495" i="14"/>
  <c r="AK494" i="14"/>
  <c r="AK493" i="14"/>
  <c r="AK492" i="14"/>
  <c r="AK491" i="14"/>
  <c r="AK490" i="14"/>
  <c r="AK489" i="14"/>
  <c r="AK488" i="14"/>
  <c r="AK487" i="14"/>
  <c r="AK486" i="14"/>
  <c r="AK485" i="14"/>
  <c r="AK484" i="14"/>
  <c r="AK483" i="14"/>
  <c r="AK482" i="14"/>
  <c r="AK481" i="14"/>
  <c r="AK480" i="14"/>
  <c r="AK479" i="14"/>
  <c r="AK478" i="14"/>
  <c r="AK477" i="14"/>
  <c r="AK476" i="14"/>
  <c r="AK475" i="14"/>
  <c r="AK474" i="14"/>
  <c r="AK473" i="14"/>
  <c r="AK472" i="14"/>
  <c r="AK471" i="14"/>
  <c r="AK470" i="14"/>
  <c r="AK469" i="14"/>
  <c r="AK468" i="14"/>
  <c r="AK467" i="14"/>
  <c r="AK466" i="14"/>
  <c r="AK465" i="14"/>
  <c r="AK464" i="14"/>
  <c r="AK463" i="14"/>
  <c r="AK462" i="14"/>
  <c r="AK461" i="14"/>
  <c r="AK460" i="14"/>
  <c r="AK459" i="14"/>
  <c r="AK458" i="14"/>
  <c r="AK457" i="14"/>
  <c r="AK456" i="14"/>
  <c r="AK455" i="14"/>
  <c r="AK454" i="14"/>
  <c r="AK453" i="14"/>
  <c r="AK452" i="14"/>
  <c r="AK451" i="14"/>
  <c r="AK450" i="14"/>
  <c r="AK449" i="14"/>
  <c r="AK448" i="14"/>
  <c r="AK447" i="14"/>
  <c r="AK446" i="14"/>
  <c r="AK445" i="14"/>
  <c r="AK444" i="14"/>
  <c r="AK443" i="14"/>
  <c r="AK442" i="14"/>
  <c r="AK441" i="14"/>
  <c r="AK440" i="14"/>
  <c r="AK439" i="14"/>
  <c r="AK438" i="14"/>
  <c r="AK437" i="14"/>
  <c r="AK436" i="14"/>
  <c r="AK435" i="14"/>
  <c r="AK434" i="14"/>
  <c r="AK433" i="14"/>
  <c r="AK432" i="14"/>
  <c r="AK431" i="14"/>
  <c r="AK430" i="14"/>
  <c r="AK429" i="14"/>
  <c r="AK428" i="14"/>
  <c r="AK427" i="14"/>
  <c r="AK426" i="14"/>
  <c r="AK425" i="14"/>
  <c r="AK424" i="14"/>
  <c r="AK423" i="14"/>
  <c r="AK422" i="14"/>
  <c r="AK421" i="14"/>
  <c r="AK420" i="14"/>
  <c r="AK419" i="14"/>
  <c r="AK418" i="14"/>
  <c r="AK417" i="14"/>
  <c r="AK416" i="14"/>
  <c r="AK415" i="14"/>
  <c r="AK414" i="14"/>
  <c r="AK413" i="14"/>
  <c r="AK412" i="14"/>
  <c r="AK411" i="14"/>
  <c r="AK410" i="14"/>
  <c r="AK409" i="14"/>
  <c r="AK408" i="14"/>
  <c r="AK407" i="14"/>
  <c r="AK406" i="14"/>
  <c r="AK405" i="14"/>
  <c r="AK404" i="14"/>
  <c r="AK403" i="14"/>
  <c r="AK402" i="14"/>
  <c r="AK401" i="14"/>
  <c r="AK400" i="14"/>
  <c r="AK399" i="14"/>
  <c r="AK398" i="14"/>
  <c r="AK397" i="14"/>
  <c r="AK396" i="14"/>
  <c r="AK395" i="14"/>
  <c r="AK394" i="14"/>
  <c r="AK393" i="14"/>
  <c r="AK392" i="14"/>
  <c r="AK391" i="14"/>
  <c r="AK390" i="14"/>
  <c r="AK389" i="14"/>
  <c r="AK388" i="14"/>
  <c r="AK387" i="14"/>
  <c r="AK386" i="14"/>
  <c r="AK385" i="14"/>
  <c r="AK384" i="14"/>
  <c r="AK383" i="14"/>
  <c r="AK382" i="14"/>
  <c r="AK381" i="14"/>
  <c r="AK380" i="14"/>
  <c r="AK379" i="14"/>
  <c r="AK378" i="14"/>
  <c r="AK377" i="14"/>
  <c r="AK376" i="14"/>
  <c r="AK375" i="14"/>
  <c r="AK374" i="14"/>
  <c r="AK373" i="14"/>
  <c r="AK372" i="14"/>
  <c r="AK371" i="14"/>
  <c r="AK370" i="14"/>
  <c r="AK369" i="14"/>
  <c r="AK368" i="14"/>
  <c r="AK367" i="14"/>
  <c r="AK366" i="14"/>
  <c r="AK365" i="14"/>
  <c r="AK364" i="14"/>
  <c r="AK363" i="14"/>
  <c r="AK362" i="14"/>
  <c r="AK361" i="14"/>
  <c r="AK360" i="14"/>
  <c r="AK359" i="14"/>
  <c r="AK358" i="14"/>
  <c r="AK357" i="14"/>
  <c r="AK356" i="14"/>
  <c r="AK355" i="14"/>
  <c r="AK354" i="14"/>
  <c r="AK353" i="14"/>
  <c r="AK352" i="14"/>
  <c r="AK351" i="14"/>
  <c r="AK350" i="14"/>
  <c r="AK349" i="14"/>
  <c r="AK348" i="14"/>
  <c r="AK347" i="14"/>
  <c r="AK346" i="14"/>
  <c r="AK345" i="14"/>
  <c r="AK344" i="14"/>
  <c r="AK343" i="14"/>
  <c r="AK342" i="14"/>
  <c r="AK341" i="14"/>
  <c r="AK340" i="14"/>
  <c r="AK339" i="14"/>
  <c r="AK338" i="14"/>
  <c r="AK337" i="14"/>
  <c r="AK336" i="14"/>
  <c r="AK335" i="14"/>
  <c r="AK334" i="14"/>
  <c r="AK333" i="14"/>
  <c r="AK332" i="14"/>
  <c r="AK331" i="14"/>
  <c r="AK330" i="14"/>
  <c r="AK329" i="14"/>
  <c r="AK328" i="14"/>
  <c r="AK327" i="14"/>
  <c r="AK326" i="14"/>
  <c r="AK325" i="14"/>
  <c r="AK324" i="14"/>
  <c r="AK323" i="14"/>
  <c r="AK322" i="14"/>
  <c r="AK321" i="14"/>
  <c r="AK320" i="14"/>
  <c r="AK319" i="14"/>
  <c r="AK318" i="14"/>
  <c r="AK317" i="14"/>
  <c r="AK316" i="14"/>
  <c r="AK315" i="14"/>
  <c r="AK314" i="14"/>
  <c r="AK313" i="14"/>
  <c r="AK312" i="14"/>
  <c r="AK311" i="14"/>
  <c r="AK310" i="14"/>
  <c r="AK309" i="14"/>
  <c r="AK308" i="14"/>
  <c r="AK307" i="14"/>
  <c r="AK306" i="14"/>
  <c r="AK305" i="14"/>
  <c r="AK304" i="14"/>
  <c r="AK303" i="14"/>
  <c r="AK302" i="14"/>
  <c r="AK301" i="14"/>
  <c r="AK300" i="14"/>
  <c r="AK299" i="14"/>
  <c r="AK298" i="14"/>
  <c r="AK297" i="14"/>
  <c r="AK296" i="14"/>
  <c r="AK295" i="14"/>
  <c r="AK294" i="14"/>
  <c r="AK293" i="14"/>
  <c r="AK292" i="14"/>
  <c r="AK291" i="14"/>
  <c r="AK290" i="14"/>
  <c r="AK289" i="14"/>
  <c r="AK288" i="14"/>
  <c r="AK287" i="14"/>
  <c r="AK286" i="14"/>
  <c r="AK285" i="14"/>
  <c r="AK284" i="14"/>
  <c r="AK283" i="14"/>
  <c r="AK282" i="14"/>
  <c r="AK281" i="14"/>
  <c r="AK280" i="14"/>
  <c r="AK279" i="14"/>
  <c r="AK278" i="14"/>
  <c r="AK277" i="14"/>
  <c r="AK276" i="14"/>
  <c r="AK275" i="14"/>
  <c r="AK274" i="14"/>
  <c r="AK273" i="14"/>
  <c r="AK272" i="14"/>
  <c r="AK271" i="14"/>
  <c r="AK270" i="14"/>
  <c r="AK269" i="14"/>
  <c r="AK268" i="14"/>
  <c r="AK267" i="14"/>
  <c r="AK266" i="14"/>
  <c r="AK265" i="14"/>
  <c r="AK264" i="14"/>
  <c r="AK263" i="14"/>
  <c r="AK262" i="14"/>
  <c r="AK261" i="14"/>
  <c r="AK260" i="14"/>
  <c r="AK259" i="14"/>
  <c r="AK258" i="14"/>
  <c r="AK257" i="14"/>
  <c r="AK256" i="14"/>
  <c r="AK255" i="14"/>
  <c r="AK254" i="14"/>
  <c r="AK253" i="14"/>
  <c r="AK252" i="14"/>
  <c r="AK251" i="14"/>
  <c r="AK250" i="14"/>
  <c r="AK249" i="14"/>
  <c r="AK248" i="14"/>
  <c r="AK247" i="14"/>
  <c r="AK246" i="14"/>
  <c r="AK245" i="14"/>
  <c r="AK244" i="14"/>
  <c r="AK243" i="14"/>
  <c r="AK242" i="14"/>
  <c r="AK241" i="14"/>
  <c r="AK240" i="14"/>
  <c r="AK239" i="14"/>
  <c r="AK238" i="14"/>
  <c r="AK237" i="14"/>
  <c r="AK236" i="14"/>
  <c r="AK235" i="14"/>
  <c r="AK234" i="14"/>
  <c r="AK233" i="14"/>
  <c r="AK232" i="14"/>
  <c r="AK231" i="14"/>
  <c r="AK230" i="14"/>
  <c r="AK229" i="14"/>
  <c r="AK228" i="14"/>
  <c r="AK227" i="14"/>
  <c r="AK226" i="14"/>
  <c r="AK225" i="14"/>
  <c r="AK224" i="14"/>
  <c r="AK223" i="14"/>
  <c r="AK222" i="14"/>
  <c r="AK221" i="14"/>
  <c r="AK220" i="14"/>
  <c r="AK219" i="14"/>
  <c r="AK218" i="14"/>
  <c r="AK217" i="14"/>
  <c r="AK216" i="14"/>
  <c r="AK215" i="14"/>
  <c r="AK214" i="14"/>
  <c r="AK213" i="14"/>
  <c r="AK212" i="14"/>
  <c r="AK211" i="14"/>
  <c r="AK210" i="14"/>
  <c r="AK209" i="14"/>
  <c r="AK208" i="14"/>
  <c r="AK207" i="14"/>
  <c r="AK206" i="14"/>
  <c r="AK205" i="14"/>
  <c r="AK204" i="14"/>
  <c r="AK203" i="14"/>
  <c r="AK202" i="14"/>
  <c r="AK201" i="14"/>
  <c r="AK200" i="14"/>
  <c r="AK199" i="14"/>
  <c r="AK198" i="14"/>
  <c r="AK197" i="14"/>
  <c r="AK196" i="14"/>
  <c r="AK195" i="14"/>
  <c r="AK194" i="14"/>
  <c r="AK193" i="14"/>
  <c r="AK192" i="14"/>
  <c r="AK191" i="14"/>
  <c r="AK190" i="14"/>
  <c r="AK189" i="14"/>
  <c r="AK188" i="14"/>
  <c r="AK187" i="14"/>
  <c r="AK186" i="14"/>
  <c r="AK185" i="14"/>
  <c r="AK184" i="14"/>
  <c r="AK183" i="14"/>
  <c r="AK182" i="14"/>
  <c r="AK181" i="14"/>
  <c r="AK180" i="14"/>
  <c r="AK179" i="14"/>
  <c r="AK178" i="14"/>
  <c r="AK177" i="14"/>
  <c r="AK176" i="14"/>
  <c r="AK175" i="14"/>
  <c r="AK174" i="14"/>
  <c r="AK173" i="14"/>
  <c r="AK172" i="14"/>
  <c r="AK171" i="14"/>
  <c r="AK170" i="14"/>
  <c r="AK169" i="14"/>
  <c r="AK168" i="14"/>
  <c r="AK167" i="14"/>
  <c r="AK166" i="14"/>
  <c r="AK165" i="14"/>
  <c r="AK164" i="14"/>
  <c r="AK163" i="14"/>
  <c r="AK162" i="14"/>
  <c r="AK161" i="14"/>
  <c r="AK160" i="14"/>
  <c r="AK159" i="14"/>
  <c r="AK158" i="14"/>
  <c r="AK157" i="14"/>
  <c r="AK156" i="14"/>
  <c r="AK155" i="14"/>
  <c r="AK154" i="14"/>
  <c r="AK153" i="14"/>
  <c r="AK152" i="14"/>
  <c r="AK151" i="14"/>
  <c r="AK150" i="14"/>
  <c r="AK149" i="14"/>
  <c r="AK148" i="14"/>
  <c r="AK147" i="14"/>
  <c r="AK146" i="14"/>
  <c r="AK145" i="14"/>
  <c r="AK144" i="14"/>
  <c r="AK143" i="14"/>
  <c r="AK142" i="14"/>
  <c r="AK141" i="14"/>
  <c r="AK140" i="14"/>
  <c r="AK139" i="14"/>
  <c r="AK138" i="14"/>
  <c r="AK137" i="14"/>
  <c r="AK136" i="14"/>
  <c r="AK135" i="14"/>
  <c r="AK134" i="14"/>
  <c r="AK133" i="14"/>
  <c r="AK132" i="14"/>
  <c r="AK131" i="14"/>
  <c r="AK130" i="14"/>
  <c r="AK129" i="14"/>
  <c r="AK128" i="14"/>
  <c r="AK127" i="14"/>
  <c r="AK126" i="14"/>
  <c r="AK125" i="14"/>
  <c r="AK124" i="14"/>
  <c r="AK123" i="14"/>
  <c r="AK122" i="14"/>
  <c r="AK121" i="14"/>
  <c r="AK120" i="14"/>
  <c r="AK119" i="14"/>
  <c r="AK118" i="14"/>
  <c r="AK117" i="14"/>
  <c r="AK116" i="14"/>
  <c r="AK115" i="14"/>
  <c r="AK114" i="14"/>
  <c r="AK113" i="14"/>
  <c r="AK112" i="14"/>
  <c r="AK111" i="14"/>
  <c r="AK110" i="14"/>
  <c r="AK109" i="14"/>
  <c r="AK108" i="14"/>
  <c r="AK107" i="14"/>
  <c r="AK106" i="14"/>
  <c r="AK105" i="14"/>
  <c r="AK104" i="14"/>
  <c r="AK103" i="14"/>
  <c r="AK102" i="14"/>
  <c r="AK101" i="14"/>
  <c r="AK100" i="14"/>
  <c r="AK99" i="14"/>
  <c r="AK98" i="14"/>
  <c r="AK97" i="14"/>
  <c r="AK96" i="14"/>
  <c r="AK95" i="14"/>
  <c r="AK94" i="14"/>
  <c r="AK93" i="14"/>
  <c r="AK92" i="14"/>
  <c r="AK91" i="14"/>
  <c r="AK90" i="14"/>
  <c r="AK89" i="14"/>
  <c r="AK88" i="14"/>
  <c r="AK87" i="14"/>
  <c r="AK86" i="14"/>
  <c r="AK85" i="14"/>
  <c r="AK84" i="14"/>
  <c r="AK83" i="14"/>
  <c r="AK82" i="14"/>
  <c r="AK81" i="14"/>
  <c r="AK80" i="14"/>
  <c r="AK79" i="14"/>
  <c r="AK78" i="14"/>
  <c r="AK77" i="14"/>
  <c r="AK76" i="14"/>
  <c r="AK75" i="14"/>
  <c r="AK74" i="14"/>
  <c r="AK73" i="14"/>
  <c r="AK72" i="14"/>
  <c r="AK71" i="14"/>
  <c r="AK70" i="14"/>
  <c r="AK69" i="14"/>
  <c r="AK68" i="14"/>
  <c r="AK67" i="14"/>
  <c r="AK66" i="14"/>
  <c r="AK65" i="14"/>
  <c r="AK64" i="14"/>
  <c r="AK63" i="14"/>
  <c r="AK62" i="14"/>
  <c r="AK61" i="14"/>
  <c r="AK60" i="14"/>
  <c r="AK59" i="14"/>
  <c r="AK58" i="14"/>
  <c r="AK57" i="14"/>
  <c r="AK56" i="14"/>
  <c r="AK55" i="14"/>
  <c r="AK54" i="14"/>
  <c r="AK53" i="14"/>
  <c r="AK52" i="14"/>
  <c r="AK51" i="14"/>
  <c r="AK50" i="14"/>
  <c r="AK49" i="14"/>
  <c r="AK48" i="14"/>
  <c r="AK47" i="14"/>
  <c r="AK46" i="14"/>
  <c r="AK45" i="14"/>
  <c r="AK44" i="14"/>
  <c r="AK43" i="14"/>
  <c r="AK42" i="14"/>
  <c r="AK41" i="14"/>
  <c r="AK40" i="14"/>
  <c r="AK39" i="14"/>
  <c r="AK38" i="14"/>
  <c r="AK37" i="14"/>
  <c r="AK36" i="14"/>
  <c r="AK35" i="14"/>
  <c r="AK34" i="14"/>
  <c r="AK33" i="14"/>
  <c r="AK32" i="14"/>
  <c r="AK31" i="14"/>
  <c r="AK30" i="14"/>
  <c r="AK29" i="14"/>
  <c r="AK28" i="14"/>
  <c r="AK27" i="14"/>
  <c r="AK26" i="14"/>
  <c r="AK25" i="14"/>
  <c r="AK24" i="14"/>
  <c r="AK23" i="14"/>
  <c r="AK22" i="14"/>
  <c r="AK21" i="14"/>
  <c r="AK20" i="14"/>
  <c r="AK19" i="14"/>
  <c r="AK18" i="14"/>
  <c r="AK17" i="14"/>
  <c r="AK16" i="14"/>
  <c r="AK15" i="14"/>
  <c r="AK14" i="14"/>
  <c r="AK13" i="14"/>
  <c r="AK12" i="14"/>
  <c r="AK11" i="14"/>
  <c r="AK10" i="14"/>
  <c r="AK9" i="14"/>
  <c r="AK8" i="14"/>
  <c r="AK7" i="14"/>
  <c r="AK6" i="14"/>
  <c r="AK5" i="14"/>
  <c r="AK4" i="14"/>
  <c r="E28" i="2"/>
  <c r="E27" i="2"/>
  <c r="E26" i="2"/>
  <c r="E25" i="2"/>
  <c r="E24" i="2"/>
  <c r="E23" i="2"/>
  <c r="E22" i="2"/>
  <c r="E21" i="2"/>
  <c r="E20" i="2"/>
  <c r="E19" i="2"/>
  <c r="E18" i="2"/>
  <c r="E17" i="2"/>
  <c r="E16" i="2"/>
  <c r="E15" i="2"/>
  <c r="E14" i="2"/>
  <c r="E13" i="2"/>
  <c r="E12" i="2"/>
  <c r="E11" i="2"/>
  <c r="E10" i="2"/>
  <c r="E9" i="2"/>
  <c r="E8" i="2"/>
  <c r="E7" i="2"/>
  <c r="E6" i="2"/>
  <c r="E5" i="2"/>
  <c r="D7" i="3" s="1"/>
  <c r="E4" i="2"/>
  <c r="E3" i="2"/>
  <c r="O46" i="21" l="1"/>
  <c r="O40" i="21"/>
  <c r="O39" i="21"/>
  <c r="O44" i="21"/>
  <c r="O43" i="21"/>
  <c r="O42" i="21"/>
  <c r="O41" i="21"/>
  <c r="H38" i="21"/>
  <c r="J38" i="21"/>
  <c r="G38" i="21"/>
  <c r="E38" i="21"/>
  <c r="K38" i="21"/>
  <c r="F38" i="21"/>
  <c r="L38" i="21"/>
  <c r="I38" i="21"/>
  <c r="N38" i="21"/>
  <c r="G33" i="11"/>
  <c r="G32" i="11"/>
  <c r="G31" i="11"/>
  <c r="G30" i="11"/>
  <c r="G29" i="11"/>
  <c r="G28" i="11"/>
  <c r="F33" i="11"/>
  <c r="F32" i="11"/>
  <c r="F31" i="11"/>
  <c r="F30" i="11"/>
  <c r="F29" i="11"/>
  <c r="F28" i="11"/>
  <c r="E33" i="11"/>
  <c r="E32" i="11"/>
  <c r="E31" i="11"/>
  <c r="E30" i="11"/>
  <c r="E29" i="11"/>
  <c r="E28" i="11"/>
  <c r="D33" i="11"/>
  <c r="D32" i="11"/>
  <c r="D31" i="11"/>
  <c r="D30" i="11"/>
  <c r="D29" i="11"/>
  <c r="D28" i="11"/>
  <c r="C33" i="11"/>
  <c r="C32" i="11"/>
  <c r="C31" i="11"/>
  <c r="C30" i="11"/>
  <c r="C29" i="11"/>
  <c r="C28" i="11"/>
  <c r="A42" i="11"/>
  <c r="A33" i="11"/>
  <c r="A41" i="11"/>
  <c r="A32" i="11"/>
  <c r="A40" i="11"/>
  <c r="A31" i="11"/>
  <c r="A39" i="11"/>
  <c r="A30" i="11"/>
  <c r="A38" i="11"/>
  <c r="A29" i="11"/>
  <c r="A37" i="11"/>
  <c r="A28" i="11"/>
  <c r="O38" i="21" l="1"/>
  <c r="P38" i="21" s="1"/>
  <c r="Q38" i="21" s="1" a="1"/>
  <c r="T9" i="16"/>
  <c r="T8" i="16"/>
  <c r="T7" i="16"/>
  <c r="T6" i="16"/>
  <c r="T5" i="16"/>
  <c r="T4" i="16"/>
  <c r="S9" i="16"/>
  <c r="U9" i="16" s="1"/>
  <c r="S8" i="16"/>
  <c r="S7" i="16"/>
  <c r="U7" i="16" s="1"/>
  <c r="S6" i="16"/>
  <c r="U6" i="16" s="1"/>
  <c r="S5" i="16"/>
  <c r="S4" i="16"/>
  <c r="R9" i="16"/>
  <c r="R8" i="16"/>
  <c r="R7" i="16"/>
  <c r="R6" i="16"/>
  <c r="R5" i="16"/>
  <c r="R4" i="16"/>
  <c r="Q9" i="16"/>
  <c r="N3" i="16"/>
  <c r="Q8" i="16"/>
  <c r="M3" i="16"/>
  <c r="Q7" i="16"/>
  <c r="L3" i="16"/>
  <c r="Q6" i="16"/>
  <c r="K3" i="16"/>
  <c r="Q5" i="16"/>
  <c r="J3" i="16"/>
  <c r="Q4" i="16"/>
  <c r="I3" i="16"/>
  <c r="Q38" i="21" l="1"/>
  <c r="S38" i="21" a="1"/>
  <c r="S38" i="21" s="1"/>
  <c r="W8" i="16"/>
  <c r="U4" i="16"/>
  <c r="V7" i="16"/>
  <c r="W9" i="16"/>
  <c r="U5" i="16"/>
  <c r="W5" i="16" s="1"/>
  <c r="V6" i="16"/>
  <c r="U8" i="16"/>
  <c r="V8" i="16" s="1"/>
  <c r="V4" i="16"/>
  <c r="V5" i="16"/>
  <c r="V9" i="16"/>
  <c r="W4" i="16"/>
  <c r="W6" i="16"/>
  <c r="W7" i="16"/>
  <c r="H3" i="2" l="1"/>
  <c r="J3" i="18" l="1"/>
  <c r="P29" i="4"/>
  <c r="J29" i="4"/>
  <c r="G29" i="4"/>
  <c r="D29" i="4"/>
  <c r="D5" i="4"/>
  <c r="A29" i="4" l="1"/>
  <c r="A5" i="4"/>
  <c r="G1004" i="16" l="1"/>
  <c r="G1003" i="16"/>
  <c r="G1002" i="16"/>
  <c r="G1001" i="16"/>
  <c r="G1000" i="16"/>
  <c r="G999" i="16"/>
  <c r="G998" i="16"/>
  <c r="G997" i="16"/>
  <c r="G996" i="16"/>
  <c r="G995" i="16"/>
  <c r="G994" i="16"/>
  <c r="G993" i="16"/>
  <c r="G992" i="16"/>
  <c r="G991" i="16"/>
  <c r="G990" i="16"/>
  <c r="G989" i="16"/>
  <c r="G988" i="16"/>
  <c r="G987" i="16"/>
  <c r="G986" i="16"/>
  <c r="G985" i="16"/>
  <c r="G984" i="16"/>
  <c r="G983" i="16"/>
  <c r="G982" i="16"/>
  <c r="G981" i="16"/>
  <c r="G980" i="16"/>
  <c r="G979" i="16"/>
  <c r="G978" i="16"/>
  <c r="G977" i="16"/>
  <c r="G976" i="16"/>
  <c r="G975" i="16"/>
  <c r="G974" i="16"/>
  <c r="G973" i="16"/>
  <c r="G972" i="16"/>
  <c r="G971" i="16"/>
  <c r="G970" i="16"/>
  <c r="G969" i="16"/>
  <c r="G968" i="16"/>
  <c r="G967" i="16"/>
  <c r="G966" i="16"/>
  <c r="G965" i="16"/>
  <c r="G964" i="16"/>
  <c r="G963" i="16"/>
  <c r="G962" i="16"/>
  <c r="G961" i="16"/>
  <c r="G960" i="16"/>
  <c r="G959" i="16"/>
  <c r="G958" i="16"/>
  <c r="G957" i="16"/>
  <c r="G956" i="16"/>
  <c r="G955" i="16"/>
  <c r="G954" i="16"/>
  <c r="G953" i="16"/>
  <c r="G952" i="16"/>
  <c r="G951" i="16"/>
  <c r="G950" i="16"/>
  <c r="G949" i="16"/>
  <c r="G948" i="16"/>
  <c r="G947" i="16"/>
  <c r="G946" i="16"/>
  <c r="G945" i="16"/>
  <c r="G944" i="16"/>
  <c r="G943" i="16"/>
  <c r="G942" i="16"/>
  <c r="G941" i="16"/>
  <c r="G940" i="16"/>
  <c r="G939" i="16"/>
  <c r="G938" i="16"/>
  <c r="G937" i="16"/>
  <c r="G936" i="16"/>
  <c r="G935" i="16"/>
  <c r="G934" i="16"/>
  <c r="G933" i="16"/>
  <c r="G932" i="16"/>
  <c r="G931" i="16"/>
  <c r="G930" i="16"/>
  <c r="G929" i="16"/>
  <c r="G928" i="16"/>
  <c r="G927" i="16"/>
  <c r="G926" i="16"/>
  <c r="G925" i="16"/>
  <c r="G924" i="16"/>
  <c r="G923" i="16"/>
  <c r="G922" i="16"/>
  <c r="G921" i="16"/>
  <c r="G920" i="16"/>
  <c r="G919" i="16"/>
  <c r="G918" i="16"/>
  <c r="G917" i="16"/>
  <c r="G916" i="16"/>
  <c r="G915" i="16"/>
  <c r="G914" i="16"/>
  <c r="G913" i="16"/>
  <c r="G912" i="16"/>
  <c r="G911" i="16"/>
  <c r="G910" i="16"/>
  <c r="G909" i="16"/>
  <c r="G908" i="16"/>
  <c r="G907" i="16"/>
  <c r="G906" i="16"/>
  <c r="G905" i="16"/>
  <c r="G904" i="16"/>
  <c r="G903" i="16"/>
  <c r="G902" i="16"/>
  <c r="G901" i="16"/>
  <c r="G900" i="16"/>
  <c r="G899" i="16"/>
  <c r="G898" i="16"/>
  <c r="G897" i="16"/>
  <c r="G896" i="16"/>
  <c r="G895" i="16"/>
  <c r="G894" i="16"/>
  <c r="G893" i="16"/>
  <c r="G892" i="16"/>
  <c r="G891" i="16"/>
  <c r="G890" i="16"/>
  <c r="G889" i="16"/>
  <c r="G888" i="16"/>
  <c r="G887" i="16"/>
  <c r="G886" i="16"/>
  <c r="G885" i="16"/>
  <c r="G884" i="16"/>
  <c r="G883" i="16"/>
  <c r="G882" i="16"/>
  <c r="G881" i="16"/>
  <c r="G880" i="16"/>
  <c r="G879" i="16"/>
  <c r="G878" i="16"/>
  <c r="G877" i="16"/>
  <c r="G876" i="16"/>
  <c r="G875" i="16"/>
  <c r="G874" i="16"/>
  <c r="G873" i="16"/>
  <c r="G872" i="16"/>
  <c r="G871" i="16"/>
  <c r="G870" i="16"/>
  <c r="G869" i="16"/>
  <c r="G868" i="16"/>
  <c r="G867" i="16"/>
  <c r="G866" i="16"/>
  <c r="G865" i="16"/>
  <c r="G864" i="16"/>
  <c r="G863" i="16"/>
  <c r="G862" i="16"/>
  <c r="G861" i="16"/>
  <c r="G860" i="16"/>
  <c r="G859" i="16"/>
  <c r="G858" i="16"/>
  <c r="G857" i="16"/>
  <c r="G856" i="16"/>
  <c r="G855" i="16"/>
  <c r="G854" i="16"/>
  <c r="G853" i="16"/>
  <c r="G852" i="16"/>
  <c r="G851" i="16"/>
  <c r="G850" i="16"/>
  <c r="G849" i="16"/>
  <c r="G848" i="16"/>
  <c r="G847" i="16"/>
  <c r="G846" i="16"/>
  <c r="G845" i="16"/>
  <c r="G844" i="16"/>
  <c r="G843" i="16"/>
  <c r="G842" i="16"/>
  <c r="G841" i="16"/>
  <c r="G840" i="16"/>
  <c r="G839" i="16"/>
  <c r="G838" i="16"/>
  <c r="G837" i="16"/>
  <c r="G836" i="16"/>
  <c r="G835" i="16"/>
  <c r="G834" i="16"/>
  <c r="G833" i="16"/>
  <c r="G832" i="16"/>
  <c r="G831" i="16"/>
  <c r="G830" i="16"/>
  <c r="G829" i="16"/>
  <c r="G828" i="16"/>
  <c r="G827" i="16"/>
  <c r="G826" i="16"/>
  <c r="G825" i="16"/>
  <c r="G824" i="16"/>
  <c r="G823" i="16"/>
  <c r="G822" i="16"/>
  <c r="G821" i="16"/>
  <c r="G820" i="16"/>
  <c r="G819" i="16"/>
  <c r="G818" i="16"/>
  <c r="G817" i="16"/>
  <c r="G816" i="16"/>
  <c r="G815" i="16"/>
  <c r="G814" i="16"/>
  <c r="G813" i="16"/>
  <c r="G812" i="16"/>
  <c r="G811" i="16"/>
  <c r="G810" i="16"/>
  <c r="G809" i="16"/>
  <c r="G808" i="16"/>
  <c r="G807" i="16"/>
  <c r="G806" i="16"/>
  <c r="G805" i="16"/>
  <c r="G804" i="16"/>
  <c r="G803" i="16"/>
  <c r="G802" i="16"/>
  <c r="G801" i="16"/>
  <c r="G800" i="16"/>
  <c r="G799" i="16"/>
  <c r="G798" i="16"/>
  <c r="G797" i="16"/>
  <c r="G796" i="16"/>
  <c r="G795" i="16"/>
  <c r="G794" i="16"/>
  <c r="G793" i="16"/>
  <c r="G792" i="16"/>
  <c r="G791" i="16"/>
  <c r="G790" i="16"/>
  <c r="G789" i="16"/>
  <c r="G788" i="16"/>
  <c r="G787" i="16"/>
  <c r="G786" i="16"/>
  <c r="G785" i="16"/>
  <c r="G784" i="16"/>
  <c r="G783" i="16"/>
  <c r="G782" i="16"/>
  <c r="G781" i="16"/>
  <c r="G780" i="16"/>
  <c r="G779" i="16"/>
  <c r="G778" i="16"/>
  <c r="G777" i="16"/>
  <c r="G776" i="16"/>
  <c r="G775" i="16"/>
  <c r="G774" i="16"/>
  <c r="G773" i="16"/>
  <c r="G772" i="16"/>
  <c r="G771" i="16"/>
  <c r="G770" i="16"/>
  <c r="G769" i="16"/>
  <c r="G768" i="16"/>
  <c r="G767" i="16"/>
  <c r="G766" i="16"/>
  <c r="G765" i="16"/>
  <c r="G764" i="16"/>
  <c r="G763" i="16"/>
  <c r="G762" i="16"/>
  <c r="G761" i="16"/>
  <c r="G760" i="16"/>
  <c r="G759" i="16"/>
  <c r="G758" i="16"/>
  <c r="G757" i="16"/>
  <c r="G756" i="16"/>
  <c r="G755" i="16"/>
  <c r="G754" i="16"/>
  <c r="G753" i="16"/>
  <c r="G752" i="16"/>
  <c r="G751" i="16"/>
  <c r="G750" i="16"/>
  <c r="G749" i="16"/>
  <c r="G748" i="16"/>
  <c r="G747" i="16"/>
  <c r="G746" i="16"/>
  <c r="G745" i="16"/>
  <c r="G744" i="16"/>
  <c r="G743" i="16"/>
  <c r="G742" i="16"/>
  <c r="G741" i="16"/>
  <c r="G740" i="16"/>
  <c r="G739" i="16"/>
  <c r="G738" i="16"/>
  <c r="G737" i="16"/>
  <c r="G736" i="16"/>
  <c r="G735" i="16"/>
  <c r="G734" i="16"/>
  <c r="G733" i="16"/>
  <c r="G732" i="16"/>
  <c r="G731" i="16"/>
  <c r="G730" i="16"/>
  <c r="G729" i="16"/>
  <c r="G728" i="16"/>
  <c r="G727" i="16"/>
  <c r="G726" i="16"/>
  <c r="G725" i="16"/>
  <c r="G724" i="16"/>
  <c r="G723" i="16"/>
  <c r="G722" i="16"/>
  <c r="G721" i="16"/>
  <c r="G720" i="16"/>
  <c r="G719" i="16"/>
  <c r="G718" i="16"/>
  <c r="G717" i="16"/>
  <c r="G716" i="16"/>
  <c r="G715" i="16"/>
  <c r="G714" i="16"/>
  <c r="G713" i="16"/>
  <c r="G712" i="16"/>
  <c r="G711" i="16"/>
  <c r="G710" i="16"/>
  <c r="G709" i="16"/>
  <c r="G708" i="16"/>
  <c r="G707" i="16"/>
  <c r="G706" i="16"/>
  <c r="G705" i="16"/>
  <c r="G704" i="16"/>
  <c r="G703" i="16"/>
  <c r="G702" i="16"/>
  <c r="G701" i="16"/>
  <c r="G700" i="16"/>
  <c r="G699" i="16"/>
  <c r="G698" i="16"/>
  <c r="G697" i="16"/>
  <c r="G696" i="16"/>
  <c r="G695" i="16"/>
  <c r="G694" i="16"/>
  <c r="G693" i="16"/>
  <c r="G692" i="16"/>
  <c r="G691" i="16"/>
  <c r="G690" i="16"/>
  <c r="G689" i="16"/>
  <c r="G688" i="16"/>
  <c r="G687" i="16"/>
  <c r="G686" i="16"/>
  <c r="G685" i="16"/>
  <c r="G684" i="16"/>
  <c r="G683" i="16"/>
  <c r="G682" i="16"/>
  <c r="G681" i="16"/>
  <c r="G680" i="16"/>
  <c r="G679" i="16"/>
  <c r="G678" i="16"/>
  <c r="G677" i="16"/>
  <c r="G676" i="16"/>
  <c r="G675" i="16"/>
  <c r="G674" i="16"/>
  <c r="G673" i="16"/>
  <c r="G672" i="16"/>
  <c r="G671" i="16"/>
  <c r="G670" i="16"/>
  <c r="G669" i="16"/>
  <c r="G668" i="16"/>
  <c r="G667" i="16"/>
  <c r="G666" i="16"/>
  <c r="G665" i="16"/>
  <c r="G664" i="16"/>
  <c r="G663" i="16"/>
  <c r="G662" i="16"/>
  <c r="G661" i="16"/>
  <c r="G660" i="16"/>
  <c r="G659" i="16"/>
  <c r="G658" i="16"/>
  <c r="G657" i="16"/>
  <c r="G656" i="16"/>
  <c r="G655" i="16"/>
  <c r="G654" i="16"/>
  <c r="G653" i="16"/>
  <c r="G652" i="16"/>
  <c r="G651" i="16"/>
  <c r="G650" i="16"/>
  <c r="G649" i="16"/>
  <c r="G648" i="16"/>
  <c r="G647" i="16"/>
  <c r="G646" i="16"/>
  <c r="G645" i="16"/>
  <c r="G644" i="16"/>
  <c r="G643" i="16"/>
  <c r="G642" i="16"/>
  <c r="G641" i="16"/>
  <c r="G640" i="16"/>
  <c r="G639" i="16"/>
  <c r="G638" i="16"/>
  <c r="G637" i="16"/>
  <c r="G636" i="16"/>
  <c r="G635" i="16"/>
  <c r="G634" i="16"/>
  <c r="G633" i="16"/>
  <c r="G632" i="16"/>
  <c r="G631" i="16"/>
  <c r="G630" i="16"/>
  <c r="G629" i="16"/>
  <c r="G628" i="16"/>
  <c r="G627" i="16"/>
  <c r="G626" i="16"/>
  <c r="G625" i="16"/>
  <c r="G624" i="16"/>
  <c r="G623" i="16"/>
  <c r="G622" i="16"/>
  <c r="G621" i="16"/>
  <c r="G620" i="16"/>
  <c r="G619" i="16"/>
  <c r="G618" i="16"/>
  <c r="G617" i="16"/>
  <c r="G616" i="16"/>
  <c r="G615" i="16"/>
  <c r="G614" i="16"/>
  <c r="G613" i="16"/>
  <c r="G612" i="16"/>
  <c r="G611" i="16"/>
  <c r="G610" i="16"/>
  <c r="G609" i="16"/>
  <c r="G608" i="16"/>
  <c r="G607" i="16"/>
  <c r="G606" i="16"/>
  <c r="G605" i="16"/>
  <c r="G604" i="16"/>
  <c r="G603" i="16"/>
  <c r="G602" i="16"/>
  <c r="G601" i="16"/>
  <c r="G600" i="16"/>
  <c r="G599" i="16"/>
  <c r="G598" i="16"/>
  <c r="G597" i="16"/>
  <c r="G596" i="16"/>
  <c r="G595" i="16"/>
  <c r="G594" i="16"/>
  <c r="G593" i="16"/>
  <c r="G592" i="16"/>
  <c r="G591" i="16"/>
  <c r="G590" i="16"/>
  <c r="G589" i="16"/>
  <c r="G588" i="16"/>
  <c r="G587" i="16"/>
  <c r="G586" i="16"/>
  <c r="G585" i="16"/>
  <c r="G584" i="16"/>
  <c r="G583" i="16"/>
  <c r="G582" i="16"/>
  <c r="G581" i="16"/>
  <c r="G580" i="16"/>
  <c r="G579" i="16"/>
  <c r="G578" i="16"/>
  <c r="G577" i="16"/>
  <c r="G576" i="16"/>
  <c r="G575" i="16"/>
  <c r="G574" i="16"/>
  <c r="G573" i="16"/>
  <c r="G572" i="16"/>
  <c r="G571" i="16"/>
  <c r="G570" i="16"/>
  <c r="G569" i="16"/>
  <c r="G568" i="16"/>
  <c r="G567" i="16"/>
  <c r="G566" i="16"/>
  <c r="G565" i="16"/>
  <c r="G564" i="16"/>
  <c r="G563" i="16"/>
  <c r="G562" i="16"/>
  <c r="G561" i="16"/>
  <c r="G560" i="16"/>
  <c r="G559" i="16"/>
  <c r="G558" i="16"/>
  <c r="G557" i="16"/>
  <c r="G556" i="16"/>
  <c r="G555" i="16"/>
  <c r="G554" i="16"/>
  <c r="G553" i="16"/>
  <c r="G552" i="16"/>
  <c r="G551" i="16"/>
  <c r="G550" i="16"/>
  <c r="G549" i="16"/>
  <c r="G548" i="16"/>
  <c r="G547" i="16"/>
  <c r="G546" i="16"/>
  <c r="G545" i="16"/>
  <c r="G544" i="16"/>
  <c r="G543" i="16"/>
  <c r="G542" i="16"/>
  <c r="G541" i="16"/>
  <c r="G540" i="16"/>
  <c r="G539" i="16"/>
  <c r="G538" i="16"/>
  <c r="G537" i="16"/>
  <c r="G536" i="16"/>
  <c r="G535" i="16"/>
  <c r="G534" i="16"/>
  <c r="G533" i="16"/>
  <c r="G532" i="16"/>
  <c r="G531" i="16"/>
  <c r="J531" i="16" s="1"/>
  <c r="G530" i="16"/>
  <c r="G529" i="16"/>
  <c r="G528" i="16"/>
  <c r="G527" i="16"/>
  <c r="G526" i="16"/>
  <c r="G525" i="16"/>
  <c r="G524" i="16"/>
  <c r="G523" i="16"/>
  <c r="G522" i="16"/>
  <c r="G521" i="16"/>
  <c r="G520" i="16"/>
  <c r="G519" i="16"/>
  <c r="G518" i="16"/>
  <c r="G517" i="16"/>
  <c r="G516" i="16"/>
  <c r="G515" i="16"/>
  <c r="G514" i="16"/>
  <c r="G513" i="16"/>
  <c r="G512" i="16"/>
  <c r="G511" i="16"/>
  <c r="G510" i="16"/>
  <c r="G509" i="16"/>
  <c r="G508" i="16"/>
  <c r="G507" i="16"/>
  <c r="G506" i="16"/>
  <c r="G505" i="16"/>
  <c r="G504" i="16"/>
  <c r="G503" i="16"/>
  <c r="G502" i="16"/>
  <c r="G501" i="16"/>
  <c r="G500" i="16"/>
  <c r="G499" i="16"/>
  <c r="G498" i="16"/>
  <c r="G497" i="16"/>
  <c r="G496" i="16"/>
  <c r="G495" i="16"/>
  <c r="G494" i="16"/>
  <c r="G493" i="16"/>
  <c r="G492" i="16"/>
  <c r="G491" i="16"/>
  <c r="G490" i="16"/>
  <c r="G489" i="16"/>
  <c r="G488" i="16"/>
  <c r="G487" i="16"/>
  <c r="G486" i="16"/>
  <c r="G485" i="16"/>
  <c r="G484" i="16"/>
  <c r="G483" i="16"/>
  <c r="G482" i="16"/>
  <c r="G481" i="16"/>
  <c r="G480" i="16"/>
  <c r="G479" i="16"/>
  <c r="G478" i="16"/>
  <c r="G477" i="16"/>
  <c r="G476" i="16"/>
  <c r="G475" i="16"/>
  <c r="G474" i="16"/>
  <c r="G473" i="16"/>
  <c r="G472" i="16"/>
  <c r="G471" i="16"/>
  <c r="G470" i="16"/>
  <c r="G469" i="16"/>
  <c r="G468" i="16"/>
  <c r="G467" i="16"/>
  <c r="L467" i="16" s="1"/>
  <c r="G466" i="16"/>
  <c r="G465" i="16"/>
  <c r="G464" i="16"/>
  <c r="G463" i="16"/>
  <c r="G462" i="16"/>
  <c r="G461" i="16"/>
  <c r="G460" i="16"/>
  <c r="G459" i="16"/>
  <c r="G458" i="16"/>
  <c r="G457" i="16"/>
  <c r="G456" i="16"/>
  <c r="G455" i="16"/>
  <c r="G454" i="16"/>
  <c r="G453" i="16"/>
  <c r="G452" i="16"/>
  <c r="G451" i="16"/>
  <c r="G450" i="16"/>
  <c r="G449" i="16"/>
  <c r="G448" i="16"/>
  <c r="G447" i="16"/>
  <c r="G446" i="16"/>
  <c r="G445" i="16"/>
  <c r="G444" i="16"/>
  <c r="G443" i="16"/>
  <c r="G442" i="16"/>
  <c r="G441" i="16"/>
  <c r="G440" i="16"/>
  <c r="G439" i="16"/>
  <c r="J439" i="16" s="1"/>
  <c r="G438" i="16"/>
  <c r="G437" i="16"/>
  <c r="G436" i="16"/>
  <c r="G435" i="16"/>
  <c r="G434" i="16"/>
  <c r="G433" i="16"/>
  <c r="G432" i="16"/>
  <c r="G431" i="16"/>
  <c r="G430" i="16"/>
  <c r="G429" i="16"/>
  <c r="G428" i="16"/>
  <c r="G427" i="16"/>
  <c r="G426" i="16"/>
  <c r="G425" i="16"/>
  <c r="J425" i="16" s="1"/>
  <c r="G424" i="16"/>
  <c r="G423" i="16"/>
  <c r="G422" i="16"/>
  <c r="G421" i="16"/>
  <c r="G420" i="16"/>
  <c r="G419" i="16"/>
  <c r="G418" i="16"/>
  <c r="G417" i="16"/>
  <c r="G416" i="16"/>
  <c r="G415" i="16"/>
  <c r="L415" i="16" s="1"/>
  <c r="G414" i="16"/>
  <c r="G413" i="16"/>
  <c r="G412" i="16"/>
  <c r="G411" i="16"/>
  <c r="G410" i="16"/>
  <c r="G409" i="16"/>
  <c r="G408" i="16"/>
  <c r="G407" i="16"/>
  <c r="G406" i="16"/>
  <c r="G405" i="16"/>
  <c r="G404" i="16"/>
  <c r="G403" i="16"/>
  <c r="G402" i="16"/>
  <c r="G401" i="16"/>
  <c r="G400" i="16"/>
  <c r="G399" i="16"/>
  <c r="G398" i="16"/>
  <c r="G397" i="16"/>
  <c r="G396" i="16"/>
  <c r="G395" i="16"/>
  <c r="G394" i="16"/>
  <c r="G393" i="16"/>
  <c r="G392" i="16"/>
  <c r="G391" i="16"/>
  <c r="G390" i="16"/>
  <c r="G389" i="16"/>
  <c r="G388" i="16"/>
  <c r="G387" i="16"/>
  <c r="G386" i="16"/>
  <c r="G385" i="16"/>
  <c r="G384" i="16"/>
  <c r="G383" i="16"/>
  <c r="G382" i="16"/>
  <c r="G381" i="16"/>
  <c r="G380" i="16"/>
  <c r="G379" i="16"/>
  <c r="L379" i="16" s="1"/>
  <c r="G378" i="16"/>
  <c r="G377" i="16"/>
  <c r="G376" i="16"/>
  <c r="G375" i="16"/>
  <c r="G374" i="16"/>
  <c r="G373" i="16"/>
  <c r="G372" i="16"/>
  <c r="G371" i="16"/>
  <c r="G370" i="16"/>
  <c r="G369" i="16"/>
  <c r="G368" i="16"/>
  <c r="N368" i="16" s="1"/>
  <c r="G367" i="16"/>
  <c r="G366" i="16"/>
  <c r="G365" i="16"/>
  <c r="G364" i="16"/>
  <c r="G363" i="16"/>
  <c r="L363" i="16" s="1"/>
  <c r="G362" i="16"/>
  <c r="G361" i="16"/>
  <c r="G360" i="16"/>
  <c r="G359" i="16"/>
  <c r="G358" i="16"/>
  <c r="G357" i="16"/>
  <c r="G356" i="16"/>
  <c r="G355" i="16"/>
  <c r="G354" i="16"/>
  <c r="G353" i="16"/>
  <c r="G352" i="16"/>
  <c r="G351" i="16"/>
  <c r="G350" i="16"/>
  <c r="G349" i="16"/>
  <c r="G348" i="16"/>
  <c r="G347" i="16"/>
  <c r="L347" i="16" s="1"/>
  <c r="G346" i="16"/>
  <c r="G345" i="16"/>
  <c r="G344" i="16"/>
  <c r="G343" i="16"/>
  <c r="G342" i="16"/>
  <c r="G341" i="16"/>
  <c r="G340" i="16"/>
  <c r="G339" i="16"/>
  <c r="G338" i="16"/>
  <c r="G337" i="16"/>
  <c r="G336" i="16"/>
  <c r="N336" i="16" s="1"/>
  <c r="G335" i="16"/>
  <c r="G334" i="16"/>
  <c r="G333" i="16"/>
  <c r="G332" i="16"/>
  <c r="G331" i="16"/>
  <c r="L331" i="16" s="1"/>
  <c r="G330" i="16"/>
  <c r="G329" i="16"/>
  <c r="G328" i="16"/>
  <c r="G327" i="16"/>
  <c r="G326" i="16"/>
  <c r="J326" i="16" s="1"/>
  <c r="G325" i="16"/>
  <c r="G324" i="16"/>
  <c r="G323" i="16"/>
  <c r="G322" i="16"/>
  <c r="J322" i="16" s="1"/>
  <c r="G321" i="16"/>
  <c r="G320" i="16"/>
  <c r="G319" i="16"/>
  <c r="G318" i="16"/>
  <c r="G317" i="16"/>
  <c r="G316" i="16"/>
  <c r="G315" i="16"/>
  <c r="G314" i="16"/>
  <c r="J314" i="16" s="1"/>
  <c r="G313" i="16"/>
  <c r="G312" i="16"/>
  <c r="G311" i="16"/>
  <c r="G310" i="16"/>
  <c r="G309" i="16"/>
  <c r="G308" i="16"/>
  <c r="G307" i="16"/>
  <c r="G306" i="16"/>
  <c r="J306" i="16" s="1"/>
  <c r="G305" i="16"/>
  <c r="G304" i="16"/>
  <c r="G303" i="16"/>
  <c r="L303" i="16" s="1"/>
  <c r="G302" i="16"/>
  <c r="G301" i="16"/>
  <c r="G300" i="16"/>
  <c r="G299" i="16"/>
  <c r="G298" i="16"/>
  <c r="G297" i="16"/>
  <c r="G296" i="16"/>
  <c r="G295" i="16"/>
  <c r="G294" i="16"/>
  <c r="G293" i="16"/>
  <c r="G292" i="16"/>
  <c r="N292" i="16" s="1"/>
  <c r="G291" i="16"/>
  <c r="G290" i="16"/>
  <c r="J290" i="16" s="1"/>
  <c r="G289" i="16"/>
  <c r="G288" i="16"/>
  <c r="G287" i="16"/>
  <c r="G286" i="16"/>
  <c r="G285" i="16"/>
  <c r="G284" i="16"/>
  <c r="N284" i="16" s="1"/>
  <c r="G283" i="16"/>
  <c r="G282" i="16"/>
  <c r="J282" i="16" s="1"/>
  <c r="G281" i="16"/>
  <c r="G280" i="16"/>
  <c r="G279" i="16"/>
  <c r="L279" i="16" s="1"/>
  <c r="G278" i="16"/>
  <c r="G277" i="16"/>
  <c r="G276" i="16"/>
  <c r="G275" i="16"/>
  <c r="G274" i="16"/>
  <c r="G273" i="16"/>
  <c r="G272" i="16"/>
  <c r="G271" i="16"/>
  <c r="G270" i="16"/>
  <c r="G269" i="16"/>
  <c r="G268" i="16"/>
  <c r="G267" i="16"/>
  <c r="G266" i="16"/>
  <c r="J266" i="16" s="1"/>
  <c r="G265" i="16"/>
  <c r="G264" i="16"/>
  <c r="G263" i="16"/>
  <c r="L263" i="16" s="1"/>
  <c r="G262" i="16"/>
  <c r="G261" i="16"/>
  <c r="G260" i="16"/>
  <c r="N260" i="16" s="1"/>
  <c r="G259" i="16"/>
  <c r="G258" i="16"/>
  <c r="J258" i="16" s="1"/>
  <c r="G257" i="16"/>
  <c r="G256" i="16"/>
  <c r="G255" i="16"/>
  <c r="G254" i="16"/>
  <c r="G253" i="16"/>
  <c r="G252" i="16"/>
  <c r="G251" i="16"/>
  <c r="I251" i="16" s="1"/>
  <c r="G250" i="16"/>
  <c r="G249" i="16"/>
  <c r="K249" i="16" s="1"/>
  <c r="G248" i="16"/>
  <c r="G247" i="16"/>
  <c r="L247" i="16" s="1"/>
  <c r="G246" i="16"/>
  <c r="G245" i="16"/>
  <c r="G244" i="16"/>
  <c r="G243" i="16"/>
  <c r="G242" i="16"/>
  <c r="G241" i="16"/>
  <c r="G240" i="16"/>
  <c r="G239" i="16"/>
  <c r="G238" i="16"/>
  <c r="G237" i="16"/>
  <c r="G236" i="16"/>
  <c r="N236" i="16" s="1"/>
  <c r="G235" i="16"/>
  <c r="I235" i="16" s="1"/>
  <c r="G234" i="16"/>
  <c r="G233" i="16"/>
  <c r="K233" i="16" s="1"/>
  <c r="G232" i="16"/>
  <c r="G231" i="16"/>
  <c r="L231" i="16" s="1"/>
  <c r="G230" i="16"/>
  <c r="G229" i="16"/>
  <c r="M229" i="16" s="1"/>
  <c r="G228" i="16"/>
  <c r="G227" i="16"/>
  <c r="G226" i="16"/>
  <c r="G225" i="16"/>
  <c r="G224" i="16"/>
  <c r="G223" i="16"/>
  <c r="G222" i="16"/>
  <c r="G221" i="16"/>
  <c r="G220" i="16"/>
  <c r="G219" i="16"/>
  <c r="N219" i="16" s="1"/>
  <c r="G218" i="16"/>
  <c r="L218" i="16" s="1"/>
  <c r="G217" i="16"/>
  <c r="J217" i="16" s="1"/>
  <c r="G216" i="16"/>
  <c r="G215" i="16"/>
  <c r="G214" i="16"/>
  <c r="G213" i="16"/>
  <c r="G212" i="16"/>
  <c r="G211" i="16"/>
  <c r="N211" i="16" s="1"/>
  <c r="G210" i="16"/>
  <c r="L210" i="16" s="1"/>
  <c r="G209" i="16"/>
  <c r="J209" i="16" s="1"/>
  <c r="G208" i="16"/>
  <c r="G207" i="16"/>
  <c r="N207" i="16" s="1"/>
  <c r="G206" i="16"/>
  <c r="L206" i="16" s="1"/>
  <c r="G205" i="16"/>
  <c r="G204" i="16"/>
  <c r="G203" i="16"/>
  <c r="N203" i="16" s="1"/>
  <c r="G202" i="16"/>
  <c r="L202" i="16" s="1"/>
  <c r="G201" i="16"/>
  <c r="J201" i="16" s="1"/>
  <c r="G200" i="16"/>
  <c r="G199" i="16"/>
  <c r="G198" i="16"/>
  <c r="G197" i="16"/>
  <c r="G196" i="16"/>
  <c r="G195" i="16"/>
  <c r="N195" i="16" s="1"/>
  <c r="G194" i="16"/>
  <c r="G193" i="16"/>
  <c r="G192" i="16"/>
  <c r="G191" i="16"/>
  <c r="G190" i="16"/>
  <c r="G189" i="16"/>
  <c r="J189" i="16" s="1"/>
  <c r="G188" i="16"/>
  <c r="G187" i="16"/>
  <c r="N187" i="16" s="1"/>
  <c r="G186" i="16"/>
  <c r="L186" i="16" s="1"/>
  <c r="G185" i="16"/>
  <c r="J185" i="16" s="1"/>
  <c r="G184" i="16"/>
  <c r="G183" i="16"/>
  <c r="G182" i="16"/>
  <c r="G181" i="16"/>
  <c r="G180" i="16"/>
  <c r="G179" i="16"/>
  <c r="N179" i="16" s="1"/>
  <c r="G178" i="16"/>
  <c r="L178" i="16" s="1"/>
  <c r="G177" i="16"/>
  <c r="J177" i="16" s="1"/>
  <c r="G176" i="16"/>
  <c r="G175" i="16"/>
  <c r="N175" i="16" s="1"/>
  <c r="G174" i="16"/>
  <c r="L174" i="16" s="1"/>
  <c r="G173" i="16"/>
  <c r="G172" i="16"/>
  <c r="G171" i="16"/>
  <c r="N171" i="16" s="1"/>
  <c r="G170" i="16"/>
  <c r="L170" i="16" s="1"/>
  <c r="G169" i="16"/>
  <c r="J169" i="16" s="1"/>
  <c r="G168" i="16"/>
  <c r="G167" i="16"/>
  <c r="G166" i="16"/>
  <c r="G165" i="16"/>
  <c r="J165" i="16" s="1"/>
  <c r="G164" i="16"/>
  <c r="G163" i="16"/>
  <c r="N163" i="16" s="1"/>
  <c r="G162" i="16"/>
  <c r="G161" i="16"/>
  <c r="G160" i="16"/>
  <c r="G159" i="16"/>
  <c r="G158" i="16"/>
  <c r="G157" i="16"/>
  <c r="J157" i="16" s="1"/>
  <c r="G156" i="16"/>
  <c r="G155" i="16"/>
  <c r="N155" i="16" s="1"/>
  <c r="G154" i="16"/>
  <c r="L154" i="16" s="1"/>
  <c r="G153" i="16"/>
  <c r="J153" i="16" s="1"/>
  <c r="G152" i="16"/>
  <c r="G151" i="16"/>
  <c r="G150" i="16"/>
  <c r="G149" i="16"/>
  <c r="G148" i="16"/>
  <c r="G147" i="16"/>
  <c r="N147" i="16" s="1"/>
  <c r="G146" i="16"/>
  <c r="L146" i="16" s="1"/>
  <c r="G145" i="16"/>
  <c r="J145" i="16" s="1"/>
  <c r="G144" i="16"/>
  <c r="G143" i="16"/>
  <c r="N143" i="16" s="1"/>
  <c r="G142" i="16"/>
  <c r="L142" i="16" s="1"/>
  <c r="G141" i="16"/>
  <c r="G140" i="16"/>
  <c r="G139" i="16"/>
  <c r="N139" i="16" s="1"/>
  <c r="G138" i="16"/>
  <c r="L138" i="16" s="1"/>
  <c r="G137" i="16"/>
  <c r="K137" i="16" s="1"/>
  <c r="G136" i="16"/>
  <c r="L136" i="16" s="1"/>
  <c r="G135" i="16"/>
  <c r="N135" i="16" s="1"/>
  <c r="G134" i="16"/>
  <c r="G133" i="16"/>
  <c r="N133" i="16" s="1"/>
  <c r="G132" i="16"/>
  <c r="I132" i="16" s="1"/>
  <c r="G131" i="16"/>
  <c r="J131" i="16" s="1"/>
  <c r="G130" i="16"/>
  <c r="M130" i="16" s="1"/>
  <c r="G129" i="16"/>
  <c r="N129" i="16" s="1"/>
  <c r="G128" i="16"/>
  <c r="L128" i="16" s="1"/>
  <c r="G127" i="16"/>
  <c r="G126" i="16"/>
  <c r="G125" i="16"/>
  <c r="K125" i="16" s="1"/>
  <c r="G124" i="16"/>
  <c r="G123" i="16"/>
  <c r="N123" i="16" s="1"/>
  <c r="G122" i="16"/>
  <c r="M122" i="16" s="1"/>
  <c r="G121" i="16"/>
  <c r="N121" i="16" s="1"/>
  <c r="G120" i="16"/>
  <c r="G119" i="16"/>
  <c r="G118" i="16"/>
  <c r="L118" i="16" s="1"/>
  <c r="G117" i="16"/>
  <c r="N117" i="16" s="1"/>
  <c r="G116" i="16"/>
  <c r="G115" i="16"/>
  <c r="N115" i="16" s="1"/>
  <c r="G114" i="16"/>
  <c r="M114" i="16" s="1"/>
  <c r="G113" i="16"/>
  <c r="G112" i="16"/>
  <c r="I112" i="16" s="1"/>
  <c r="G111" i="16"/>
  <c r="N111" i="16" s="1"/>
  <c r="G110" i="16"/>
  <c r="M110" i="16" s="1"/>
  <c r="G109" i="16"/>
  <c r="J109" i="16" s="1"/>
  <c r="G108" i="16"/>
  <c r="K108" i="16" s="1"/>
  <c r="G107" i="16"/>
  <c r="J107" i="16" s="1"/>
  <c r="G106" i="16"/>
  <c r="M106" i="16" s="1"/>
  <c r="G105" i="16"/>
  <c r="N105" i="16" s="1"/>
  <c r="G104" i="16"/>
  <c r="G103" i="16"/>
  <c r="J103" i="16" s="1"/>
  <c r="G102" i="16"/>
  <c r="M102" i="16" s="1"/>
  <c r="G101" i="16"/>
  <c r="K101" i="16" s="1"/>
  <c r="G100" i="16"/>
  <c r="L100" i="16" s="1"/>
  <c r="G99" i="16"/>
  <c r="J99" i="16" s="1"/>
  <c r="G98" i="16"/>
  <c r="M98" i="16" s="1"/>
  <c r="G97" i="16"/>
  <c r="N97" i="16" s="1"/>
  <c r="G96" i="16"/>
  <c r="J96" i="16" s="1"/>
  <c r="G95" i="16"/>
  <c r="N95" i="16" s="1"/>
  <c r="G94" i="16"/>
  <c r="K94" i="16" s="1"/>
  <c r="G93" i="16"/>
  <c r="G92" i="16"/>
  <c r="L92" i="16" s="1"/>
  <c r="G91" i="16"/>
  <c r="N91" i="16" s="1"/>
  <c r="G90" i="16"/>
  <c r="L90" i="16" s="1"/>
  <c r="G89" i="16"/>
  <c r="G88" i="16"/>
  <c r="L88" i="16" s="1"/>
  <c r="G87" i="16"/>
  <c r="G86" i="16"/>
  <c r="L86" i="16" s="1"/>
  <c r="G85" i="16"/>
  <c r="J85" i="16" s="1"/>
  <c r="G84" i="16"/>
  <c r="G83" i="16"/>
  <c r="N83" i="16" s="1"/>
  <c r="G82" i="16"/>
  <c r="G81" i="16"/>
  <c r="G80" i="16"/>
  <c r="G79" i="16"/>
  <c r="N79" i="16" s="1"/>
  <c r="G78" i="16"/>
  <c r="G77" i="16"/>
  <c r="G76" i="16"/>
  <c r="G75" i="16"/>
  <c r="N75" i="16" s="1"/>
  <c r="G74" i="16"/>
  <c r="L74" i="16" s="1"/>
  <c r="G73" i="16"/>
  <c r="J73" i="16" s="1"/>
  <c r="G72" i="16"/>
  <c r="G71" i="16"/>
  <c r="G70" i="16"/>
  <c r="G69" i="16"/>
  <c r="G68" i="16"/>
  <c r="G67" i="16"/>
  <c r="N67" i="16" s="1"/>
  <c r="G66" i="16"/>
  <c r="L66" i="16" s="1"/>
  <c r="G65" i="16"/>
  <c r="J65" i="16" s="1"/>
  <c r="G64" i="16"/>
  <c r="G63" i="16"/>
  <c r="N63" i="16" s="1"/>
  <c r="G62" i="16"/>
  <c r="L62" i="16" s="1"/>
  <c r="G61" i="16"/>
  <c r="G60" i="16"/>
  <c r="G59" i="16"/>
  <c r="G58" i="16"/>
  <c r="G57" i="16"/>
  <c r="G56" i="16"/>
  <c r="G55" i="16"/>
  <c r="N55" i="16" s="1"/>
  <c r="G54" i="16"/>
  <c r="L54" i="16" s="1"/>
  <c r="G53" i="16"/>
  <c r="J53" i="16" s="1"/>
  <c r="G52" i="16"/>
  <c r="G51" i="16"/>
  <c r="N51" i="16" s="1"/>
  <c r="G50" i="16"/>
  <c r="K105" i="16" l="1"/>
  <c r="K97" i="16"/>
  <c r="J77" i="16"/>
  <c r="I88" i="16"/>
  <c r="J57" i="16"/>
  <c r="L78" i="16"/>
  <c r="L89" i="16"/>
  <c r="L114" i="16"/>
  <c r="L58" i="16"/>
  <c r="J69" i="16"/>
  <c r="I91" i="16"/>
  <c r="N59" i="16"/>
  <c r="L70" i="16"/>
  <c r="J81" i="16"/>
  <c r="J94" i="16"/>
  <c r="K121" i="16"/>
  <c r="J61" i="16"/>
  <c r="N71" i="16"/>
  <c r="L82" i="16"/>
  <c r="M95" i="16"/>
  <c r="J125" i="16"/>
  <c r="N116" i="16"/>
  <c r="M116" i="16"/>
  <c r="K116" i="16"/>
  <c r="J116" i="16"/>
  <c r="N180" i="16"/>
  <c r="M180" i="16"/>
  <c r="L180" i="16"/>
  <c r="K180" i="16"/>
  <c r="J180" i="16"/>
  <c r="I180" i="16"/>
  <c r="L244" i="16"/>
  <c r="N244" i="16"/>
  <c r="M244" i="16"/>
  <c r="K244" i="16"/>
  <c r="J244" i="16"/>
  <c r="O300" i="16"/>
  <c r="L300" i="16"/>
  <c r="J300" i="16"/>
  <c r="I300" i="16"/>
  <c r="M300" i="16"/>
  <c r="K300" i="16"/>
  <c r="O364" i="16"/>
  <c r="M364" i="16"/>
  <c r="L364" i="16"/>
  <c r="K364" i="16"/>
  <c r="J364" i="16"/>
  <c r="I364" i="16"/>
  <c r="N364" i="16"/>
  <c r="O420" i="16"/>
  <c r="K420" i="16"/>
  <c r="I420" i="16"/>
  <c r="M420" i="16"/>
  <c r="N420" i="16"/>
  <c r="L420" i="16"/>
  <c r="J420" i="16"/>
  <c r="O468" i="16"/>
  <c r="K468" i="16"/>
  <c r="I468" i="16"/>
  <c r="M468" i="16"/>
  <c r="N468" i="16"/>
  <c r="L468" i="16"/>
  <c r="J468" i="16"/>
  <c r="O516" i="16"/>
  <c r="K516" i="16"/>
  <c r="J516" i="16"/>
  <c r="I516" i="16"/>
  <c r="N516" i="16"/>
  <c r="M516" i="16"/>
  <c r="L516" i="16"/>
  <c r="O572" i="16"/>
  <c r="J572" i="16"/>
  <c r="M572" i="16"/>
  <c r="L572" i="16"/>
  <c r="K572" i="16"/>
  <c r="I572" i="16"/>
  <c r="N572" i="16"/>
  <c r="O620" i="16"/>
  <c r="L620" i="16"/>
  <c r="J620" i="16"/>
  <c r="I620" i="16"/>
  <c r="N620" i="16"/>
  <c r="M620" i="16"/>
  <c r="K620" i="16"/>
  <c r="O676" i="16"/>
  <c r="N676" i="16"/>
  <c r="M676" i="16"/>
  <c r="J676" i="16"/>
  <c r="I676" i="16"/>
  <c r="L676" i="16"/>
  <c r="K676" i="16"/>
  <c r="O740" i="16"/>
  <c r="N740" i="16"/>
  <c r="M740" i="16"/>
  <c r="L740" i="16"/>
  <c r="K740" i="16"/>
  <c r="J740" i="16"/>
  <c r="I740" i="16"/>
  <c r="O796" i="16"/>
  <c r="N796" i="16"/>
  <c r="M796" i="16"/>
  <c r="L796" i="16"/>
  <c r="K796" i="16"/>
  <c r="J796" i="16"/>
  <c r="I796" i="16"/>
  <c r="O836" i="16"/>
  <c r="N836" i="16"/>
  <c r="M836" i="16"/>
  <c r="L836" i="16"/>
  <c r="K836" i="16"/>
  <c r="J836" i="16"/>
  <c r="I836" i="16"/>
  <c r="O900" i="16"/>
  <c r="N900" i="16"/>
  <c r="M900" i="16"/>
  <c r="L900" i="16"/>
  <c r="K900" i="16"/>
  <c r="J900" i="16"/>
  <c r="I900" i="16"/>
  <c r="O956" i="16"/>
  <c r="N956" i="16"/>
  <c r="M956" i="16"/>
  <c r="J956" i="16"/>
  <c r="L956" i="16"/>
  <c r="K956" i="16"/>
  <c r="I956" i="16"/>
  <c r="O1004" i="16"/>
  <c r="I1004" i="16"/>
  <c r="N1004" i="16"/>
  <c r="M1004" i="16"/>
  <c r="L1004" i="16"/>
  <c r="J1004" i="16"/>
  <c r="K1004" i="16"/>
  <c r="I141" i="16"/>
  <c r="N141" i="16"/>
  <c r="M141" i="16"/>
  <c r="L141" i="16"/>
  <c r="K141" i="16"/>
  <c r="I181" i="16"/>
  <c r="N181" i="16"/>
  <c r="M181" i="16"/>
  <c r="L181" i="16"/>
  <c r="K181" i="16"/>
  <c r="I197" i="16"/>
  <c r="N197" i="16"/>
  <c r="M197" i="16"/>
  <c r="L197" i="16"/>
  <c r="K197" i="16"/>
  <c r="I213" i="16"/>
  <c r="N213" i="16"/>
  <c r="M213" i="16"/>
  <c r="L213" i="16"/>
  <c r="K213" i="16"/>
  <c r="I221" i="16"/>
  <c r="N221" i="16"/>
  <c r="M221" i="16"/>
  <c r="L221" i="16"/>
  <c r="K221" i="16"/>
  <c r="N229" i="16"/>
  <c r="J229" i="16"/>
  <c r="L229" i="16"/>
  <c r="K229" i="16"/>
  <c r="I229" i="16"/>
  <c r="N245" i="16"/>
  <c r="J245" i="16"/>
  <c r="L245" i="16"/>
  <c r="K245" i="16"/>
  <c r="I245" i="16"/>
  <c r="O269" i="16"/>
  <c r="N269" i="16"/>
  <c r="L269" i="16"/>
  <c r="K269" i="16"/>
  <c r="J269" i="16"/>
  <c r="M269" i="16"/>
  <c r="I269" i="16"/>
  <c r="O277" i="16"/>
  <c r="N277" i="16"/>
  <c r="L277" i="16"/>
  <c r="K277" i="16"/>
  <c r="J277" i="16"/>
  <c r="M277" i="16"/>
  <c r="I277" i="16"/>
  <c r="O285" i="16"/>
  <c r="N285" i="16"/>
  <c r="L285" i="16"/>
  <c r="K285" i="16"/>
  <c r="J285" i="16"/>
  <c r="M285" i="16"/>
  <c r="I285" i="16"/>
  <c r="O293" i="16"/>
  <c r="N293" i="16"/>
  <c r="L293" i="16"/>
  <c r="K293" i="16"/>
  <c r="J293" i="16"/>
  <c r="M293" i="16"/>
  <c r="I293" i="16"/>
  <c r="O301" i="16"/>
  <c r="N301" i="16"/>
  <c r="L301" i="16"/>
  <c r="K301" i="16"/>
  <c r="J301" i="16"/>
  <c r="M301" i="16"/>
  <c r="I301" i="16"/>
  <c r="O309" i="16"/>
  <c r="N309" i="16"/>
  <c r="L309" i="16"/>
  <c r="K309" i="16"/>
  <c r="J309" i="16"/>
  <c r="M309" i="16"/>
  <c r="I309" i="16"/>
  <c r="O317" i="16"/>
  <c r="N317" i="16"/>
  <c r="L317" i="16"/>
  <c r="K317" i="16"/>
  <c r="J317" i="16"/>
  <c r="M317" i="16"/>
  <c r="I317" i="16"/>
  <c r="O325" i="16"/>
  <c r="N325" i="16"/>
  <c r="M325" i="16"/>
  <c r="L325" i="16"/>
  <c r="K325" i="16"/>
  <c r="J325" i="16"/>
  <c r="I325" i="16"/>
  <c r="O333" i="16"/>
  <c r="N333" i="16"/>
  <c r="M333" i="16"/>
  <c r="L333" i="16"/>
  <c r="K333" i="16"/>
  <c r="J333" i="16"/>
  <c r="I333" i="16"/>
  <c r="O341" i="16"/>
  <c r="N341" i="16"/>
  <c r="M341" i="16"/>
  <c r="L341" i="16"/>
  <c r="K341" i="16"/>
  <c r="J341" i="16"/>
  <c r="I341" i="16"/>
  <c r="O349" i="16"/>
  <c r="N349" i="16"/>
  <c r="M349" i="16"/>
  <c r="L349" i="16"/>
  <c r="K349" i="16"/>
  <c r="J349" i="16"/>
  <c r="I349" i="16"/>
  <c r="O357" i="16"/>
  <c r="N357" i="16"/>
  <c r="M357" i="16"/>
  <c r="L357" i="16"/>
  <c r="K357" i="16"/>
  <c r="J357" i="16"/>
  <c r="I357" i="16"/>
  <c r="O365" i="16"/>
  <c r="N365" i="16"/>
  <c r="M365" i="16"/>
  <c r="L365" i="16"/>
  <c r="K365" i="16"/>
  <c r="J365" i="16"/>
  <c r="I365" i="16"/>
  <c r="O373" i="16"/>
  <c r="N373" i="16"/>
  <c r="M373" i="16"/>
  <c r="L373" i="16"/>
  <c r="K373" i="16"/>
  <c r="J373" i="16"/>
  <c r="I373" i="16"/>
  <c r="O381" i="16"/>
  <c r="N381" i="16"/>
  <c r="M381" i="16"/>
  <c r="L381" i="16"/>
  <c r="K381" i="16"/>
  <c r="J381" i="16"/>
  <c r="I381" i="16"/>
  <c r="O389" i="16"/>
  <c r="N389" i="16"/>
  <c r="M389" i="16"/>
  <c r="L389" i="16"/>
  <c r="K389" i="16"/>
  <c r="J389" i="16"/>
  <c r="I389" i="16"/>
  <c r="O397" i="16"/>
  <c r="M397" i="16"/>
  <c r="K397" i="16"/>
  <c r="I397" i="16"/>
  <c r="N397" i="16"/>
  <c r="L397" i="16"/>
  <c r="J397" i="16"/>
  <c r="O405" i="16"/>
  <c r="M405" i="16"/>
  <c r="K405" i="16"/>
  <c r="I405" i="16"/>
  <c r="N405" i="16"/>
  <c r="L405" i="16"/>
  <c r="J405" i="16"/>
  <c r="O413" i="16"/>
  <c r="M413" i="16"/>
  <c r="K413" i="16"/>
  <c r="I413" i="16"/>
  <c r="J413" i="16"/>
  <c r="N413" i="16"/>
  <c r="L413" i="16"/>
  <c r="O421" i="16"/>
  <c r="M421" i="16"/>
  <c r="K421" i="16"/>
  <c r="I421" i="16"/>
  <c r="N421" i="16"/>
  <c r="L421" i="16"/>
  <c r="J421" i="16"/>
  <c r="O429" i="16"/>
  <c r="M429" i="16"/>
  <c r="K429" i="16"/>
  <c r="J429" i="16"/>
  <c r="I429" i="16"/>
  <c r="N429" i="16"/>
  <c r="L429" i="16"/>
  <c r="O437" i="16"/>
  <c r="M437" i="16"/>
  <c r="K437" i="16"/>
  <c r="J437" i="16"/>
  <c r="I437" i="16"/>
  <c r="N437" i="16"/>
  <c r="L437" i="16"/>
  <c r="O445" i="16"/>
  <c r="M445" i="16"/>
  <c r="K445" i="16"/>
  <c r="J445" i="16"/>
  <c r="I445" i="16"/>
  <c r="N445" i="16"/>
  <c r="L445" i="16"/>
  <c r="O453" i="16"/>
  <c r="M453" i="16"/>
  <c r="K453" i="16"/>
  <c r="J453" i="16"/>
  <c r="I453" i="16"/>
  <c r="N453" i="16"/>
  <c r="O461" i="16"/>
  <c r="M461" i="16"/>
  <c r="K461" i="16"/>
  <c r="J461" i="16"/>
  <c r="I461" i="16"/>
  <c r="N461" i="16"/>
  <c r="L461" i="16"/>
  <c r="O469" i="16"/>
  <c r="M469" i="16"/>
  <c r="K469" i="16"/>
  <c r="J469" i="16"/>
  <c r="I469" i="16"/>
  <c r="N469" i="16"/>
  <c r="L469" i="16"/>
  <c r="O477" i="16"/>
  <c r="M477" i="16"/>
  <c r="K477" i="16"/>
  <c r="J477" i="16"/>
  <c r="I477" i="16"/>
  <c r="N477" i="16"/>
  <c r="L477" i="16"/>
  <c r="O485" i="16"/>
  <c r="M485" i="16"/>
  <c r="L485" i="16"/>
  <c r="K485" i="16"/>
  <c r="J485" i="16"/>
  <c r="I485" i="16"/>
  <c r="N485" i="16"/>
  <c r="O493" i="16"/>
  <c r="M493" i="16"/>
  <c r="L493" i="16"/>
  <c r="K493" i="16"/>
  <c r="J493" i="16"/>
  <c r="I493" i="16"/>
  <c r="N493" i="16"/>
  <c r="O501" i="16"/>
  <c r="M501" i="16"/>
  <c r="L501" i="16"/>
  <c r="K501" i="16"/>
  <c r="J501" i="16"/>
  <c r="I501" i="16"/>
  <c r="N501" i="16"/>
  <c r="O509" i="16"/>
  <c r="M509" i="16"/>
  <c r="L509" i="16"/>
  <c r="K509" i="16"/>
  <c r="J509" i="16"/>
  <c r="I509" i="16"/>
  <c r="N509" i="16"/>
  <c r="O517" i="16"/>
  <c r="M517" i="16"/>
  <c r="L517" i="16"/>
  <c r="K517" i="16"/>
  <c r="J517" i="16"/>
  <c r="I517" i="16"/>
  <c r="N517" i="16"/>
  <c r="O525" i="16"/>
  <c r="M525" i="16"/>
  <c r="L525" i="16"/>
  <c r="K525" i="16"/>
  <c r="J525" i="16"/>
  <c r="I525" i="16"/>
  <c r="N525" i="16"/>
  <c r="O533" i="16"/>
  <c r="M533" i="16"/>
  <c r="L533" i="16"/>
  <c r="K533" i="16"/>
  <c r="J533" i="16"/>
  <c r="I533" i="16"/>
  <c r="N533" i="16"/>
  <c r="O541" i="16"/>
  <c r="M541" i="16"/>
  <c r="L541" i="16"/>
  <c r="K541" i="16"/>
  <c r="J541" i="16"/>
  <c r="I541" i="16"/>
  <c r="N541" i="16"/>
  <c r="O549" i="16"/>
  <c r="M549" i="16"/>
  <c r="L549" i="16"/>
  <c r="K549" i="16"/>
  <c r="J549" i="16"/>
  <c r="I549" i="16"/>
  <c r="N549" i="16"/>
  <c r="O557" i="16"/>
  <c r="M557" i="16"/>
  <c r="L557" i="16"/>
  <c r="K557" i="16"/>
  <c r="J557" i="16"/>
  <c r="I557" i="16"/>
  <c r="N557" i="16"/>
  <c r="O565" i="16"/>
  <c r="M565" i="16"/>
  <c r="L565" i="16"/>
  <c r="K565" i="16"/>
  <c r="J565" i="16"/>
  <c r="I565" i="16"/>
  <c r="N565" i="16"/>
  <c r="O573" i="16"/>
  <c r="L573" i="16"/>
  <c r="N573" i="16"/>
  <c r="M573" i="16"/>
  <c r="K573" i="16"/>
  <c r="J573" i="16"/>
  <c r="I573" i="16"/>
  <c r="O581" i="16"/>
  <c r="N581" i="16"/>
  <c r="L581" i="16"/>
  <c r="J581" i="16"/>
  <c r="M581" i="16"/>
  <c r="K581" i="16"/>
  <c r="I581" i="16"/>
  <c r="O589" i="16"/>
  <c r="N589" i="16"/>
  <c r="L589" i="16"/>
  <c r="J589" i="16"/>
  <c r="I589" i="16"/>
  <c r="M589" i="16"/>
  <c r="K589" i="16"/>
  <c r="O597" i="16"/>
  <c r="N597" i="16"/>
  <c r="L597" i="16"/>
  <c r="K597" i="16"/>
  <c r="J597" i="16"/>
  <c r="M597" i="16"/>
  <c r="I597" i="16"/>
  <c r="O605" i="16"/>
  <c r="N605" i="16"/>
  <c r="L605" i="16"/>
  <c r="K605" i="16"/>
  <c r="J605" i="16"/>
  <c r="M605" i="16"/>
  <c r="I605" i="16"/>
  <c r="O613" i="16"/>
  <c r="N613" i="16"/>
  <c r="L613" i="16"/>
  <c r="K613" i="16"/>
  <c r="J613" i="16"/>
  <c r="M613" i="16"/>
  <c r="I613" i="16"/>
  <c r="O621" i="16"/>
  <c r="N621" i="16"/>
  <c r="L621" i="16"/>
  <c r="K621" i="16"/>
  <c r="J621" i="16"/>
  <c r="M621" i="16"/>
  <c r="I621" i="16"/>
  <c r="O629" i="16"/>
  <c r="N629" i="16"/>
  <c r="L629" i="16"/>
  <c r="K629" i="16"/>
  <c r="J629" i="16"/>
  <c r="M629" i="16"/>
  <c r="I629" i="16"/>
  <c r="O637" i="16"/>
  <c r="N637" i="16"/>
  <c r="L637" i="16"/>
  <c r="K637" i="16"/>
  <c r="J637" i="16"/>
  <c r="M637" i="16"/>
  <c r="I637" i="16"/>
  <c r="O645" i="16"/>
  <c r="N645" i="16"/>
  <c r="L645" i="16"/>
  <c r="K645" i="16"/>
  <c r="J645" i="16"/>
  <c r="M645" i="16"/>
  <c r="I645" i="16"/>
  <c r="O653" i="16"/>
  <c r="N653" i="16"/>
  <c r="L653" i="16"/>
  <c r="K653" i="16"/>
  <c r="J653" i="16"/>
  <c r="M653" i="16"/>
  <c r="I653" i="16"/>
  <c r="O661" i="16"/>
  <c r="K661" i="16"/>
  <c r="L661" i="16"/>
  <c r="I661" i="16"/>
  <c r="N661" i="16"/>
  <c r="M661" i="16"/>
  <c r="J661" i="16"/>
  <c r="O669" i="16"/>
  <c r="K669" i="16"/>
  <c r="N669" i="16"/>
  <c r="M669" i="16"/>
  <c r="L669" i="16"/>
  <c r="I669" i="16"/>
  <c r="J669" i="16"/>
  <c r="O677" i="16"/>
  <c r="L677" i="16"/>
  <c r="K677" i="16"/>
  <c r="N677" i="16"/>
  <c r="M677" i="16"/>
  <c r="J677" i="16"/>
  <c r="I677" i="16"/>
  <c r="O685" i="16"/>
  <c r="N685" i="16"/>
  <c r="L685" i="16"/>
  <c r="K685" i="16"/>
  <c r="M685" i="16"/>
  <c r="J685" i="16"/>
  <c r="I685" i="16"/>
  <c r="O693" i="16"/>
  <c r="N693" i="16"/>
  <c r="M693" i="16"/>
  <c r="L693" i="16"/>
  <c r="K693" i="16"/>
  <c r="J693" i="16"/>
  <c r="I693" i="16"/>
  <c r="O701" i="16"/>
  <c r="N701" i="16"/>
  <c r="M701" i="16"/>
  <c r="L701" i="16"/>
  <c r="K701" i="16"/>
  <c r="J701" i="16"/>
  <c r="I701" i="16"/>
  <c r="O709" i="16"/>
  <c r="N709" i="16"/>
  <c r="M709" i="16"/>
  <c r="L709" i="16"/>
  <c r="K709" i="16"/>
  <c r="J709" i="16"/>
  <c r="I709" i="16"/>
  <c r="O717" i="16"/>
  <c r="N717" i="16"/>
  <c r="M717" i="16"/>
  <c r="L717" i="16"/>
  <c r="K717" i="16"/>
  <c r="J717" i="16"/>
  <c r="I717" i="16"/>
  <c r="O725" i="16"/>
  <c r="N725" i="16"/>
  <c r="M725" i="16"/>
  <c r="L725" i="16"/>
  <c r="K725" i="16"/>
  <c r="J725" i="16"/>
  <c r="I725" i="16"/>
  <c r="O733" i="16"/>
  <c r="N733" i="16"/>
  <c r="M733" i="16"/>
  <c r="L733" i="16"/>
  <c r="K733" i="16"/>
  <c r="J733" i="16"/>
  <c r="I733" i="16"/>
  <c r="O741" i="16"/>
  <c r="N741" i="16"/>
  <c r="M741" i="16"/>
  <c r="L741" i="16"/>
  <c r="K741" i="16"/>
  <c r="J741" i="16"/>
  <c r="I741" i="16"/>
  <c r="O749" i="16"/>
  <c r="N749" i="16"/>
  <c r="M749" i="16"/>
  <c r="L749" i="16"/>
  <c r="K749" i="16"/>
  <c r="J749" i="16"/>
  <c r="I749" i="16"/>
  <c r="O757" i="16"/>
  <c r="N757" i="16"/>
  <c r="M757" i="16"/>
  <c r="L757" i="16"/>
  <c r="K757" i="16"/>
  <c r="J757" i="16"/>
  <c r="I757" i="16"/>
  <c r="O765" i="16"/>
  <c r="N765" i="16"/>
  <c r="M765" i="16"/>
  <c r="L765" i="16"/>
  <c r="K765" i="16"/>
  <c r="J765" i="16"/>
  <c r="I765" i="16"/>
  <c r="O773" i="16"/>
  <c r="L773" i="16"/>
  <c r="K773" i="16"/>
  <c r="N773" i="16"/>
  <c r="M773" i="16"/>
  <c r="J773" i="16"/>
  <c r="I773" i="16"/>
  <c r="O781" i="16"/>
  <c r="N781" i="16"/>
  <c r="L781" i="16"/>
  <c r="K781" i="16"/>
  <c r="M781" i="16"/>
  <c r="J781" i="16"/>
  <c r="I781" i="16"/>
  <c r="O789" i="16"/>
  <c r="N789" i="16"/>
  <c r="M789" i="16"/>
  <c r="L789" i="16"/>
  <c r="K789" i="16"/>
  <c r="J789" i="16"/>
  <c r="I789" i="16"/>
  <c r="O797" i="16"/>
  <c r="N797" i="16"/>
  <c r="M797" i="16"/>
  <c r="L797" i="16"/>
  <c r="K797" i="16"/>
  <c r="J797" i="16"/>
  <c r="I797" i="16"/>
  <c r="O805" i="16"/>
  <c r="N805" i="16"/>
  <c r="M805" i="16"/>
  <c r="L805" i="16"/>
  <c r="K805" i="16"/>
  <c r="J805" i="16"/>
  <c r="I805" i="16"/>
  <c r="O813" i="16"/>
  <c r="N813" i="16"/>
  <c r="M813" i="16"/>
  <c r="L813" i="16"/>
  <c r="K813" i="16"/>
  <c r="J813" i="16"/>
  <c r="I813" i="16"/>
  <c r="O821" i="16"/>
  <c r="N821" i="16"/>
  <c r="M821" i="16"/>
  <c r="L821" i="16"/>
  <c r="K821" i="16"/>
  <c r="J821" i="16"/>
  <c r="I821" i="16"/>
  <c r="O829" i="16"/>
  <c r="N829" i="16"/>
  <c r="M829" i="16"/>
  <c r="L829" i="16"/>
  <c r="K829" i="16"/>
  <c r="J829" i="16"/>
  <c r="I829" i="16"/>
  <c r="O837" i="16"/>
  <c r="N837" i="16"/>
  <c r="M837" i="16"/>
  <c r="L837" i="16"/>
  <c r="K837" i="16"/>
  <c r="J837" i="16"/>
  <c r="I837" i="16"/>
  <c r="O845" i="16"/>
  <c r="N845" i="16"/>
  <c r="M845" i="16"/>
  <c r="L845" i="16"/>
  <c r="K845" i="16"/>
  <c r="J845" i="16"/>
  <c r="I845" i="16"/>
  <c r="O853" i="16"/>
  <c r="N853" i="16"/>
  <c r="M853" i="16"/>
  <c r="L853" i="16"/>
  <c r="K853" i="16"/>
  <c r="J853" i="16"/>
  <c r="I853" i="16"/>
  <c r="O861" i="16"/>
  <c r="J861" i="16"/>
  <c r="M861" i="16"/>
  <c r="N861" i="16"/>
  <c r="L861" i="16"/>
  <c r="K861" i="16"/>
  <c r="I861" i="16"/>
  <c r="O869" i="16"/>
  <c r="J869" i="16"/>
  <c r="M869" i="16"/>
  <c r="N869" i="16"/>
  <c r="L869" i="16"/>
  <c r="K869" i="16"/>
  <c r="I869" i="16"/>
  <c r="O877" i="16"/>
  <c r="J877" i="16"/>
  <c r="N877" i="16"/>
  <c r="M877" i="16"/>
  <c r="L877" i="16"/>
  <c r="K877" i="16"/>
  <c r="I877" i="16"/>
  <c r="O885" i="16"/>
  <c r="J885" i="16"/>
  <c r="N885" i="16"/>
  <c r="M885" i="16"/>
  <c r="L885" i="16"/>
  <c r="K885" i="16"/>
  <c r="I885" i="16"/>
  <c r="O893" i="16"/>
  <c r="J893" i="16"/>
  <c r="N893" i="16"/>
  <c r="M893" i="16"/>
  <c r="L893" i="16"/>
  <c r="K893" i="16"/>
  <c r="I893" i="16"/>
  <c r="O901" i="16"/>
  <c r="J901" i="16"/>
  <c r="N901" i="16"/>
  <c r="M901" i="16"/>
  <c r="L901" i="16"/>
  <c r="K901" i="16"/>
  <c r="I901" i="16"/>
  <c r="O909" i="16"/>
  <c r="J909" i="16"/>
  <c r="N909" i="16"/>
  <c r="M909" i="16"/>
  <c r="L909" i="16"/>
  <c r="K909" i="16"/>
  <c r="I909" i="16"/>
  <c r="O917" i="16"/>
  <c r="J917" i="16"/>
  <c r="N917" i="16"/>
  <c r="M917" i="16"/>
  <c r="L917" i="16"/>
  <c r="K917" i="16"/>
  <c r="I917" i="16"/>
  <c r="O925" i="16"/>
  <c r="J925" i="16"/>
  <c r="I925" i="16"/>
  <c r="N925" i="16"/>
  <c r="M925" i="16"/>
  <c r="L925" i="16"/>
  <c r="K925" i="16"/>
  <c r="O933" i="16"/>
  <c r="J933" i="16"/>
  <c r="I933" i="16"/>
  <c r="N933" i="16"/>
  <c r="M933" i="16"/>
  <c r="L933" i="16"/>
  <c r="K933" i="16"/>
  <c r="O941" i="16"/>
  <c r="J941" i="16"/>
  <c r="I941" i="16"/>
  <c r="N941" i="16"/>
  <c r="M941" i="16"/>
  <c r="L941" i="16"/>
  <c r="K941" i="16"/>
  <c r="O949" i="16"/>
  <c r="J949" i="16"/>
  <c r="I949" i="16"/>
  <c r="N949" i="16"/>
  <c r="M949" i="16"/>
  <c r="L949" i="16"/>
  <c r="K949" i="16"/>
  <c r="O957" i="16"/>
  <c r="J957" i="16"/>
  <c r="I957" i="16"/>
  <c r="L957" i="16"/>
  <c r="N957" i="16"/>
  <c r="M957" i="16"/>
  <c r="K957" i="16"/>
  <c r="O965" i="16"/>
  <c r="J965" i="16"/>
  <c r="I965" i="16"/>
  <c r="L965" i="16"/>
  <c r="K965" i="16"/>
  <c r="N965" i="16"/>
  <c r="M965" i="16"/>
  <c r="O973" i="16"/>
  <c r="J973" i="16"/>
  <c r="I973" i="16"/>
  <c r="L973" i="16"/>
  <c r="N973" i="16"/>
  <c r="M973" i="16"/>
  <c r="K973" i="16"/>
  <c r="O981" i="16"/>
  <c r="K981" i="16"/>
  <c r="J981" i="16"/>
  <c r="I981" i="16"/>
  <c r="N981" i="16"/>
  <c r="L981" i="16"/>
  <c r="M981" i="16"/>
  <c r="O989" i="16"/>
  <c r="K989" i="16"/>
  <c r="J989" i="16"/>
  <c r="I989" i="16"/>
  <c r="N989" i="16"/>
  <c r="L989" i="16"/>
  <c r="M989" i="16"/>
  <c r="O997" i="16"/>
  <c r="K997" i="16"/>
  <c r="J997" i="16"/>
  <c r="I997" i="16"/>
  <c r="N997" i="16"/>
  <c r="L997" i="16"/>
  <c r="M997" i="16"/>
  <c r="I50" i="16"/>
  <c r="I52" i="16"/>
  <c r="K53" i="16"/>
  <c r="M54" i="16"/>
  <c r="I56" i="16"/>
  <c r="K57" i="16"/>
  <c r="M58" i="16"/>
  <c r="I60" i="16"/>
  <c r="K61" i="16"/>
  <c r="M62" i="16"/>
  <c r="I64" i="16"/>
  <c r="K65" i="16"/>
  <c r="M66" i="16"/>
  <c r="I68" i="16"/>
  <c r="K69" i="16"/>
  <c r="M70" i="16"/>
  <c r="I72" i="16"/>
  <c r="K73" i="16"/>
  <c r="M74" i="16"/>
  <c r="I76" i="16"/>
  <c r="K77" i="16"/>
  <c r="M78" i="16"/>
  <c r="I80" i="16"/>
  <c r="K81" i="16"/>
  <c r="M82" i="16"/>
  <c r="I84" i="16"/>
  <c r="K85" i="16"/>
  <c r="M86" i="16"/>
  <c r="J88" i="16"/>
  <c r="M89" i="16"/>
  <c r="J91" i="16"/>
  <c r="N92" i="16"/>
  <c r="M97" i="16"/>
  <c r="K100" i="16"/>
  <c r="I103" i="16"/>
  <c r="M105" i="16"/>
  <c r="J111" i="16"/>
  <c r="J129" i="16"/>
  <c r="L132" i="16"/>
  <c r="I136" i="16"/>
  <c r="J197" i="16"/>
  <c r="M245" i="16"/>
  <c r="N108" i="16"/>
  <c r="M108" i="16"/>
  <c r="J108" i="16"/>
  <c r="N156" i="16"/>
  <c r="M156" i="16"/>
  <c r="L156" i="16"/>
  <c r="K156" i="16"/>
  <c r="J156" i="16"/>
  <c r="I156" i="16"/>
  <c r="N188" i="16"/>
  <c r="M188" i="16"/>
  <c r="L188" i="16"/>
  <c r="K188" i="16"/>
  <c r="J188" i="16"/>
  <c r="I188" i="16"/>
  <c r="L228" i="16"/>
  <c r="N228" i="16"/>
  <c r="M228" i="16"/>
  <c r="K228" i="16"/>
  <c r="J228" i="16"/>
  <c r="O260" i="16"/>
  <c r="L260" i="16"/>
  <c r="J260" i="16"/>
  <c r="I260" i="16"/>
  <c r="M260" i="16"/>
  <c r="K260" i="16"/>
  <c r="O308" i="16"/>
  <c r="L308" i="16"/>
  <c r="J308" i="16"/>
  <c r="I308" i="16"/>
  <c r="M308" i="16"/>
  <c r="K308" i="16"/>
  <c r="O348" i="16"/>
  <c r="M348" i="16"/>
  <c r="L348" i="16"/>
  <c r="K348" i="16"/>
  <c r="J348" i="16"/>
  <c r="I348" i="16"/>
  <c r="N348" i="16"/>
  <c r="O388" i="16"/>
  <c r="M388" i="16"/>
  <c r="L388" i="16"/>
  <c r="K388" i="16"/>
  <c r="J388" i="16"/>
  <c r="I388" i="16"/>
  <c r="N388" i="16"/>
  <c r="O444" i="16"/>
  <c r="K444" i="16"/>
  <c r="I444" i="16"/>
  <c r="M444" i="16"/>
  <c r="N444" i="16"/>
  <c r="L444" i="16"/>
  <c r="J444" i="16"/>
  <c r="O492" i="16"/>
  <c r="K492" i="16"/>
  <c r="J492" i="16"/>
  <c r="I492" i="16"/>
  <c r="N492" i="16"/>
  <c r="M492" i="16"/>
  <c r="L492" i="16"/>
  <c r="O548" i="16"/>
  <c r="K548" i="16"/>
  <c r="J548" i="16"/>
  <c r="I548" i="16"/>
  <c r="N548" i="16"/>
  <c r="M548" i="16"/>
  <c r="L548" i="16"/>
  <c r="O596" i="16"/>
  <c r="L596" i="16"/>
  <c r="J596" i="16"/>
  <c r="I596" i="16"/>
  <c r="N596" i="16"/>
  <c r="M596" i="16"/>
  <c r="K596" i="16"/>
  <c r="O636" i="16"/>
  <c r="L636" i="16"/>
  <c r="J636" i="16"/>
  <c r="I636" i="16"/>
  <c r="N636" i="16"/>
  <c r="M636" i="16"/>
  <c r="K636" i="16"/>
  <c r="O684" i="16"/>
  <c r="N684" i="16"/>
  <c r="M684" i="16"/>
  <c r="L684" i="16"/>
  <c r="J684" i="16"/>
  <c r="I684" i="16"/>
  <c r="K684" i="16"/>
  <c r="O724" i="16"/>
  <c r="N724" i="16"/>
  <c r="M724" i="16"/>
  <c r="L724" i="16"/>
  <c r="K724" i="16"/>
  <c r="J724" i="16"/>
  <c r="I724" i="16"/>
  <c r="O764" i="16"/>
  <c r="N764" i="16"/>
  <c r="M764" i="16"/>
  <c r="L764" i="16"/>
  <c r="K764" i="16"/>
  <c r="J764" i="16"/>
  <c r="I764" i="16"/>
  <c r="O812" i="16"/>
  <c r="N812" i="16"/>
  <c r="M812" i="16"/>
  <c r="L812" i="16"/>
  <c r="K812" i="16"/>
  <c r="J812" i="16"/>
  <c r="I812" i="16"/>
  <c r="O868" i="16"/>
  <c r="N868" i="16"/>
  <c r="K868" i="16"/>
  <c r="M868" i="16"/>
  <c r="L868" i="16"/>
  <c r="J868" i="16"/>
  <c r="I868" i="16"/>
  <c r="O924" i="16"/>
  <c r="N924" i="16"/>
  <c r="M924" i="16"/>
  <c r="L924" i="16"/>
  <c r="K924" i="16"/>
  <c r="J924" i="16"/>
  <c r="I924" i="16"/>
  <c r="O988" i="16"/>
  <c r="I988" i="16"/>
  <c r="N988" i="16"/>
  <c r="M988" i="16"/>
  <c r="L988" i="16"/>
  <c r="J988" i="16"/>
  <c r="K988" i="16"/>
  <c r="I100" i="16"/>
  <c r="N300" i="16"/>
  <c r="I125" i="16"/>
  <c r="M125" i="16"/>
  <c r="L125" i="16"/>
  <c r="I205" i="16"/>
  <c r="N205" i="16"/>
  <c r="M205" i="16"/>
  <c r="L205" i="16"/>
  <c r="K205" i="16"/>
  <c r="I94" i="16"/>
  <c r="K102" i="16"/>
  <c r="J102" i="16"/>
  <c r="I102" i="16"/>
  <c r="N102" i="16"/>
  <c r="K118" i="16"/>
  <c r="J118" i="16"/>
  <c r="I118" i="16"/>
  <c r="N118" i="16"/>
  <c r="K126" i="16"/>
  <c r="J126" i="16"/>
  <c r="I126" i="16"/>
  <c r="N126" i="16"/>
  <c r="K134" i="16"/>
  <c r="J134" i="16"/>
  <c r="I134" i="16"/>
  <c r="N134" i="16"/>
  <c r="K142" i="16"/>
  <c r="J142" i="16"/>
  <c r="I142" i="16"/>
  <c r="N142" i="16"/>
  <c r="M142" i="16"/>
  <c r="K150" i="16"/>
  <c r="J150" i="16"/>
  <c r="I150" i="16"/>
  <c r="N150" i="16"/>
  <c r="M150" i="16"/>
  <c r="K158" i="16"/>
  <c r="J158" i="16"/>
  <c r="I158" i="16"/>
  <c r="N158" i="16"/>
  <c r="M158" i="16"/>
  <c r="K166" i="16"/>
  <c r="J166" i="16"/>
  <c r="I166" i="16"/>
  <c r="N166" i="16"/>
  <c r="M166" i="16"/>
  <c r="K174" i="16"/>
  <c r="J174" i="16"/>
  <c r="I174" i="16"/>
  <c r="N174" i="16"/>
  <c r="M174" i="16"/>
  <c r="K182" i="16"/>
  <c r="J182" i="16"/>
  <c r="I182" i="16"/>
  <c r="N182" i="16"/>
  <c r="M182" i="16"/>
  <c r="K190" i="16"/>
  <c r="J190" i="16"/>
  <c r="I190" i="16"/>
  <c r="N190" i="16"/>
  <c r="M190" i="16"/>
  <c r="K198" i="16"/>
  <c r="J198" i="16"/>
  <c r="I198" i="16"/>
  <c r="N198" i="16"/>
  <c r="M198" i="16"/>
  <c r="K206" i="16"/>
  <c r="J206" i="16"/>
  <c r="I206" i="16"/>
  <c r="N206" i="16"/>
  <c r="M206" i="16"/>
  <c r="K214" i="16"/>
  <c r="J214" i="16"/>
  <c r="I214" i="16"/>
  <c r="N214" i="16"/>
  <c r="M214" i="16"/>
  <c r="L222" i="16"/>
  <c r="K222" i="16"/>
  <c r="J222" i="16"/>
  <c r="I222" i="16"/>
  <c r="N222" i="16"/>
  <c r="L230" i="16"/>
  <c r="N230" i="16"/>
  <c r="M230" i="16"/>
  <c r="K230" i="16"/>
  <c r="J230" i="16"/>
  <c r="I230" i="16"/>
  <c r="L238" i="16"/>
  <c r="K238" i="16"/>
  <c r="J238" i="16"/>
  <c r="I238" i="16"/>
  <c r="N238" i="16"/>
  <c r="L246" i="16"/>
  <c r="N246" i="16"/>
  <c r="M246" i="16"/>
  <c r="K246" i="16"/>
  <c r="J246" i="16"/>
  <c r="I246" i="16"/>
  <c r="L254" i="16"/>
  <c r="K254" i="16"/>
  <c r="J254" i="16"/>
  <c r="I254" i="16"/>
  <c r="N254" i="16"/>
  <c r="O262" i="16"/>
  <c r="N262" i="16"/>
  <c r="M262" i="16"/>
  <c r="L262" i="16"/>
  <c r="K262" i="16"/>
  <c r="J262" i="16"/>
  <c r="I262" i="16"/>
  <c r="O270" i="16"/>
  <c r="N270" i="16"/>
  <c r="M270" i="16"/>
  <c r="L270" i="16"/>
  <c r="K270" i="16"/>
  <c r="J270" i="16"/>
  <c r="I270" i="16"/>
  <c r="O278" i="16"/>
  <c r="N278" i="16"/>
  <c r="M278" i="16"/>
  <c r="L278" i="16"/>
  <c r="K278" i="16"/>
  <c r="J278" i="16"/>
  <c r="I278" i="16"/>
  <c r="O286" i="16"/>
  <c r="N286" i="16"/>
  <c r="M286" i="16"/>
  <c r="L286" i="16"/>
  <c r="K286" i="16"/>
  <c r="J286" i="16"/>
  <c r="I286" i="16"/>
  <c r="O294" i="16"/>
  <c r="N294" i="16"/>
  <c r="M294" i="16"/>
  <c r="L294" i="16"/>
  <c r="K294" i="16"/>
  <c r="J294" i="16"/>
  <c r="I294" i="16"/>
  <c r="O302" i="16"/>
  <c r="N302" i="16"/>
  <c r="M302" i="16"/>
  <c r="L302" i="16"/>
  <c r="K302" i="16"/>
  <c r="J302" i="16"/>
  <c r="I302" i="16"/>
  <c r="O310" i="16"/>
  <c r="N310" i="16"/>
  <c r="M310" i="16"/>
  <c r="L310" i="16"/>
  <c r="K310" i="16"/>
  <c r="J310" i="16"/>
  <c r="I310" i="16"/>
  <c r="O318" i="16"/>
  <c r="N318" i="16"/>
  <c r="M318" i="16"/>
  <c r="L318" i="16"/>
  <c r="K318" i="16"/>
  <c r="J318" i="16"/>
  <c r="I318" i="16"/>
  <c r="O326" i="16"/>
  <c r="I326" i="16"/>
  <c r="N326" i="16"/>
  <c r="M326" i="16"/>
  <c r="L326" i="16"/>
  <c r="K326" i="16"/>
  <c r="O334" i="16"/>
  <c r="I334" i="16"/>
  <c r="N334" i="16"/>
  <c r="M334" i="16"/>
  <c r="L334" i="16"/>
  <c r="K334" i="16"/>
  <c r="J334" i="16"/>
  <c r="O342" i="16"/>
  <c r="I342" i="16"/>
  <c r="N342" i="16"/>
  <c r="M342" i="16"/>
  <c r="L342" i="16"/>
  <c r="K342" i="16"/>
  <c r="O350" i="16"/>
  <c r="I350" i="16"/>
  <c r="N350" i="16"/>
  <c r="M350" i="16"/>
  <c r="L350" i="16"/>
  <c r="K350" i="16"/>
  <c r="J350" i="16"/>
  <c r="O358" i="16"/>
  <c r="I358" i="16"/>
  <c r="N358" i="16"/>
  <c r="M358" i="16"/>
  <c r="L358" i="16"/>
  <c r="K358" i="16"/>
  <c r="O366" i="16"/>
  <c r="I366" i="16"/>
  <c r="N366" i="16"/>
  <c r="M366" i="16"/>
  <c r="L366" i="16"/>
  <c r="K366" i="16"/>
  <c r="J366" i="16"/>
  <c r="O374" i="16"/>
  <c r="I374" i="16"/>
  <c r="N374" i="16"/>
  <c r="M374" i="16"/>
  <c r="L374" i="16"/>
  <c r="K374" i="16"/>
  <c r="O382" i="16"/>
  <c r="I382" i="16"/>
  <c r="N382" i="16"/>
  <c r="M382" i="16"/>
  <c r="L382" i="16"/>
  <c r="K382" i="16"/>
  <c r="J382" i="16"/>
  <c r="O390" i="16"/>
  <c r="M390" i="16"/>
  <c r="I390" i="16"/>
  <c r="N390" i="16"/>
  <c r="L390" i="16"/>
  <c r="K390" i="16"/>
  <c r="O398" i="16"/>
  <c r="M398" i="16"/>
  <c r="K398" i="16"/>
  <c r="J398" i="16"/>
  <c r="I398" i="16"/>
  <c r="N398" i="16"/>
  <c r="O406" i="16"/>
  <c r="M406" i="16"/>
  <c r="K406" i="16"/>
  <c r="N406" i="16"/>
  <c r="L406" i="16"/>
  <c r="J406" i="16"/>
  <c r="I406" i="16"/>
  <c r="O414" i="16"/>
  <c r="M414" i="16"/>
  <c r="K414" i="16"/>
  <c r="N414" i="16"/>
  <c r="L414" i="16"/>
  <c r="J414" i="16"/>
  <c r="I414" i="16"/>
  <c r="O422" i="16"/>
  <c r="M422" i="16"/>
  <c r="K422" i="16"/>
  <c r="I422" i="16"/>
  <c r="J422" i="16"/>
  <c r="N422" i="16"/>
  <c r="L422" i="16"/>
  <c r="O430" i="16"/>
  <c r="M430" i="16"/>
  <c r="L430" i="16"/>
  <c r="K430" i="16"/>
  <c r="I430" i="16"/>
  <c r="N430" i="16"/>
  <c r="J430" i="16"/>
  <c r="O438" i="16"/>
  <c r="M438" i="16"/>
  <c r="L438" i="16"/>
  <c r="K438" i="16"/>
  <c r="I438" i="16"/>
  <c r="N438" i="16"/>
  <c r="J438" i="16"/>
  <c r="O446" i="16"/>
  <c r="M446" i="16"/>
  <c r="L446" i="16"/>
  <c r="K446" i="16"/>
  <c r="I446" i="16"/>
  <c r="N446" i="16"/>
  <c r="J446" i="16"/>
  <c r="O454" i="16"/>
  <c r="M454" i="16"/>
  <c r="L454" i="16"/>
  <c r="K454" i="16"/>
  <c r="I454" i="16"/>
  <c r="N454" i="16"/>
  <c r="J454" i="16"/>
  <c r="O462" i="16"/>
  <c r="M462" i="16"/>
  <c r="L462" i="16"/>
  <c r="K462" i="16"/>
  <c r="I462" i="16"/>
  <c r="N462" i="16"/>
  <c r="J462" i="16"/>
  <c r="O470" i="16"/>
  <c r="M470" i="16"/>
  <c r="L470" i="16"/>
  <c r="K470" i="16"/>
  <c r="I470" i="16"/>
  <c r="N470" i="16"/>
  <c r="J470" i="16"/>
  <c r="O478" i="16"/>
  <c r="N478" i="16"/>
  <c r="M478" i="16"/>
  <c r="L478" i="16"/>
  <c r="K478" i="16"/>
  <c r="I478" i="16"/>
  <c r="J478" i="16"/>
  <c r="O486" i="16"/>
  <c r="N486" i="16"/>
  <c r="M486" i="16"/>
  <c r="L486" i="16"/>
  <c r="K486" i="16"/>
  <c r="J486" i="16"/>
  <c r="I486" i="16"/>
  <c r="O494" i="16"/>
  <c r="N494" i="16"/>
  <c r="M494" i="16"/>
  <c r="L494" i="16"/>
  <c r="K494" i="16"/>
  <c r="J494" i="16"/>
  <c r="I494" i="16"/>
  <c r="O502" i="16"/>
  <c r="N502" i="16"/>
  <c r="M502" i="16"/>
  <c r="L502" i="16"/>
  <c r="K502" i="16"/>
  <c r="J502" i="16"/>
  <c r="I502" i="16"/>
  <c r="O510" i="16"/>
  <c r="N510" i="16"/>
  <c r="M510" i="16"/>
  <c r="L510" i="16"/>
  <c r="K510" i="16"/>
  <c r="J510" i="16"/>
  <c r="I510" i="16"/>
  <c r="O518" i="16"/>
  <c r="N518" i="16"/>
  <c r="M518" i="16"/>
  <c r="L518" i="16"/>
  <c r="K518" i="16"/>
  <c r="J518" i="16"/>
  <c r="I518" i="16"/>
  <c r="O526" i="16"/>
  <c r="N526" i="16"/>
  <c r="M526" i="16"/>
  <c r="L526" i="16"/>
  <c r="K526" i="16"/>
  <c r="J526" i="16"/>
  <c r="I526" i="16"/>
  <c r="O534" i="16"/>
  <c r="N534" i="16"/>
  <c r="M534" i="16"/>
  <c r="L534" i="16"/>
  <c r="K534" i="16"/>
  <c r="J534" i="16"/>
  <c r="I534" i="16"/>
  <c r="O542" i="16"/>
  <c r="N542" i="16"/>
  <c r="M542" i="16"/>
  <c r="L542" i="16"/>
  <c r="K542" i="16"/>
  <c r="J542" i="16"/>
  <c r="I542" i="16"/>
  <c r="O550" i="16"/>
  <c r="N550" i="16"/>
  <c r="M550" i="16"/>
  <c r="L550" i="16"/>
  <c r="K550" i="16"/>
  <c r="J550" i="16"/>
  <c r="I550" i="16"/>
  <c r="O558" i="16"/>
  <c r="N558" i="16"/>
  <c r="M558" i="16"/>
  <c r="L558" i="16"/>
  <c r="K558" i="16"/>
  <c r="J558" i="16"/>
  <c r="I558" i="16"/>
  <c r="O566" i="16"/>
  <c r="N566" i="16"/>
  <c r="M566" i="16"/>
  <c r="L566" i="16"/>
  <c r="K566" i="16"/>
  <c r="J566" i="16"/>
  <c r="I566" i="16"/>
  <c r="O574" i="16"/>
  <c r="N574" i="16"/>
  <c r="J574" i="16"/>
  <c r="I574" i="16"/>
  <c r="M574" i="16"/>
  <c r="L574" i="16"/>
  <c r="O582" i="16"/>
  <c r="N582" i="16"/>
  <c r="L582" i="16"/>
  <c r="J582" i="16"/>
  <c r="I582" i="16"/>
  <c r="M582" i="16"/>
  <c r="K582" i="16"/>
  <c r="O590" i="16"/>
  <c r="N590" i="16"/>
  <c r="M590" i="16"/>
  <c r="L590" i="16"/>
  <c r="J590" i="16"/>
  <c r="K590" i="16"/>
  <c r="I590" i="16"/>
  <c r="O598" i="16"/>
  <c r="N598" i="16"/>
  <c r="M598" i="16"/>
  <c r="L598" i="16"/>
  <c r="J598" i="16"/>
  <c r="K598" i="16"/>
  <c r="I598" i="16"/>
  <c r="O606" i="16"/>
  <c r="N606" i="16"/>
  <c r="M606" i="16"/>
  <c r="L606" i="16"/>
  <c r="J606" i="16"/>
  <c r="K606" i="16"/>
  <c r="I606" i="16"/>
  <c r="O614" i="16"/>
  <c r="N614" i="16"/>
  <c r="M614" i="16"/>
  <c r="L614" i="16"/>
  <c r="J614" i="16"/>
  <c r="K614" i="16"/>
  <c r="I614" i="16"/>
  <c r="O622" i="16"/>
  <c r="N622" i="16"/>
  <c r="M622" i="16"/>
  <c r="L622" i="16"/>
  <c r="J622" i="16"/>
  <c r="K622" i="16"/>
  <c r="I622" i="16"/>
  <c r="O630" i="16"/>
  <c r="N630" i="16"/>
  <c r="M630" i="16"/>
  <c r="L630" i="16"/>
  <c r="J630" i="16"/>
  <c r="K630" i="16"/>
  <c r="I630" i="16"/>
  <c r="O638" i="16"/>
  <c r="N638" i="16"/>
  <c r="M638" i="16"/>
  <c r="L638" i="16"/>
  <c r="J638" i="16"/>
  <c r="K638" i="16"/>
  <c r="I638" i="16"/>
  <c r="O646" i="16"/>
  <c r="N646" i="16"/>
  <c r="M646" i="16"/>
  <c r="L646" i="16"/>
  <c r="J646" i="16"/>
  <c r="K646" i="16"/>
  <c r="I646" i="16"/>
  <c r="O654" i="16"/>
  <c r="N654" i="16"/>
  <c r="M654" i="16"/>
  <c r="L654" i="16"/>
  <c r="J654" i="16"/>
  <c r="K654" i="16"/>
  <c r="I654" i="16"/>
  <c r="O662" i="16"/>
  <c r="J662" i="16"/>
  <c r="M662" i="16"/>
  <c r="N662" i="16"/>
  <c r="L662" i="16"/>
  <c r="K662" i="16"/>
  <c r="I662" i="16"/>
  <c r="O670" i="16"/>
  <c r="J670" i="16"/>
  <c r="M670" i="16"/>
  <c r="K670" i="16"/>
  <c r="I670" i="16"/>
  <c r="N670" i="16"/>
  <c r="L670" i="16"/>
  <c r="O678" i="16"/>
  <c r="J678" i="16"/>
  <c r="I678" i="16"/>
  <c r="N678" i="16"/>
  <c r="M678" i="16"/>
  <c r="L678" i="16"/>
  <c r="K678" i="16"/>
  <c r="O686" i="16"/>
  <c r="J686" i="16"/>
  <c r="I686" i="16"/>
  <c r="N686" i="16"/>
  <c r="M686" i="16"/>
  <c r="L686" i="16"/>
  <c r="K686" i="16"/>
  <c r="O694" i="16"/>
  <c r="J694" i="16"/>
  <c r="I694" i="16"/>
  <c r="N694" i="16"/>
  <c r="M694" i="16"/>
  <c r="L694" i="16"/>
  <c r="K694" i="16"/>
  <c r="O702" i="16"/>
  <c r="J702" i="16"/>
  <c r="I702" i="16"/>
  <c r="N702" i="16"/>
  <c r="M702" i="16"/>
  <c r="L702" i="16"/>
  <c r="K702" i="16"/>
  <c r="O710" i="16"/>
  <c r="J710" i="16"/>
  <c r="I710" i="16"/>
  <c r="N710" i="16"/>
  <c r="M710" i="16"/>
  <c r="L710" i="16"/>
  <c r="K710" i="16"/>
  <c r="O718" i="16"/>
  <c r="J718" i="16"/>
  <c r="I718" i="16"/>
  <c r="N718" i="16"/>
  <c r="M718" i="16"/>
  <c r="L718" i="16"/>
  <c r="K718" i="16"/>
  <c r="O726" i="16"/>
  <c r="J726" i="16"/>
  <c r="I726" i="16"/>
  <c r="N726" i="16"/>
  <c r="M726" i="16"/>
  <c r="L726" i="16"/>
  <c r="K726" i="16"/>
  <c r="O734" i="16"/>
  <c r="J734" i="16"/>
  <c r="I734" i="16"/>
  <c r="N734" i="16"/>
  <c r="M734" i="16"/>
  <c r="L734" i="16"/>
  <c r="K734" i="16"/>
  <c r="O742" i="16"/>
  <c r="J742" i="16"/>
  <c r="I742" i="16"/>
  <c r="N742" i="16"/>
  <c r="M742" i="16"/>
  <c r="L742" i="16"/>
  <c r="K742" i="16"/>
  <c r="O750" i="16"/>
  <c r="J750" i="16"/>
  <c r="I750" i="16"/>
  <c r="N750" i="16"/>
  <c r="M750" i="16"/>
  <c r="L750" i="16"/>
  <c r="K750" i="16"/>
  <c r="O758" i="16"/>
  <c r="J758" i="16"/>
  <c r="I758" i="16"/>
  <c r="N758" i="16"/>
  <c r="M758" i="16"/>
  <c r="L758" i="16"/>
  <c r="K758" i="16"/>
  <c r="O766" i="16"/>
  <c r="J766" i="16"/>
  <c r="I766" i="16"/>
  <c r="N766" i="16"/>
  <c r="M766" i="16"/>
  <c r="L766" i="16"/>
  <c r="K766" i="16"/>
  <c r="O774" i="16"/>
  <c r="J774" i="16"/>
  <c r="I774" i="16"/>
  <c r="N774" i="16"/>
  <c r="M774" i="16"/>
  <c r="L774" i="16"/>
  <c r="K774" i="16"/>
  <c r="O782" i="16"/>
  <c r="J782" i="16"/>
  <c r="I782" i="16"/>
  <c r="N782" i="16"/>
  <c r="M782" i="16"/>
  <c r="L782" i="16"/>
  <c r="K782" i="16"/>
  <c r="O790" i="16"/>
  <c r="J790" i="16"/>
  <c r="I790" i="16"/>
  <c r="N790" i="16"/>
  <c r="M790" i="16"/>
  <c r="L790" i="16"/>
  <c r="K790" i="16"/>
  <c r="O798" i="16"/>
  <c r="J798" i="16"/>
  <c r="I798" i="16"/>
  <c r="N798" i="16"/>
  <c r="M798" i="16"/>
  <c r="L798" i="16"/>
  <c r="K798" i="16"/>
  <c r="O806" i="16"/>
  <c r="J806" i="16"/>
  <c r="I806" i="16"/>
  <c r="N806" i="16"/>
  <c r="M806" i="16"/>
  <c r="L806" i="16"/>
  <c r="K806" i="16"/>
  <c r="O814" i="16"/>
  <c r="J814" i="16"/>
  <c r="I814" i="16"/>
  <c r="N814" i="16"/>
  <c r="M814" i="16"/>
  <c r="L814" i="16"/>
  <c r="K814" i="16"/>
  <c r="O822" i="16"/>
  <c r="J822" i="16"/>
  <c r="I822" i="16"/>
  <c r="N822" i="16"/>
  <c r="M822" i="16"/>
  <c r="L822" i="16"/>
  <c r="K822" i="16"/>
  <c r="O830" i="16"/>
  <c r="J830" i="16"/>
  <c r="I830" i="16"/>
  <c r="N830" i="16"/>
  <c r="M830" i="16"/>
  <c r="L830" i="16"/>
  <c r="K830" i="16"/>
  <c r="O838" i="16"/>
  <c r="J838" i="16"/>
  <c r="I838" i="16"/>
  <c r="N838" i="16"/>
  <c r="M838" i="16"/>
  <c r="L838" i="16"/>
  <c r="K838" i="16"/>
  <c r="O846" i="16"/>
  <c r="J846" i="16"/>
  <c r="I846" i="16"/>
  <c r="N846" i="16"/>
  <c r="M846" i="16"/>
  <c r="L846" i="16"/>
  <c r="K846" i="16"/>
  <c r="O854" i="16"/>
  <c r="J854" i="16"/>
  <c r="I854" i="16"/>
  <c r="N854" i="16"/>
  <c r="M854" i="16"/>
  <c r="L854" i="16"/>
  <c r="K854" i="16"/>
  <c r="O862" i="16"/>
  <c r="L862" i="16"/>
  <c r="J862" i="16"/>
  <c r="K862" i="16"/>
  <c r="I862" i="16"/>
  <c r="N862" i="16"/>
  <c r="M862" i="16"/>
  <c r="O870" i="16"/>
  <c r="L870" i="16"/>
  <c r="J870" i="16"/>
  <c r="N870" i="16"/>
  <c r="M870" i="16"/>
  <c r="K870" i="16"/>
  <c r="I870" i="16"/>
  <c r="O878" i="16"/>
  <c r="L878" i="16"/>
  <c r="J878" i="16"/>
  <c r="I878" i="16"/>
  <c r="N878" i="16"/>
  <c r="M878" i="16"/>
  <c r="K878" i="16"/>
  <c r="O886" i="16"/>
  <c r="L886" i="16"/>
  <c r="J886" i="16"/>
  <c r="I886" i="16"/>
  <c r="N886" i="16"/>
  <c r="M886" i="16"/>
  <c r="K886" i="16"/>
  <c r="O894" i="16"/>
  <c r="L894" i="16"/>
  <c r="J894" i="16"/>
  <c r="I894" i="16"/>
  <c r="N894" i="16"/>
  <c r="M894" i="16"/>
  <c r="K894" i="16"/>
  <c r="O902" i="16"/>
  <c r="L902" i="16"/>
  <c r="J902" i="16"/>
  <c r="I902" i="16"/>
  <c r="N902" i="16"/>
  <c r="M902" i="16"/>
  <c r="K902" i="16"/>
  <c r="O910" i="16"/>
  <c r="L910" i="16"/>
  <c r="J910" i="16"/>
  <c r="I910" i="16"/>
  <c r="N910" i="16"/>
  <c r="M910" i="16"/>
  <c r="K910" i="16"/>
  <c r="O918" i="16"/>
  <c r="L918" i="16"/>
  <c r="K918" i="16"/>
  <c r="J918" i="16"/>
  <c r="I918" i="16"/>
  <c r="N918" i="16"/>
  <c r="M918" i="16"/>
  <c r="O926" i="16"/>
  <c r="L926" i="16"/>
  <c r="K926" i="16"/>
  <c r="J926" i="16"/>
  <c r="I926" i="16"/>
  <c r="N926" i="16"/>
  <c r="M926" i="16"/>
  <c r="O934" i="16"/>
  <c r="L934" i="16"/>
  <c r="K934" i="16"/>
  <c r="J934" i="16"/>
  <c r="I934" i="16"/>
  <c r="N934" i="16"/>
  <c r="M934" i="16"/>
  <c r="O942" i="16"/>
  <c r="L942" i="16"/>
  <c r="K942" i="16"/>
  <c r="J942" i="16"/>
  <c r="I942" i="16"/>
  <c r="N942" i="16"/>
  <c r="M942" i="16"/>
  <c r="O950" i="16"/>
  <c r="L950" i="16"/>
  <c r="K950" i="16"/>
  <c r="J950" i="16"/>
  <c r="N950" i="16"/>
  <c r="M950" i="16"/>
  <c r="I950" i="16"/>
  <c r="O958" i="16"/>
  <c r="L958" i="16"/>
  <c r="K958" i="16"/>
  <c r="J958" i="16"/>
  <c r="I958" i="16"/>
  <c r="N958" i="16"/>
  <c r="M958" i="16"/>
  <c r="O966" i="16"/>
  <c r="L966" i="16"/>
  <c r="K966" i="16"/>
  <c r="J966" i="16"/>
  <c r="I966" i="16"/>
  <c r="N966" i="16"/>
  <c r="M966" i="16"/>
  <c r="O974" i="16"/>
  <c r="L974" i="16"/>
  <c r="K974" i="16"/>
  <c r="J974" i="16"/>
  <c r="I974" i="16"/>
  <c r="N974" i="16"/>
  <c r="M974" i="16"/>
  <c r="O982" i="16"/>
  <c r="M982" i="16"/>
  <c r="L982" i="16"/>
  <c r="K982" i="16"/>
  <c r="J982" i="16"/>
  <c r="I982" i="16"/>
  <c r="N982" i="16"/>
  <c r="O990" i="16"/>
  <c r="M990" i="16"/>
  <c r="L990" i="16"/>
  <c r="K990" i="16"/>
  <c r="J990" i="16"/>
  <c r="I990" i="16"/>
  <c r="N990" i="16"/>
  <c r="O998" i="16"/>
  <c r="M998" i="16"/>
  <c r="L998" i="16"/>
  <c r="K998" i="16"/>
  <c r="J998" i="16"/>
  <c r="I998" i="16"/>
  <c r="N998" i="16"/>
  <c r="J50" i="16"/>
  <c r="J52" i="16"/>
  <c r="L53" i="16"/>
  <c r="N54" i="16"/>
  <c r="J56" i="16"/>
  <c r="L57" i="16"/>
  <c r="N58" i="16"/>
  <c r="J60" i="16"/>
  <c r="L61" i="16"/>
  <c r="N62" i="16"/>
  <c r="J64" i="16"/>
  <c r="L65" i="16"/>
  <c r="N66" i="16"/>
  <c r="J68" i="16"/>
  <c r="L69" i="16"/>
  <c r="N70" i="16"/>
  <c r="J72" i="16"/>
  <c r="L73" i="16"/>
  <c r="N74" i="16"/>
  <c r="J76" i="16"/>
  <c r="L77" i="16"/>
  <c r="N78" i="16"/>
  <c r="J80" i="16"/>
  <c r="L81" i="16"/>
  <c r="N82" i="16"/>
  <c r="J84" i="16"/>
  <c r="L85" i="16"/>
  <c r="N86" i="16"/>
  <c r="K88" i="16"/>
  <c r="N89" i="16"/>
  <c r="L91" i="16"/>
  <c r="I93" i="16"/>
  <c r="L94" i="16"/>
  <c r="I96" i="16"/>
  <c r="L108" i="16"/>
  <c r="J115" i="16"/>
  <c r="M118" i="16"/>
  <c r="L122" i="16"/>
  <c r="N125" i="16"/>
  <c r="K129" i="16"/>
  <c r="J133" i="16"/>
  <c r="L166" i="16"/>
  <c r="L198" i="16"/>
  <c r="J374" i="16"/>
  <c r="N140" i="16"/>
  <c r="M140" i="16"/>
  <c r="L140" i="16"/>
  <c r="K140" i="16"/>
  <c r="J140" i="16"/>
  <c r="I140" i="16"/>
  <c r="O276" i="16"/>
  <c r="L276" i="16"/>
  <c r="J276" i="16"/>
  <c r="I276" i="16"/>
  <c r="M276" i="16"/>
  <c r="K276" i="16"/>
  <c r="O412" i="16"/>
  <c r="K412" i="16"/>
  <c r="I412" i="16"/>
  <c r="N412" i="16"/>
  <c r="M412" i="16"/>
  <c r="L412" i="16"/>
  <c r="J412" i="16"/>
  <c r="O532" i="16"/>
  <c r="K532" i="16"/>
  <c r="J532" i="16"/>
  <c r="I532" i="16"/>
  <c r="N532" i="16"/>
  <c r="M532" i="16"/>
  <c r="L532" i="16"/>
  <c r="O652" i="16"/>
  <c r="L652" i="16"/>
  <c r="J652" i="16"/>
  <c r="I652" i="16"/>
  <c r="N652" i="16"/>
  <c r="M652" i="16"/>
  <c r="K652" i="16"/>
  <c r="O756" i="16"/>
  <c r="N756" i="16"/>
  <c r="M756" i="16"/>
  <c r="L756" i="16"/>
  <c r="K756" i="16"/>
  <c r="J756" i="16"/>
  <c r="I756" i="16"/>
  <c r="O860" i="16"/>
  <c r="N860" i="16"/>
  <c r="K860" i="16"/>
  <c r="J860" i="16"/>
  <c r="I860" i="16"/>
  <c r="M860" i="16"/>
  <c r="L860" i="16"/>
  <c r="O948" i="16"/>
  <c r="N948" i="16"/>
  <c r="M948" i="16"/>
  <c r="L948" i="16"/>
  <c r="K948" i="16"/>
  <c r="J948" i="16"/>
  <c r="I948" i="16"/>
  <c r="I244" i="16"/>
  <c r="I149" i="16"/>
  <c r="N149" i="16"/>
  <c r="M149" i="16"/>
  <c r="L149" i="16"/>
  <c r="K149" i="16"/>
  <c r="N253" i="16"/>
  <c r="J253" i="16"/>
  <c r="M253" i="16"/>
  <c r="L253" i="16"/>
  <c r="K253" i="16"/>
  <c r="I253" i="16"/>
  <c r="K87" i="16"/>
  <c r="K95" i="16"/>
  <c r="M103" i="16"/>
  <c r="L103" i="16"/>
  <c r="K103" i="16"/>
  <c r="M111" i="16"/>
  <c r="L111" i="16"/>
  <c r="K111" i="16"/>
  <c r="I111" i="16"/>
  <c r="M119" i="16"/>
  <c r="L119" i="16"/>
  <c r="K119" i="16"/>
  <c r="I119" i="16"/>
  <c r="M127" i="16"/>
  <c r="L127" i="16"/>
  <c r="K127" i="16"/>
  <c r="I127" i="16"/>
  <c r="M135" i="16"/>
  <c r="L135" i="16"/>
  <c r="K135" i="16"/>
  <c r="I135" i="16"/>
  <c r="M143" i="16"/>
  <c r="L143" i="16"/>
  <c r="K143" i="16"/>
  <c r="J143" i="16"/>
  <c r="I143" i="16"/>
  <c r="M151" i="16"/>
  <c r="L151" i="16"/>
  <c r="K151" i="16"/>
  <c r="J151" i="16"/>
  <c r="I151" i="16"/>
  <c r="M159" i="16"/>
  <c r="L159" i="16"/>
  <c r="K159" i="16"/>
  <c r="J159" i="16"/>
  <c r="I159" i="16"/>
  <c r="M167" i="16"/>
  <c r="L167" i="16"/>
  <c r="K167" i="16"/>
  <c r="J167" i="16"/>
  <c r="I167" i="16"/>
  <c r="M175" i="16"/>
  <c r="L175" i="16"/>
  <c r="K175" i="16"/>
  <c r="J175" i="16"/>
  <c r="I175" i="16"/>
  <c r="M183" i="16"/>
  <c r="L183" i="16"/>
  <c r="K183" i="16"/>
  <c r="J183" i="16"/>
  <c r="I183" i="16"/>
  <c r="M191" i="16"/>
  <c r="L191" i="16"/>
  <c r="K191" i="16"/>
  <c r="J191" i="16"/>
  <c r="I191" i="16"/>
  <c r="M199" i="16"/>
  <c r="L199" i="16"/>
  <c r="K199" i="16"/>
  <c r="J199" i="16"/>
  <c r="I199" i="16"/>
  <c r="M207" i="16"/>
  <c r="L207" i="16"/>
  <c r="K207" i="16"/>
  <c r="J207" i="16"/>
  <c r="I207" i="16"/>
  <c r="M215" i="16"/>
  <c r="L215" i="16"/>
  <c r="K215" i="16"/>
  <c r="J215" i="16"/>
  <c r="I215" i="16"/>
  <c r="J223" i="16"/>
  <c r="N223" i="16"/>
  <c r="M223" i="16"/>
  <c r="L223" i="16"/>
  <c r="K223" i="16"/>
  <c r="I223" i="16"/>
  <c r="J231" i="16"/>
  <c r="N231" i="16"/>
  <c r="K231" i="16"/>
  <c r="I231" i="16"/>
  <c r="M231" i="16"/>
  <c r="J239" i="16"/>
  <c r="N239" i="16"/>
  <c r="M239" i="16"/>
  <c r="L239" i="16"/>
  <c r="K239" i="16"/>
  <c r="I239" i="16"/>
  <c r="J247" i="16"/>
  <c r="N247" i="16"/>
  <c r="K247" i="16"/>
  <c r="I247" i="16"/>
  <c r="M247" i="16"/>
  <c r="J255" i="16"/>
  <c r="N255" i="16"/>
  <c r="M255" i="16"/>
  <c r="L255" i="16"/>
  <c r="K255" i="16"/>
  <c r="I255" i="16"/>
  <c r="O263" i="16"/>
  <c r="J263" i="16"/>
  <c r="N263" i="16"/>
  <c r="K263" i="16"/>
  <c r="I263" i="16"/>
  <c r="M263" i="16"/>
  <c r="O271" i="16"/>
  <c r="J271" i="16"/>
  <c r="N271" i="16"/>
  <c r="K271" i="16"/>
  <c r="I271" i="16"/>
  <c r="M271" i="16"/>
  <c r="O279" i="16"/>
  <c r="J279" i="16"/>
  <c r="N279" i="16"/>
  <c r="K279" i="16"/>
  <c r="I279" i="16"/>
  <c r="M279" i="16"/>
  <c r="O287" i="16"/>
  <c r="J287" i="16"/>
  <c r="N287" i="16"/>
  <c r="K287" i="16"/>
  <c r="I287" i="16"/>
  <c r="M287" i="16"/>
  <c r="O295" i="16"/>
  <c r="J295" i="16"/>
  <c r="N295" i="16"/>
  <c r="K295" i="16"/>
  <c r="I295" i="16"/>
  <c r="M295" i="16"/>
  <c r="O303" i="16"/>
  <c r="J303" i="16"/>
  <c r="N303" i="16"/>
  <c r="K303" i="16"/>
  <c r="I303" i="16"/>
  <c r="M303" i="16"/>
  <c r="O311" i="16"/>
  <c r="J311" i="16"/>
  <c r="N311" i="16"/>
  <c r="K311" i="16"/>
  <c r="I311" i="16"/>
  <c r="M311" i="16"/>
  <c r="O319" i="16"/>
  <c r="J319" i="16"/>
  <c r="N319" i="16"/>
  <c r="K319" i="16"/>
  <c r="I319" i="16"/>
  <c r="M319" i="16"/>
  <c r="O327" i="16"/>
  <c r="K327" i="16"/>
  <c r="J327" i="16"/>
  <c r="I327" i="16"/>
  <c r="N327" i="16"/>
  <c r="M327" i="16"/>
  <c r="L327" i="16"/>
  <c r="O335" i="16"/>
  <c r="K335" i="16"/>
  <c r="J335" i="16"/>
  <c r="I335" i="16"/>
  <c r="N335" i="16"/>
  <c r="M335" i="16"/>
  <c r="L335" i="16"/>
  <c r="O343" i="16"/>
  <c r="K343" i="16"/>
  <c r="J343" i="16"/>
  <c r="I343" i="16"/>
  <c r="N343" i="16"/>
  <c r="M343" i="16"/>
  <c r="L343" i="16"/>
  <c r="O351" i="16"/>
  <c r="K351" i="16"/>
  <c r="J351" i="16"/>
  <c r="I351" i="16"/>
  <c r="N351" i="16"/>
  <c r="M351" i="16"/>
  <c r="L351" i="16"/>
  <c r="O359" i="16"/>
  <c r="K359" i="16"/>
  <c r="J359" i="16"/>
  <c r="I359" i="16"/>
  <c r="N359" i="16"/>
  <c r="M359" i="16"/>
  <c r="L359" i="16"/>
  <c r="O367" i="16"/>
  <c r="K367" i="16"/>
  <c r="J367" i="16"/>
  <c r="I367" i="16"/>
  <c r="N367" i="16"/>
  <c r="M367" i="16"/>
  <c r="L367" i="16"/>
  <c r="O375" i="16"/>
  <c r="K375" i="16"/>
  <c r="J375" i="16"/>
  <c r="I375" i="16"/>
  <c r="N375" i="16"/>
  <c r="M375" i="16"/>
  <c r="L375" i="16"/>
  <c r="O383" i="16"/>
  <c r="K383" i="16"/>
  <c r="J383" i="16"/>
  <c r="I383" i="16"/>
  <c r="N383" i="16"/>
  <c r="M383" i="16"/>
  <c r="L383" i="16"/>
  <c r="O391" i="16"/>
  <c r="I391" i="16"/>
  <c r="M391" i="16"/>
  <c r="N391" i="16"/>
  <c r="L391" i="16"/>
  <c r="K391" i="16"/>
  <c r="J391" i="16"/>
  <c r="O399" i="16"/>
  <c r="I399" i="16"/>
  <c r="M399" i="16"/>
  <c r="N399" i="16"/>
  <c r="L399" i="16"/>
  <c r="K399" i="16"/>
  <c r="J399" i="16"/>
  <c r="O407" i="16"/>
  <c r="I407" i="16"/>
  <c r="M407" i="16"/>
  <c r="N407" i="16"/>
  <c r="L407" i="16"/>
  <c r="K407" i="16"/>
  <c r="O415" i="16"/>
  <c r="I415" i="16"/>
  <c r="M415" i="16"/>
  <c r="K415" i="16"/>
  <c r="J415" i="16"/>
  <c r="N415" i="16"/>
  <c r="O423" i="16"/>
  <c r="I423" i="16"/>
  <c r="M423" i="16"/>
  <c r="K423" i="16"/>
  <c r="N423" i="16"/>
  <c r="L423" i="16"/>
  <c r="J423" i="16"/>
  <c r="O431" i="16"/>
  <c r="I431" i="16"/>
  <c r="N431" i="16"/>
  <c r="M431" i="16"/>
  <c r="K431" i="16"/>
  <c r="L431" i="16"/>
  <c r="J431" i="16"/>
  <c r="O439" i="16"/>
  <c r="I439" i="16"/>
  <c r="N439" i="16"/>
  <c r="M439" i="16"/>
  <c r="K439" i="16"/>
  <c r="L439" i="16"/>
  <c r="O447" i="16"/>
  <c r="I447" i="16"/>
  <c r="N447" i="16"/>
  <c r="M447" i="16"/>
  <c r="K447" i="16"/>
  <c r="L447" i="16"/>
  <c r="J447" i="16"/>
  <c r="O455" i="16"/>
  <c r="I455" i="16"/>
  <c r="N455" i="16"/>
  <c r="M455" i="16"/>
  <c r="K455" i="16"/>
  <c r="L455" i="16"/>
  <c r="J455" i="16"/>
  <c r="O463" i="16"/>
  <c r="I463" i="16"/>
  <c r="N463" i="16"/>
  <c r="M463" i="16"/>
  <c r="K463" i="16"/>
  <c r="L463" i="16"/>
  <c r="J463" i="16"/>
  <c r="O471" i="16"/>
  <c r="I471" i="16"/>
  <c r="N471" i="16"/>
  <c r="M471" i="16"/>
  <c r="K471" i="16"/>
  <c r="L471" i="16"/>
  <c r="J471" i="16"/>
  <c r="O479" i="16"/>
  <c r="I479" i="16"/>
  <c r="N479" i="16"/>
  <c r="M479" i="16"/>
  <c r="L479" i="16"/>
  <c r="K479" i="16"/>
  <c r="J479" i="16"/>
  <c r="O487" i="16"/>
  <c r="I487" i="16"/>
  <c r="N487" i="16"/>
  <c r="M487" i="16"/>
  <c r="L487" i="16"/>
  <c r="K487" i="16"/>
  <c r="J487" i="16"/>
  <c r="O495" i="16"/>
  <c r="I495" i="16"/>
  <c r="N495" i="16"/>
  <c r="M495" i="16"/>
  <c r="L495" i="16"/>
  <c r="K495" i="16"/>
  <c r="J495" i="16"/>
  <c r="O503" i="16"/>
  <c r="I503" i="16"/>
  <c r="N503" i="16"/>
  <c r="M503" i="16"/>
  <c r="L503" i="16"/>
  <c r="K503" i="16"/>
  <c r="J503" i="16"/>
  <c r="O511" i="16"/>
  <c r="I511" i="16"/>
  <c r="N511" i="16"/>
  <c r="M511" i="16"/>
  <c r="L511" i="16"/>
  <c r="K511" i="16"/>
  <c r="J511" i="16"/>
  <c r="O519" i="16"/>
  <c r="I519" i="16"/>
  <c r="N519" i="16"/>
  <c r="M519" i="16"/>
  <c r="L519" i="16"/>
  <c r="K519" i="16"/>
  <c r="J519" i="16"/>
  <c r="O527" i="16"/>
  <c r="I527" i="16"/>
  <c r="N527" i="16"/>
  <c r="M527" i="16"/>
  <c r="L527" i="16"/>
  <c r="K527" i="16"/>
  <c r="J527" i="16"/>
  <c r="O535" i="16"/>
  <c r="I535" i="16"/>
  <c r="N535" i="16"/>
  <c r="M535" i="16"/>
  <c r="L535" i="16"/>
  <c r="K535" i="16"/>
  <c r="J535" i="16"/>
  <c r="O543" i="16"/>
  <c r="I543" i="16"/>
  <c r="N543" i="16"/>
  <c r="M543" i="16"/>
  <c r="L543" i="16"/>
  <c r="K543" i="16"/>
  <c r="J543" i="16"/>
  <c r="O551" i="16"/>
  <c r="I551" i="16"/>
  <c r="N551" i="16"/>
  <c r="M551" i="16"/>
  <c r="L551" i="16"/>
  <c r="K551" i="16"/>
  <c r="J551" i="16"/>
  <c r="O559" i="16"/>
  <c r="I559" i="16"/>
  <c r="N559" i="16"/>
  <c r="M559" i="16"/>
  <c r="L559" i="16"/>
  <c r="K559" i="16"/>
  <c r="J559" i="16"/>
  <c r="O567" i="16"/>
  <c r="I567" i="16"/>
  <c r="N567" i="16"/>
  <c r="M567" i="16"/>
  <c r="L567" i="16"/>
  <c r="K567" i="16"/>
  <c r="J567" i="16"/>
  <c r="O575" i="16"/>
  <c r="J575" i="16"/>
  <c r="N575" i="16"/>
  <c r="M575" i="16"/>
  <c r="L575" i="16"/>
  <c r="K575" i="16"/>
  <c r="I575" i="16"/>
  <c r="O583" i="16"/>
  <c r="J583" i="16"/>
  <c r="N583" i="16"/>
  <c r="M583" i="16"/>
  <c r="L583" i="16"/>
  <c r="K583" i="16"/>
  <c r="I583" i="16"/>
  <c r="O591" i="16"/>
  <c r="J591" i="16"/>
  <c r="N591" i="16"/>
  <c r="L591" i="16"/>
  <c r="M591" i="16"/>
  <c r="K591" i="16"/>
  <c r="I591" i="16"/>
  <c r="O599" i="16"/>
  <c r="J599" i="16"/>
  <c r="N599" i="16"/>
  <c r="L599" i="16"/>
  <c r="K599" i="16"/>
  <c r="I599" i="16"/>
  <c r="M599" i="16"/>
  <c r="O607" i="16"/>
  <c r="J607" i="16"/>
  <c r="N607" i="16"/>
  <c r="L607" i="16"/>
  <c r="M607" i="16"/>
  <c r="K607" i="16"/>
  <c r="I607" i="16"/>
  <c r="O615" i="16"/>
  <c r="J615" i="16"/>
  <c r="N615" i="16"/>
  <c r="L615" i="16"/>
  <c r="M615" i="16"/>
  <c r="K615" i="16"/>
  <c r="I615" i="16"/>
  <c r="O623" i="16"/>
  <c r="J623" i="16"/>
  <c r="N623" i="16"/>
  <c r="L623" i="16"/>
  <c r="M623" i="16"/>
  <c r="K623" i="16"/>
  <c r="I623" i="16"/>
  <c r="O631" i="16"/>
  <c r="J631" i="16"/>
  <c r="N631" i="16"/>
  <c r="L631" i="16"/>
  <c r="K631" i="16"/>
  <c r="I631" i="16"/>
  <c r="M631" i="16"/>
  <c r="O639" i="16"/>
  <c r="J639" i="16"/>
  <c r="N639" i="16"/>
  <c r="L639" i="16"/>
  <c r="M639" i="16"/>
  <c r="K639" i="16"/>
  <c r="I639" i="16"/>
  <c r="O647" i="16"/>
  <c r="J647" i="16"/>
  <c r="N647" i="16"/>
  <c r="L647" i="16"/>
  <c r="M647" i="16"/>
  <c r="K647" i="16"/>
  <c r="I647" i="16"/>
  <c r="O655" i="16"/>
  <c r="J655" i="16"/>
  <c r="N655" i="16"/>
  <c r="L655" i="16"/>
  <c r="M655" i="16"/>
  <c r="K655" i="16"/>
  <c r="I655" i="16"/>
  <c r="O663" i="16"/>
  <c r="L663" i="16"/>
  <c r="J663" i="16"/>
  <c r="M663" i="16"/>
  <c r="N663" i="16"/>
  <c r="K663" i="16"/>
  <c r="I663" i="16"/>
  <c r="O671" i="16"/>
  <c r="L671" i="16"/>
  <c r="N671" i="16"/>
  <c r="M671" i="16"/>
  <c r="K671" i="16"/>
  <c r="J671" i="16"/>
  <c r="I671" i="16"/>
  <c r="O679" i="16"/>
  <c r="L679" i="16"/>
  <c r="K679" i="16"/>
  <c r="J679" i="16"/>
  <c r="N679" i="16"/>
  <c r="M679" i="16"/>
  <c r="I679" i="16"/>
  <c r="O687" i="16"/>
  <c r="L687" i="16"/>
  <c r="K687" i="16"/>
  <c r="J687" i="16"/>
  <c r="N687" i="16"/>
  <c r="M687" i="16"/>
  <c r="I687" i="16"/>
  <c r="O695" i="16"/>
  <c r="L695" i="16"/>
  <c r="K695" i="16"/>
  <c r="J695" i="16"/>
  <c r="I695" i="16"/>
  <c r="N695" i="16"/>
  <c r="M695" i="16"/>
  <c r="O703" i="16"/>
  <c r="L703" i="16"/>
  <c r="K703" i="16"/>
  <c r="J703" i="16"/>
  <c r="I703" i="16"/>
  <c r="N703" i="16"/>
  <c r="M703" i="16"/>
  <c r="O711" i="16"/>
  <c r="L711" i="16"/>
  <c r="K711" i="16"/>
  <c r="J711" i="16"/>
  <c r="I711" i="16"/>
  <c r="N711" i="16"/>
  <c r="M711" i="16"/>
  <c r="O719" i="16"/>
  <c r="L719" i="16"/>
  <c r="K719" i="16"/>
  <c r="J719" i="16"/>
  <c r="I719" i="16"/>
  <c r="N719" i="16"/>
  <c r="M719" i="16"/>
  <c r="O727" i="16"/>
  <c r="L727" i="16"/>
  <c r="K727" i="16"/>
  <c r="J727" i="16"/>
  <c r="I727" i="16"/>
  <c r="N727" i="16"/>
  <c r="M727" i="16"/>
  <c r="O735" i="16"/>
  <c r="L735" i="16"/>
  <c r="K735" i="16"/>
  <c r="J735" i="16"/>
  <c r="I735" i="16"/>
  <c r="N735" i="16"/>
  <c r="M735" i="16"/>
  <c r="O743" i="16"/>
  <c r="L743" i="16"/>
  <c r="K743" i="16"/>
  <c r="J743" i="16"/>
  <c r="I743" i="16"/>
  <c r="N743" i="16"/>
  <c r="M743" i="16"/>
  <c r="O751" i="16"/>
  <c r="L751" i="16"/>
  <c r="K751" i="16"/>
  <c r="J751" i="16"/>
  <c r="I751" i="16"/>
  <c r="N751" i="16"/>
  <c r="M751" i="16"/>
  <c r="O759" i="16"/>
  <c r="L759" i="16"/>
  <c r="K759" i="16"/>
  <c r="J759" i="16"/>
  <c r="I759" i="16"/>
  <c r="N759" i="16"/>
  <c r="M759" i="16"/>
  <c r="O767" i="16"/>
  <c r="L767" i="16"/>
  <c r="K767" i="16"/>
  <c r="J767" i="16"/>
  <c r="I767" i="16"/>
  <c r="N767" i="16"/>
  <c r="M767" i="16"/>
  <c r="O775" i="16"/>
  <c r="L775" i="16"/>
  <c r="K775" i="16"/>
  <c r="I775" i="16"/>
  <c r="N775" i="16"/>
  <c r="M775" i="16"/>
  <c r="J775" i="16"/>
  <c r="O783" i="16"/>
  <c r="L783" i="16"/>
  <c r="K783" i="16"/>
  <c r="J783" i="16"/>
  <c r="I783" i="16"/>
  <c r="N783" i="16"/>
  <c r="M783" i="16"/>
  <c r="O791" i="16"/>
  <c r="L791" i="16"/>
  <c r="K791" i="16"/>
  <c r="J791" i="16"/>
  <c r="I791" i="16"/>
  <c r="N791" i="16"/>
  <c r="M791" i="16"/>
  <c r="O799" i="16"/>
  <c r="L799" i="16"/>
  <c r="K799" i="16"/>
  <c r="J799" i="16"/>
  <c r="I799" i="16"/>
  <c r="N799" i="16"/>
  <c r="M799" i="16"/>
  <c r="O807" i="16"/>
  <c r="L807" i="16"/>
  <c r="K807" i="16"/>
  <c r="J807" i="16"/>
  <c r="I807" i="16"/>
  <c r="N807" i="16"/>
  <c r="M807" i="16"/>
  <c r="O815" i="16"/>
  <c r="L815" i="16"/>
  <c r="K815" i="16"/>
  <c r="J815" i="16"/>
  <c r="I815" i="16"/>
  <c r="N815" i="16"/>
  <c r="M815" i="16"/>
  <c r="O823" i="16"/>
  <c r="L823" i="16"/>
  <c r="K823" i="16"/>
  <c r="J823" i="16"/>
  <c r="I823" i="16"/>
  <c r="N823" i="16"/>
  <c r="M823" i="16"/>
  <c r="O831" i="16"/>
  <c r="L831" i="16"/>
  <c r="K831" i="16"/>
  <c r="J831" i="16"/>
  <c r="I831" i="16"/>
  <c r="N831" i="16"/>
  <c r="M831" i="16"/>
  <c r="O839" i="16"/>
  <c r="L839" i="16"/>
  <c r="K839" i="16"/>
  <c r="J839" i="16"/>
  <c r="I839" i="16"/>
  <c r="N839" i="16"/>
  <c r="M839" i="16"/>
  <c r="O847" i="16"/>
  <c r="L847" i="16"/>
  <c r="K847" i="16"/>
  <c r="J847" i="16"/>
  <c r="I847" i="16"/>
  <c r="N847" i="16"/>
  <c r="M847" i="16"/>
  <c r="O855" i="16"/>
  <c r="L855" i="16"/>
  <c r="K855" i="16"/>
  <c r="J855" i="16"/>
  <c r="I855" i="16"/>
  <c r="N855" i="16"/>
  <c r="M855" i="16"/>
  <c r="O863" i="16"/>
  <c r="N863" i="16"/>
  <c r="L863" i="16"/>
  <c r="I863" i="16"/>
  <c r="M863" i="16"/>
  <c r="K863" i="16"/>
  <c r="J863" i="16"/>
  <c r="O871" i="16"/>
  <c r="N871" i="16"/>
  <c r="L871" i="16"/>
  <c r="I871" i="16"/>
  <c r="M871" i="16"/>
  <c r="K871" i="16"/>
  <c r="J871" i="16"/>
  <c r="O879" i="16"/>
  <c r="N879" i="16"/>
  <c r="L879" i="16"/>
  <c r="K879" i="16"/>
  <c r="J879" i="16"/>
  <c r="I879" i="16"/>
  <c r="M879" i="16"/>
  <c r="O887" i="16"/>
  <c r="N887" i="16"/>
  <c r="L887" i="16"/>
  <c r="K887" i="16"/>
  <c r="J887" i="16"/>
  <c r="I887" i="16"/>
  <c r="M887" i="16"/>
  <c r="O895" i="16"/>
  <c r="N895" i="16"/>
  <c r="L895" i="16"/>
  <c r="K895" i="16"/>
  <c r="J895" i="16"/>
  <c r="I895" i="16"/>
  <c r="M895" i="16"/>
  <c r="O903" i="16"/>
  <c r="N903" i="16"/>
  <c r="L903" i="16"/>
  <c r="K903" i="16"/>
  <c r="J903" i="16"/>
  <c r="I903" i="16"/>
  <c r="M903" i="16"/>
  <c r="O911" i="16"/>
  <c r="N911" i="16"/>
  <c r="L911" i="16"/>
  <c r="K911" i="16"/>
  <c r="J911" i="16"/>
  <c r="I911" i="16"/>
  <c r="M911" i="16"/>
  <c r="O919" i="16"/>
  <c r="N919" i="16"/>
  <c r="M919" i="16"/>
  <c r="L919" i="16"/>
  <c r="K919" i="16"/>
  <c r="J919" i="16"/>
  <c r="I919" i="16"/>
  <c r="O927" i="16"/>
  <c r="N927" i="16"/>
  <c r="M927" i="16"/>
  <c r="L927" i="16"/>
  <c r="K927" i="16"/>
  <c r="J927" i="16"/>
  <c r="I927" i="16"/>
  <c r="O935" i="16"/>
  <c r="N935" i="16"/>
  <c r="M935" i="16"/>
  <c r="L935" i="16"/>
  <c r="K935" i="16"/>
  <c r="J935" i="16"/>
  <c r="I935" i="16"/>
  <c r="O943" i="16"/>
  <c r="N943" i="16"/>
  <c r="M943" i="16"/>
  <c r="L943" i="16"/>
  <c r="K943" i="16"/>
  <c r="J943" i="16"/>
  <c r="I943" i="16"/>
  <c r="O951" i="16"/>
  <c r="N951" i="16"/>
  <c r="M951" i="16"/>
  <c r="L951" i="16"/>
  <c r="K951" i="16"/>
  <c r="I951" i="16"/>
  <c r="J951" i="16"/>
  <c r="O959" i="16"/>
  <c r="N959" i="16"/>
  <c r="M959" i="16"/>
  <c r="L959" i="16"/>
  <c r="K959" i="16"/>
  <c r="J959" i="16"/>
  <c r="I959" i="16"/>
  <c r="O967" i="16"/>
  <c r="N967" i="16"/>
  <c r="M967" i="16"/>
  <c r="L967" i="16"/>
  <c r="K967" i="16"/>
  <c r="J967" i="16"/>
  <c r="I967" i="16"/>
  <c r="O975" i="16"/>
  <c r="N975" i="16"/>
  <c r="M975" i="16"/>
  <c r="L975" i="16"/>
  <c r="K975" i="16"/>
  <c r="J975" i="16"/>
  <c r="I975" i="16"/>
  <c r="O983" i="16"/>
  <c r="N983" i="16"/>
  <c r="M983" i="16"/>
  <c r="L983" i="16"/>
  <c r="K983" i="16"/>
  <c r="J983" i="16"/>
  <c r="I983" i="16"/>
  <c r="O991" i="16"/>
  <c r="N991" i="16"/>
  <c r="M991" i="16"/>
  <c r="L991" i="16"/>
  <c r="K991" i="16"/>
  <c r="J991" i="16"/>
  <c r="I991" i="16"/>
  <c r="O999" i="16"/>
  <c r="N999" i="16"/>
  <c r="M999" i="16"/>
  <c r="L999" i="16"/>
  <c r="K999" i="16"/>
  <c r="J999" i="16"/>
  <c r="I999" i="16"/>
  <c r="K50" i="16"/>
  <c r="I51" i="16"/>
  <c r="K52" i="16"/>
  <c r="M53" i="16"/>
  <c r="I55" i="16"/>
  <c r="K56" i="16"/>
  <c r="M57" i="16"/>
  <c r="I59" i="16"/>
  <c r="K60" i="16"/>
  <c r="M61" i="16"/>
  <c r="I63" i="16"/>
  <c r="K64" i="16"/>
  <c r="M65" i="16"/>
  <c r="I67" i="16"/>
  <c r="K68" i="16"/>
  <c r="M69" i="16"/>
  <c r="I71" i="16"/>
  <c r="K72" i="16"/>
  <c r="M73" i="16"/>
  <c r="I75" i="16"/>
  <c r="K76" i="16"/>
  <c r="M77" i="16"/>
  <c r="I79" i="16"/>
  <c r="K80" i="16"/>
  <c r="M81" i="16"/>
  <c r="I83" i="16"/>
  <c r="K84" i="16"/>
  <c r="M85" i="16"/>
  <c r="I87" i="16"/>
  <c r="J90" i="16"/>
  <c r="M91" i="16"/>
  <c r="J93" i="16"/>
  <c r="M94" i="16"/>
  <c r="L98" i="16"/>
  <c r="J101" i="16"/>
  <c r="N103" i="16"/>
  <c r="L106" i="16"/>
  <c r="J119" i="16"/>
  <c r="L126" i="16"/>
  <c r="K133" i="16"/>
  <c r="J137" i="16"/>
  <c r="N167" i="16"/>
  <c r="N199" i="16"/>
  <c r="J221" i="16"/>
  <c r="L287" i="16"/>
  <c r="N308" i="16"/>
  <c r="L453" i="16"/>
  <c r="N148" i="16"/>
  <c r="M148" i="16"/>
  <c r="L148" i="16"/>
  <c r="K148" i="16"/>
  <c r="J148" i="16"/>
  <c r="I148" i="16"/>
  <c r="N212" i="16"/>
  <c r="M212" i="16"/>
  <c r="L212" i="16"/>
  <c r="K212" i="16"/>
  <c r="J212" i="16"/>
  <c r="I212" i="16"/>
  <c r="O268" i="16"/>
  <c r="L268" i="16"/>
  <c r="J268" i="16"/>
  <c r="I268" i="16"/>
  <c r="M268" i="16"/>
  <c r="K268" i="16"/>
  <c r="O332" i="16"/>
  <c r="M332" i="16"/>
  <c r="L332" i="16"/>
  <c r="K332" i="16"/>
  <c r="J332" i="16"/>
  <c r="I332" i="16"/>
  <c r="N332" i="16"/>
  <c r="O380" i="16"/>
  <c r="M380" i="16"/>
  <c r="L380" i="16"/>
  <c r="K380" i="16"/>
  <c r="J380" i="16"/>
  <c r="I380" i="16"/>
  <c r="N380" i="16"/>
  <c r="O452" i="16"/>
  <c r="K452" i="16"/>
  <c r="I452" i="16"/>
  <c r="M452" i="16"/>
  <c r="N452" i="16"/>
  <c r="L452" i="16"/>
  <c r="J452" i="16"/>
  <c r="O500" i="16"/>
  <c r="K500" i="16"/>
  <c r="J500" i="16"/>
  <c r="I500" i="16"/>
  <c r="N500" i="16"/>
  <c r="M500" i="16"/>
  <c r="L500" i="16"/>
  <c r="O556" i="16"/>
  <c r="K556" i="16"/>
  <c r="J556" i="16"/>
  <c r="I556" i="16"/>
  <c r="N556" i="16"/>
  <c r="M556" i="16"/>
  <c r="L556" i="16"/>
  <c r="O604" i="16"/>
  <c r="L604" i="16"/>
  <c r="J604" i="16"/>
  <c r="I604" i="16"/>
  <c r="N604" i="16"/>
  <c r="M604" i="16"/>
  <c r="K604" i="16"/>
  <c r="O660" i="16"/>
  <c r="N660" i="16"/>
  <c r="I660" i="16"/>
  <c r="M660" i="16"/>
  <c r="L660" i="16"/>
  <c r="J660" i="16"/>
  <c r="K660" i="16"/>
  <c r="O716" i="16"/>
  <c r="N716" i="16"/>
  <c r="M716" i="16"/>
  <c r="L716" i="16"/>
  <c r="K716" i="16"/>
  <c r="J716" i="16"/>
  <c r="I716" i="16"/>
  <c r="O788" i="16"/>
  <c r="N788" i="16"/>
  <c r="M788" i="16"/>
  <c r="L788" i="16"/>
  <c r="K788" i="16"/>
  <c r="J788" i="16"/>
  <c r="I788" i="16"/>
  <c r="O844" i="16"/>
  <c r="N844" i="16"/>
  <c r="M844" i="16"/>
  <c r="L844" i="16"/>
  <c r="K844" i="16"/>
  <c r="J844" i="16"/>
  <c r="I844" i="16"/>
  <c r="O908" i="16"/>
  <c r="N908" i="16"/>
  <c r="M908" i="16"/>
  <c r="L908" i="16"/>
  <c r="K908" i="16"/>
  <c r="J908" i="16"/>
  <c r="I908" i="16"/>
  <c r="O964" i="16"/>
  <c r="N964" i="16"/>
  <c r="M964" i="16"/>
  <c r="J964" i="16"/>
  <c r="L964" i="16"/>
  <c r="K964" i="16"/>
  <c r="I964" i="16"/>
  <c r="I108" i="16"/>
  <c r="I109" i="16"/>
  <c r="L109" i="16"/>
  <c r="I173" i="16"/>
  <c r="N173" i="16"/>
  <c r="M173" i="16"/>
  <c r="L173" i="16"/>
  <c r="K173" i="16"/>
  <c r="N237" i="16"/>
  <c r="J237" i="16"/>
  <c r="M237" i="16"/>
  <c r="L237" i="16"/>
  <c r="K237" i="16"/>
  <c r="I237" i="16"/>
  <c r="M88" i="16"/>
  <c r="N96" i="16"/>
  <c r="M96" i="16"/>
  <c r="N104" i="16"/>
  <c r="M104" i="16"/>
  <c r="J104" i="16"/>
  <c r="N112" i="16"/>
  <c r="M112" i="16"/>
  <c r="K112" i="16"/>
  <c r="J112" i="16"/>
  <c r="N120" i="16"/>
  <c r="M120" i="16"/>
  <c r="K120" i="16"/>
  <c r="J120" i="16"/>
  <c r="N128" i="16"/>
  <c r="M128" i="16"/>
  <c r="K128" i="16"/>
  <c r="J128" i="16"/>
  <c r="N136" i="16"/>
  <c r="M136" i="16"/>
  <c r="K136" i="16"/>
  <c r="J136" i="16"/>
  <c r="N144" i="16"/>
  <c r="M144" i="16"/>
  <c r="L144" i="16"/>
  <c r="K144" i="16"/>
  <c r="J144" i="16"/>
  <c r="I144" i="16"/>
  <c r="N152" i="16"/>
  <c r="M152" i="16"/>
  <c r="L152" i="16"/>
  <c r="K152" i="16"/>
  <c r="J152" i="16"/>
  <c r="I152" i="16"/>
  <c r="N160" i="16"/>
  <c r="M160" i="16"/>
  <c r="L160" i="16"/>
  <c r="K160" i="16"/>
  <c r="J160" i="16"/>
  <c r="I160" i="16"/>
  <c r="N168" i="16"/>
  <c r="M168" i="16"/>
  <c r="L168" i="16"/>
  <c r="K168" i="16"/>
  <c r="J168" i="16"/>
  <c r="I168" i="16"/>
  <c r="N176" i="16"/>
  <c r="M176" i="16"/>
  <c r="L176" i="16"/>
  <c r="K176" i="16"/>
  <c r="J176" i="16"/>
  <c r="I176" i="16"/>
  <c r="N184" i="16"/>
  <c r="M184" i="16"/>
  <c r="L184" i="16"/>
  <c r="K184" i="16"/>
  <c r="J184" i="16"/>
  <c r="I184" i="16"/>
  <c r="N192" i="16"/>
  <c r="M192" i="16"/>
  <c r="L192" i="16"/>
  <c r="K192" i="16"/>
  <c r="J192" i="16"/>
  <c r="I192" i="16"/>
  <c r="N200" i="16"/>
  <c r="M200" i="16"/>
  <c r="L200" i="16"/>
  <c r="K200" i="16"/>
  <c r="J200" i="16"/>
  <c r="I200" i="16"/>
  <c r="N208" i="16"/>
  <c r="M208" i="16"/>
  <c r="L208" i="16"/>
  <c r="K208" i="16"/>
  <c r="J208" i="16"/>
  <c r="I208" i="16"/>
  <c r="N216" i="16"/>
  <c r="M216" i="16"/>
  <c r="L216" i="16"/>
  <c r="K216" i="16"/>
  <c r="J216" i="16"/>
  <c r="I216" i="16"/>
  <c r="L224" i="16"/>
  <c r="J224" i="16"/>
  <c r="I224" i="16"/>
  <c r="N224" i="16"/>
  <c r="M224" i="16"/>
  <c r="L232" i="16"/>
  <c r="N232" i="16"/>
  <c r="M232" i="16"/>
  <c r="K232" i="16"/>
  <c r="J232" i="16"/>
  <c r="I232" i="16"/>
  <c r="L240" i="16"/>
  <c r="J240" i="16"/>
  <c r="I240" i="16"/>
  <c r="N240" i="16"/>
  <c r="M240" i="16"/>
  <c r="L248" i="16"/>
  <c r="N248" i="16"/>
  <c r="M248" i="16"/>
  <c r="K248" i="16"/>
  <c r="J248" i="16"/>
  <c r="I248" i="16"/>
  <c r="L256" i="16"/>
  <c r="J256" i="16"/>
  <c r="I256" i="16"/>
  <c r="N256" i="16"/>
  <c r="M256" i="16"/>
  <c r="O264" i="16"/>
  <c r="L264" i="16"/>
  <c r="J264" i="16"/>
  <c r="I264" i="16"/>
  <c r="N264" i="16"/>
  <c r="M264" i="16"/>
  <c r="K264" i="16"/>
  <c r="O272" i="16"/>
  <c r="L272" i="16"/>
  <c r="J272" i="16"/>
  <c r="I272" i="16"/>
  <c r="N272" i="16"/>
  <c r="M272" i="16"/>
  <c r="K272" i="16"/>
  <c r="O280" i="16"/>
  <c r="L280" i="16"/>
  <c r="J280" i="16"/>
  <c r="I280" i="16"/>
  <c r="N280" i="16"/>
  <c r="M280" i="16"/>
  <c r="K280" i="16"/>
  <c r="O288" i="16"/>
  <c r="L288" i="16"/>
  <c r="J288" i="16"/>
  <c r="I288" i="16"/>
  <c r="N288" i="16"/>
  <c r="M288" i="16"/>
  <c r="K288" i="16"/>
  <c r="O296" i="16"/>
  <c r="L296" i="16"/>
  <c r="J296" i="16"/>
  <c r="I296" i="16"/>
  <c r="N296" i="16"/>
  <c r="M296" i="16"/>
  <c r="K296" i="16"/>
  <c r="O304" i="16"/>
  <c r="L304" i="16"/>
  <c r="J304" i="16"/>
  <c r="I304" i="16"/>
  <c r="N304" i="16"/>
  <c r="M304" i="16"/>
  <c r="K304" i="16"/>
  <c r="O312" i="16"/>
  <c r="L312" i="16"/>
  <c r="J312" i="16"/>
  <c r="I312" i="16"/>
  <c r="N312" i="16"/>
  <c r="M312" i="16"/>
  <c r="K312" i="16"/>
  <c r="O320" i="16"/>
  <c r="L320" i="16"/>
  <c r="J320" i="16"/>
  <c r="I320" i="16"/>
  <c r="N320" i="16"/>
  <c r="M320" i="16"/>
  <c r="K320" i="16"/>
  <c r="O328" i="16"/>
  <c r="M328" i="16"/>
  <c r="L328" i="16"/>
  <c r="K328" i="16"/>
  <c r="J328" i="16"/>
  <c r="I328" i="16"/>
  <c r="N328" i="16"/>
  <c r="O336" i="16"/>
  <c r="M336" i="16"/>
  <c r="L336" i="16"/>
  <c r="K336" i="16"/>
  <c r="J336" i="16"/>
  <c r="I336" i="16"/>
  <c r="O344" i="16"/>
  <c r="M344" i="16"/>
  <c r="L344" i="16"/>
  <c r="K344" i="16"/>
  <c r="J344" i="16"/>
  <c r="I344" i="16"/>
  <c r="N344" i="16"/>
  <c r="O352" i="16"/>
  <c r="M352" i="16"/>
  <c r="L352" i="16"/>
  <c r="K352" i="16"/>
  <c r="J352" i="16"/>
  <c r="I352" i="16"/>
  <c r="O360" i="16"/>
  <c r="M360" i="16"/>
  <c r="L360" i="16"/>
  <c r="K360" i="16"/>
  <c r="J360" i="16"/>
  <c r="I360" i="16"/>
  <c r="N360" i="16"/>
  <c r="O368" i="16"/>
  <c r="M368" i="16"/>
  <c r="L368" i="16"/>
  <c r="K368" i="16"/>
  <c r="J368" i="16"/>
  <c r="I368" i="16"/>
  <c r="O376" i="16"/>
  <c r="M376" i="16"/>
  <c r="L376" i="16"/>
  <c r="K376" i="16"/>
  <c r="J376" i="16"/>
  <c r="I376" i="16"/>
  <c r="N376" i="16"/>
  <c r="O384" i="16"/>
  <c r="M384" i="16"/>
  <c r="L384" i="16"/>
  <c r="K384" i="16"/>
  <c r="J384" i="16"/>
  <c r="I384" i="16"/>
  <c r="O392" i="16"/>
  <c r="K392" i="16"/>
  <c r="I392" i="16"/>
  <c r="N392" i="16"/>
  <c r="M392" i="16"/>
  <c r="L392" i="16"/>
  <c r="J392" i="16"/>
  <c r="O400" i="16"/>
  <c r="K400" i="16"/>
  <c r="I400" i="16"/>
  <c r="L400" i="16"/>
  <c r="J400" i="16"/>
  <c r="N400" i="16"/>
  <c r="M400" i="16"/>
  <c r="O408" i="16"/>
  <c r="K408" i="16"/>
  <c r="I408" i="16"/>
  <c r="N408" i="16"/>
  <c r="M408" i="16"/>
  <c r="L408" i="16"/>
  <c r="J408" i="16"/>
  <c r="O416" i="16"/>
  <c r="K416" i="16"/>
  <c r="I416" i="16"/>
  <c r="N416" i="16"/>
  <c r="M416" i="16"/>
  <c r="L416" i="16"/>
  <c r="J416" i="16"/>
  <c r="O424" i="16"/>
  <c r="K424" i="16"/>
  <c r="I424" i="16"/>
  <c r="M424" i="16"/>
  <c r="N424" i="16"/>
  <c r="L424" i="16"/>
  <c r="J424" i="16"/>
  <c r="O432" i="16"/>
  <c r="K432" i="16"/>
  <c r="I432" i="16"/>
  <c r="M432" i="16"/>
  <c r="N432" i="16"/>
  <c r="L432" i="16"/>
  <c r="J432" i="16"/>
  <c r="O440" i="16"/>
  <c r="K440" i="16"/>
  <c r="I440" i="16"/>
  <c r="M440" i="16"/>
  <c r="N440" i="16"/>
  <c r="L440" i="16"/>
  <c r="J440" i="16"/>
  <c r="O448" i="16"/>
  <c r="K448" i="16"/>
  <c r="I448" i="16"/>
  <c r="M448" i="16"/>
  <c r="N448" i="16"/>
  <c r="L448" i="16"/>
  <c r="J448" i="16"/>
  <c r="O456" i="16"/>
  <c r="K456" i="16"/>
  <c r="I456" i="16"/>
  <c r="M456" i="16"/>
  <c r="L456" i="16"/>
  <c r="J456" i="16"/>
  <c r="N456" i="16"/>
  <c r="O464" i="16"/>
  <c r="K464" i="16"/>
  <c r="I464" i="16"/>
  <c r="M464" i="16"/>
  <c r="N464" i="16"/>
  <c r="L464" i="16"/>
  <c r="J464" i="16"/>
  <c r="O472" i="16"/>
  <c r="K472" i="16"/>
  <c r="I472" i="16"/>
  <c r="M472" i="16"/>
  <c r="N472" i="16"/>
  <c r="L472" i="16"/>
  <c r="J472" i="16"/>
  <c r="O480" i="16"/>
  <c r="K480" i="16"/>
  <c r="J480" i="16"/>
  <c r="I480" i="16"/>
  <c r="N480" i="16"/>
  <c r="M480" i="16"/>
  <c r="L480" i="16"/>
  <c r="O488" i="16"/>
  <c r="K488" i="16"/>
  <c r="J488" i="16"/>
  <c r="I488" i="16"/>
  <c r="N488" i="16"/>
  <c r="M488" i="16"/>
  <c r="O496" i="16"/>
  <c r="K496" i="16"/>
  <c r="J496" i="16"/>
  <c r="I496" i="16"/>
  <c r="N496" i="16"/>
  <c r="M496" i="16"/>
  <c r="L496" i="16"/>
  <c r="O504" i="16"/>
  <c r="K504" i="16"/>
  <c r="J504" i="16"/>
  <c r="I504" i="16"/>
  <c r="N504" i="16"/>
  <c r="M504" i="16"/>
  <c r="L504" i="16"/>
  <c r="O512" i="16"/>
  <c r="K512" i="16"/>
  <c r="J512" i="16"/>
  <c r="I512" i="16"/>
  <c r="N512" i="16"/>
  <c r="M512" i="16"/>
  <c r="L512" i="16"/>
  <c r="O520" i="16"/>
  <c r="K520" i="16"/>
  <c r="J520" i="16"/>
  <c r="I520" i="16"/>
  <c r="N520" i="16"/>
  <c r="M520" i="16"/>
  <c r="L520" i="16"/>
  <c r="O528" i="16"/>
  <c r="K528" i="16"/>
  <c r="J528" i="16"/>
  <c r="I528" i="16"/>
  <c r="N528" i="16"/>
  <c r="M528" i="16"/>
  <c r="L528" i="16"/>
  <c r="O536" i="16"/>
  <c r="K536" i="16"/>
  <c r="J536" i="16"/>
  <c r="I536" i="16"/>
  <c r="N536" i="16"/>
  <c r="M536" i="16"/>
  <c r="L536" i="16"/>
  <c r="O544" i="16"/>
  <c r="K544" i="16"/>
  <c r="J544" i="16"/>
  <c r="I544" i="16"/>
  <c r="N544" i="16"/>
  <c r="M544" i="16"/>
  <c r="L544" i="16"/>
  <c r="O552" i="16"/>
  <c r="K552" i="16"/>
  <c r="J552" i="16"/>
  <c r="I552" i="16"/>
  <c r="N552" i="16"/>
  <c r="M552" i="16"/>
  <c r="L552" i="16"/>
  <c r="O560" i="16"/>
  <c r="K560" i="16"/>
  <c r="J560" i="16"/>
  <c r="I560" i="16"/>
  <c r="N560" i="16"/>
  <c r="M560" i="16"/>
  <c r="L560" i="16"/>
  <c r="O568" i="16"/>
  <c r="K568" i="16"/>
  <c r="J568" i="16"/>
  <c r="I568" i="16"/>
  <c r="N568" i="16"/>
  <c r="M568" i="16"/>
  <c r="L568" i="16"/>
  <c r="O576" i="16"/>
  <c r="L576" i="16"/>
  <c r="J576" i="16"/>
  <c r="N576" i="16"/>
  <c r="M576" i="16"/>
  <c r="K576" i="16"/>
  <c r="I576" i="16"/>
  <c r="O584" i="16"/>
  <c r="L584" i="16"/>
  <c r="J584" i="16"/>
  <c r="K584" i="16"/>
  <c r="I584" i="16"/>
  <c r="N584" i="16"/>
  <c r="M584" i="16"/>
  <c r="O592" i="16"/>
  <c r="L592" i="16"/>
  <c r="J592" i="16"/>
  <c r="I592" i="16"/>
  <c r="N592" i="16"/>
  <c r="K592" i="16"/>
  <c r="M592" i="16"/>
  <c r="O600" i="16"/>
  <c r="L600" i="16"/>
  <c r="J600" i="16"/>
  <c r="I600" i="16"/>
  <c r="N600" i="16"/>
  <c r="M600" i="16"/>
  <c r="K600" i="16"/>
  <c r="O608" i="16"/>
  <c r="L608" i="16"/>
  <c r="J608" i="16"/>
  <c r="I608" i="16"/>
  <c r="N608" i="16"/>
  <c r="M608" i="16"/>
  <c r="K608" i="16"/>
  <c r="O616" i="16"/>
  <c r="L616" i="16"/>
  <c r="J616" i="16"/>
  <c r="I616" i="16"/>
  <c r="N616" i="16"/>
  <c r="M616" i="16"/>
  <c r="K616" i="16"/>
  <c r="O624" i="16"/>
  <c r="L624" i="16"/>
  <c r="J624" i="16"/>
  <c r="I624" i="16"/>
  <c r="N624" i="16"/>
  <c r="K624" i="16"/>
  <c r="M624" i="16"/>
  <c r="O632" i="16"/>
  <c r="L632" i="16"/>
  <c r="J632" i="16"/>
  <c r="I632" i="16"/>
  <c r="N632" i="16"/>
  <c r="M632" i="16"/>
  <c r="K632" i="16"/>
  <c r="O640" i="16"/>
  <c r="L640" i="16"/>
  <c r="J640" i="16"/>
  <c r="I640" i="16"/>
  <c r="N640" i="16"/>
  <c r="M640" i="16"/>
  <c r="K640" i="16"/>
  <c r="O648" i="16"/>
  <c r="L648" i="16"/>
  <c r="J648" i="16"/>
  <c r="I648" i="16"/>
  <c r="N648" i="16"/>
  <c r="M648" i="16"/>
  <c r="K648" i="16"/>
  <c r="O656" i="16"/>
  <c r="L656" i="16"/>
  <c r="J656" i="16"/>
  <c r="I656" i="16"/>
  <c r="N656" i="16"/>
  <c r="K656" i="16"/>
  <c r="M656" i="16"/>
  <c r="O664" i="16"/>
  <c r="N664" i="16"/>
  <c r="I664" i="16"/>
  <c r="L664" i="16"/>
  <c r="K664" i="16"/>
  <c r="J664" i="16"/>
  <c r="M664" i="16"/>
  <c r="O672" i="16"/>
  <c r="N672" i="16"/>
  <c r="I672" i="16"/>
  <c r="J672" i="16"/>
  <c r="M672" i="16"/>
  <c r="L672" i="16"/>
  <c r="K672" i="16"/>
  <c r="O680" i="16"/>
  <c r="N680" i="16"/>
  <c r="M680" i="16"/>
  <c r="L680" i="16"/>
  <c r="J680" i="16"/>
  <c r="I680" i="16"/>
  <c r="K680" i="16"/>
  <c r="O688" i="16"/>
  <c r="N688" i="16"/>
  <c r="M688" i="16"/>
  <c r="L688" i="16"/>
  <c r="J688" i="16"/>
  <c r="I688" i="16"/>
  <c r="K688" i="16"/>
  <c r="O696" i="16"/>
  <c r="N696" i="16"/>
  <c r="M696" i="16"/>
  <c r="L696" i="16"/>
  <c r="K696" i="16"/>
  <c r="J696" i="16"/>
  <c r="I696" i="16"/>
  <c r="O704" i="16"/>
  <c r="N704" i="16"/>
  <c r="M704" i="16"/>
  <c r="L704" i="16"/>
  <c r="K704" i="16"/>
  <c r="J704" i="16"/>
  <c r="I704" i="16"/>
  <c r="O712" i="16"/>
  <c r="N712" i="16"/>
  <c r="M712" i="16"/>
  <c r="L712" i="16"/>
  <c r="K712" i="16"/>
  <c r="J712" i="16"/>
  <c r="I712" i="16"/>
  <c r="O720" i="16"/>
  <c r="N720" i="16"/>
  <c r="M720" i="16"/>
  <c r="L720" i="16"/>
  <c r="K720" i="16"/>
  <c r="J720" i="16"/>
  <c r="I720" i="16"/>
  <c r="O728" i="16"/>
  <c r="N728" i="16"/>
  <c r="M728" i="16"/>
  <c r="L728" i="16"/>
  <c r="K728" i="16"/>
  <c r="J728" i="16"/>
  <c r="I728" i="16"/>
  <c r="O736" i="16"/>
  <c r="N736" i="16"/>
  <c r="M736" i="16"/>
  <c r="L736" i="16"/>
  <c r="K736" i="16"/>
  <c r="J736" i="16"/>
  <c r="I736" i="16"/>
  <c r="O744" i="16"/>
  <c r="N744" i="16"/>
  <c r="M744" i="16"/>
  <c r="L744" i="16"/>
  <c r="K744" i="16"/>
  <c r="J744" i="16"/>
  <c r="I744" i="16"/>
  <c r="O752" i="16"/>
  <c r="N752" i="16"/>
  <c r="M752" i="16"/>
  <c r="L752" i="16"/>
  <c r="K752" i="16"/>
  <c r="J752" i="16"/>
  <c r="I752" i="16"/>
  <c r="O760" i="16"/>
  <c r="N760" i="16"/>
  <c r="M760" i="16"/>
  <c r="L760" i="16"/>
  <c r="K760" i="16"/>
  <c r="J760" i="16"/>
  <c r="I760" i="16"/>
  <c r="O768" i="16"/>
  <c r="N768" i="16"/>
  <c r="M768" i="16"/>
  <c r="L768" i="16"/>
  <c r="K768" i="16"/>
  <c r="J768" i="16"/>
  <c r="I768" i="16"/>
  <c r="O776" i="16"/>
  <c r="N776" i="16"/>
  <c r="M776" i="16"/>
  <c r="J776" i="16"/>
  <c r="I776" i="16"/>
  <c r="L776" i="16"/>
  <c r="K776" i="16"/>
  <c r="O784" i="16"/>
  <c r="N784" i="16"/>
  <c r="M784" i="16"/>
  <c r="L784" i="16"/>
  <c r="K784" i="16"/>
  <c r="J784" i="16"/>
  <c r="I784" i="16"/>
  <c r="O792" i="16"/>
  <c r="N792" i="16"/>
  <c r="M792" i="16"/>
  <c r="L792" i="16"/>
  <c r="K792" i="16"/>
  <c r="J792" i="16"/>
  <c r="I792" i="16"/>
  <c r="O800" i="16"/>
  <c r="N800" i="16"/>
  <c r="M800" i="16"/>
  <c r="L800" i="16"/>
  <c r="K800" i="16"/>
  <c r="J800" i="16"/>
  <c r="I800" i="16"/>
  <c r="O808" i="16"/>
  <c r="N808" i="16"/>
  <c r="M808" i="16"/>
  <c r="L808" i="16"/>
  <c r="K808" i="16"/>
  <c r="J808" i="16"/>
  <c r="I808" i="16"/>
  <c r="O816" i="16"/>
  <c r="N816" i="16"/>
  <c r="M816" i="16"/>
  <c r="L816" i="16"/>
  <c r="K816" i="16"/>
  <c r="J816" i="16"/>
  <c r="I816" i="16"/>
  <c r="O824" i="16"/>
  <c r="N824" i="16"/>
  <c r="M824" i="16"/>
  <c r="L824" i="16"/>
  <c r="K824" i="16"/>
  <c r="J824" i="16"/>
  <c r="I824" i="16"/>
  <c r="O832" i="16"/>
  <c r="N832" i="16"/>
  <c r="M832" i="16"/>
  <c r="L832" i="16"/>
  <c r="K832" i="16"/>
  <c r="J832" i="16"/>
  <c r="I832" i="16"/>
  <c r="O840" i="16"/>
  <c r="N840" i="16"/>
  <c r="M840" i="16"/>
  <c r="L840" i="16"/>
  <c r="K840" i="16"/>
  <c r="J840" i="16"/>
  <c r="I840" i="16"/>
  <c r="O848" i="16"/>
  <c r="N848" i="16"/>
  <c r="M848" i="16"/>
  <c r="L848" i="16"/>
  <c r="K848" i="16"/>
  <c r="J848" i="16"/>
  <c r="I848" i="16"/>
  <c r="O856" i="16"/>
  <c r="N856" i="16"/>
  <c r="M856" i="16"/>
  <c r="L856" i="16"/>
  <c r="K856" i="16"/>
  <c r="J856" i="16"/>
  <c r="I856" i="16"/>
  <c r="O864" i="16"/>
  <c r="N864" i="16"/>
  <c r="K864" i="16"/>
  <c r="L864" i="16"/>
  <c r="J864" i="16"/>
  <c r="I864" i="16"/>
  <c r="M864" i="16"/>
  <c r="O872" i="16"/>
  <c r="N872" i="16"/>
  <c r="K872" i="16"/>
  <c r="M872" i="16"/>
  <c r="L872" i="16"/>
  <c r="J872" i="16"/>
  <c r="I872" i="16"/>
  <c r="O880" i="16"/>
  <c r="N880" i="16"/>
  <c r="M880" i="16"/>
  <c r="L880" i="16"/>
  <c r="K880" i="16"/>
  <c r="J880" i="16"/>
  <c r="I880" i="16"/>
  <c r="O888" i="16"/>
  <c r="N888" i="16"/>
  <c r="M888" i="16"/>
  <c r="L888" i="16"/>
  <c r="K888" i="16"/>
  <c r="J888" i="16"/>
  <c r="I888" i="16"/>
  <c r="O896" i="16"/>
  <c r="N896" i="16"/>
  <c r="M896" i="16"/>
  <c r="L896" i="16"/>
  <c r="K896" i="16"/>
  <c r="J896" i="16"/>
  <c r="I896" i="16"/>
  <c r="O904" i="16"/>
  <c r="N904" i="16"/>
  <c r="M904" i="16"/>
  <c r="L904" i="16"/>
  <c r="K904" i="16"/>
  <c r="J904" i="16"/>
  <c r="I904" i="16"/>
  <c r="O912" i="16"/>
  <c r="N912" i="16"/>
  <c r="M912" i="16"/>
  <c r="L912" i="16"/>
  <c r="K912" i="16"/>
  <c r="J912" i="16"/>
  <c r="I912" i="16"/>
  <c r="O920" i="16"/>
  <c r="N920" i="16"/>
  <c r="M920" i="16"/>
  <c r="L920" i="16"/>
  <c r="K920" i="16"/>
  <c r="J920" i="16"/>
  <c r="I920" i="16"/>
  <c r="O928" i="16"/>
  <c r="N928" i="16"/>
  <c r="M928" i="16"/>
  <c r="L928" i="16"/>
  <c r="K928" i="16"/>
  <c r="J928" i="16"/>
  <c r="I928" i="16"/>
  <c r="O936" i="16"/>
  <c r="N936" i="16"/>
  <c r="M936" i="16"/>
  <c r="L936" i="16"/>
  <c r="K936" i="16"/>
  <c r="J936" i="16"/>
  <c r="I936" i="16"/>
  <c r="O944" i="16"/>
  <c r="N944" i="16"/>
  <c r="M944" i="16"/>
  <c r="L944" i="16"/>
  <c r="K944" i="16"/>
  <c r="J944" i="16"/>
  <c r="I944" i="16"/>
  <c r="O952" i="16"/>
  <c r="N952" i="16"/>
  <c r="M952" i="16"/>
  <c r="J952" i="16"/>
  <c r="L952" i="16"/>
  <c r="K952" i="16"/>
  <c r="I952" i="16"/>
  <c r="O960" i="16"/>
  <c r="N960" i="16"/>
  <c r="M960" i="16"/>
  <c r="J960" i="16"/>
  <c r="L960" i="16"/>
  <c r="K960" i="16"/>
  <c r="I960" i="16"/>
  <c r="O968" i="16"/>
  <c r="N968" i="16"/>
  <c r="M968" i="16"/>
  <c r="J968" i="16"/>
  <c r="L968" i="16"/>
  <c r="K968" i="16"/>
  <c r="I968" i="16"/>
  <c r="O976" i="16"/>
  <c r="N976" i="16"/>
  <c r="M976" i="16"/>
  <c r="J976" i="16"/>
  <c r="I976" i="16"/>
  <c r="L976" i="16"/>
  <c r="K976" i="16"/>
  <c r="O984" i="16"/>
  <c r="I984" i="16"/>
  <c r="N984" i="16"/>
  <c r="M984" i="16"/>
  <c r="L984" i="16"/>
  <c r="J984" i="16"/>
  <c r="K984" i="16"/>
  <c r="O992" i="16"/>
  <c r="I992" i="16"/>
  <c r="N992" i="16"/>
  <c r="M992" i="16"/>
  <c r="L992" i="16"/>
  <c r="J992" i="16"/>
  <c r="K992" i="16"/>
  <c r="O1000" i="16"/>
  <c r="I1000" i="16"/>
  <c r="N1000" i="16"/>
  <c r="M1000" i="16"/>
  <c r="L1000" i="16"/>
  <c r="J1000" i="16"/>
  <c r="K1000" i="16"/>
  <c r="L50" i="16"/>
  <c r="J51" i="16"/>
  <c r="L52" i="16"/>
  <c r="N53" i="16"/>
  <c r="J55" i="16"/>
  <c r="L56" i="16"/>
  <c r="N57" i="16"/>
  <c r="J59" i="16"/>
  <c r="L60" i="16"/>
  <c r="N61" i="16"/>
  <c r="J63" i="16"/>
  <c r="L64" i="16"/>
  <c r="N65" i="16"/>
  <c r="J67" i="16"/>
  <c r="L68" i="16"/>
  <c r="N69" i="16"/>
  <c r="J71" i="16"/>
  <c r="L72" i="16"/>
  <c r="N73" i="16"/>
  <c r="J75" i="16"/>
  <c r="L76" i="16"/>
  <c r="N77" i="16"/>
  <c r="J79" i="16"/>
  <c r="L80" i="16"/>
  <c r="N81" i="16"/>
  <c r="J83" i="16"/>
  <c r="L84" i="16"/>
  <c r="N85" i="16"/>
  <c r="J87" i="16"/>
  <c r="N88" i="16"/>
  <c r="K90" i="16"/>
  <c r="K93" i="16"/>
  <c r="N94" i="16"/>
  <c r="K96" i="16"/>
  <c r="I104" i="16"/>
  <c r="K109" i="16"/>
  <c r="L112" i="16"/>
  <c r="I116" i="16"/>
  <c r="N119" i="16"/>
  <c r="J123" i="16"/>
  <c r="M126" i="16"/>
  <c r="L130" i="16"/>
  <c r="L158" i="16"/>
  <c r="L190" i="16"/>
  <c r="M222" i="16"/>
  <c r="N268" i="16"/>
  <c r="L311" i="16"/>
  <c r="J342" i="16"/>
  <c r="N384" i="16"/>
  <c r="M92" i="16"/>
  <c r="N132" i="16"/>
  <c r="M132" i="16"/>
  <c r="K132" i="16"/>
  <c r="J132" i="16"/>
  <c r="N196" i="16"/>
  <c r="M196" i="16"/>
  <c r="L196" i="16"/>
  <c r="K196" i="16"/>
  <c r="J196" i="16"/>
  <c r="I196" i="16"/>
  <c r="L252" i="16"/>
  <c r="M252" i="16"/>
  <c r="K252" i="16"/>
  <c r="J252" i="16"/>
  <c r="I252" i="16"/>
  <c r="O316" i="16"/>
  <c r="L316" i="16"/>
  <c r="J316" i="16"/>
  <c r="I316" i="16"/>
  <c r="M316" i="16"/>
  <c r="K316" i="16"/>
  <c r="O372" i="16"/>
  <c r="M372" i="16"/>
  <c r="L372" i="16"/>
  <c r="K372" i="16"/>
  <c r="J372" i="16"/>
  <c r="I372" i="16"/>
  <c r="N372" i="16"/>
  <c r="O428" i="16"/>
  <c r="K428" i="16"/>
  <c r="I428" i="16"/>
  <c r="M428" i="16"/>
  <c r="J428" i="16"/>
  <c r="N428" i="16"/>
  <c r="L428" i="16"/>
  <c r="O476" i="16"/>
  <c r="K476" i="16"/>
  <c r="I476" i="16"/>
  <c r="M476" i="16"/>
  <c r="N476" i="16"/>
  <c r="L476" i="16"/>
  <c r="J476" i="16"/>
  <c r="O524" i="16"/>
  <c r="K524" i="16"/>
  <c r="J524" i="16"/>
  <c r="I524" i="16"/>
  <c r="N524" i="16"/>
  <c r="M524" i="16"/>
  <c r="L524" i="16"/>
  <c r="O580" i="16"/>
  <c r="L580" i="16"/>
  <c r="J580" i="16"/>
  <c r="I580" i="16"/>
  <c r="N580" i="16"/>
  <c r="M580" i="16"/>
  <c r="K580" i="16"/>
  <c r="O628" i="16"/>
  <c r="L628" i="16"/>
  <c r="J628" i="16"/>
  <c r="I628" i="16"/>
  <c r="N628" i="16"/>
  <c r="M628" i="16"/>
  <c r="K628" i="16"/>
  <c r="O700" i="16"/>
  <c r="N700" i="16"/>
  <c r="M700" i="16"/>
  <c r="L700" i="16"/>
  <c r="K700" i="16"/>
  <c r="J700" i="16"/>
  <c r="I700" i="16"/>
  <c r="O748" i="16"/>
  <c r="N748" i="16"/>
  <c r="M748" i="16"/>
  <c r="L748" i="16"/>
  <c r="K748" i="16"/>
  <c r="J748" i="16"/>
  <c r="I748" i="16"/>
  <c r="O804" i="16"/>
  <c r="N804" i="16"/>
  <c r="M804" i="16"/>
  <c r="L804" i="16"/>
  <c r="K804" i="16"/>
  <c r="J804" i="16"/>
  <c r="I804" i="16"/>
  <c r="O852" i="16"/>
  <c r="N852" i="16"/>
  <c r="M852" i="16"/>
  <c r="L852" i="16"/>
  <c r="K852" i="16"/>
  <c r="J852" i="16"/>
  <c r="I852" i="16"/>
  <c r="O884" i="16"/>
  <c r="N884" i="16"/>
  <c r="M884" i="16"/>
  <c r="L884" i="16"/>
  <c r="K884" i="16"/>
  <c r="J884" i="16"/>
  <c r="I884" i="16"/>
  <c r="O916" i="16"/>
  <c r="N916" i="16"/>
  <c r="M916" i="16"/>
  <c r="L916" i="16"/>
  <c r="K916" i="16"/>
  <c r="J916" i="16"/>
  <c r="I916" i="16"/>
  <c r="O972" i="16"/>
  <c r="N972" i="16"/>
  <c r="M972" i="16"/>
  <c r="J972" i="16"/>
  <c r="K972" i="16"/>
  <c r="I972" i="16"/>
  <c r="L972" i="16"/>
  <c r="I101" i="16"/>
  <c r="L101" i="16"/>
  <c r="I157" i="16"/>
  <c r="N157" i="16"/>
  <c r="M157" i="16"/>
  <c r="L157" i="16"/>
  <c r="K157" i="16"/>
  <c r="I189" i="16"/>
  <c r="N189" i="16"/>
  <c r="M189" i="16"/>
  <c r="L189" i="16"/>
  <c r="K189" i="16"/>
  <c r="O261" i="16"/>
  <c r="N261" i="16"/>
  <c r="L261" i="16"/>
  <c r="K261" i="16"/>
  <c r="J261" i="16"/>
  <c r="M261" i="16"/>
  <c r="I261" i="16"/>
  <c r="K110" i="16"/>
  <c r="J110" i="16"/>
  <c r="I110" i="16"/>
  <c r="N110" i="16"/>
  <c r="L97" i="16"/>
  <c r="I105" i="16"/>
  <c r="L105" i="16"/>
  <c r="I113" i="16"/>
  <c r="M113" i="16"/>
  <c r="L113" i="16"/>
  <c r="I121" i="16"/>
  <c r="M121" i="16"/>
  <c r="L121" i="16"/>
  <c r="I129" i="16"/>
  <c r="M129" i="16"/>
  <c r="L129" i="16"/>
  <c r="I137" i="16"/>
  <c r="N137" i="16"/>
  <c r="M137" i="16"/>
  <c r="L137" i="16"/>
  <c r="I145" i="16"/>
  <c r="N145" i="16"/>
  <c r="M145" i="16"/>
  <c r="L145" i="16"/>
  <c r="K145" i="16"/>
  <c r="I153" i="16"/>
  <c r="N153" i="16"/>
  <c r="M153" i="16"/>
  <c r="L153" i="16"/>
  <c r="K153" i="16"/>
  <c r="I161" i="16"/>
  <c r="N161" i="16"/>
  <c r="M161" i="16"/>
  <c r="L161" i="16"/>
  <c r="K161" i="16"/>
  <c r="I169" i="16"/>
  <c r="N169" i="16"/>
  <c r="M169" i="16"/>
  <c r="L169" i="16"/>
  <c r="K169" i="16"/>
  <c r="I177" i="16"/>
  <c r="N177" i="16"/>
  <c r="M177" i="16"/>
  <c r="L177" i="16"/>
  <c r="K177" i="16"/>
  <c r="I185" i="16"/>
  <c r="N185" i="16"/>
  <c r="M185" i="16"/>
  <c r="L185" i="16"/>
  <c r="K185" i="16"/>
  <c r="I193" i="16"/>
  <c r="N193" i="16"/>
  <c r="M193" i="16"/>
  <c r="L193" i="16"/>
  <c r="K193" i="16"/>
  <c r="I201" i="16"/>
  <c r="N201" i="16"/>
  <c r="M201" i="16"/>
  <c r="L201" i="16"/>
  <c r="K201" i="16"/>
  <c r="I209" i="16"/>
  <c r="N209" i="16"/>
  <c r="M209" i="16"/>
  <c r="L209" i="16"/>
  <c r="K209" i="16"/>
  <c r="I217" i="16"/>
  <c r="N217" i="16"/>
  <c r="M217" i="16"/>
  <c r="L217" i="16"/>
  <c r="K217" i="16"/>
  <c r="N225" i="16"/>
  <c r="J225" i="16"/>
  <c r="M225" i="16"/>
  <c r="L225" i="16"/>
  <c r="K225" i="16"/>
  <c r="I225" i="16"/>
  <c r="N233" i="16"/>
  <c r="J233" i="16"/>
  <c r="I233" i="16"/>
  <c r="M233" i="16"/>
  <c r="L233" i="16"/>
  <c r="N241" i="16"/>
  <c r="J241" i="16"/>
  <c r="M241" i="16"/>
  <c r="L241" i="16"/>
  <c r="K241" i="16"/>
  <c r="I241" i="16"/>
  <c r="N249" i="16"/>
  <c r="J249" i="16"/>
  <c r="I249" i="16"/>
  <c r="M249" i="16"/>
  <c r="L249" i="16"/>
  <c r="N257" i="16"/>
  <c r="J257" i="16"/>
  <c r="M257" i="16"/>
  <c r="L257" i="16"/>
  <c r="K257" i="16"/>
  <c r="I257" i="16"/>
  <c r="O265" i="16"/>
  <c r="N265" i="16"/>
  <c r="L265" i="16"/>
  <c r="K265" i="16"/>
  <c r="J265" i="16"/>
  <c r="M265" i="16"/>
  <c r="I265" i="16"/>
  <c r="O273" i="16"/>
  <c r="N273" i="16"/>
  <c r="L273" i="16"/>
  <c r="K273" i="16"/>
  <c r="J273" i="16"/>
  <c r="M273" i="16"/>
  <c r="I273" i="16"/>
  <c r="O281" i="16"/>
  <c r="N281" i="16"/>
  <c r="L281" i="16"/>
  <c r="K281" i="16"/>
  <c r="J281" i="16"/>
  <c r="M281" i="16"/>
  <c r="I281" i="16"/>
  <c r="O289" i="16"/>
  <c r="N289" i="16"/>
  <c r="L289" i="16"/>
  <c r="K289" i="16"/>
  <c r="J289" i="16"/>
  <c r="M289" i="16"/>
  <c r="I289" i="16"/>
  <c r="O297" i="16"/>
  <c r="N297" i="16"/>
  <c r="L297" i="16"/>
  <c r="K297" i="16"/>
  <c r="J297" i="16"/>
  <c r="M297" i="16"/>
  <c r="I297" i="16"/>
  <c r="O305" i="16"/>
  <c r="N305" i="16"/>
  <c r="L305" i="16"/>
  <c r="K305" i="16"/>
  <c r="J305" i="16"/>
  <c r="M305" i="16"/>
  <c r="I305" i="16"/>
  <c r="O313" i="16"/>
  <c r="N313" i="16"/>
  <c r="L313" i="16"/>
  <c r="K313" i="16"/>
  <c r="J313" i="16"/>
  <c r="M313" i="16"/>
  <c r="I313" i="16"/>
  <c r="O321" i="16"/>
  <c r="N321" i="16"/>
  <c r="L321" i="16"/>
  <c r="K321" i="16"/>
  <c r="J321" i="16"/>
  <c r="M321" i="16"/>
  <c r="I321" i="16"/>
  <c r="O329" i="16"/>
  <c r="N329" i="16"/>
  <c r="M329" i="16"/>
  <c r="L329" i="16"/>
  <c r="K329" i="16"/>
  <c r="J329" i="16"/>
  <c r="I329" i="16"/>
  <c r="O337" i="16"/>
  <c r="N337" i="16"/>
  <c r="M337" i="16"/>
  <c r="L337" i="16"/>
  <c r="K337" i="16"/>
  <c r="J337" i="16"/>
  <c r="I337" i="16"/>
  <c r="O345" i="16"/>
  <c r="N345" i="16"/>
  <c r="M345" i="16"/>
  <c r="L345" i="16"/>
  <c r="K345" i="16"/>
  <c r="J345" i="16"/>
  <c r="I345" i="16"/>
  <c r="O353" i="16"/>
  <c r="N353" i="16"/>
  <c r="M353" i="16"/>
  <c r="L353" i="16"/>
  <c r="K353" i="16"/>
  <c r="J353" i="16"/>
  <c r="I353" i="16"/>
  <c r="O361" i="16"/>
  <c r="N361" i="16"/>
  <c r="M361" i="16"/>
  <c r="L361" i="16"/>
  <c r="K361" i="16"/>
  <c r="J361" i="16"/>
  <c r="I361" i="16"/>
  <c r="O369" i="16"/>
  <c r="N369" i="16"/>
  <c r="M369" i="16"/>
  <c r="L369" i="16"/>
  <c r="K369" i="16"/>
  <c r="J369" i="16"/>
  <c r="I369" i="16"/>
  <c r="O377" i="16"/>
  <c r="N377" i="16"/>
  <c r="M377" i="16"/>
  <c r="L377" i="16"/>
  <c r="K377" i="16"/>
  <c r="J377" i="16"/>
  <c r="I377" i="16"/>
  <c r="O385" i="16"/>
  <c r="N385" i="16"/>
  <c r="M385" i="16"/>
  <c r="L385" i="16"/>
  <c r="K385" i="16"/>
  <c r="J385" i="16"/>
  <c r="I385" i="16"/>
  <c r="O393" i="16"/>
  <c r="M393" i="16"/>
  <c r="K393" i="16"/>
  <c r="I393" i="16"/>
  <c r="N393" i="16"/>
  <c r="L393" i="16"/>
  <c r="J393" i="16"/>
  <c r="O401" i="16"/>
  <c r="M401" i="16"/>
  <c r="K401" i="16"/>
  <c r="I401" i="16"/>
  <c r="N401" i="16"/>
  <c r="L401" i="16"/>
  <c r="J401" i="16"/>
  <c r="O409" i="16"/>
  <c r="M409" i="16"/>
  <c r="K409" i="16"/>
  <c r="I409" i="16"/>
  <c r="N409" i="16"/>
  <c r="L409" i="16"/>
  <c r="J409" i="16"/>
  <c r="O417" i="16"/>
  <c r="M417" i="16"/>
  <c r="K417" i="16"/>
  <c r="I417" i="16"/>
  <c r="L417" i="16"/>
  <c r="J417" i="16"/>
  <c r="N417" i="16"/>
  <c r="O425" i="16"/>
  <c r="M425" i="16"/>
  <c r="K425" i="16"/>
  <c r="I425" i="16"/>
  <c r="N425" i="16"/>
  <c r="L425" i="16"/>
  <c r="O433" i="16"/>
  <c r="M433" i="16"/>
  <c r="K433" i="16"/>
  <c r="J433" i="16"/>
  <c r="I433" i="16"/>
  <c r="N433" i="16"/>
  <c r="L433" i="16"/>
  <c r="O441" i="16"/>
  <c r="M441" i="16"/>
  <c r="K441" i="16"/>
  <c r="J441" i="16"/>
  <c r="I441" i="16"/>
  <c r="N441" i="16"/>
  <c r="L441" i="16"/>
  <c r="O449" i="16"/>
  <c r="M449" i="16"/>
  <c r="K449" i="16"/>
  <c r="J449" i="16"/>
  <c r="I449" i="16"/>
  <c r="L449" i="16"/>
  <c r="N449" i="16"/>
  <c r="O457" i="16"/>
  <c r="M457" i="16"/>
  <c r="K457" i="16"/>
  <c r="J457" i="16"/>
  <c r="I457" i="16"/>
  <c r="N457" i="16"/>
  <c r="L457" i="16"/>
  <c r="O465" i="16"/>
  <c r="M465" i="16"/>
  <c r="K465" i="16"/>
  <c r="J465" i="16"/>
  <c r="I465" i="16"/>
  <c r="N465" i="16"/>
  <c r="L465" i="16"/>
  <c r="O473" i="16"/>
  <c r="M473" i="16"/>
  <c r="K473" i="16"/>
  <c r="J473" i="16"/>
  <c r="I473" i="16"/>
  <c r="N473" i="16"/>
  <c r="L473" i="16"/>
  <c r="O481" i="16"/>
  <c r="M481" i="16"/>
  <c r="L481" i="16"/>
  <c r="K481" i="16"/>
  <c r="J481" i="16"/>
  <c r="I481" i="16"/>
  <c r="N481" i="16"/>
  <c r="O489" i="16"/>
  <c r="M489" i="16"/>
  <c r="L489" i="16"/>
  <c r="K489" i="16"/>
  <c r="J489" i="16"/>
  <c r="I489" i="16"/>
  <c r="N489" i="16"/>
  <c r="O497" i="16"/>
  <c r="M497" i="16"/>
  <c r="L497" i="16"/>
  <c r="K497" i="16"/>
  <c r="J497" i="16"/>
  <c r="I497" i="16"/>
  <c r="N497" i="16"/>
  <c r="O505" i="16"/>
  <c r="M505" i="16"/>
  <c r="L505" i="16"/>
  <c r="K505" i="16"/>
  <c r="J505" i="16"/>
  <c r="I505" i="16"/>
  <c r="N505" i="16"/>
  <c r="O513" i="16"/>
  <c r="M513" i="16"/>
  <c r="L513" i="16"/>
  <c r="K513" i="16"/>
  <c r="J513" i="16"/>
  <c r="I513" i="16"/>
  <c r="N513" i="16"/>
  <c r="O521" i="16"/>
  <c r="M521" i="16"/>
  <c r="L521" i="16"/>
  <c r="K521" i="16"/>
  <c r="J521" i="16"/>
  <c r="I521" i="16"/>
  <c r="N521" i="16"/>
  <c r="O529" i="16"/>
  <c r="M529" i="16"/>
  <c r="L529" i="16"/>
  <c r="K529" i="16"/>
  <c r="J529" i="16"/>
  <c r="I529" i="16"/>
  <c r="N529" i="16"/>
  <c r="O537" i="16"/>
  <c r="M537" i="16"/>
  <c r="L537" i="16"/>
  <c r="K537" i="16"/>
  <c r="J537" i="16"/>
  <c r="I537" i="16"/>
  <c r="N537" i="16"/>
  <c r="O545" i="16"/>
  <c r="M545" i="16"/>
  <c r="L545" i="16"/>
  <c r="K545" i="16"/>
  <c r="J545" i="16"/>
  <c r="I545" i="16"/>
  <c r="N545" i="16"/>
  <c r="O553" i="16"/>
  <c r="M553" i="16"/>
  <c r="L553" i="16"/>
  <c r="K553" i="16"/>
  <c r="J553" i="16"/>
  <c r="I553" i="16"/>
  <c r="N553" i="16"/>
  <c r="O561" i="16"/>
  <c r="M561" i="16"/>
  <c r="L561" i="16"/>
  <c r="K561" i="16"/>
  <c r="J561" i="16"/>
  <c r="I561" i="16"/>
  <c r="N561" i="16"/>
  <c r="O569" i="16"/>
  <c r="M569" i="16"/>
  <c r="L569" i="16"/>
  <c r="K569" i="16"/>
  <c r="J569" i="16"/>
  <c r="I569" i="16"/>
  <c r="N569" i="16"/>
  <c r="O577" i="16"/>
  <c r="N577" i="16"/>
  <c r="L577" i="16"/>
  <c r="J577" i="16"/>
  <c r="M577" i="16"/>
  <c r="K577" i="16"/>
  <c r="I577" i="16"/>
  <c r="O585" i="16"/>
  <c r="N585" i="16"/>
  <c r="L585" i="16"/>
  <c r="J585" i="16"/>
  <c r="M585" i="16"/>
  <c r="K585" i="16"/>
  <c r="I585" i="16"/>
  <c r="O593" i="16"/>
  <c r="N593" i="16"/>
  <c r="L593" i="16"/>
  <c r="K593" i="16"/>
  <c r="J593" i="16"/>
  <c r="M593" i="16"/>
  <c r="I593" i="16"/>
  <c r="O601" i="16"/>
  <c r="N601" i="16"/>
  <c r="L601" i="16"/>
  <c r="K601" i="16"/>
  <c r="J601" i="16"/>
  <c r="M601" i="16"/>
  <c r="I601" i="16"/>
  <c r="O609" i="16"/>
  <c r="N609" i="16"/>
  <c r="L609" i="16"/>
  <c r="K609" i="16"/>
  <c r="J609" i="16"/>
  <c r="M609" i="16"/>
  <c r="I609" i="16"/>
  <c r="O617" i="16"/>
  <c r="N617" i="16"/>
  <c r="L617" i="16"/>
  <c r="K617" i="16"/>
  <c r="J617" i="16"/>
  <c r="I617" i="16"/>
  <c r="M617" i="16"/>
  <c r="O625" i="16"/>
  <c r="N625" i="16"/>
  <c r="L625" i="16"/>
  <c r="K625" i="16"/>
  <c r="J625" i="16"/>
  <c r="M625" i="16"/>
  <c r="I625" i="16"/>
  <c r="O633" i="16"/>
  <c r="N633" i="16"/>
  <c r="L633" i="16"/>
  <c r="K633" i="16"/>
  <c r="J633" i="16"/>
  <c r="M633" i="16"/>
  <c r="I633" i="16"/>
  <c r="O641" i="16"/>
  <c r="N641" i="16"/>
  <c r="L641" i="16"/>
  <c r="K641" i="16"/>
  <c r="J641" i="16"/>
  <c r="M641" i="16"/>
  <c r="I641" i="16"/>
  <c r="O649" i="16"/>
  <c r="N649" i="16"/>
  <c r="L649" i="16"/>
  <c r="K649" i="16"/>
  <c r="J649" i="16"/>
  <c r="I649" i="16"/>
  <c r="M649" i="16"/>
  <c r="O657" i="16"/>
  <c r="N657" i="16"/>
  <c r="L657" i="16"/>
  <c r="K657" i="16"/>
  <c r="J657" i="16"/>
  <c r="M657" i="16"/>
  <c r="I657" i="16"/>
  <c r="O665" i="16"/>
  <c r="K665" i="16"/>
  <c r="I665" i="16"/>
  <c r="N665" i="16"/>
  <c r="L665" i="16"/>
  <c r="J665" i="16"/>
  <c r="M665" i="16"/>
  <c r="O673" i="16"/>
  <c r="K673" i="16"/>
  <c r="N673" i="16"/>
  <c r="M673" i="16"/>
  <c r="L673" i="16"/>
  <c r="J673" i="16"/>
  <c r="I673" i="16"/>
  <c r="O681" i="16"/>
  <c r="N681" i="16"/>
  <c r="L681" i="16"/>
  <c r="K681" i="16"/>
  <c r="M681" i="16"/>
  <c r="J681" i="16"/>
  <c r="I681" i="16"/>
  <c r="O689" i="16"/>
  <c r="N689" i="16"/>
  <c r="M689" i="16"/>
  <c r="L689" i="16"/>
  <c r="K689" i="16"/>
  <c r="J689" i="16"/>
  <c r="I689" i="16"/>
  <c r="O697" i="16"/>
  <c r="N697" i="16"/>
  <c r="M697" i="16"/>
  <c r="L697" i="16"/>
  <c r="K697" i="16"/>
  <c r="J697" i="16"/>
  <c r="I697" i="16"/>
  <c r="O705" i="16"/>
  <c r="N705" i="16"/>
  <c r="M705" i="16"/>
  <c r="L705" i="16"/>
  <c r="K705" i="16"/>
  <c r="J705" i="16"/>
  <c r="I705" i="16"/>
  <c r="O713" i="16"/>
  <c r="N713" i="16"/>
  <c r="M713" i="16"/>
  <c r="L713" i="16"/>
  <c r="K713" i="16"/>
  <c r="J713" i="16"/>
  <c r="I713" i="16"/>
  <c r="O721" i="16"/>
  <c r="N721" i="16"/>
  <c r="M721" i="16"/>
  <c r="L721" i="16"/>
  <c r="K721" i="16"/>
  <c r="J721" i="16"/>
  <c r="I721" i="16"/>
  <c r="O729" i="16"/>
  <c r="N729" i="16"/>
  <c r="M729" i="16"/>
  <c r="L729" i="16"/>
  <c r="K729" i="16"/>
  <c r="J729" i="16"/>
  <c r="I729" i="16"/>
  <c r="O737" i="16"/>
  <c r="N737" i="16"/>
  <c r="M737" i="16"/>
  <c r="L737" i="16"/>
  <c r="K737" i="16"/>
  <c r="J737" i="16"/>
  <c r="I737" i="16"/>
  <c r="O745" i="16"/>
  <c r="N745" i="16"/>
  <c r="M745" i="16"/>
  <c r="L745" i="16"/>
  <c r="K745" i="16"/>
  <c r="J745" i="16"/>
  <c r="I745" i="16"/>
  <c r="O753" i="16"/>
  <c r="N753" i="16"/>
  <c r="M753" i="16"/>
  <c r="L753" i="16"/>
  <c r="K753" i="16"/>
  <c r="J753" i="16"/>
  <c r="I753" i="16"/>
  <c r="O761" i="16"/>
  <c r="N761" i="16"/>
  <c r="M761" i="16"/>
  <c r="L761" i="16"/>
  <c r="K761" i="16"/>
  <c r="J761" i="16"/>
  <c r="I761" i="16"/>
  <c r="O769" i="16"/>
  <c r="K769" i="16"/>
  <c r="N769" i="16"/>
  <c r="M769" i="16"/>
  <c r="L769" i="16"/>
  <c r="J769" i="16"/>
  <c r="I769" i="16"/>
  <c r="O777" i="16"/>
  <c r="L777" i="16"/>
  <c r="K777" i="16"/>
  <c r="M777" i="16"/>
  <c r="J777" i="16"/>
  <c r="I777" i="16"/>
  <c r="N777" i="16"/>
  <c r="O785" i="16"/>
  <c r="N785" i="16"/>
  <c r="M785" i="16"/>
  <c r="L785" i="16"/>
  <c r="K785" i="16"/>
  <c r="J785" i="16"/>
  <c r="I785" i="16"/>
  <c r="O793" i="16"/>
  <c r="N793" i="16"/>
  <c r="M793" i="16"/>
  <c r="L793" i="16"/>
  <c r="K793" i="16"/>
  <c r="J793" i="16"/>
  <c r="I793" i="16"/>
  <c r="O801" i="16"/>
  <c r="N801" i="16"/>
  <c r="M801" i="16"/>
  <c r="L801" i="16"/>
  <c r="K801" i="16"/>
  <c r="J801" i="16"/>
  <c r="I801" i="16"/>
  <c r="O809" i="16"/>
  <c r="N809" i="16"/>
  <c r="M809" i="16"/>
  <c r="L809" i="16"/>
  <c r="K809" i="16"/>
  <c r="J809" i="16"/>
  <c r="I809" i="16"/>
  <c r="O817" i="16"/>
  <c r="N817" i="16"/>
  <c r="M817" i="16"/>
  <c r="L817" i="16"/>
  <c r="K817" i="16"/>
  <c r="J817" i="16"/>
  <c r="I817" i="16"/>
  <c r="O825" i="16"/>
  <c r="N825" i="16"/>
  <c r="M825" i="16"/>
  <c r="L825" i="16"/>
  <c r="K825" i="16"/>
  <c r="J825" i="16"/>
  <c r="I825" i="16"/>
  <c r="O833" i="16"/>
  <c r="N833" i="16"/>
  <c r="M833" i="16"/>
  <c r="L833" i="16"/>
  <c r="K833" i="16"/>
  <c r="J833" i="16"/>
  <c r="I833" i="16"/>
  <c r="O841" i="16"/>
  <c r="N841" i="16"/>
  <c r="M841" i="16"/>
  <c r="L841" i="16"/>
  <c r="K841" i="16"/>
  <c r="J841" i="16"/>
  <c r="I841" i="16"/>
  <c r="O849" i="16"/>
  <c r="N849" i="16"/>
  <c r="M849" i="16"/>
  <c r="L849" i="16"/>
  <c r="K849" i="16"/>
  <c r="J849" i="16"/>
  <c r="I849" i="16"/>
  <c r="O857" i="16"/>
  <c r="N857" i="16"/>
  <c r="M857" i="16"/>
  <c r="L857" i="16"/>
  <c r="K857" i="16"/>
  <c r="J857" i="16"/>
  <c r="I857" i="16"/>
  <c r="O865" i="16"/>
  <c r="J865" i="16"/>
  <c r="M865" i="16"/>
  <c r="N865" i="16"/>
  <c r="L865" i="16"/>
  <c r="K865" i="16"/>
  <c r="I865" i="16"/>
  <c r="O873" i="16"/>
  <c r="J873" i="16"/>
  <c r="N873" i="16"/>
  <c r="M873" i="16"/>
  <c r="I873" i="16"/>
  <c r="L873" i="16"/>
  <c r="K873" i="16"/>
  <c r="O881" i="16"/>
  <c r="J881" i="16"/>
  <c r="N881" i="16"/>
  <c r="M881" i="16"/>
  <c r="L881" i="16"/>
  <c r="K881" i="16"/>
  <c r="I881" i="16"/>
  <c r="O889" i="16"/>
  <c r="J889" i="16"/>
  <c r="N889" i="16"/>
  <c r="M889" i="16"/>
  <c r="L889" i="16"/>
  <c r="K889" i="16"/>
  <c r="I889" i="16"/>
  <c r="O897" i="16"/>
  <c r="J897" i="16"/>
  <c r="N897" i="16"/>
  <c r="M897" i="16"/>
  <c r="L897" i="16"/>
  <c r="K897" i="16"/>
  <c r="I897" i="16"/>
  <c r="O905" i="16"/>
  <c r="J905" i="16"/>
  <c r="N905" i="16"/>
  <c r="M905" i="16"/>
  <c r="L905" i="16"/>
  <c r="K905" i="16"/>
  <c r="I905" i="16"/>
  <c r="O913" i="16"/>
  <c r="J913" i="16"/>
  <c r="N913" i="16"/>
  <c r="M913" i="16"/>
  <c r="L913" i="16"/>
  <c r="K913" i="16"/>
  <c r="I913" i="16"/>
  <c r="O921" i="16"/>
  <c r="J921" i="16"/>
  <c r="I921" i="16"/>
  <c r="N921" i="16"/>
  <c r="M921" i="16"/>
  <c r="L921" i="16"/>
  <c r="K921" i="16"/>
  <c r="O929" i="16"/>
  <c r="J929" i="16"/>
  <c r="I929" i="16"/>
  <c r="N929" i="16"/>
  <c r="M929" i="16"/>
  <c r="L929" i="16"/>
  <c r="K929" i="16"/>
  <c r="O937" i="16"/>
  <c r="J937" i="16"/>
  <c r="I937" i="16"/>
  <c r="N937" i="16"/>
  <c r="M937" i="16"/>
  <c r="L937" i="16"/>
  <c r="K937" i="16"/>
  <c r="O945" i="16"/>
  <c r="J945" i="16"/>
  <c r="I945" i="16"/>
  <c r="N945" i="16"/>
  <c r="M945" i="16"/>
  <c r="L945" i="16"/>
  <c r="K945" i="16"/>
  <c r="O953" i="16"/>
  <c r="J953" i="16"/>
  <c r="I953" i="16"/>
  <c r="L953" i="16"/>
  <c r="N953" i="16"/>
  <c r="M953" i="16"/>
  <c r="K953" i="16"/>
  <c r="O961" i="16"/>
  <c r="J961" i="16"/>
  <c r="I961" i="16"/>
  <c r="L961" i="16"/>
  <c r="M961" i="16"/>
  <c r="K961" i="16"/>
  <c r="N961" i="16"/>
  <c r="O969" i="16"/>
  <c r="J969" i="16"/>
  <c r="I969" i="16"/>
  <c r="L969" i="16"/>
  <c r="N969" i="16"/>
  <c r="M969" i="16"/>
  <c r="K969" i="16"/>
  <c r="O977" i="16"/>
  <c r="J977" i="16"/>
  <c r="I977" i="16"/>
  <c r="L977" i="16"/>
  <c r="N977" i="16"/>
  <c r="M977" i="16"/>
  <c r="K977" i="16"/>
  <c r="O985" i="16"/>
  <c r="K985" i="16"/>
  <c r="J985" i="16"/>
  <c r="I985" i="16"/>
  <c r="N985" i="16"/>
  <c r="L985" i="16"/>
  <c r="M985" i="16"/>
  <c r="O993" i="16"/>
  <c r="K993" i="16"/>
  <c r="J993" i="16"/>
  <c r="I993" i="16"/>
  <c r="N993" i="16"/>
  <c r="L993" i="16"/>
  <c r="M993" i="16"/>
  <c r="O1001" i="16"/>
  <c r="K1001" i="16"/>
  <c r="J1001" i="16"/>
  <c r="I1001" i="16"/>
  <c r="N1001" i="16"/>
  <c r="L1001" i="16"/>
  <c r="M1001" i="16"/>
  <c r="M50" i="16"/>
  <c r="K51" i="16"/>
  <c r="M52" i="16"/>
  <c r="I54" i="16"/>
  <c r="K55" i="16"/>
  <c r="M56" i="16"/>
  <c r="I58" i="16"/>
  <c r="K59" i="16"/>
  <c r="M60" i="16"/>
  <c r="I62" i="16"/>
  <c r="K63" i="16"/>
  <c r="M64" i="16"/>
  <c r="I66" i="16"/>
  <c r="K67" i="16"/>
  <c r="M68" i="16"/>
  <c r="I70" i="16"/>
  <c r="K71" i="16"/>
  <c r="M72" i="16"/>
  <c r="I74" i="16"/>
  <c r="K75" i="16"/>
  <c r="M76" i="16"/>
  <c r="I78" i="16"/>
  <c r="K79" i="16"/>
  <c r="M80" i="16"/>
  <c r="I82" i="16"/>
  <c r="K83" i="16"/>
  <c r="M84" i="16"/>
  <c r="I86" i="16"/>
  <c r="L87" i="16"/>
  <c r="I89" i="16"/>
  <c r="I92" i="16"/>
  <c r="L93" i="16"/>
  <c r="I95" i="16"/>
  <c r="L96" i="16"/>
  <c r="I99" i="16"/>
  <c r="M101" i="16"/>
  <c r="K104" i="16"/>
  <c r="I107" i="16"/>
  <c r="M109" i="16"/>
  <c r="J113" i="16"/>
  <c r="L116" i="16"/>
  <c r="I120" i="16"/>
  <c r="J127" i="16"/>
  <c r="L134" i="16"/>
  <c r="J149" i="16"/>
  <c r="N159" i="16"/>
  <c r="J181" i="16"/>
  <c r="N191" i="16"/>
  <c r="J213" i="16"/>
  <c r="K224" i="16"/>
  <c r="M238" i="16"/>
  <c r="N252" i="16"/>
  <c r="L271" i="16"/>
  <c r="J390" i="16"/>
  <c r="L488" i="16"/>
  <c r="N124" i="16"/>
  <c r="M124" i="16"/>
  <c r="K124" i="16"/>
  <c r="J124" i="16"/>
  <c r="N172" i="16"/>
  <c r="M172" i="16"/>
  <c r="L172" i="16"/>
  <c r="K172" i="16"/>
  <c r="J172" i="16"/>
  <c r="I172" i="16"/>
  <c r="N204" i="16"/>
  <c r="M204" i="16"/>
  <c r="L204" i="16"/>
  <c r="K204" i="16"/>
  <c r="J204" i="16"/>
  <c r="I204" i="16"/>
  <c r="L236" i="16"/>
  <c r="M236" i="16"/>
  <c r="K236" i="16"/>
  <c r="J236" i="16"/>
  <c r="I236" i="16"/>
  <c r="O292" i="16"/>
  <c r="L292" i="16"/>
  <c r="J292" i="16"/>
  <c r="I292" i="16"/>
  <c r="M292" i="16"/>
  <c r="K292" i="16"/>
  <c r="O324" i="16"/>
  <c r="M324" i="16"/>
  <c r="L324" i="16"/>
  <c r="K324" i="16"/>
  <c r="J324" i="16"/>
  <c r="I324" i="16"/>
  <c r="N324" i="16"/>
  <c r="O356" i="16"/>
  <c r="M356" i="16"/>
  <c r="L356" i="16"/>
  <c r="K356" i="16"/>
  <c r="J356" i="16"/>
  <c r="I356" i="16"/>
  <c r="N356" i="16"/>
  <c r="O404" i="16"/>
  <c r="K404" i="16"/>
  <c r="I404" i="16"/>
  <c r="M404" i="16"/>
  <c r="L404" i="16"/>
  <c r="J404" i="16"/>
  <c r="N404" i="16"/>
  <c r="O436" i="16"/>
  <c r="K436" i="16"/>
  <c r="I436" i="16"/>
  <c r="M436" i="16"/>
  <c r="N436" i="16"/>
  <c r="L436" i="16"/>
  <c r="J436" i="16"/>
  <c r="O484" i="16"/>
  <c r="K484" i="16"/>
  <c r="J484" i="16"/>
  <c r="I484" i="16"/>
  <c r="N484" i="16"/>
  <c r="M484" i="16"/>
  <c r="L484" i="16"/>
  <c r="O540" i="16"/>
  <c r="K540" i="16"/>
  <c r="J540" i="16"/>
  <c r="I540" i="16"/>
  <c r="N540" i="16"/>
  <c r="M540" i="16"/>
  <c r="L540" i="16"/>
  <c r="O588" i="16"/>
  <c r="L588" i="16"/>
  <c r="J588" i="16"/>
  <c r="N588" i="16"/>
  <c r="M588" i="16"/>
  <c r="K588" i="16"/>
  <c r="I588" i="16"/>
  <c r="O644" i="16"/>
  <c r="L644" i="16"/>
  <c r="J644" i="16"/>
  <c r="I644" i="16"/>
  <c r="N644" i="16"/>
  <c r="M644" i="16"/>
  <c r="K644" i="16"/>
  <c r="O692" i="16"/>
  <c r="N692" i="16"/>
  <c r="M692" i="16"/>
  <c r="L692" i="16"/>
  <c r="K692" i="16"/>
  <c r="J692" i="16"/>
  <c r="I692" i="16"/>
  <c r="O732" i="16"/>
  <c r="N732" i="16"/>
  <c r="M732" i="16"/>
  <c r="L732" i="16"/>
  <c r="K732" i="16"/>
  <c r="J732" i="16"/>
  <c r="I732" i="16"/>
  <c r="O780" i="16"/>
  <c r="N780" i="16"/>
  <c r="M780" i="16"/>
  <c r="J780" i="16"/>
  <c r="I780" i="16"/>
  <c r="K780" i="16"/>
  <c r="L780" i="16"/>
  <c r="O820" i="16"/>
  <c r="N820" i="16"/>
  <c r="M820" i="16"/>
  <c r="L820" i="16"/>
  <c r="K820" i="16"/>
  <c r="J820" i="16"/>
  <c r="I820" i="16"/>
  <c r="O876" i="16"/>
  <c r="N876" i="16"/>
  <c r="M876" i="16"/>
  <c r="L876" i="16"/>
  <c r="K876" i="16"/>
  <c r="J876" i="16"/>
  <c r="I876" i="16"/>
  <c r="O932" i="16"/>
  <c r="N932" i="16"/>
  <c r="M932" i="16"/>
  <c r="L932" i="16"/>
  <c r="K932" i="16"/>
  <c r="J932" i="16"/>
  <c r="I932" i="16"/>
  <c r="O980" i="16"/>
  <c r="N980" i="16"/>
  <c r="M980" i="16"/>
  <c r="J980" i="16"/>
  <c r="L980" i="16"/>
  <c r="K980" i="16"/>
  <c r="I980" i="16"/>
  <c r="I117" i="16"/>
  <c r="M117" i="16"/>
  <c r="L117" i="16"/>
  <c r="I165" i="16"/>
  <c r="N165" i="16"/>
  <c r="M165" i="16"/>
  <c r="L165" i="16"/>
  <c r="K165" i="16"/>
  <c r="I90" i="16"/>
  <c r="K98" i="16"/>
  <c r="J98" i="16"/>
  <c r="I98" i="16"/>
  <c r="N98" i="16"/>
  <c r="K106" i="16"/>
  <c r="J106" i="16"/>
  <c r="I106" i="16"/>
  <c r="N106" i="16"/>
  <c r="K114" i="16"/>
  <c r="J114" i="16"/>
  <c r="I114" i="16"/>
  <c r="N114" i="16"/>
  <c r="K122" i="16"/>
  <c r="J122" i="16"/>
  <c r="I122" i="16"/>
  <c r="N122" i="16"/>
  <c r="K130" i="16"/>
  <c r="J130" i="16"/>
  <c r="I130" i="16"/>
  <c r="N130" i="16"/>
  <c r="K138" i="16"/>
  <c r="J138" i="16"/>
  <c r="I138" i="16"/>
  <c r="N138" i="16"/>
  <c r="M138" i="16"/>
  <c r="K146" i="16"/>
  <c r="J146" i="16"/>
  <c r="I146" i="16"/>
  <c r="N146" i="16"/>
  <c r="M146" i="16"/>
  <c r="K154" i="16"/>
  <c r="J154" i="16"/>
  <c r="I154" i="16"/>
  <c r="N154" i="16"/>
  <c r="M154" i="16"/>
  <c r="K162" i="16"/>
  <c r="J162" i="16"/>
  <c r="I162" i="16"/>
  <c r="N162" i="16"/>
  <c r="M162" i="16"/>
  <c r="K170" i="16"/>
  <c r="J170" i="16"/>
  <c r="I170" i="16"/>
  <c r="N170" i="16"/>
  <c r="M170" i="16"/>
  <c r="K178" i="16"/>
  <c r="J178" i="16"/>
  <c r="I178" i="16"/>
  <c r="N178" i="16"/>
  <c r="M178" i="16"/>
  <c r="K186" i="16"/>
  <c r="J186" i="16"/>
  <c r="I186" i="16"/>
  <c r="N186" i="16"/>
  <c r="M186" i="16"/>
  <c r="K194" i="16"/>
  <c r="J194" i="16"/>
  <c r="I194" i="16"/>
  <c r="N194" i="16"/>
  <c r="M194" i="16"/>
  <c r="K202" i="16"/>
  <c r="J202" i="16"/>
  <c r="I202" i="16"/>
  <c r="N202" i="16"/>
  <c r="M202" i="16"/>
  <c r="K210" i="16"/>
  <c r="J210" i="16"/>
  <c r="I210" i="16"/>
  <c r="N210" i="16"/>
  <c r="M210" i="16"/>
  <c r="K218" i="16"/>
  <c r="J218" i="16"/>
  <c r="I218" i="16"/>
  <c r="N218" i="16"/>
  <c r="M218" i="16"/>
  <c r="L226" i="16"/>
  <c r="I226" i="16"/>
  <c r="N226" i="16"/>
  <c r="M226" i="16"/>
  <c r="K226" i="16"/>
  <c r="L234" i="16"/>
  <c r="N234" i="16"/>
  <c r="M234" i="16"/>
  <c r="K234" i="16"/>
  <c r="J234" i="16"/>
  <c r="I234" i="16"/>
  <c r="L242" i="16"/>
  <c r="I242" i="16"/>
  <c r="N242" i="16"/>
  <c r="M242" i="16"/>
  <c r="K242" i="16"/>
  <c r="L250" i="16"/>
  <c r="N250" i="16"/>
  <c r="M250" i="16"/>
  <c r="K250" i="16"/>
  <c r="J250" i="16"/>
  <c r="I250" i="16"/>
  <c r="N258" i="16"/>
  <c r="M258" i="16"/>
  <c r="L258" i="16"/>
  <c r="I258" i="16"/>
  <c r="K258" i="16"/>
  <c r="O266" i="16"/>
  <c r="N266" i="16"/>
  <c r="M266" i="16"/>
  <c r="L266" i="16"/>
  <c r="I266" i="16"/>
  <c r="K266" i="16"/>
  <c r="O274" i="16"/>
  <c r="N274" i="16"/>
  <c r="M274" i="16"/>
  <c r="L274" i="16"/>
  <c r="I274" i="16"/>
  <c r="K274" i="16"/>
  <c r="O282" i="16"/>
  <c r="N282" i="16"/>
  <c r="M282" i="16"/>
  <c r="L282" i="16"/>
  <c r="I282" i="16"/>
  <c r="K282" i="16"/>
  <c r="O290" i="16"/>
  <c r="N290" i="16"/>
  <c r="M290" i="16"/>
  <c r="L290" i="16"/>
  <c r="I290" i="16"/>
  <c r="K290" i="16"/>
  <c r="O298" i="16"/>
  <c r="N298" i="16"/>
  <c r="M298" i="16"/>
  <c r="L298" i="16"/>
  <c r="I298" i="16"/>
  <c r="K298" i="16"/>
  <c r="O306" i="16"/>
  <c r="N306" i="16"/>
  <c r="M306" i="16"/>
  <c r="L306" i="16"/>
  <c r="I306" i="16"/>
  <c r="K306" i="16"/>
  <c r="O314" i="16"/>
  <c r="N314" i="16"/>
  <c r="M314" i="16"/>
  <c r="L314" i="16"/>
  <c r="I314" i="16"/>
  <c r="K314" i="16"/>
  <c r="O322" i="16"/>
  <c r="N322" i="16"/>
  <c r="M322" i="16"/>
  <c r="L322" i="16"/>
  <c r="I322" i="16"/>
  <c r="K322" i="16"/>
  <c r="O330" i="16"/>
  <c r="I330" i="16"/>
  <c r="N330" i="16"/>
  <c r="M330" i="16"/>
  <c r="L330" i="16"/>
  <c r="K330" i="16"/>
  <c r="J330" i="16"/>
  <c r="O338" i="16"/>
  <c r="I338" i="16"/>
  <c r="N338" i="16"/>
  <c r="M338" i="16"/>
  <c r="L338" i="16"/>
  <c r="K338" i="16"/>
  <c r="J338" i="16"/>
  <c r="O346" i="16"/>
  <c r="I346" i="16"/>
  <c r="N346" i="16"/>
  <c r="M346" i="16"/>
  <c r="L346" i="16"/>
  <c r="K346" i="16"/>
  <c r="J346" i="16"/>
  <c r="O354" i="16"/>
  <c r="I354" i="16"/>
  <c r="N354" i="16"/>
  <c r="M354" i="16"/>
  <c r="L354" i="16"/>
  <c r="K354" i="16"/>
  <c r="J354" i="16"/>
  <c r="O362" i="16"/>
  <c r="I362" i="16"/>
  <c r="N362" i="16"/>
  <c r="M362" i="16"/>
  <c r="L362" i="16"/>
  <c r="K362" i="16"/>
  <c r="J362" i="16"/>
  <c r="O370" i="16"/>
  <c r="I370" i="16"/>
  <c r="N370" i="16"/>
  <c r="M370" i="16"/>
  <c r="L370" i="16"/>
  <c r="K370" i="16"/>
  <c r="J370" i="16"/>
  <c r="O378" i="16"/>
  <c r="I378" i="16"/>
  <c r="N378" i="16"/>
  <c r="M378" i="16"/>
  <c r="L378" i="16"/>
  <c r="K378" i="16"/>
  <c r="J378" i="16"/>
  <c r="O386" i="16"/>
  <c r="I386" i="16"/>
  <c r="N386" i="16"/>
  <c r="M386" i="16"/>
  <c r="L386" i="16"/>
  <c r="K386" i="16"/>
  <c r="J386" i="16"/>
  <c r="O394" i="16"/>
  <c r="M394" i="16"/>
  <c r="K394" i="16"/>
  <c r="I394" i="16"/>
  <c r="N394" i="16"/>
  <c r="L394" i="16"/>
  <c r="J394" i="16"/>
  <c r="O402" i="16"/>
  <c r="M402" i="16"/>
  <c r="K402" i="16"/>
  <c r="L402" i="16"/>
  <c r="J402" i="16"/>
  <c r="I402" i="16"/>
  <c r="N402" i="16"/>
  <c r="O410" i="16"/>
  <c r="M410" i="16"/>
  <c r="K410" i="16"/>
  <c r="N410" i="16"/>
  <c r="L410" i="16"/>
  <c r="J410" i="16"/>
  <c r="I410" i="16"/>
  <c r="O418" i="16"/>
  <c r="M418" i="16"/>
  <c r="K418" i="16"/>
  <c r="N418" i="16"/>
  <c r="L418" i="16"/>
  <c r="J418" i="16"/>
  <c r="I418" i="16"/>
  <c r="O426" i="16"/>
  <c r="M426" i="16"/>
  <c r="L426" i="16"/>
  <c r="K426" i="16"/>
  <c r="I426" i="16"/>
  <c r="N426" i="16"/>
  <c r="J426" i="16"/>
  <c r="O434" i="16"/>
  <c r="M434" i="16"/>
  <c r="L434" i="16"/>
  <c r="K434" i="16"/>
  <c r="I434" i="16"/>
  <c r="N434" i="16"/>
  <c r="J434" i="16"/>
  <c r="O442" i="16"/>
  <c r="M442" i="16"/>
  <c r="L442" i="16"/>
  <c r="K442" i="16"/>
  <c r="I442" i="16"/>
  <c r="J442" i="16"/>
  <c r="N442" i="16"/>
  <c r="O450" i="16"/>
  <c r="M450" i="16"/>
  <c r="L450" i="16"/>
  <c r="K450" i="16"/>
  <c r="I450" i="16"/>
  <c r="N450" i="16"/>
  <c r="J450" i="16"/>
  <c r="O458" i="16"/>
  <c r="M458" i="16"/>
  <c r="L458" i="16"/>
  <c r="K458" i="16"/>
  <c r="I458" i="16"/>
  <c r="N458" i="16"/>
  <c r="J458" i="16"/>
  <c r="O466" i="16"/>
  <c r="M466" i="16"/>
  <c r="L466" i="16"/>
  <c r="K466" i="16"/>
  <c r="I466" i="16"/>
  <c r="N466" i="16"/>
  <c r="J466" i="16"/>
  <c r="O474" i="16"/>
  <c r="M474" i="16"/>
  <c r="L474" i="16"/>
  <c r="K474" i="16"/>
  <c r="I474" i="16"/>
  <c r="J474" i="16"/>
  <c r="N474" i="16"/>
  <c r="O482" i="16"/>
  <c r="N482" i="16"/>
  <c r="M482" i="16"/>
  <c r="L482" i="16"/>
  <c r="K482" i="16"/>
  <c r="J482" i="16"/>
  <c r="I482" i="16"/>
  <c r="O490" i="16"/>
  <c r="N490" i="16"/>
  <c r="M490" i="16"/>
  <c r="L490" i="16"/>
  <c r="K490" i="16"/>
  <c r="J490" i="16"/>
  <c r="I490" i="16"/>
  <c r="O498" i="16"/>
  <c r="N498" i="16"/>
  <c r="M498" i="16"/>
  <c r="L498" i="16"/>
  <c r="K498" i="16"/>
  <c r="J498" i="16"/>
  <c r="I498" i="16"/>
  <c r="O506" i="16"/>
  <c r="N506" i="16"/>
  <c r="M506" i="16"/>
  <c r="L506" i="16"/>
  <c r="K506" i="16"/>
  <c r="J506" i="16"/>
  <c r="I506" i="16"/>
  <c r="O514" i="16"/>
  <c r="N514" i="16"/>
  <c r="M514" i="16"/>
  <c r="L514" i="16"/>
  <c r="K514" i="16"/>
  <c r="J514" i="16"/>
  <c r="I514" i="16"/>
  <c r="O522" i="16"/>
  <c r="N522" i="16"/>
  <c r="M522" i="16"/>
  <c r="L522" i="16"/>
  <c r="K522" i="16"/>
  <c r="J522" i="16"/>
  <c r="I522" i="16"/>
  <c r="O530" i="16"/>
  <c r="N530" i="16"/>
  <c r="M530" i="16"/>
  <c r="L530" i="16"/>
  <c r="K530" i="16"/>
  <c r="J530" i="16"/>
  <c r="I530" i="16"/>
  <c r="O538" i="16"/>
  <c r="N538" i="16"/>
  <c r="M538" i="16"/>
  <c r="L538" i="16"/>
  <c r="K538" i="16"/>
  <c r="J538" i="16"/>
  <c r="I538" i="16"/>
  <c r="O546" i="16"/>
  <c r="N546" i="16"/>
  <c r="M546" i="16"/>
  <c r="L546" i="16"/>
  <c r="K546" i="16"/>
  <c r="J546" i="16"/>
  <c r="I546" i="16"/>
  <c r="O554" i="16"/>
  <c r="N554" i="16"/>
  <c r="M554" i="16"/>
  <c r="L554" i="16"/>
  <c r="K554" i="16"/>
  <c r="J554" i="16"/>
  <c r="I554" i="16"/>
  <c r="O562" i="16"/>
  <c r="N562" i="16"/>
  <c r="M562" i="16"/>
  <c r="L562" i="16"/>
  <c r="K562" i="16"/>
  <c r="J562" i="16"/>
  <c r="I562" i="16"/>
  <c r="O570" i="16"/>
  <c r="N570" i="16"/>
  <c r="M570" i="16"/>
  <c r="L570" i="16"/>
  <c r="K570" i="16"/>
  <c r="J570" i="16"/>
  <c r="I570" i="16"/>
  <c r="O578" i="16"/>
  <c r="N578" i="16"/>
  <c r="L578" i="16"/>
  <c r="I578" i="16"/>
  <c r="M578" i="16"/>
  <c r="K578" i="16"/>
  <c r="J578" i="16"/>
  <c r="O586" i="16"/>
  <c r="N586" i="16"/>
  <c r="L586" i="16"/>
  <c r="K586" i="16"/>
  <c r="J586" i="16"/>
  <c r="I586" i="16"/>
  <c r="M586" i="16"/>
  <c r="O594" i="16"/>
  <c r="N594" i="16"/>
  <c r="M594" i="16"/>
  <c r="L594" i="16"/>
  <c r="J594" i="16"/>
  <c r="K594" i="16"/>
  <c r="I594" i="16"/>
  <c r="O602" i="16"/>
  <c r="N602" i="16"/>
  <c r="M602" i="16"/>
  <c r="L602" i="16"/>
  <c r="J602" i="16"/>
  <c r="K602" i="16"/>
  <c r="I602" i="16"/>
  <c r="O610" i="16"/>
  <c r="N610" i="16"/>
  <c r="M610" i="16"/>
  <c r="L610" i="16"/>
  <c r="J610" i="16"/>
  <c r="I610" i="16"/>
  <c r="K610" i="16"/>
  <c r="O618" i="16"/>
  <c r="N618" i="16"/>
  <c r="M618" i="16"/>
  <c r="L618" i="16"/>
  <c r="J618" i="16"/>
  <c r="K618" i="16"/>
  <c r="I618" i="16"/>
  <c r="O626" i="16"/>
  <c r="N626" i="16"/>
  <c r="M626" i="16"/>
  <c r="L626" i="16"/>
  <c r="J626" i="16"/>
  <c r="K626" i="16"/>
  <c r="I626" i="16"/>
  <c r="O634" i="16"/>
  <c r="N634" i="16"/>
  <c r="M634" i="16"/>
  <c r="L634" i="16"/>
  <c r="J634" i="16"/>
  <c r="K634" i="16"/>
  <c r="I634" i="16"/>
  <c r="O642" i="16"/>
  <c r="N642" i="16"/>
  <c r="M642" i="16"/>
  <c r="L642" i="16"/>
  <c r="J642" i="16"/>
  <c r="I642" i="16"/>
  <c r="K642" i="16"/>
  <c r="O650" i="16"/>
  <c r="N650" i="16"/>
  <c r="M650" i="16"/>
  <c r="L650" i="16"/>
  <c r="J650" i="16"/>
  <c r="K650" i="16"/>
  <c r="I650" i="16"/>
  <c r="O658" i="16"/>
  <c r="J658" i="16"/>
  <c r="M658" i="16"/>
  <c r="N658" i="16"/>
  <c r="K658" i="16"/>
  <c r="L658" i="16"/>
  <c r="I658" i="16"/>
  <c r="O666" i="16"/>
  <c r="J666" i="16"/>
  <c r="M666" i="16"/>
  <c r="N666" i="16"/>
  <c r="K666" i="16"/>
  <c r="I666" i="16"/>
  <c r="L666" i="16"/>
  <c r="O674" i="16"/>
  <c r="J674" i="16"/>
  <c r="M674" i="16"/>
  <c r="N674" i="16"/>
  <c r="L674" i="16"/>
  <c r="K674" i="16"/>
  <c r="I674" i="16"/>
  <c r="O682" i="16"/>
  <c r="J682" i="16"/>
  <c r="I682" i="16"/>
  <c r="N682" i="16"/>
  <c r="M682" i="16"/>
  <c r="K682" i="16"/>
  <c r="L682" i="16"/>
  <c r="O690" i="16"/>
  <c r="J690" i="16"/>
  <c r="I690" i="16"/>
  <c r="N690" i="16"/>
  <c r="M690" i="16"/>
  <c r="L690" i="16"/>
  <c r="K690" i="16"/>
  <c r="O698" i="16"/>
  <c r="J698" i="16"/>
  <c r="I698" i="16"/>
  <c r="N698" i="16"/>
  <c r="M698" i="16"/>
  <c r="L698" i="16"/>
  <c r="K698" i="16"/>
  <c r="O706" i="16"/>
  <c r="J706" i="16"/>
  <c r="I706" i="16"/>
  <c r="N706" i="16"/>
  <c r="M706" i="16"/>
  <c r="L706" i="16"/>
  <c r="K706" i="16"/>
  <c r="O714" i="16"/>
  <c r="J714" i="16"/>
  <c r="I714" i="16"/>
  <c r="N714" i="16"/>
  <c r="M714" i="16"/>
  <c r="L714" i="16"/>
  <c r="K714" i="16"/>
  <c r="O722" i="16"/>
  <c r="J722" i="16"/>
  <c r="I722" i="16"/>
  <c r="N722" i="16"/>
  <c r="M722" i="16"/>
  <c r="L722" i="16"/>
  <c r="K722" i="16"/>
  <c r="O730" i="16"/>
  <c r="J730" i="16"/>
  <c r="I730" i="16"/>
  <c r="N730" i="16"/>
  <c r="M730" i="16"/>
  <c r="L730" i="16"/>
  <c r="K730" i="16"/>
  <c r="O738" i="16"/>
  <c r="J738" i="16"/>
  <c r="I738" i="16"/>
  <c r="N738" i="16"/>
  <c r="M738" i="16"/>
  <c r="L738" i="16"/>
  <c r="K738" i="16"/>
  <c r="O746" i="16"/>
  <c r="J746" i="16"/>
  <c r="I746" i="16"/>
  <c r="N746" i="16"/>
  <c r="M746" i="16"/>
  <c r="L746" i="16"/>
  <c r="K746" i="16"/>
  <c r="O754" i="16"/>
  <c r="J754" i="16"/>
  <c r="I754" i="16"/>
  <c r="N754" i="16"/>
  <c r="M754" i="16"/>
  <c r="L754" i="16"/>
  <c r="K754" i="16"/>
  <c r="O762" i="16"/>
  <c r="J762" i="16"/>
  <c r="I762" i="16"/>
  <c r="N762" i="16"/>
  <c r="M762" i="16"/>
  <c r="L762" i="16"/>
  <c r="K762" i="16"/>
  <c r="O770" i="16"/>
  <c r="I770" i="16"/>
  <c r="M770" i="16"/>
  <c r="L770" i="16"/>
  <c r="K770" i="16"/>
  <c r="J770" i="16"/>
  <c r="N770" i="16"/>
  <c r="O778" i="16"/>
  <c r="J778" i="16"/>
  <c r="I778" i="16"/>
  <c r="N778" i="16"/>
  <c r="M778" i="16"/>
  <c r="L778" i="16"/>
  <c r="K778" i="16"/>
  <c r="O786" i="16"/>
  <c r="J786" i="16"/>
  <c r="I786" i="16"/>
  <c r="N786" i="16"/>
  <c r="M786" i="16"/>
  <c r="L786" i="16"/>
  <c r="K786" i="16"/>
  <c r="O794" i="16"/>
  <c r="J794" i="16"/>
  <c r="I794" i="16"/>
  <c r="N794" i="16"/>
  <c r="M794" i="16"/>
  <c r="L794" i="16"/>
  <c r="K794" i="16"/>
  <c r="O802" i="16"/>
  <c r="J802" i="16"/>
  <c r="I802" i="16"/>
  <c r="N802" i="16"/>
  <c r="M802" i="16"/>
  <c r="L802" i="16"/>
  <c r="K802" i="16"/>
  <c r="O810" i="16"/>
  <c r="J810" i="16"/>
  <c r="I810" i="16"/>
  <c r="N810" i="16"/>
  <c r="M810" i="16"/>
  <c r="L810" i="16"/>
  <c r="K810" i="16"/>
  <c r="O818" i="16"/>
  <c r="J818" i="16"/>
  <c r="I818" i="16"/>
  <c r="N818" i="16"/>
  <c r="M818" i="16"/>
  <c r="L818" i="16"/>
  <c r="K818" i="16"/>
  <c r="O826" i="16"/>
  <c r="J826" i="16"/>
  <c r="I826" i="16"/>
  <c r="N826" i="16"/>
  <c r="M826" i="16"/>
  <c r="L826" i="16"/>
  <c r="K826" i="16"/>
  <c r="O834" i="16"/>
  <c r="J834" i="16"/>
  <c r="I834" i="16"/>
  <c r="N834" i="16"/>
  <c r="M834" i="16"/>
  <c r="L834" i="16"/>
  <c r="K834" i="16"/>
  <c r="O842" i="16"/>
  <c r="J842" i="16"/>
  <c r="I842" i="16"/>
  <c r="N842" i="16"/>
  <c r="M842" i="16"/>
  <c r="L842" i="16"/>
  <c r="K842" i="16"/>
  <c r="O850" i="16"/>
  <c r="J850" i="16"/>
  <c r="I850" i="16"/>
  <c r="N850" i="16"/>
  <c r="M850" i="16"/>
  <c r="L850" i="16"/>
  <c r="K850" i="16"/>
  <c r="O858" i="16"/>
  <c r="L858" i="16"/>
  <c r="J858" i="16"/>
  <c r="I858" i="16"/>
  <c r="N858" i="16"/>
  <c r="M858" i="16"/>
  <c r="K858" i="16"/>
  <c r="O866" i="16"/>
  <c r="L866" i="16"/>
  <c r="J866" i="16"/>
  <c r="M866" i="16"/>
  <c r="K866" i="16"/>
  <c r="I866" i="16"/>
  <c r="N866" i="16"/>
  <c r="O874" i="16"/>
  <c r="L874" i="16"/>
  <c r="J874" i="16"/>
  <c r="I874" i="16"/>
  <c r="N874" i="16"/>
  <c r="M874" i="16"/>
  <c r="K874" i="16"/>
  <c r="O882" i="16"/>
  <c r="L882" i="16"/>
  <c r="J882" i="16"/>
  <c r="I882" i="16"/>
  <c r="N882" i="16"/>
  <c r="M882" i="16"/>
  <c r="K882" i="16"/>
  <c r="O890" i="16"/>
  <c r="L890" i="16"/>
  <c r="J890" i="16"/>
  <c r="I890" i="16"/>
  <c r="N890" i="16"/>
  <c r="M890" i="16"/>
  <c r="K890" i="16"/>
  <c r="O898" i="16"/>
  <c r="L898" i="16"/>
  <c r="J898" i="16"/>
  <c r="I898" i="16"/>
  <c r="N898" i="16"/>
  <c r="M898" i="16"/>
  <c r="K898" i="16"/>
  <c r="O906" i="16"/>
  <c r="L906" i="16"/>
  <c r="J906" i="16"/>
  <c r="I906" i="16"/>
  <c r="N906" i="16"/>
  <c r="M906" i="16"/>
  <c r="K906" i="16"/>
  <c r="O914" i="16"/>
  <c r="L914" i="16"/>
  <c r="J914" i="16"/>
  <c r="I914" i="16"/>
  <c r="N914" i="16"/>
  <c r="M914" i="16"/>
  <c r="K914" i="16"/>
  <c r="O922" i="16"/>
  <c r="L922" i="16"/>
  <c r="K922" i="16"/>
  <c r="J922" i="16"/>
  <c r="I922" i="16"/>
  <c r="N922" i="16"/>
  <c r="M922" i="16"/>
  <c r="O930" i="16"/>
  <c r="L930" i="16"/>
  <c r="K930" i="16"/>
  <c r="J930" i="16"/>
  <c r="I930" i="16"/>
  <c r="N930" i="16"/>
  <c r="M930" i="16"/>
  <c r="O938" i="16"/>
  <c r="L938" i="16"/>
  <c r="K938" i="16"/>
  <c r="J938" i="16"/>
  <c r="I938" i="16"/>
  <c r="N938" i="16"/>
  <c r="M938" i="16"/>
  <c r="O946" i="16"/>
  <c r="L946" i="16"/>
  <c r="K946" i="16"/>
  <c r="J946" i="16"/>
  <c r="I946" i="16"/>
  <c r="N946" i="16"/>
  <c r="M946" i="16"/>
  <c r="O954" i="16"/>
  <c r="L954" i="16"/>
  <c r="K954" i="16"/>
  <c r="J954" i="16"/>
  <c r="I954" i="16"/>
  <c r="N954" i="16"/>
  <c r="M954" i="16"/>
  <c r="O962" i="16"/>
  <c r="L962" i="16"/>
  <c r="K962" i="16"/>
  <c r="J962" i="16"/>
  <c r="I962" i="16"/>
  <c r="N962" i="16"/>
  <c r="M962" i="16"/>
  <c r="O970" i="16"/>
  <c r="L970" i="16"/>
  <c r="K970" i="16"/>
  <c r="J970" i="16"/>
  <c r="I970" i="16"/>
  <c r="N970" i="16"/>
  <c r="M970" i="16"/>
  <c r="O978" i="16"/>
  <c r="L978" i="16"/>
  <c r="K978" i="16"/>
  <c r="J978" i="16"/>
  <c r="I978" i="16"/>
  <c r="N978" i="16"/>
  <c r="M978" i="16"/>
  <c r="O986" i="16"/>
  <c r="M986" i="16"/>
  <c r="L986" i="16"/>
  <c r="K986" i="16"/>
  <c r="J986" i="16"/>
  <c r="I986" i="16"/>
  <c r="N986" i="16"/>
  <c r="O994" i="16"/>
  <c r="M994" i="16"/>
  <c r="L994" i="16"/>
  <c r="K994" i="16"/>
  <c r="J994" i="16"/>
  <c r="I994" i="16"/>
  <c r="N994" i="16"/>
  <c r="O1002" i="16"/>
  <c r="M1002" i="16"/>
  <c r="L1002" i="16"/>
  <c r="K1002" i="16"/>
  <c r="J1002" i="16"/>
  <c r="I1002" i="16"/>
  <c r="N1002" i="16"/>
  <c r="N50" i="16"/>
  <c r="L51" i="16"/>
  <c r="N52" i="16"/>
  <c r="J54" i="16"/>
  <c r="L55" i="16"/>
  <c r="N56" i="16"/>
  <c r="J58" i="16"/>
  <c r="L59" i="16"/>
  <c r="N60" i="16"/>
  <c r="J62" i="16"/>
  <c r="L63" i="16"/>
  <c r="N64" i="16"/>
  <c r="J66" i="16"/>
  <c r="L67" i="16"/>
  <c r="N68" i="16"/>
  <c r="J70" i="16"/>
  <c r="L71" i="16"/>
  <c r="N72" i="16"/>
  <c r="J74" i="16"/>
  <c r="L75" i="16"/>
  <c r="N76" i="16"/>
  <c r="J78" i="16"/>
  <c r="L79" i="16"/>
  <c r="N80" i="16"/>
  <c r="J82" i="16"/>
  <c r="L83" i="16"/>
  <c r="N84" i="16"/>
  <c r="J86" i="16"/>
  <c r="M87" i="16"/>
  <c r="J89" i="16"/>
  <c r="M90" i="16"/>
  <c r="J92" i="16"/>
  <c r="M93" i="16"/>
  <c r="J95" i="16"/>
  <c r="I97" i="16"/>
  <c r="N101" i="16"/>
  <c r="L104" i="16"/>
  <c r="N109" i="16"/>
  <c r="K113" i="16"/>
  <c r="J117" i="16"/>
  <c r="L120" i="16"/>
  <c r="I124" i="16"/>
  <c r="N127" i="16"/>
  <c r="M134" i="16"/>
  <c r="L150" i="16"/>
  <c r="J161" i="16"/>
  <c r="L182" i="16"/>
  <c r="J193" i="16"/>
  <c r="L214" i="16"/>
  <c r="J226" i="16"/>
  <c r="K240" i="16"/>
  <c r="M254" i="16"/>
  <c r="J274" i="16"/>
  <c r="L295" i="16"/>
  <c r="N316" i="16"/>
  <c r="N352" i="16"/>
  <c r="L398" i="16"/>
  <c r="N100" i="16"/>
  <c r="M100" i="16"/>
  <c r="J100" i="16"/>
  <c r="N164" i="16"/>
  <c r="M164" i="16"/>
  <c r="L164" i="16"/>
  <c r="K164" i="16"/>
  <c r="J164" i="16"/>
  <c r="I164" i="16"/>
  <c r="N220" i="16"/>
  <c r="M220" i="16"/>
  <c r="L220" i="16"/>
  <c r="K220" i="16"/>
  <c r="J220" i="16"/>
  <c r="I220" i="16"/>
  <c r="O284" i="16"/>
  <c r="L284" i="16"/>
  <c r="J284" i="16"/>
  <c r="I284" i="16"/>
  <c r="M284" i="16"/>
  <c r="K284" i="16"/>
  <c r="O340" i="16"/>
  <c r="M340" i="16"/>
  <c r="L340" i="16"/>
  <c r="K340" i="16"/>
  <c r="J340" i="16"/>
  <c r="I340" i="16"/>
  <c r="N340" i="16"/>
  <c r="O396" i="16"/>
  <c r="K396" i="16"/>
  <c r="I396" i="16"/>
  <c r="J396" i="16"/>
  <c r="N396" i="16"/>
  <c r="M396" i="16"/>
  <c r="L396" i="16"/>
  <c r="O460" i="16"/>
  <c r="K460" i="16"/>
  <c r="I460" i="16"/>
  <c r="M460" i="16"/>
  <c r="J460" i="16"/>
  <c r="N460" i="16"/>
  <c r="L460" i="16"/>
  <c r="O508" i="16"/>
  <c r="K508" i="16"/>
  <c r="J508" i="16"/>
  <c r="I508" i="16"/>
  <c r="N508" i="16"/>
  <c r="M508" i="16"/>
  <c r="L508" i="16"/>
  <c r="O564" i="16"/>
  <c r="K564" i="16"/>
  <c r="J564" i="16"/>
  <c r="I564" i="16"/>
  <c r="N564" i="16"/>
  <c r="M564" i="16"/>
  <c r="L564" i="16"/>
  <c r="O612" i="16"/>
  <c r="L612" i="16"/>
  <c r="J612" i="16"/>
  <c r="I612" i="16"/>
  <c r="N612" i="16"/>
  <c r="M612" i="16"/>
  <c r="K612" i="16"/>
  <c r="O668" i="16"/>
  <c r="N668" i="16"/>
  <c r="I668" i="16"/>
  <c r="L668" i="16"/>
  <c r="J668" i="16"/>
  <c r="M668" i="16"/>
  <c r="K668" i="16"/>
  <c r="O708" i="16"/>
  <c r="N708" i="16"/>
  <c r="M708" i="16"/>
  <c r="L708" i="16"/>
  <c r="K708" i="16"/>
  <c r="J708" i="16"/>
  <c r="I708" i="16"/>
  <c r="O772" i="16"/>
  <c r="N772" i="16"/>
  <c r="M772" i="16"/>
  <c r="I772" i="16"/>
  <c r="K772" i="16"/>
  <c r="J772" i="16"/>
  <c r="L772" i="16"/>
  <c r="O828" i="16"/>
  <c r="N828" i="16"/>
  <c r="M828" i="16"/>
  <c r="L828" i="16"/>
  <c r="K828" i="16"/>
  <c r="J828" i="16"/>
  <c r="I828" i="16"/>
  <c r="O892" i="16"/>
  <c r="N892" i="16"/>
  <c r="M892" i="16"/>
  <c r="L892" i="16"/>
  <c r="K892" i="16"/>
  <c r="J892" i="16"/>
  <c r="I892" i="16"/>
  <c r="O940" i="16"/>
  <c r="N940" i="16"/>
  <c r="M940" i="16"/>
  <c r="L940" i="16"/>
  <c r="K940" i="16"/>
  <c r="J940" i="16"/>
  <c r="I940" i="16"/>
  <c r="O996" i="16"/>
  <c r="I996" i="16"/>
  <c r="N996" i="16"/>
  <c r="M996" i="16"/>
  <c r="L996" i="16"/>
  <c r="J996" i="16"/>
  <c r="K996" i="16"/>
  <c r="I133" i="16"/>
  <c r="M133" i="16"/>
  <c r="L133" i="16"/>
  <c r="K91" i="16"/>
  <c r="M99" i="16"/>
  <c r="L99" i="16"/>
  <c r="K99" i="16"/>
  <c r="M107" i="16"/>
  <c r="L107" i="16"/>
  <c r="K107" i="16"/>
  <c r="M115" i="16"/>
  <c r="L115" i="16"/>
  <c r="K115" i="16"/>
  <c r="I115" i="16"/>
  <c r="M123" i="16"/>
  <c r="L123" i="16"/>
  <c r="K123" i="16"/>
  <c r="I123" i="16"/>
  <c r="M131" i="16"/>
  <c r="L131" i="16"/>
  <c r="K131" i="16"/>
  <c r="I131" i="16"/>
  <c r="M139" i="16"/>
  <c r="L139" i="16"/>
  <c r="K139" i="16"/>
  <c r="J139" i="16"/>
  <c r="I139" i="16"/>
  <c r="M147" i="16"/>
  <c r="L147" i="16"/>
  <c r="K147" i="16"/>
  <c r="J147" i="16"/>
  <c r="I147" i="16"/>
  <c r="M155" i="16"/>
  <c r="L155" i="16"/>
  <c r="K155" i="16"/>
  <c r="J155" i="16"/>
  <c r="I155" i="16"/>
  <c r="M163" i="16"/>
  <c r="L163" i="16"/>
  <c r="K163" i="16"/>
  <c r="J163" i="16"/>
  <c r="I163" i="16"/>
  <c r="M171" i="16"/>
  <c r="L171" i="16"/>
  <c r="K171" i="16"/>
  <c r="J171" i="16"/>
  <c r="I171" i="16"/>
  <c r="M179" i="16"/>
  <c r="L179" i="16"/>
  <c r="K179" i="16"/>
  <c r="J179" i="16"/>
  <c r="I179" i="16"/>
  <c r="M187" i="16"/>
  <c r="L187" i="16"/>
  <c r="K187" i="16"/>
  <c r="J187" i="16"/>
  <c r="I187" i="16"/>
  <c r="M195" i="16"/>
  <c r="L195" i="16"/>
  <c r="K195" i="16"/>
  <c r="J195" i="16"/>
  <c r="I195" i="16"/>
  <c r="M203" i="16"/>
  <c r="L203" i="16"/>
  <c r="K203" i="16"/>
  <c r="J203" i="16"/>
  <c r="I203" i="16"/>
  <c r="M211" i="16"/>
  <c r="L211" i="16"/>
  <c r="K211" i="16"/>
  <c r="J211" i="16"/>
  <c r="I211" i="16"/>
  <c r="M219" i="16"/>
  <c r="L219" i="16"/>
  <c r="K219" i="16"/>
  <c r="J219" i="16"/>
  <c r="I219" i="16"/>
  <c r="J227" i="16"/>
  <c r="N227" i="16"/>
  <c r="M227" i="16"/>
  <c r="L227" i="16"/>
  <c r="K227" i="16"/>
  <c r="I227" i="16"/>
  <c r="J235" i="16"/>
  <c r="N235" i="16"/>
  <c r="M235" i="16"/>
  <c r="L235" i="16"/>
  <c r="K235" i="16"/>
  <c r="J243" i="16"/>
  <c r="N243" i="16"/>
  <c r="M243" i="16"/>
  <c r="L243" i="16"/>
  <c r="K243" i="16"/>
  <c r="I243" i="16"/>
  <c r="J251" i="16"/>
  <c r="N251" i="16"/>
  <c r="M251" i="16"/>
  <c r="L251" i="16"/>
  <c r="K251" i="16"/>
  <c r="O259" i="16"/>
  <c r="J259" i="16"/>
  <c r="N259" i="16"/>
  <c r="M259" i="16"/>
  <c r="L259" i="16"/>
  <c r="K259" i="16"/>
  <c r="I259" i="16"/>
  <c r="O267" i="16"/>
  <c r="J267" i="16"/>
  <c r="N267" i="16"/>
  <c r="M267" i="16"/>
  <c r="L267" i="16"/>
  <c r="K267" i="16"/>
  <c r="I267" i="16"/>
  <c r="O275" i="16"/>
  <c r="J275" i="16"/>
  <c r="N275" i="16"/>
  <c r="M275" i="16"/>
  <c r="L275" i="16"/>
  <c r="K275" i="16"/>
  <c r="I275" i="16"/>
  <c r="O283" i="16"/>
  <c r="J283" i="16"/>
  <c r="N283" i="16"/>
  <c r="M283" i="16"/>
  <c r="L283" i="16"/>
  <c r="K283" i="16"/>
  <c r="I283" i="16"/>
  <c r="O291" i="16"/>
  <c r="J291" i="16"/>
  <c r="N291" i="16"/>
  <c r="M291" i="16"/>
  <c r="L291" i="16"/>
  <c r="K291" i="16"/>
  <c r="I291" i="16"/>
  <c r="O299" i="16"/>
  <c r="J299" i="16"/>
  <c r="N299" i="16"/>
  <c r="M299" i="16"/>
  <c r="L299" i="16"/>
  <c r="K299" i="16"/>
  <c r="I299" i="16"/>
  <c r="O307" i="16"/>
  <c r="J307" i="16"/>
  <c r="N307" i="16"/>
  <c r="M307" i="16"/>
  <c r="L307" i="16"/>
  <c r="K307" i="16"/>
  <c r="I307" i="16"/>
  <c r="O315" i="16"/>
  <c r="J315" i="16"/>
  <c r="N315" i="16"/>
  <c r="M315" i="16"/>
  <c r="L315" i="16"/>
  <c r="K315" i="16"/>
  <c r="I315" i="16"/>
  <c r="O323" i="16"/>
  <c r="J323" i="16"/>
  <c r="N323" i="16"/>
  <c r="M323" i="16"/>
  <c r="L323" i="16"/>
  <c r="K323" i="16"/>
  <c r="I323" i="16"/>
  <c r="O331" i="16"/>
  <c r="K331" i="16"/>
  <c r="J331" i="16"/>
  <c r="I331" i="16"/>
  <c r="N331" i="16"/>
  <c r="M331" i="16"/>
  <c r="O339" i="16"/>
  <c r="K339" i="16"/>
  <c r="J339" i="16"/>
  <c r="I339" i="16"/>
  <c r="N339" i="16"/>
  <c r="M339" i="16"/>
  <c r="L339" i="16"/>
  <c r="O347" i="16"/>
  <c r="K347" i="16"/>
  <c r="J347" i="16"/>
  <c r="I347" i="16"/>
  <c r="N347" i="16"/>
  <c r="M347" i="16"/>
  <c r="O355" i="16"/>
  <c r="K355" i="16"/>
  <c r="J355" i="16"/>
  <c r="I355" i="16"/>
  <c r="N355" i="16"/>
  <c r="M355" i="16"/>
  <c r="L355" i="16"/>
  <c r="O363" i="16"/>
  <c r="K363" i="16"/>
  <c r="J363" i="16"/>
  <c r="I363" i="16"/>
  <c r="N363" i="16"/>
  <c r="M363" i="16"/>
  <c r="O371" i="16"/>
  <c r="K371" i="16"/>
  <c r="J371" i="16"/>
  <c r="I371" i="16"/>
  <c r="N371" i="16"/>
  <c r="M371" i="16"/>
  <c r="L371" i="16"/>
  <c r="O379" i="16"/>
  <c r="K379" i="16"/>
  <c r="J379" i="16"/>
  <c r="I379" i="16"/>
  <c r="N379" i="16"/>
  <c r="M379" i="16"/>
  <c r="O387" i="16"/>
  <c r="K387" i="16"/>
  <c r="J387" i="16"/>
  <c r="I387" i="16"/>
  <c r="N387" i="16"/>
  <c r="M387" i="16"/>
  <c r="L387" i="16"/>
  <c r="O395" i="16"/>
  <c r="I395" i="16"/>
  <c r="M395" i="16"/>
  <c r="N395" i="16"/>
  <c r="L395" i="16"/>
  <c r="K395" i="16"/>
  <c r="J395" i="16"/>
  <c r="O403" i="16"/>
  <c r="I403" i="16"/>
  <c r="M403" i="16"/>
  <c r="N403" i="16"/>
  <c r="L403" i="16"/>
  <c r="K403" i="16"/>
  <c r="J403" i="16"/>
  <c r="O411" i="16"/>
  <c r="I411" i="16"/>
  <c r="M411" i="16"/>
  <c r="J411" i="16"/>
  <c r="N411" i="16"/>
  <c r="L411" i="16"/>
  <c r="K411" i="16"/>
  <c r="O419" i="16"/>
  <c r="I419" i="16"/>
  <c r="M419" i="16"/>
  <c r="L419" i="16"/>
  <c r="K419" i="16"/>
  <c r="J419" i="16"/>
  <c r="N419" i="16"/>
  <c r="O427" i="16"/>
  <c r="I427" i="16"/>
  <c r="N427" i="16"/>
  <c r="M427" i="16"/>
  <c r="K427" i="16"/>
  <c r="L427" i="16"/>
  <c r="J427" i="16"/>
  <c r="O435" i="16"/>
  <c r="I435" i="16"/>
  <c r="N435" i="16"/>
  <c r="M435" i="16"/>
  <c r="K435" i="16"/>
  <c r="J435" i="16"/>
  <c r="L435" i="16"/>
  <c r="O443" i="16"/>
  <c r="I443" i="16"/>
  <c r="N443" i="16"/>
  <c r="M443" i="16"/>
  <c r="K443" i="16"/>
  <c r="L443" i="16"/>
  <c r="J443" i="16"/>
  <c r="O451" i="16"/>
  <c r="I451" i="16"/>
  <c r="N451" i="16"/>
  <c r="M451" i="16"/>
  <c r="K451" i="16"/>
  <c r="L451" i="16"/>
  <c r="J451" i="16"/>
  <c r="O459" i="16"/>
  <c r="I459" i="16"/>
  <c r="N459" i="16"/>
  <c r="M459" i="16"/>
  <c r="K459" i="16"/>
  <c r="L459" i="16"/>
  <c r="J459" i="16"/>
  <c r="O467" i="16"/>
  <c r="I467" i="16"/>
  <c r="N467" i="16"/>
  <c r="M467" i="16"/>
  <c r="K467" i="16"/>
  <c r="J467" i="16"/>
  <c r="O475" i="16"/>
  <c r="I475" i="16"/>
  <c r="N475" i="16"/>
  <c r="M475" i="16"/>
  <c r="K475" i="16"/>
  <c r="L475" i="16"/>
  <c r="J475" i="16"/>
  <c r="O483" i="16"/>
  <c r="I483" i="16"/>
  <c r="N483" i="16"/>
  <c r="M483" i="16"/>
  <c r="L483" i="16"/>
  <c r="K483" i="16"/>
  <c r="J483" i="16"/>
  <c r="O491" i="16"/>
  <c r="I491" i="16"/>
  <c r="N491" i="16"/>
  <c r="M491" i="16"/>
  <c r="L491" i="16"/>
  <c r="K491" i="16"/>
  <c r="J491" i="16"/>
  <c r="O499" i="16"/>
  <c r="I499" i="16"/>
  <c r="N499" i="16"/>
  <c r="M499" i="16"/>
  <c r="L499" i="16"/>
  <c r="K499" i="16"/>
  <c r="J499" i="16"/>
  <c r="O507" i="16"/>
  <c r="I507" i="16"/>
  <c r="N507" i="16"/>
  <c r="M507" i="16"/>
  <c r="L507" i="16"/>
  <c r="K507" i="16"/>
  <c r="J507" i="16"/>
  <c r="O515" i="16"/>
  <c r="I515" i="16"/>
  <c r="N515" i="16"/>
  <c r="M515" i="16"/>
  <c r="L515" i="16"/>
  <c r="K515" i="16"/>
  <c r="J515" i="16"/>
  <c r="O523" i="16"/>
  <c r="I523" i="16"/>
  <c r="N523" i="16"/>
  <c r="M523" i="16"/>
  <c r="L523" i="16"/>
  <c r="K523" i="16"/>
  <c r="J523" i="16"/>
  <c r="O531" i="16"/>
  <c r="I531" i="16"/>
  <c r="N531" i="16"/>
  <c r="M531" i="16"/>
  <c r="L531" i="16"/>
  <c r="K531" i="16"/>
  <c r="O539" i="16"/>
  <c r="I539" i="16"/>
  <c r="N539" i="16"/>
  <c r="M539" i="16"/>
  <c r="L539" i="16"/>
  <c r="K539" i="16"/>
  <c r="J539" i="16"/>
  <c r="O547" i="16"/>
  <c r="I547" i="16"/>
  <c r="N547" i="16"/>
  <c r="M547" i="16"/>
  <c r="L547" i="16"/>
  <c r="K547" i="16"/>
  <c r="J547" i="16"/>
  <c r="O555" i="16"/>
  <c r="I555" i="16"/>
  <c r="N555" i="16"/>
  <c r="M555" i="16"/>
  <c r="L555" i="16"/>
  <c r="K555" i="16"/>
  <c r="J555" i="16"/>
  <c r="O563" i="16"/>
  <c r="I563" i="16"/>
  <c r="N563" i="16"/>
  <c r="M563" i="16"/>
  <c r="L563" i="16"/>
  <c r="K563" i="16"/>
  <c r="J563" i="16"/>
  <c r="O571" i="16"/>
  <c r="J571" i="16"/>
  <c r="I571" i="16"/>
  <c r="N571" i="16"/>
  <c r="M571" i="16"/>
  <c r="L571" i="16"/>
  <c r="K571" i="16"/>
  <c r="O579" i="16"/>
  <c r="J579" i="16"/>
  <c r="N579" i="16"/>
  <c r="M579" i="16"/>
  <c r="L579" i="16"/>
  <c r="K579" i="16"/>
  <c r="I579" i="16"/>
  <c r="O587" i="16"/>
  <c r="J587" i="16"/>
  <c r="N587" i="16"/>
  <c r="L587" i="16"/>
  <c r="M587" i="16"/>
  <c r="K587" i="16"/>
  <c r="I587" i="16"/>
  <c r="O595" i="16"/>
  <c r="J595" i="16"/>
  <c r="N595" i="16"/>
  <c r="L595" i="16"/>
  <c r="M595" i="16"/>
  <c r="K595" i="16"/>
  <c r="I595" i="16"/>
  <c r="O603" i="16"/>
  <c r="J603" i="16"/>
  <c r="N603" i="16"/>
  <c r="L603" i="16"/>
  <c r="I603" i="16"/>
  <c r="M603" i="16"/>
  <c r="K603" i="16"/>
  <c r="O611" i="16"/>
  <c r="J611" i="16"/>
  <c r="N611" i="16"/>
  <c r="L611" i="16"/>
  <c r="M611" i="16"/>
  <c r="K611" i="16"/>
  <c r="I611" i="16"/>
  <c r="O619" i="16"/>
  <c r="J619" i="16"/>
  <c r="N619" i="16"/>
  <c r="L619" i="16"/>
  <c r="M619" i="16"/>
  <c r="K619" i="16"/>
  <c r="I619" i="16"/>
  <c r="O627" i="16"/>
  <c r="J627" i="16"/>
  <c r="N627" i="16"/>
  <c r="L627" i="16"/>
  <c r="M627" i="16"/>
  <c r="K627" i="16"/>
  <c r="I627" i="16"/>
  <c r="O635" i="16"/>
  <c r="J635" i="16"/>
  <c r="N635" i="16"/>
  <c r="L635" i="16"/>
  <c r="I635" i="16"/>
  <c r="M635" i="16"/>
  <c r="K635" i="16"/>
  <c r="O643" i="16"/>
  <c r="J643" i="16"/>
  <c r="N643" i="16"/>
  <c r="L643" i="16"/>
  <c r="M643" i="16"/>
  <c r="K643" i="16"/>
  <c r="I643" i="16"/>
  <c r="O651" i="16"/>
  <c r="J651" i="16"/>
  <c r="N651" i="16"/>
  <c r="L651" i="16"/>
  <c r="M651" i="16"/>
  <c r="K651" i="16"/>
  <c r="I651" i="16"/>
  <c r="O659" i="16"/>
  <c r="L659" i="16"/>
  <c r="M659" i="16"/>
  <c r="J659" i="16"/>
  <c r="I659" i="16"/>
  <c r="N659" i="16"/>
  <c r="K659" i="16"/>
  <c r="O667" i="16"/>
  <c r="L667" i="16"/>
  <c r="N667" i="16"/>
  <c r="M667" i="16"/>
  <c r="J667" i="16"/>
  <c r="K667" i="16"/>
  <c r="I667" i="16"/>
  <c r="O675" i="16"/>
  <c r="L675" i="16"/>
  <c r="K675" i="16"/>
  <c r="N675" i="16"/>
  <c r="M675" i="16"/>
  <c r="J675" i="16"/>
  <c r="I675" i="16"/>
  <c r="O683" i="16"/>
  <c r="L683" i="16"/>
  <c r="K683" i="16"/>
  <c r="J683" i="16"/>
  <c r="N683" i="16"/>
  <c r="M683" i="16"/>
  <c r="I683" i="16"/>
  <c r="O691" i="16"/>
  <c r="L691" i="16"/>
  <c r="K691" i="16"/>
  <c r="J691" i="16"/>
  <c r="I691" i="16"/>
  <c r="N691" i="16"/>
  <c r="M691" i="16"/>
  <c r="O699" i="16"/>
  <c r="L699" i="16"/>
  <c r="K699" i="16"/>
  <c r="J699" i="16"/>
  <c r="I699" i="16"/>
  <c r="N699" i="16"/>
  <c r="M699" i="16"/>
  <c r="O707" i="16"/>
  <c r="L707" i="16"/>
  <c r="K707" i="16"/>
  <c r="J707" i="16"/>
  <c r="I707" i="16"/>
  <c r="N707" i="16"/>
  <c r="M707" i="16"/>
  <c r="O715" i="16"/>
  <c r="L715" i="16"/>
  <c r="K715" i="16"/>
  <c r="J715" i="16"/>
  <c r="I715" i="16"/>
  <c r="N715" i="16"/>
  <c r="M715" i="16"/>
  <c r="O723" i="16"/>
  <c r="L723" i="16"/>
  <c r="K723" i="16"/>
  <c r="J723" i="16"/>
  <c r="I723" i="16"/>
  <c r="N723" i="16"/>
  <c r="M723" i="16"/>
  <c r="O731" i="16"/>
  <c r="L731" i="16"/>
  <c r="K731" i="16"/>
  <c r="J731" i="16"/>
  <c r="I731" i="16"/>
  <c r="N731" i="16"/>
  <c r="M731" i="16"/>
  <c r="O739" i="16"/>
  <c r="L739" i="16"/>
  <c r="K739" i="16"/>
  <c r="J739" i="16"/>
  <c r="I739" i="16"/>
  <c r="N739" i="16"/>
  <c r="M739" i="16"/>
  <c r="O747" i="16"/>
  <c r="L747" i="16"/>
  <c r="K747" i="16"/>
  <c r="J747" i="16"/>
  <c r="I747" i="16"/>
  <c r="N747" i="16"/>
  <c r="M747" i="16"/>
  <c r="O755" i="16"/>
  <c r="L755" i="16"/>
  <c r="K755" i="16"/>
  <c r="J755" i="16"/>
  <c r="I755" i="16"/>
  <c r="N755" i="16"/>
  <c r="M755" i="16"/>
  <c r="O763" i="16"/>
  <c r="L763" i="16"/>
  <c r="K763" i="16"/>
  <c r="J763" i="16"/>
  <c r="I763" i="16"/>
  <c r="N763" i="16"/>
  <c r="M763" i="16"/>
  <c r="O771" i="16"/>
  <c r="K771" i="16"/>
  <c r="N771" i="16"/>
  <c r="M771" i="16"/>
  <c r="L771" i="16"/>
  <c r="J771" i="16"/>
  <c r="I771" i="16"/>
  <c r="O779" i="16"/>
  <c r="L779" i="16"/>
  <c r="K779" i="16"/>
  <c r="N779" i="16"/>
  <c r="M779" i="16"/>
  <c r="J779" i="16"/>
  <c r="I779" i="16"/>
  <c r="O787" i="16"/>
  <c r="L787" i="16"/>
  <c r="K787" i="16"/>
  <c r="J787" i="16"/>
  <c r="I787" i="16"/>
  <c r="N787" i="16"/>
  <c r="M787" i="16"/>
  <c r="O795" i="16"/>
  <c r="L795" i="16"/>
  <c r="K795" i="16"/>
  <c r="J795" i="16"/>
  <c r="I795" i="16"/>
  <c r="N795" i="16"/>
  <c r="M795" i="16"/>
  <c r="O803" i="16"/>
  <c r="L803" i="16"/>
  <c r="K803" i="16"/>
  <c r="J803" i="16"/>
  <c r="I803" i="16"/>
  <c r="N803" i="16"/>
  <c r="M803" i="16"/>
  <c r="O811" i="16"/>
  <c r="L811" i="16"/>
  <c r="K811" i="16"/>
  <c r="J811" i="16"/>
  <c r="I811" i="16"/>
  <c r="N811" i="16"/>
  <c r="M811" i="16"/>
  <c r="O819" i="16"/>
  <c r="L819" i="16"/>
  <c r="K819" i="16"/>
  <c r="J819" i="16"/>
  <c r="I819" i="16"/>
  <c r="N819" i="16"/>
  <c r="M819" i="16"/>
  <c r="O827" i="16"/>
  <c r="L827" i="16"/>
  <c r="K827" i="16"/>
  <c r="J827" i="16"/>
  <c r="I827" i="16"/>
  <c r="N827" i="16"/>
  <c r="M827" i="16"/>
  <c r="O835" i="16"/>
  <c r="L835" i="16"/>
  <c r="K835" i="16"/>
  <c r="J835" i="16"/>
  <c r="I835" i="16"/>
  <c r="N835" i="16"/>
  <c r="M835" i="16"/>
  <c r="O843" i="16"/>
  <c r="L843" i="16"/>
  <c r="K843" i="16"/>
  <c r="J843" i="16"/>
  <c r="I843" i="16"/>
  <c r="N843" i="16"/>
  <c r="M843" i="16"/>
  <c r="O851" i="16"/>
  <c r="L851" i="16"/>
  <c r="K851" i="16"/>
  <c r="J851" i="16"/>
  <c r="I851" i="16"/>
  <c r="N851" i="16"/>
  <c r="M851" i="16"/>
  <c r="O859" i="16"/>
  <c r="N859" i="16"/>
  <c r="L859" i="16"/>
  <c r="I859" i="16"/>
  <c r="M859" i="16"/>
  <c r="K859" i="16"/>
  <c r="J859" i="16"/>
  <c r="O867" i="16"/>
  <c r="N867" i="16"/>
  <c r="L867" i="16"/>
  <c r="I867" i="16"/>
  <c r="M867" i="16"/>
  <c r="K867" i="16"/>
  <c r="J867" i="16"/>
  <c r="O875" i="16"/>
  <c r="N875" i="16"/>
  <c r="L875" i="16"/>
  <c r="K875" i="16"/>
  <c r="J875" i="16"/>
  <c r="I875" i="16"/>
  <c r="M875" i="16"/>
  <c r="O883" i="16"/>
  <c r="N883" i="16"/>
  <c r="L883" i="16"/>
  <c r="K883" i="16"/>
  <c r="J883" i="16"/>
  <c r="I883" i="16"/>
  <c r="M883" i="16"/>
  <c r="O891" i="16"/>
  <c r="N891" i="16"/>
  <c r="L891" i="16"/>
  <c r="K891" i="16"/>
  <c r="J891" i="16"/>
  <c r="I891" i="16"/>
  <c r="M891" i="16"/>
  <c r="O899" i="16"/>
  <c r="N899" i="16"/>
  <c r="L899" i="16"/>
  <c r="K899" i="16"/>
  <c r="J899" i="16"/>
  <c r="I899" i="16"/>
  <c r="M899" i="16"/>
  <c r="O907" i="16"/>
  <c r="N907" i="16"/>
  <c r="L907" i="16"/>
  <c r="K907" i="16"/>
  <c r="J907" i="16"/>
  <c r="I907" i="16"/>
  <c r="M907" i="16"/>
  <c r="O915" i="16"/>
  <c r="N915" i="16"/>
  <c r="L915" i="16"/>
  <c r="K915" i="16"/>
  <c r="J915" i="16"/>
  <c r="I915" i="16"/>
  <c r="M915" i="16"/>
  <c r="O923" i="16"/>
  <c r="N923" i="16"/>
  <c r="M923" i="16"/>
  <c r="L923" i="16"/>
  <c r="K923" i="16"/>
  <c r="J923" i="16"/>
  <c r="I923" i="16"/>
  <c r="O931" i="16"/>
  <c r="N931" i="16"/>
  <c r="M931" i="16"/>
  <c r="L931" i="16"/>
  <c r="K931" i="16"/>
  <c r="J931" i="16"/>
  <c r="I931" i="16"/>
  <c r="O939" i="16"/>
  <c r="N939" i="16"/>
  <c r="M939" i="16"/>
  <c r="L939" i="16"/>
  <c r="K939" i="16"/>
  <c r="J939" i="16"/>
  <c r="I939" i="16"/>
  <c r="O947" i="16"/>
  <c r="N947" i="16"/>
  <c r="M947" i="16"/>
  <c r="L947" i="16"/>
  <c r="K947" i="16"/>
  <c r="J947" i="16"/>
  <c r="I947" i="16"/>
  <c r="O955" i="16"/>
  <c r="N955" i="16"/>
  <c r="M955" i="16"/>
  <c r="L955" i="16"/>
  <c r="K955" i="16"/>
  <c r="J955" i="16"/>
  <c r="I955" i="16"/>
  <c r="O963" i="16"/>
  <c r="N963" i="16"/>
  <c r="M963" i="16"/>
  <c r="L963" i="16"/>
  <c r="K963" i="16"/>
  <c r="J963" i="16"/>
  <c r="I963" i="16"/>
  <c r="O971" i="16"/>
  <c r="N971" i="16"/>
  <c r="M971" i="16"/>
  <c r="L971" i="16"/>
  <c r="K971" i="16"/>
  <c r="J971" i="16"/>
  <c r="I971" i="16"/>
  <c r="O979" i="16"/>
  <c r="N979" i="16"/>
  <c r="M979" i="16"/>
  <c r="L979" i="16"/>
  <c r="K979" i="16"/>
  <c r="J979" i="16"/>
  <c r="I979" i="16"/>
  <c r="O987" i="16"/>
  <c r="N987" i="16"/>
  <c r="M987" i="16"/>
  <c r="L987" i="16"/>
  <c r="K987" i="16"/>
  <c r="J987" i="16"/>
  <c r="I987" i="16"/>
  <c r="O995" i="16"/>
  <c r="N995" i="16"/>
  <c r="M995" i="16"/>
  <c r="L995" i="16"/>
  <c r="K995" i="16"/>
  <c r="J995" i="16"/>
  <c r="I995" i="16"/>
  <c r="O1003" i="16"/>
  <c r="N1003" i="16"/>
  <c r="M1003" i="16"/>
  <c r="L1003" i="16"/>
  <c r="K1003" i="16"/>
  <c r="J1003" i="16"/>
  <c r="I1003" i="16"/>
  <c r="M51" i="16"/>
  <c r="I53" i="16"/>
  <c r="K54" i="16"/>
  <c r="M55" i="16"/>
  <c r="I57" i="16"/>
  <c r="K58" i="16"/>
  <c r="M59" i="16"/>
  <c r="I61" i="16"/>
  <c r="K62" i="16"/>
  <c r="M63" i="16"/>
  <c r="I65" i="16"/>
  <c r="K66" i="16"/>
  <c r="M67" i="16"/>
  <c r="I69" i="16"/>
  <c r="K70" i="16"/>
  <c r="M71" i="16"/>
  <c r="I73" i="16"/>
  <c r="K74" i="16"/>
  <c r="M75" i="16"/>
  <c r="I77" i="16"/>
  <c r="K78" i="16"/>
  <c r="M79" i="16"/>
  <c r="I81" i="16"/>
  <c r="K82" i="16"/>
  <c r="M83" i="16"/>
  <c r="I85" i="16"/>
  <c r="K86" i="16"/>
  <c r="N87" i="16"/>
  <c r="K89" i="16"/>
  <c r="N90" i="16"/>
  <c r="K92" i="16"/>
  <c r="N93" i="16"/>
  <c r="L95" i="16"/>
  <c r="J97" i="16"/>
  <c r="N99" i="16"/>
  <c r="L102" i="16"/>
  <c r="J105" i="16"/>
  <c r="N107" i="16"/>
  <c r="L110" i="16"/>
  <c r="N113" i="16"/>
  <c r="K117" i="16"/>
  <c r="J121" i="16"/>
  <c r="L124" i="16"/>
  <c r="I128" i="16"/>
  <c r="N131" i="16"/>
  <c r="J135" i="16"/>
  <c r="J141" i="16"/>
  <c r="N151" i="16"/>
  <c r="L162" i="16"/>
  <c r="J173" i="16"/>
  <c r="N183" i="16"/>
  <c r="L194" i="16"/>
  <c r="J205" i="16"/>
  <c r="N215" i="16"/>
  <c r="I228" i="16"/>
  <c r="J242" i="16"/>
  <c r="K256" i="16"/>
  <c r="N276" i="16"/>
  <c r="J298" i="16"/>
  <c r="L319" i="16"/>
  <c r="J358" i="16"/>
  <c r="J407" i="16"/>
  <c r="K574"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M6" i="16" l="1"/>
  <c r="L6" i="16"/>
  <c r="N6" i="16"/>
  <c r="K6" i="16"/>
  <c r="J6" i="16"/>
  <c r="I6" i="16"/>
  <c r="N39" i="16"/>
  <c r="M39" i="16"/>
  <c r="L39" i="16"/>
  <c r="K39" i="16"/>
  <c r="J39" i="16"/>
  <c r="I39" i="16"/>
  <c r="I32" i="16"/>
  <c r="N32" i="16"/>
  <c r="M32" i="16"/>
  <c r="L32" i="16"/>
  <c r="K32" i="16"/>
  <c r="J32" i="16"/>
  <c r="M46" i="16"/>
  <c r="L46" i="16"/>
  <c r="N46" i="16"/>
  <c r="K46" i="16"/>
  <c r="J46" i="16"/>
  <c r="I46" i="16"/>
  <c r="N47" i="16"/>
  <c r="M47" i="16"/>
  <c r="L47" i="16"/>
  <c r="K47" i="16"/>
  <c r="J47" i="16"/>
  <c r="I47" i="16"/>
  <c r="I8" i="16"/>
  <c r="N8" i="16"/>
  <c r="M8" i="16"/>
  <c r="L8" i="16"/>
  <c r="J8" i="16"/>
  <c r="K8" i="16"/>
  <c r="I16" i="16"/>
  <c r="N16" i="16"/>
  <c r="J16" i="16"/>
  <c r="M16" i="16"/>
  <c r="L16" i="16"/>
  <c r="K16" i="16"/>
  <c r="I24" i="16"/>
  <c r="N24" i="16"/>
  <c r="M24" i="16"/>
  <c r="L24" i="16"/>
  <c r="J24" i="16"/>
  <c r="K24" i="16"/>
  <c r="I40" i="16"/>
  <c r="N40" i="16"/>
  <c r="J40" i="16"/>
  <c r="M40" i="16"/>
  <c r="L40" i="16"/>
  <c r="K40" i="16"/>
  <c r="I48" i="16"/>
  <c r="J48" i="16"/>
  <c r="N48" i="16"/>
  <c r="M48" i="16"/>
  <c r="L48" i="16"/>
  <c r="K48" i="16"/>
  <c r="K9" i="16"/>
  <c r="L9" i="16"/>
  <c r="J9" i="16"/>
  <c r="I9" i="16"/>
  <c r="N9" i="16"/>
  <c r="M9" i="16"/>
  <c r="K17" i="16"/>
  <c r="J17" i="16"/>
  <c r="I17" i="16"/>
  <c r="N17" i="16"/>
  <c r="L17" i="16"/>
  <c r="M17" i="16"/>
  <c r="K25" i="16"/>
  <c r="J25" i="16"/>
  <c r="I25" i="16"/>
  <c r="L25" i="16"/>
  <c r="N25" i="16"/>
  <c r="M25" i="16"/>
  <c r="K33" i="16"/>
  <c r="J33" i="16"/>
  <c r="I33" i="16"/>
  <c r="L33" i="16"/>
  <c r="N33" i="16"/>
  <c r="M33" i="16"/>
  <c r="K41" i="16"/>
  <c r="J41" i="16"/>
  <c r="I41" i="16"/>
  <c r="L41" i="16"/>
  <c r="N41" i="16"/>
  <c r="M41" i="16"/>
  <c r="K49" i="16"/>
  <c r="J49" i="16"/>
  <c r="I49" i="16"/>
  <c r="L49" i="16"/>
  <c r="N49" i="16"/>
  <c r="M49" i="16"/>
  <c r="M14" i="16"/>
  <c r="L14" i="16"/>
  <c r="N14" i="16"/>
  <c r="K14" i="16"/>
  <c r="J14" i="16"/>
  <c r="I14" i="16"/>
  <c r="N15" i="16"/>
  <c r="M15" i="16"/>
  <c r="L15" i="16"/>
  <c r="K15" i="16"/>
  <c r="J15" i="16"/>
  <c r="I15" i="16"/>
  <c r="M10" i="16"/>
  <c r="L10" i="16"/>
  <c r="K10" i="16"/>
  <c r="J10" i="16"/>
  <c r="I10" i="16"/>
  <c r="N10" i="16"/>
  <c r="M18" i="16"/>
  <c r="N18" i="16"/>
  <c r="L18" i="16"/>
  <c r="K18" i="16"/>
  <c r="J18" i="16"/>
  <c r="I18" i="16"/>
  <c r="M26" i="16"/>
  <c r="N26" i="16"/>
  <c r="L26" i="16"/>
  <c r="K26" i="16"/>
  <c r="J26" i="16"/>
  <c r="I26" i="16"/>
  <c r="M34" i="16"/>
  <c r="L34" i="16"/>
  <c r="K34" i="16"/>
  <c r="N34" i="16"/>
  <c r="J34" i="16"/>
  <c r="I34" i="16"/>
  <c r="M42" i="16"/>
  <c r="L42" i="16"/>
  <c r="K42" i="16"/>
  <c r="J42" i="16"/>
  <c r="I42" i="16"/>
  <c r="N42" i="16"/>
  <c r="M22" i="16"/>
  <c r="L22" i="16"/>
  <c r="N22" i="16"/>
  <c r="K22" i="16"/>
  <c r="J22" i="16"/>
  <c r="I22" i="16"/>
  <c r="N7" i="16"/>
  <c r="M7" i="16"/>
  <c r="L7" i="16"/>
  <c r="K7" i="16"/>
  <c r="J7" i="16"/>
  <c r="I7" i="16"/>
  <c r="N19" i="16"/>
  <c r="M19" i="16"/>
  <c r="L19" i="16"/>
  <c r="K19" i="16"/>
  <c r="J19" i="16"/>
  <c r="I19" i="16"/>
  <c r="N43" i="16"/>
  <c r="M43" i="16"/>
  <c r="L43" i="16"/>
  <c r="K43" i="16"/>
  <c r="J43" i="16"/>
  <c r="I43" i="16"/>
  <c r="M30" i="16"/>
  <c r="L30" i="16"/>
  <c r="N30" i="16"/>
  <c r="K30" i="16"/>
  <c r="J30" i="16"/>
  <c r="I30" i="16"/>
  <c r="N31" i="16"/>
  <c r="M31" i="16"/>
  <c r="L31" i="16"/>
  <c r="K31" i="16"/>
  <c r="J31" i="16"/>
  <c r="I31" i="16"/>
  <c r="N11" i="16"/>
  <c r="M11" i="16"/>
  <c r="L11" i="16"/>
  <c r="K11" i="16"/>
  <c r="J11" i="16"/>
  <c r="I11" i="16"/>
  <c r="N27" i="16"/>
  <c r="M27" i="16"/>
  <c r="L27" i="16"/>
  <c r="K27" i="16"/>
  <c r="J27" i="16"/>
  <c r="I27" i="16"/>
  <c r="N35" i="16"/>
  <c r="M35" i="16"/>
  <c r="L35" i="16"/>
  <c r="K35" i="16"/>
  <c r="J35" i="16"/>
  <c r="I35" i="16"/>
  <c r="I4" i="16"/>
  <c r="N4" i="16"/>
  <c r="J4" i="16"/>
  <c r="M4" i="16"/>
  <c r="L4" i="16"/>
  <c r="K4" i="16"/>
  <c r="I12" i="16"/>
  <c r="J12" i="16"/>
  <c r="N12" i="16"/>
  <c r="M12" i="16"/>
  <c r="L12" i="16"/>
  <c r="K12" i="16"/>
  <c r="I20" i="16"/>
  <c r="J20" i="16"/>
  <c r="N20" i="16"/>
  <c r="M20" i="16"/>
  <c r="L20" i="16"/>
  <c r="K20" i="16"/>
  <c r="I28" i="16"/>
  <c r="J28" i="16"/>
  <c r="N28" i="16"/>
  <c r="M28" i="16"/>
  <c r="L28" i="16"/>
  <c r="K28" i="16"/>
  <c r="I36" i="16"/>
  <c r="J36" i="16"/>
  <c r="N36" i="16"/>
  <c r="M36" i="16"/>
  <c r="L36" i="16"/>
  <c r="K36" i="16"/>
  <c r="I44" i="16"/>
  <c r="N44" i="16"/>
  <c r="M44" i="16"/>
  <c r="L44" i="16"/>
  <c r="J44" i="16"/>
  <c r="K44" i="16"/>
  <c r="M38" i="16"/>
  <c r="L38" i="16"/>
  <c r="N38" i="16"/>
  <c r="K38" i="16"/>
  <c r="J38" i="16"/>
  <c r="I38" i="16"/>
  <c r="N23" i="16"/>
  <c r="M23" i="16"/>
  <c r="L23" i="16"/>
  <c r="K23" i="16"/>
  <c r="J23" i="16"/>
  <c r="I23" i="16"/>
  <c r="K5" i="16"/>
  <c r="J5" i="16"/>
  <c r="I5" i="16"/>
  <c r="L5" i="16"/>
  <c r="N5" i="16"/>
  <c r="M5" i="16"/>
  <c r="K13" i="16"/>
  <c r="J13" i="16"/>
  <c r="I13" i="16"/>
  <c r="L13" i="16"/>
  <c r="N13" i="16"/>
  <c r="M13" i="16"/>
  <c r="K21" i="16"/>
  <c r="J21" i="16"/>
  <c r="I21" i="16"/>
  <c r="N21" i="16"/>
  <c r="M21" i="16"/>
  <c r="L21" i="16"/>
  <c r="K29" i="16"/>
  <c r="J29" i="16"/>
  <c r="I29" i="16"/>
  <c r="N29" i="16"/>
  <c r="L29" i="16"/>
  <c r="M29" i="16"/>
  <c r="K37" i="16"/>
  <c r="J37" i="16"/>
  <c r="I37" i="16"/>
  <c r="N37" i="16"/>
  <c r="L37" i="16"/>
  <c r="M37" i="16"/>
  <c r="K45" i="16"/>
  <c r="J45" i="16"/>
  <c r="I45" i="16"/>
  <c r="L45" i="16"/>
  <c r="N45" i="16"/>
  <c r="M45" i="16"/>
  <c r="F3" i="16"/>
  <c r="E3" i="16"/>
  <c r="D3" i="16"/>
  <c r="C3" i="16"/>
  <c r="B3" i="16"/>
  <c r="A3" i="16"/>
  <c r="N8" i="2" l="1"/>
  <c r="N7" i="2"/>
  <c r="N6" i="2"/>
  <c r="N5" i="2"/>
  <c r="N4" i="2"/>
  <c r="N3" i="2"/>
  <c r="G11" i="15" l="1"/>
  <c r="A9" i="15"/>
  <c r="F11" i="15"/>
  <c r="A8" i="15"/>
  <c r="E11" i="15"/>
  <c r="A7" i="15"/>
  <c r="D11" i="15"/>
  <c r="A6" i="15"/>
  <c r="C11" i="15"/>
  <c r="A5" i="15"/>
  <c r="B11" i="15"/>
  <c r="A4" i="15"/>
  <c r="N40" i="2" l="1"/>
  <c r="Z1004" i="14" l="1"/>
  <c r="Y1004" i="14"/>
  <c r="X1004" i="14"/>
  <c r="W1004" i="14"/>
  <c r="V1004" i="14"/>
  <c r="U1004" i="14"/>
  <c r="T1004" i="14"/>
  <c r="S1004" i="14"/>
  <c r="R1004" i="14"/>
  <c r="Q1004" i="14"/>
  <c r="P1004" i="14"/>
  <c r="O1004" i="14"/>
  <c r="N1004" i="14"/>
  <c r="M1004" i="14"/>
  <c r="L1004" i="14"/>
  <c r="K1004" i="14"/>
  <c r="J1004" i="14"/>
  <c r="I1004" i="14"/>
  <c r="H1004" i="14"/>
  <c r="G1004" i="14"/>
  <c r="F1004" i="14"/>
  <c r="E1004" i="14"/>
  <c r="D1004" i="14"/>
  <c r="C1004" i="14"/>
  <c r="AH1004" i="14" s="1"/>
  <c r="B1004" i="14"/>
  <c r="A1004" i="14"/>
  <c r="Z1003" i="14"/>
  <c r="Y1003" i="14"/>
  <c r="X1003" i="14"/>
  <c r="W1003" i="14"/>
  <c r="V1003" i="14"/>
  <c r="U1003" i="14"/>
  <c r="T1003" i="14"/>
  <c r="S1003" i="14"/>
  <c r="R1003" i="14"/>
  <c r="Q1003" i="14"/>
  <c r="P1003" i="14"/>
  <c r="O1003" i="14"/>
  <c r="N1003" i="14"/>
  <c r="M1003" i="14"/>
  <c r="L1003" i="14"/>
  <c r="K1003" i="14"/>
  <c r="J1003" i="14"/>
  <c r="I1003" i="14"/>
  <c r="H1003" i="14"/>
  <c r="AF1003" i="14" s="1"/>
  <c r="G1003" i="14"/>
  <c r="F1003" i="14"/>
  <c r="E1003" i="14"/>
  <c r="AG1003" i="14" s="1"/>
  <c r="D1003" i="14"/>
  <c r="C1003" i="14"/>
  <c r="B1003" i="14"/>
  <c r="A1003" i="14"/>
  <c r="Z1002" i="14"/>
  <c r="Y1002" i="14"/>
  <c r="X1002" i="14"/>
  <c r="W1002" i="14"/>
  <c r="V1002" i="14"/>
  <c r="U1002" i="14"/>
  <c r="T1002" i="14"/>
  <c r="S1002" i="14"/>
  <c r="R1002" i="14"/>
  <c r="Q1002" i="14"/>
  <c r="P1002" i="14"/>
  <c r="O1002" i="14"/>
  <c r="N1002" i="14"/>
  <c r="M1002" i="14"/>
  <c r="L1002" i="14"/>
  <c r="K1002" i="14"/>
  <c r="J1002" i="14"/>
  <c r="I1002" i="14"/>
  <c r="H1002" i="14"/>
  <c r="G1002" i="14"/>
  <c r="F1002" i="14"/>
  <c r="E1002" i="14"/>
  <c r="D1002" i="14"/>
  <c r="C1002" i="14"/>
  <c r="B1002" i="14"/>
  <c r="A1002" i="14"/>
  <c r="Z1001" i="14"/>
  <c r="Y1001" i="14"/>
  <c r="X1001" i="14"/>
  <c r="W1001" i="14"/>
  <c r="V1001" i="14"/>
  <c r="U1001" i="14"/>
  <c r="T1001" i="14"/>
  <c r="S1001" i="14"/>
  <c r="R1001" i="14"/>
  <c r="Q1001" i="14"/>
  <c r="P1001" i="14"/>
  <c r="O1001" i="14"/>
  <c r="N1001" i="14"/>
  <c r="M1001" i="14"/>
  <c r="L1001" i="14"/>
  <c r="K1001" i="14"/>
  <c r="J1001" i="14"/>
  <c r="I1001" i="14"/>
  <c r="H1001" i="14"/>
  <c r="G1001" i="14"/>
  <c r="F1001" i="14"/>
  <c r="E1001" i="14"/>
  <c r="D1001" i="14"/>
  <c r="C1001" i="14"/>
  <c r="B1001" i="14"/>
  <c r="A1001" i="14"/>
  <c r="Z1000" i="14"/>
  <c r="Y1000" i="14"/>
  <c r="X1000" i="14"/>
  <c r="W1000" i="14"/>
  <c r="V1000" i="14"/>
  <c r="U1000" i="14"/>
  <c r="T1000" i="14"/>
  <c r="S1000" i="14"/>
  <c r="R1000" i="14"/>
  <c r="Q1000" i="14"/>
  <c r="P1000" i="14"/>
  <c r="O1000" i="14"/>
  <c r="N1000" i="14"/>
  <c r="M1000" i="14"/>
  <c r="L1000" i="14"/>
  <c r="K1000" i="14"/>
  <c r="J1000" i="14"/>
  <c r="I1000" i="14"/>
  <c r="H1000" i="14"/>
  <c r="G1000" i="14"/>
  <c r="F1000" i="14"/>
  <c r="E1000" i="14"/>
  <c r="D1000" i="14"/>
  <c r="C1000" i="14"/>
  <c r="AH1000" i="14" s="1"/>
  <c r="B1000" i="14"/>
  <c r="A1000" i="14"/>
  <c r="Z999" i="14"/>
  <c r="Y999" i="14"/>
  <c r="X999" i="14"/>
  <c r="W999" i="14"/>
  <c r="V999" i="14"/>
  <c r="U999" i="14"/>
  <c r="T999" i="14"/>
  <c r="S999" i="14"/>
  <c r="R999" i="14"/>
  <c r="Q999" i="14"/>
  <c r="P999" i="14"/>
  <c r="O999" i="14"/>
  <c r="N999" i="14"/>
  <c r="M999" i="14"/>
  <c r="L999" i="14"/>
  <c r="K999" i="14"/>
  <c r="J999" i="14"/>
  <c r="I999" i="14"/>
  <c r="H999" i="14"/>
  <c r="AF999" i="14" s="1"/>
  <c r="G999" i="14"/>
  <c r="F999" i="14"/>
  <c r="E999" i="14"/>
  <c r="AG999" i="14" s="1"/>
  <c r="D999" i="14"/>
  <c r="C999" i="14"/>
  <c r="B999" i="14"/>
  <c r="A999" i="14"/>
  <c r="Z998" i="14"/>
  <c r="Y998" i="14"/>
  <c r="X998" i="14"/>
  <c r="W998" i="14"/>
  <c r="V998" i="14"/>
  <c r="U998" i="14"/>
  <c r="T998" i="14"/>
  <c r="S998" i="14"/>
  <c r="R998" i="14"/>
  <c r="Q998" i="14"/>
  <c r="P998" i="14"/>
  <c r="O998" i="14"/>
  <c r="N998" i="14"/>
  <c r="M998" i="14"/>
  <c r="L998" i="14"/>
  <c r="K998" i="14"/>
  <c r="J998" i="14"/>
  <c r="I998" i="14"/>
  <c r="H998" i="14"/>
  <c r="G998" i="14"/>
  <c r="F998" i="14"/>
  <c r="E998" i="14"/>
  <c r="D998" i="14"/>
  <c r="C998" i="14"/>
  <c r="B998" i="14"/>
  <c r="A998" i="14"/>
  <c r="Z997" i="14"/>
  <c r="Y997" i="14"/>
  <c r="X997" i="14"/>
  <c r="W997" i="14"/>
  <c r="V997" i="14"/>
  <c r="U997" i="14"/>
  <c r="T997" i="14"/>
  <c r="S997" i="14"/>
  <c r="R997" i="14"/>
  <c r="Q997" i="14"/>
  <c r="P997" i="14"/>
  <c r="O997" i="14"/>
  <c r="N997" i="14"/>
  <c r="M997" i="14"/>
  <c r="L997" i="14"/>
  <c r="K997" i="14"/>
  <c r="J997" i="14"/>
  <c r="I997" i="14"/>
  <c r="H997" i="14"/>
  <c r="G997" i="14"/>
  <c r="F997" i="14"/>
  <c r="E997" i="14"/>
  <c r="D997" i="14"/>
  <c r="C997" i="14"/>
  <c r="B997" i="14"/>
  <c r="A997" i="14"/>
  <c r="Z996" i="14"/>
  <c r="Y996" i="14"/>
  <c r="X996" i="14"/>
  <c r="W996" i="14"/>
  <c r="V996" i="14"/>
  <c r="U996" i="14"/>
  <c r="T996" i="14"/>
  <c r="S996" i="14"/>
  <c r="R996" i="14"/>
  <c r="Q996" i="14"/>
  <c r="P996" i="14"/>
  <c r="O996" i="14"/>
  <c r="N996" i="14"/>
  <c r="M996" i="14"/>
  <c r="L996" i="14"/>
  <c r="K996" i="14"/>
  <c r="J996" i="14"/>
  <c r="I996" i="14"/>
  <c r="H996" i="14"/>
  <c r="G996" i="14"/>
  <c r="F996" i="14"/>
  <c r="E996" i="14"/>
  <c r="D996" i="14"/>
  <c r="C996" i="14"/>
  <c r="AH996" i="14" s="1"/>
  <c r="B996" i="14"/>
  <c r="A996" i="14"/>
  <c r="Z995" i="14"/>
  <c r="Y995" i="14"/>
  <c r="X995" i="14"/>
  <c r="W995" i="14"/>
  <c r="V995" i="14"/>
  <c r="U995" i="14"/>
  <c r="T995" i="14"/>
  <c r="S995" i="14"/>
  <c r="R995" i="14"/>
  <c r="Q995" i="14"/>
  <c r="P995" i="14"/>
  <c r="O995" i="14"/>
  <c r="N995" i="14"/>
  <c r="M995" i="14"/>
  <c r="L995" i="14"/>
  <c r="K995" i="14"/>
  <c r="J995" i="14"/>
  <c r="I995" i="14"/>
  <c r="H995" i="14"/>
  <c r="G995" i="14"/>
  <c r="F995" i="14"/>
  <c r="E995" i="14"/>
  <c r="AG995" i="14" s="1"/>
  <c r="D995" i="14"/>
  <c r="C995" i="14"/>
  <c r="B995" i="14"/>
  <c r="A995" i="14"/>
  <c r="Z994" i="14"/>
  <c r="Y994" i="14"/>
  <c r="X994" i="14"/>
  <c r="W994" i="14"/>
  <c r="V994" i="14"/>
  <c r="U994" i="14"/>
  <c r="T994" i="14"/>
  <c r="S994" i="14"/>
  <c r="R994" i="14"/>
  <c r="Q994" i="14"/>
  <c r="P994" i="14"/>
  <c r="O994" i="14"/>
  <c r="N994" i="14"/>
  <c r="M994" i="14"/>
  <c r="L994" i="14"/>
  <c r="K994" i="14"/>
  <c r="J994" i="14"/>
  <c r="I994" i="14"/>
  <c r="H994" i="14"/>
  <c r="G994" i="14"/>
  <c r="F994" i="14"/>
  <c r="E994" i="14"/>
  <c r="D994" i="14"/>
  <c r="C994" i="14"/>
  <c r="B994" i="14"/>
  <c r="A994" i="14"/>
  <c r="Z993" i="14"/>
  <c r="Y993" i="14"/>
  <c r="X993" i="14"/>
  <c r="W993" i="14"/>
  <c r="V993" i="14"/>
  <c r="U993" i="14"/>
  <c r="T993" i="14"/>
  <c r="S993" i="14"/>
  <c r="R993" i="14"/>
  <c r="Q993" i="14"/>
  <c r="P993" i="14"/>
  <c r="O993" i="14"/>
  <c r="N993" i="14"/>
  <c r="M993" i="14"/>
  <c r="L993" i="14"/>
  <c r="K993" i="14"/>
  <c r="J993" i="14"/>
  <c r="I993" i="14"/>
  <c r="H993" i="14"/>
  <c r="G993" i="14"/>
  <c r="F993" i="14"/>
  <c r="E993" i="14"/>
  <c r="D993" i="14"/>
  <c r="C993" i="14"/>
  <c r="B993" i="14"/>
  <c r="A993" i="14"/>
  <c r="Z992" i="14"/>
  <c r="Y992" i="14"/>
  <c r="X992" i="14"/>
  <c r="W992" i="14"/>
  <c r="V992" i="14"/>
  <c r="U992" i="14"/>
  <c r="T992" i="14"/>
  <c r="S992" i="14"/>
  <c r="R992" i="14"/>
  <c r="Q992" i="14"/>
  <c r="P992" i="14"/>
  <c r="O992" i="14"/>
  <c r="N992" i="14"/>
  <c r="M992" i="14"/>
  <c r="L992" i="14"/>
  <c r="K992" i="14"/>
  <c r="J992" i="14"/>
  <c r="I992" i="14"/>
  <c r="H992" i="14"/>
  <c r="G992" i="14"/>
  <c r="F992" i="14"/>
  <c r="E992" i="14"/>
  <c r="D992" i="14"/>
  <c r="C992" i="14"/>
  <c r="AH992" i="14" s="1"/>
  <c r="B992" i="14"/>
  <c r="A992" i="14"/>
  <c r="Z991" i="14"/>
  <c r="Y991" i="14"/>
  <c r="X991" i="14"/>
  <c r="W991" i="14"/>
  <c r="V991" i="14"/>
  <c r="U991" i="14"/>
  <c r="T991" i="14"/>
  <c r="S991" i="14"/>
  <c r="R991" i="14"/>
  <c r="Q991" i="14"/>
  <c r="P991" i="14"/>
  <c r="O991" i="14"/>
  <c r="N991" i="14"/>
  <c r="M991" i="14"/>
  <c r="L991" i="14"/>
  <c r="K991" i="14"/>
  <c r="J991" i="14"/>
  <c r="I991" i="14"/>
  <c r="H991" i="14"/>
  <c r="G991" i="14"/>
  <c r="F991" i="14"/>
  <c r="E991" i="14"/>
  <c r="D991" i="14"/>
  <c r="C991" i="14"/>
  <c r="B991" i="14"/>
  <c r="A991" i="14"/>
  <c r="Z990" i="14"/>
  <c r="Y990" i="14"/>
  <c r="X990" i="14"/>
  <c r="W990" i="14"/>
  <c r="V990" i="14"/>
  <c r="U990" i="14"/>
  <c r="T990" i="14"/>
  <c r="S990" i="14"/>
  <c r="R990" i="14"/>
  <c r="Q990" i="14"/>
  <c r="P990" i="14"/>
  <c r="O990" i="14"/>
  <c r="N990" i="14"/>
  <c r="M990" i="14"/>
  <c r="L990" i="14"/>
  <c r="K990" i="14"/>
  <c r="J990" i="14"/>
  <c r="I990" i="14"/>
  <c r="H990" i="14"/>
  <c r="G990" i="14"/>
  <c r="F990" i="14"/>
  <c r="E990" i="14"/>
  <c r="D990" i="14"/>
  <c r="C990" i="14"/>
  <c r="B990" i="14"/>
  <c r="A990" i="14"/>
  <c r="Z989" i="14"/>
  <c r="Y989" i="14"/>
  <c r="X989" i="14"/>
  <c r="W989" i="14"/>
  <c r="V989" i="14"/>
  <c r="U989" i="14"/>
  <c r="T989" i="14"/>
  <c r="S989" i="14"/>
  <c r="R989" i="14"/>
  <c r="Q989" i="14"/>
  <c r="P989" i="14"/>
  <c r="O989" i="14"/>
  <c r="N989" i="14"/>
  <c r="M989" i="14"/>
  <c r="L989" i="14"/>
  <c r="K989" i="14"/>
  <c r="J989" i="14"/>
  <c r="I989" i="14"/>
  <c r="H989" i="14"/>
  <c r="G989" i="14"/>
  <c r="F989" i="14"/>
  <c r="E989" i="14"/>
  <c r="D989" i="14"/>
  <c r="C989" i="14"/>
  <c r="B989" i="14"/>
  <c r="A989" i="14"/>
  <c r="Z988" i="14"/>
  <c r="Y988" i="14"/>
  <c r="X988" i="14"/>
  <c r="W988" i="14"/>
  <c r="V988" i="14"/>
  <c r="U988" i="14"/>
  <c r="T988" i="14"/>
  <c r="S988" i="14"/>
  <c r="R988" i="14"/>
  <c r="Q988" i="14"/>
  <c r="P988" i="14"/>
  <c r="O988" i="14"/>
  <c r="N988" i="14"/>
  <c r="M988" i="14"/>
  <c r="L988" i="14"/>
  <c r="K988" i="14"/>
  <c r="J988" i="14"/>
  <c r="I988" i="14"/>
  <c r="H988" i="14"/>
  <c r="G988" i="14"/>
  <c r="F988" i="14"/>
  <c r="E988" i="14"/>
  <c r="D988" i="14"/>
  <c r="C988" i="14"/>
  <c r="AH988" i="14" s="1"/>
  <c r="B988" i="14"/>
  <c r="A988" i="14"/>
  <c r="Z987" i="14"/>
  <c r="Y987" i="14"/>
  <c r="X987" i="14"/>
  <c r="W987" i="14"/>
  <c r="V987" i="14"/>
  <c r="U987" i="14"/>
  <c r="T987" i="14"/>
  <c r="S987" i="14"/>
  <c r="R987" i="14"/>
  <c r="Q987" i="14"/>
  <c r="P987" i="14"/>
  <c r="O987" i="14"/>
  <c r="N987" i="14"/>
  <c r="M987" i="14"/>
  <c r="L987" i="14"/>
  <c r="K987" i="14"/>
  <c r="J987" i="14"/>
  <c r="I987" i="14"/>
  <c r="H987" i="14"/>
  <c r="G987" i="14"/>
  <c r="F987" i="14"/>
  <c r="E987" i="14"/>
  <c r="D987" i="14"/>
  <c r="C987" i="14"/>
  <c r="B987" i="14"/>
  <c r="A987" i="14"/>
  <c r="Z986" i="14"/>
  <c r="Y986" i="14"/>
  <c r="X986" i="14"/>
  <c r="W986" i="14"/>
  <c r="V986" i="14"/>
  <c r="U986" i="14"/>
  <c r="T986" i="14"/>
  <c r="S986" i="14"/>
  <c r="R986" i="14"/>
  <c r="Q986" i="14"/>
  <c r="P986" i="14"/>
  <c r="O986" i="14"/>
  <c r="N986" i="14"/>
  <c r="M986" i="14"/>
  <c r="L986" i="14"/>
  <c r="K986" i="14"/>
  <c r="J986" i="14"/>
  <c r="I986" i="14"/>
  <c r="H986" i="14"/>
  <c r="G986" i="14"/>
  <c r="F986" i="14"/>
  <c r="E986" i="14"/>
  <c r="D986" i="14"/>
  <c r="C986" i="14"/>
  <c r="B986" i="14"/>
  <c r="A986" i="14"/>
  <c r="Z985" i="14"/>
  <c r="Y985" i="14"/>
  <c r="X985" i="14"/>
  <c r="W985" i="14"/>
  <c r="V985" i="14"/>
  <c r="U985" i="14"/>
  <c r="T985" i="14"/>
  <c r="S985" i="14"/>
  <c r="R985" i="14"/>
  <c r="Q985" i="14"/>
  <c r="P985" i="14"/>
  <c r="O985" i="14"/>
  <c r="N985" i="14"/>
  <c r="M985" i="14"/>
  <c r="L985" i="14"/>
  <c r="K985" i="14"/>
  <c r="J985" i="14"/>
  <c r="I985" i="14"/>
  <c r="H985" i="14"/>
  <c r="G985" i="14"/>
  <c r="F985" i="14"/>
  <c r="E985" i="14"/>
  <c r="D985" i="14"/>
  <c r="C985" i="14"/>
  <c r="B985" i="14"/>
  <c r="A985" i="14"/>
  <c r="Z984" i="14"/>
  <c r="Y984" i="14"/>
  <c r="X984" i="14"/>
  <c r="W984" i="14"/>
  <c r="V984" i="14"/>
  <c r="U984" i="14"/>
  <c r="T984" i="14"/>
  <c r="S984" i="14"/>
  <c r="R984" i="14"/>
  <c r="Q984" i="14"/>
  <c r="P984" i="14"/>
  <c r="O984" i="14"/>
  <c r="N984" i="14"/>
  <c r="M984" i="14"/>
  <c r="L984" i="14"/>
  <c r="K984" i="14"/>
  <c r="J984" i="14"/>
  <c r="I984" i="14"/>
  <c r="H984" i="14"/>
  <c r="G984" i="14"/>
  <c r="F984" i="14"/>
  <c r="E984" i="14"/>
  <c r="D984" i="14"/>
  <c r="C984" i="14"/>
  <c r="AH984" i="14" s="1"/>
  <c r="B984" i="14"/>
  <c r="A984" i="14"/>
  <c r="Z983" i="14"/>
  <c r="Y983" i="14"/>
  <c r="X983" i="14"/>
  <c r="W983" i="14"/>
  <c r="V983" i="14"/>
  <c r="U983" i="14"/>
  <c r="T983" i="14"/>
  <c r="S983" i="14"/>
  <c r="R983" i="14"/>
  <c r="Q983" i="14"/>
  <c r="P983" i="14"/>
  <c r="O983" i="14"/>
  <c r="N983" i="14"/>
  <c r="M983" i="14"/>
  <c r="L983" i="14"/>
  <c r="K983" i="14"/>
  <c r="J983" i="14"/>
  <c r="I983" i="14"/>
  <c r="H983" i="14"/>
  <c r="G983" i="14"/>
  <c r="F983" i="14"/>
  <c r="E983" i="14"/>
  <c r="D983" i="14"/>
  <c r="C983" i="14"/>
  <c r="B983" i="14"/>
  <c r="A983" i="14"/>
  <c r="Z982" i="14"/>
  <c r="Y982" i="14"/>
  <c r="X982" i="14"/>
  <c r="W982" i="14"/>
  <c r="V982" i="14"/>
  <c r="U982" i="14"/>
  <c r="T982" i="14"/>
  <c r="S982" i="14"/>
  <c r="R982" i="14"/>
  <c r="Q982" i="14"/>
  <c r="P982" i="14"/>
  <c r="O982" i="14"/>
  <c r="N982" i="14"/>
  <c r="M982" i="14"/>
  <c r="L982" i="14"/>
  <c r="K982" i="14"/>
  <c r="J982" i="14"/>
  <c r="I982" i="14"/>
  <c r="H982" i="14"/>
  <c r="G982" i="14"/>
  <c r="F982" i="14"/>
  <c r="E982" i="14"/>
  <c r="D982" i="14"/>
  <c r="C982" i="14"/>
  <c r="B982" i="14"/>
  <c r="A982" i="14"/>
  <c r="Z981" i="14"/>
  <c r="Y981" i="14"/>
  <c r="X981" i="14"/>
  <c r="W981" i="14"/>
  <c r="V981" i="14"/>
  <c r="U981" i="14"/>
  <c r="T981" i="14"/>
  <c r="S981" i="14"/>
  <c r="R981" i="14"/>
  <c r="Q981" i="14"/>
  <c r="P981" i="14"/>
  <c r="O981" i="14"/>
  <c r="N981" i="14"/>
  <c r="M981" i="14"/>
  <c r="L981" i="14"/>
  <c r="K981" i="14"/>
  <c r="J981" i="14"/>
  <c r="I981" i="14"/>
  <c r="H981" i="14"/>
  <c r="G981" i="14"/>
  <c r="F981" i="14"/>
  <c r="E981" i="14"/>
  <c r="D981" i="14"/>
  <c r="C981" i="14"/>
  <c r="B981" i="14"/>
  <c r="A981" i="14"/>
  <c r="Z980" i="14"/>
  <c r="Y980" i="14"/>
  <c r="X980" i="14"/>
  <c r="W980" i="14"/>
  <c r="V980" i="14"/>
  <c r="U980" i="14"/>
  <c r="T980" i="14"/>
  <c r="S980" i="14"/>
  <c r="R980" i="14"/>
  <c r="Q980" i="14"/>
  <c r="P980" i="14"/>
  <c r="O980" i="14"/>
  <c r="N980" i="14"/>
  <c r="M980" i="14"/>
  <c r="L980" i="14"/>
  <c r="K980" i="14"/>
  <c r="J980" i="14"/>
  <c r="I980" i="14"/>
  <c r="H980" i="14"/>
  <c r="G980" i="14"/>
  <c r="F980" i="14"/>
  <c r="E980" i="14"/>
  <c r="D980" i="14"/>
  <c r="C980" i="14"/>
  <c r="AH980" i="14" s="1"/>
  <c r="B980" i="14"/>
  <c r="A980" i="14"/>
  <c r="Z979" i="14"/>
  <c r="Y979" i="14"/>
  <c r="X979" i="14"/>
  <c r="W979" i="14"/>
  <c r="V979" i="14"/>
  <c r="U979" i="14"/>
  <c r="T979" i="14"/>
  <c r="S979" i="14"/>
  <c r="R979" i="14"/>
  <c r="Q979" i="14"/>
  <c r="P979" i="14"/>
  <c r="O979" i="14"/>
  <c r="N979" i="14"/>
  <c r="M979" i="14"/>
  <c r="L979" i="14"/>
  <c r="K979" i="14"/>
  <c r="J979" i="14"/>
  <c r="I979" i="14"/>
  <c r="H979" i="14"/>
  <c r="G979" i="14"/>
  <c r="F979" i="14"/>
  <c r="E979" i="14"/>
  <c r="D979" i="14"/>
  <c r="C979" i="14"/>
  <c r="B979" i="14"/>
  <c r="A979" i="14"/>
  <c r="Z978" i="14"/>
  <c r="Y978" i="14"/>
  <c r="X978" i="14"/>
  <c r="W978" i="14"/>
  <c r="V978" i="14"/>
  <c r="U978" i="14"/>
  <c r="T978" i="14"/>
  <c r="S978" i="14"/>
  <c r="R978" i="14"/>
  <c r="Q978" i="14"/>
  <c r="P978" i="14"/>
  <c r="O978" i="14"/>
  <c r="N978" i="14"/>
  <c r="M978" i="14"/>
  <c r="L978" i="14"/>
  <c r="K978" i="14"/>
  <c r="J978" i="14"/>
  <c r="I978" i="14"/>
  <c r="H978" i="14"/>
  <c r="G978" i="14"/>
  <c r="F978" i="14"/>
  <c r="E978" i="14"/>
  <c r="D978" i="14"/>
  <c r="C978" i="14"/>
  <c r="B978" i="14"/>
  <c r="A978" i="14"/>
  <c r="Z977" i="14"/>
  <c r="Y977" i="14"/>
  <c r="X977" i="14"/>
  <c r="W977" i="14"/>
  <c r="V977" i="14"/>
  <c r="U977" i="14"/>
  <c r="T977" i="14"/>
  <c r="S977" i="14"/>
  <c r="R977" i="14"/>
  <c r="Q977" i="14"/>
  <c r="P977" i="14"/>
  <c r="O977" i="14"/>
  <c r="N977" i="14"/>
  <c r="M977" i="14"/>
  <c r="L977" i="14"/>
  <c r="K977" i="14"/>
  <c r="J977" i="14"/>
  <c r="I977" i="14"/>
  <c r="H977" i="14"/>
  <c r="G977" i="14"/>
  <c r="F977" i="14"/>
  <c r="E977" i="14"/>
  <c r="D977" i="14"/>
  <c r="C977" i="14"/>
  <c r="B977" i="14"/>
  <c r="A977" i="14"/>
  <c r="Z976" i="14"/>
  <c r="Y976" i="14"/>
  <c r="X976" i="14"/>
  <c r="W976" i="14"/>
  <c r="V976" i="14"/>
  <c r="U976" i="14"/>
  <c r="T976" i="14"/>
  <c r="S976" i="14"/>
  <c r="R976" i="14"/>
  <c r="Q976" i="14"/>
  <c r="P976" i="14"/>
  <c r="O976" i="14"/>
  <c r="N976" i="14"/>
  <c r="M976" i="14"/>
  <c r="L976" i="14"/>
  <c r="K976" i="14"/>
  <c r="J976" i="14"/>
  <c r="I976" i="14"/>
  <c r="H976" i="14"/>
  <c r="G976" i="14"/>
  <c r="F976" i="14"/>
  <c r="E976" i="14"/>
  <c r="D976" i="14"/>
  <c r="C976" i="14"/>
  <c r="AH976" i="14" s="1"/>
  <c r="B976" i="14"/>
  <c r="A976" i="14"/>
  <c r="Z975" i="14"/>
  <c r="Y975" i="14"/>
  <c r="X975" i="14"/>
  <c r="W975" i="14"/>
  <c r="V975" i="14"/>
  <c r="U975" i="14"/>
  <c r="T975" i="14"/>
  <c r="S975" i="14"/>
  <c r="R975" i="14"/>
  <c r="Q975" i="14"/>
  <c r="P975" i="14"/>
  <c r="O975" i="14"/>
  <c r="N975" i="14"/>
  <c r="M975" i="14"/>
  <c r="L975" i="14"/>
  <c r="K975" i="14"/>
  <c r="J975" i="14"/>
  <c r="I975" i="14"/>
  <c r="H975" i="14"/>
  <c r="G975" i="14"/>
  <c r="F975" i="14"/>
  <c r="E975" i="14"/>
  <c r="AG975" i="14" s="1"/>
  <c r="D975" i="14"/>
  <c r="C975" i="14"/>
  <c r="B975" i="14"/>
  <c r="A975" i="14"/>
  <c r="Z974" i="14"/>
  <c r="Y974" i="14"/>
  <c r="X974" i="14"/>
  <c r="W974" i="14"/>
  <c r="V974" i="14"/>
  <c r="U974" i="14"/>
  <c r="T974" i="14"/>
  <c r="S974" i="14"/>
  <c r="R974" i="14"/>
  <c r="Q974" i="14"/>
  <c r="P974" i="14"/>
  <c r="O974" i="14"/>
  <c r="N974" i="14"/>
  <c r="M974" i="14"/>
  <c r="L974" i="14"/>
  <c r="K974" i="14"/>
  <c r="J974" i="14"/>
  <c r="I974" i="14"/>
  <c r="H974" i="14"/>
  <c r="G974" i="14"/>
  <c r="F974" i="14"/>
  <c r="E974" i="14"/>
  <c r="D974" i="14"/>
  <c r="C974" i="14"/>
  <c r="B974" i="14"/>
  <c r="A974" i="14"/>
  <c r="Z973" i="14"/>
  <c r="Y973" i="14"/>
  <c r="X973" i="14"/>
  <c r="W973" i="14"/>
  <c r="V973" i="14"/>
  <c r="U973" i="14"/>
  <c r="T973" i="14"/>
  <c r="S973" i="14"/>
  <c r="R973" i="14"/>
  <c r="Q973" i="14"/>
  <c r="P973" i="14"/>
  <c r="O973" i="14"/>
  <c r="N973" i="14"/>
  <c r="M973" i="14"/>
  <c r="L973" i="14"/>
  <c r="K973" i="14"/>
  <c r="J973" i="14"/>
  <c r="I973" i="14"/>
  <c r="H973" i="14"/>
  <c r="G973" i="14"/>
  <c r="F973" i="14"/>
  <c r="E973" i="14"/>
  <c r="D973" i="14"/>
  <c r="C973" i="14"/>
  <c r="B973" i="14"/>
  <c r="A973" i="14"/>
  <c r="Z972" i="14"/>
  <c r="Y972" i="14"/>
  <c r="X972" i="14"/>
  <c r="W972" i="14"/>
  <c r="V972" i="14"/>
  <c r="U972" i="14"/>
  <c r="T972" i="14"/>
  <c r="S972" i="14"/>
  <c r="R972" i="14"/>
  <c r="Q972" i="14"/>
  <c r="P972" i="14"/>
  <c r="O972" i="14"/>
  <c r="N972" i="14"/>
  <c r="M972" i="14"/>
  <c r="L972" i="14"/>
  <c r="K972" i="14"/>
  <c r="J972" i="14"/>
  <c r="I972" i="14"/>
  <c r="H972" i="14"/>
  <c r="G972" i="14"/>
  <c r="F972" i="14"/>
  <c r="E972" i="14"/>
  <c r="D972" i="14"/>
  <c r="C972" i="14"/>
  <c r="AH972" i="14" s="1"/>
  <c r="B972" i="14"/>
  <c r="A972" i="14"/>
  <c r="Z971" i="14"/>
  <c r="Y971" i="14"/>
  <c r="X971" i="14"/>
  <c r="W971" i="14"/>
  <c r="V971" i="14"/>
  <c r="U971" i="14"/>
  <c r="T971" i="14"/>
  <c r="S971" i="14"/>
  <c r="R971" i="14"/>
  <c r="Q971" i="14"/>
  <c r="P971" i="14"/>
  <c r="O971" i="14"/>
  <c r="N971" i="14"/>
  <c r="M971" i="14"/>
  <c r="L971" i="14"/>
  <c r="K971" i="14"/>
  <c r="J971" i="14"/>
  <c r="I971" i="14"/>
  <c r="H971" i="14"/>
  <c r="G971" i="14"/>
  <c r="F971" i="14"/>
  <c r="E971" i="14"/>
  <c r="AG971" i="14" s="1"/>
  <c r="D971" i="14"/>
  <c r="C971" i="14"/>
  <c r="B971" i="14"/>
  <c r="A971" i="14"/>
  <c r="Z970" i="14"/>
  <c r="Y970" i="14"/>
  <c r="X970" i="14"/>
  <c r="W970" i="14"/>
  <c r="V970" i="14"/>
  <c r="U970" i="14"/>
  <c r="T970" i="14"/>
  <c r="S970" i="14"/>
  <c r="R970" i="14"/>
  <c r="Q970" i="14"/>
  <c r="P970" i="14"/>
  <c r="O970" i="14"/>
  <c r="N970" i="14"/>
  <c r="M970" i="14"/>
  <c r="L970" i="14"/>
  <c r="K970" i="14"/>
  <c r="J970" i="14"/>
  <c r="I970" i="14"/>
  <c r="H970" i="14"/>
  <c r="G970" i="14"/>
  <c r="F970" i="14"/>
  <c r="E970" i="14"/>
  <c r="D970" i="14"/>
  <c r="C970" i="14"/>
  <c r="B970" i="14"/>
  <c r="A970" i="14"/>
  <c r="Z969" i="14"/>
  <c r="Y969" i="14"/>
  <c r="X969" i="14"/>
  <c r="W969" i="14"/>
  <c r="V969" i="14"/>
  <c r="U969" i="14"/>
  <c r="T969" i="14"/>
  <c r="S969" i="14"/>
  <c r="R969" i="14"/>
  <c r="Q969" i="14"/>
  <c r="P969" i="14"/>
  <c r="O969" i="14"/>
  <c r="N969" i="14"/>
  <c r="M969" i="14"/>
  <c r="L969" i="14"/>
  <c r="K969" i="14"/>
  <c r="J969" i="14"/>
  <c r="I969" i="14"/>
  <c r="H969" i="14"/>
  <c r="G969" i="14"/>
  <c r="F969" i="14"/>
  <c r="E969" i="14"/>
  <c r="D969" i="14"/>
  <c r="C969" i="14"/>
  <c r="B969" i="14"/>
  <c r="A969" i="14"/>
  <c r="Z968" i="14"/>
  <c r="Y968" i="14"/>
  <c r="X968" i="14"/>
  <c r="W968" i="14"/>
  <c r="V968" i="14"/>
  <c r="U968" i="14"/>
  <c r="T968" i="14"/>
  <c r="S968" i="14"/>
  <c r="R968" i="14"/>
  <c r="Q968" i="14"/>
  <c r="P968" i="14"/>
  <c r="O968" i="14"/>
  <c r="N968" i="14"/>
  <c r="M968" i="14"/>
  <c r="L968" i="14"/>
  <c r="K968" i="14"/>
  <c r="J968" i="14"/>
  <c r="I968" i="14"/>
  <c r="H968" i="14"/>
  <c r="G968" i="14"/>
  <c r="F968" i="14"/>
  <c r="E968" i="14"/>
  <c r="D968" i="14"/>
  <c r="C968" i="14"/>
  <c r="AH968" i="14" s="1"/>
  <c r="B968" i="14"/>
  <c r="A968" i="14"/>
  <c r="Z967" i="14"/>
  <c r="Y967" i="14"/>
  <c r="X967" i="14"/>
  <c r="W967" i="14"/>
  <c r="V967" i="14"/>
  <c r="U967" i="14"/>
  <c r="T967" i="14"/>
  <c r="S967" i="14"/>
  <c r="R967" i="14"/>
  <c r="Q967" i="14"/>
  <c r="P967" i="14"/>
  <c r="O967" i="14"/>
  <c r="N967" i="14"/>
  <c r="M967" i="14"/>
  <c r="L967" i="14"/>
  <c r="K967" i="14"/>
  <c r="J967" i="14"/>
  <c r="I967" i="14"/>
  <c r="H967" i="14"/>
  <c r="G967" i="14"/>
  <c r="F967" i="14"/>
  <c r="E967" i="14"/>
  <c r="AG967" i="14" s="1"/>
  <c r="D967" i="14"/>
  <c r="C967" i="14"/>
  <c r="B967" i="14"/>
  <c r="A967" i="14"/>
  <c r="Z966" i="14"/>
  <c r="Y966" i="14"/>
  <c r="X966" i="14"/>
  <c r="W966" i="14"/>
  <c r="V966" i="14"/>
  <c r="U966" i="14"/>
  <c r="T966" i="14"/>
  <c r="S966" i="14"/>
  <c r="R966" i="14"/>
  <c r="Q966" i="14"/>
  <c r="P966" i="14"/>
  <c r="O966" i="14"/>
  <c r="N966" i="14"/>
  <c r="M966" i="14"/>
  <c r="L966" i="14"/>
  <c r="K966" i="14"/>
  <c r="J966" i="14"/>
  <c r="I966" i="14"/>
  <c r="H966" i="14"/>
  <c r="G966" i="14"/>
  <c r="F966" i="14"/>
  <c r="E966" i="14"/>
  <c r="D966" i="14"/>
  <c r="C966" i="14"/>
  <c r="B966" i="14"/>
  <c r="A966" i="14"/>
  <c r="Z965" i="14"/>
  <c r="Y965" i="14"/>
  <c r="X965" i="14"/>
  <c r="W965" i="14"/>
  <c r="V965" i="14"/>
  <c r="U965" i="14"/>
  <c r="T965" i="14"/>
  <c r="S965" i="14"/>
  <c r="R965" i="14"/>
  <c r="Q965" i="14"/>
  <c r="P965" i="14"/>
  <c r="O965" i="14"/>
  <c r="N965" i="14"/>
  <c r="M965" i="14"/>
  <c r="L965" i="14"/>
  <c r="K965" i="14"/>
  <c r="J965" i="14"/>
  <c r="I965" i="14"/>
  <c r="H965" i="14"/>
  <c r="G965" i="14"/>
  <c r="F965" i="14"/>
  <c r="E965" i="14"/>
  <c r="D965" i="14"/>
  <c r="C965" i="14"/>
  <c r="B965" i="14"/>
  <c r="A965" i="14"/>
  <c r="Z964" i="14"/>
  <c r="Y964" i="14"/>
  <c r="X964" i="14"/>
  <c r="W964" i="14"/>
  <c r="V964" i="14"/>
  <c r="U964" i="14"/>
  <c r="T964" i="14"/>
  <c r="S964" i="14"/>
  <c r="R964" i="14"/>
  <c r="Q964" i="14"/>
  <c r="P964" i="14"/>
  <c r="O964" i="14"/>
  <c r="N964" i="14"/>
  <c r="M964" i="14"/>
  <c r="L964" i="14"/>
  <c r="K964" i="14"/>
  <c r="J964" i="14"/>
  <c r="I964" i="14"/>
  <c r="H964" i="14"/>
  <c r="G964" i="14"/>
  <c r="F964" i="14"/>
  <c r="E964" i="14"/>
  <c r="D964" i="14"/>
  <c r="C964" i="14"/>
  <c r="AH964" i="14" s="1"/>
  <c r="B964" i="14"/>
  <c r="A964" i="14"/>
  <c r="Z963" i="14"/>
  <c r="Y963" i="14"/>
  <c r="X963" i="14"/>
  <c r="W963" i="14"/>
  <c r="V963" i="14"/>
  <c r="U963" i="14"/>
  <c r="T963" i="14"/>
  <c r="S963" i="14"/>
  <c r="R963" i="14"/>
  <c r="Q963" i="14"/>
  <c r="P963" i="14"/>
  <c r="O963" i="14"/>
  <c r="N963" i="14"/>
  <c r="M963" i="14"/>
  <c r="L963" i="14"/>
  <c r="K963" i="14"/>
  <c r="J963" i="14"/>
  <c r="I963" i="14"/>
  <c r="H963" i="14"/>
  <c r="G963" i="14"/>
  <c r="F963" i="14"/>
  <c r="E963" i="14"/>
  <c r="D963" i="14"/>
  <c r="C963" i="14"/>
  <c r="B963" i="14"/>
  <c r="A963" i="14"/>
  <c r="Z962" i="14"/>
  <c r="Y962" i="14"/>
  <c r="X962" i="14"/>
  <c r="W962" i="14"/>
  <c r="V962" i="14"/>
  <c r="U962" i="14"/>
  <c r="T962" i="14"/>
  <c r="S962" i="14"/>
  <c r="R962" i="14"/>
  <c r="Q962" i="14"/>
  <c r="P962" i="14"/>
  <c r="O962" i="14"/>
  <c r="N962" i="14"/>
  <c r="M962" i="14"/>
  <c r="L962" i="14"/>
  <c r="K962" i="14"/>
  <c r="J962" i="14"/>
  <c r="I962" i="14"/>
  <c r="H962" i="14"/>
  <c r="G962" i="14"/>
  <c r="F962" i="14"/>
  <c r="E962" i="14"/>
  <c r="D962" i="14"/>
  <c r="C962" i="14"/>
  <c r="B962" i="14"/>
  <c r="A962" i="14"/>
  <c r="Z961" i="14"/>
  <c r="Y961" i="14"/>
  <c r="X961" i="14"/>
  <c r="W961" i="14"/>
  <c r="V961" i="14"/>
  <c r="U961" i="14"/>
  <c r="T961" i="14"/>
  <c r="S961" i="14"/>
  <c r="R961" i="14"/>
  <c r="Q961" i="14"/>
  <c r="P961" i="14"/>
  <c r="O961" i="14"/>
  <c r="N961" i="14"/>
  <c r="M961" i="14"/>
  <c r="L961" i="14"/>
  <c r="K961" i="14"/>
  <c r="J961" i="14"/>
  <c r="I961" i="14"/>
  <c r="H961" i="14"/>
  <c r="G961" i="14"/>
  <c r="F961" i="14"/>
  <c r="E961" i="14"/>
  <c r="D961" i="14"/>
  <c r="C961" i="14"/>
  <c r="B961" i="14"/>
  <c r="A961" i="14"/>
  <c r="Z960" i="14"/>
  <c r="Y960" i="14"/>
  <c r="X960" i="14"/>
  <c r="W960" i="14"/>
  <c r="V960" i="14"/>
  <c r="U960" i="14"/>
  <c r="T960" i="14"/>
  <c r="S960" i="14"/>
  <c r="R960" i="14"/>
  <c r="Q960" i="14"/>
  <c r="P960" i="14"/>
  <c r="O960" i="14"/>
  <c r="N960" i="14"/>
  <c r="M960" i="14"/>
  <c r="L960" i="14"/>
  <c r="K960" i="14"/>
  <c r="J960" i="14"/>
  <c r="I960" i="14"/>
  <c r="H960" i="14"/>
  <c r="G960" i="14"/>
  <c r="F960" i="14"/>
  <c r="E960" i="14"/>
  <c r="D960" i="14"/>
  <c r="C960" i="14"/>
  <c r="AH960" i="14" s="1"/>
  <c r="B960" i="14"/>
  <c r="A960" i="14"/>
  <c r="Z959" i="14"/>
  <c r="Y959" i="14"/>
  <c r="X959" i="14"/>
  <c r="W959" i="14"/>
  <c r="V959" i="14"/>
  <c r="U959" i="14"/>
  <c r="T959" i="14"/>
  <c r="S959" i="14"/>
  <c r="R959" i="14"/>
  <c r="Q959" i="14"/>
  <c r="P959" i="14"/>
  <c r="O959" i="14"/>
  <c r="N959" i="14"/>
  <c r="M959" i="14"/>
  <c r="L959" i="14"/>
  <c r="K959" i="14"/>
  <c r="J959" i="14"/>
  <c r="I959" i="14"/>
  <c r="H959" i="14"/>
  <c r="G959" i="14"/>
  <c r="F959" i="14"/>
  <c r="E959" i="14"/>
  <c r="D959" i="14"/>
  <c r="C959" i="14"/>
  <c r="B959" i="14"/>
  <c r="A959" i="14"/>
  <c r="Z958" i="14"/>
  <c r="Y958" i="14"/>
  <c r="X958" i="14"/>
  <c r="W958" i="14"/>
  <c r="V958" i="14"/>
  <c r="U958" i="14"/>
  <c r="T958" i="14"/>
  <c r="S958" i="14"/>
  <c r="R958" i="14"/>
  <c r="Q958" i="14"/>
  <c r="P958" i="14"/>
  <c r="O958" i="14"/>
  <c r="N958" i="14"/>
  <c r="M958" i="14"/>
  <c r="L958" i="14"/>
  <c r="K958" i="14"/>
  <c r="J958" i="14"/>
  <c r="I958" i="14"/>
  <c r="H958" i="14"/>
  <c r="G958" i="14"/>
  <c r="F958" i="14"/>
  <c r="E958" i="14"/>
  <c r="D958" i="14"/>
  <c r="C958" i="14"/>
  <c r="B958" i="14"/>
  <c r="A958" i="14"/>
  <c r="Z957" i="14"/>
  <c r="Y957" i="14"/>
  <c r="X957" i="14"/>
  <c r="W957" i="14"/>
  <c r="V957" i="14"/>
  <c r="U957" i="14"/>
  <c r="T957" i="14"/>
  <c r="S957" i="14"/>
  <c r="R957" i="14"/>
  <c r="Q957" i="14"/>
  <c r="P957" i="14"/>
  <c r="O957" i="14"/>
  <c r="N957" i="14"/>
  <c r="M957" i="14"/>
  <c r="L957" i="14"/>
  <c r="K957" i="14"/>
  <c r="J957" i="14"/>
  <c r="I957" i="14"/>
  <c r="H957" i="14"/>
  <c r="G957" i="14"/>
  <c r="F957" i="14"/>
  <c r="E957" i="14"/>
  <c r="D957" i="14"/>
  <c r="C957" i="14"/>
  <c r="B957" i="14"/>
  <c r="A957" i="14"/>
  <c r="Z956" i="14"/>
  <c r="Y956" i="14"/>
  <c r="X956" i="14"/>
  <c r="W956" i="14"/>
  <c r="V956" i="14"/>
  <c r="U956" i="14"/>
  <c r="T956" i="14"/>
  <c r="S956" i="14"/>
  <c r="R956" i="14"/>
  <c r="Q956" i="14"/>
  <c r="P956" i="14"/>
  <c r="O956" i="14"/>
  <c r="N956" i="14"/>
  <c r="M956" i="14"/>
  <c r="L956" i="14"/>
  <c r="K956" i="14"/>
  <c r="J956" i="14"/>
  <c r="I956" i="14"/>
  <c r="H956" i="14"/>
  <c r="G956" i="14"/>
  <c r="F956" i="14"/>
  <c r="E956" i="14"/>
  <c r="D956" i="14"/>
  <c r="C956" i="14"/>
  <c r="AH956" i="14" s="1"/>
  <c r="B956" i="14"/>
  <c r="A956" i="14"/>
  <c r="Z955" i="14"/>
  <c r="Y955" i="14"/>
  <c r="X955" i="14"/>
  <c r="W955" i="14"/>
  <c r="V955" i="14"/>
  <c r="U955" i="14"/>
  <c r="T955" i="14"/>
  <c r="S955" i="14"/>
  <c r="R955" i="14"/>
  <c r="Q955" i="14"/>
  <c r="P955" i="14"/>
  <c r="O955" i="14"/>
  <c r="N955" i="14"/>
  <c r="M955" i="14"/>
  <c r="L955" i="14"/>
  <c r="K955" i="14"/>
  <c r="J955" i="14"/>
  <c r="I955" i="14"/>
  <c r="H955" i="14"/>
  <c r="G955" i="14"/>
  <c r="F955" i="14"/>
  <c r="E955" i="14"/>
  <c r="D955" i="14"/>
  <c r="C955" i="14"/>
  <c r="B955" i="14"/>
  <c r="A955" i="14"/>
  <c r="Z954" i="14"/>
  <c r="Y954" i="14"/>
  <c r="X954" i="14"/>
  <c r="W954" i="14"/>
  <c r="V954" i="14"/>
  <c r="U954" i="14"/>
  <c r="T954" i="14"/>
  <c r="S954" i="14"/>
  <c r="R954" i="14"/>
  <c r="Q954" i="14"/>
  <c r="P954" i="14"/>
  <c r="O954" i="14"/>
  <c r="N954" i="14"/>
  <c r="M954" i="14"/>
  <c r="L954" i="14"/>
  <c r="K954" i="14"/>
  <c r="J954" i="14"/>
  <c r="I954" i="14"/>
  <c r="H954" i="14"/>
  <c r="G954" i="14"/>
  <c r="F954" i="14"/>
  <c r="E954" i="14"/>
  <c r="D954" i="14"/>
  <c r="C954" i="14"/>
  <c r="B954" i="14"/>
  <c r="A954" i="14"/>
  <c r="Z953" i="14"/>
  <c r="Y953" i="14"/>
  <c r="X953" i="14"/>
  <c r="W953" i="14"/>
  <c r="V953" i="14"/>
  <c r="U953" i="14"/>
  <c r="T953" i="14"/>
  <c r="S953" i="14"/>
  <c r="R953" i="14"/>
  <c r="Q953" i="14"/>
  <c r="P953" i="14"/>
  <c r="O953" i="14"/>
  <c r="N953" i="14"/>
  <c r="M953" i="14"/>
  <c r="L953" i="14"/>
  <c r="K953" i="14"/>
  <c r="J953" i="14"/>
  <c r="I953" i="14"/>
  <c r="H953" i="14"/>
  <c r="G953" i="14"/>
  <c r="F953" i="14"/>
  <c r="E953" i="14"/>
  <c r="D953" i="14"/>
  <c r="C953" i="14"/>
  <c r="B953" i="14"/>
  <c r="A953" i="14"/>
  <c r="Z952" i="14"/>
  <c r="Y952" i="14"/>
  <c r="X952" i="14"/>
  <c r="W952" i="14"/>
  <c r="V952" i="14"/>
  <c r="U952" i="14"/>
  <c r="T952" i="14"/>
  <c r="S952" i="14"/>
  <c r="R952" i="14"/>
  <c r="Q952" i="14"/>
  <c r="P952" i="14"/>
  <c r="O952" i="14"/>
  <c r="N952" i="14"/>
  <c r="M952" i="14"/>
  <c r="L952" i="14"/>
  <c r="K952" i="14"/>
  <c r="J952" i="14"/>
  <c r="I952" i="14"/>
  <c r="H952" i="14"/>
  <c r="G952" i="14"/>
  <c r="F952" i="14"/>
  <c r="E952" i="14"/>
  <c r="D952" i="14"/>
  <c r="C952" i="14"/>
  <c r="AH952" i="14" s="1"/>
  <c r="B952" i="14"/>
  <c r="A952" i="14"/>
  <c r="Z951" i="14"/>
  <c r="Y951" i="14"/>
  <c r="X951" i="14"/>
  <c r="W951" i="14"/>
  <c r="V951" i="14"/>
  <c r="U951" i="14"/>
  <c r="T951" i="14"/>
  <c r="S951" i="14"/>
  <c r="R951" i="14"/>
  <c r="Q951" i="14"/>
  <c r="P951" i="14"/>
  <c r="O951" i="14"/>
  <c r="N951" i="14"/>
  <c r="M951" i="14"/>
  <c r="L951" i="14"/>
  <c r="K951" i="14"/>
  <c r="J951" i="14"/>
  <c r="I951" i="14"/>
  <c r="H951" i="14"/>
  <c r="G951" i="14"/>
  <c r="F951" i="14"/>
  <c r="E951" i="14"/>
  <c r="AG951" i="14" s="1"/>
  <c r="D951" i="14"/>
  <c r="C951" i="14"/>
  <c r="B951" i="14"/>
  <c r="A951" i="14"/>
  <c r="Z950" i="14"/>
  <c r="Y950" i="14"/>
  <c r="X950" i="14"/>
  <c r="W950" i="14"/>
  <c r="V950" i="14"/>
  <c r="U950" i="14"/>
  <c r="T950" i="14"/>
  <c r="S950" i="14"/>
  <c r="R950" i="14"/>
  <c r="Q950" i="14"/>
  <c r="P950" i="14"/>
  <c r="O950" i="14"/>
  <c r="N950" i="14"/>
  <c r="M950" i="14"/>
  <c r="L950" i="14"/>
  <c r="K950" i="14"/>
  <c r="J950" i="14"/>
  <c r="I950" i="14"/>
  <c r="H950" i="14"/>
  <c r="G950" i="14"/>
  <c r="F950" i="14"/>
  <c r="E950" i="14"/>
  <c r="D950" i="14"/>
  <c r="C950" i="14"/>
  <c r="B950" i="14"/>
  <c r="A950" i="14"/>
  <c r="Z949" i="14"/>
  <c r="Y949" i="14"/>
  <c r="X949" i="14"/>
  <c r="W949" i="14"/>
  <c r="V949" i="14"/>
  <c r="U949" i="14"/>
  <c r="T949" i="14"/>
  <c r="S949" i="14"/>
  <c r="R949" i="14"/>
  <c r="Q949" i="14"/>
  <c r="P949" i="14"/>
  <c r="O949" i="14"/>
  <c r="N949" i="14"/>
  <c r="M949" i="14"/>
  <c r="L949" i="14"/>
  <c r="K949" i="14"/>
  <c r="J949" i="14"/>
  <c r="I949" i="14"/>
  <c r="H949" i="14"/>
  <c r="G949" i="14"/>
  <c r="F949" i="14"/>
  <c r="E949" i="14"/>
  <c r="D949" i="14"/>
  <c r="C949" i="14"/>
  <c r="B949" i="14"/>
  <c r="A949" i="14"/>
  <c r="Z948" i="14"/>
  <c r="Y948" i="14"/>
  <c r="X948" i="14"/>
  <c r="W948" i="14"/>
  <c r="V948" i="14"/>
  <c r="U948" i="14"/>
  <c r="T948" i="14"/>
  <c r="S948" i="14"/>
  <c r="R948" i="14"/>
  <c r="Q948" i="14"/>
  <c r="P948" i="14"/>
  <c r="O948" i="14"/>
  <c r="N948" i="14"/>
  <c r="M948" i="14"/>
  <c r="L948" i="14"/>
  <c r="K948" i="14"/>
  <c r="J948" i="14"/>
  <c r="I948" i="14"/>
  <c r="H948" i="14"/>
  <c r="G948" i="14"/>
  <c r="F948" i="14"/>
  <c r="E948" i="14"/>
  <c r="D948" i="14"/>
  <c r="C948" i="14"/>
  <c r="AH948" i="14" s="1"/>
  <c r="B948" i="14"/>
  <c r="A948" i="14"/>
  <c r="Z947" i="14"/>
  <c r="Y947" i="14"/>
  <c r="X947" i="14"/>
  <c r="W947" i="14"/>
  <c r="V947" i="14"/>
  <c r="U947" i="14"/>
  <c r="T947" i="14"/>
  <c r="S947" i="14"/>
  <c r="R947" i="14"/>
  <c r="Q947" i="14"/>
  <c r="P947" i="14"/>
  <c r="O947" i="14"/>
  <c r="N947" i="14"/>
  <c r="M947" i="14"/>
  <c r="L947" i="14"/>
  <c r="K947" i="14"/>
  <c r="J947" i="14"/>
  <c r="I947" i="14"/>
  <c r="H947" i="14"/>
  <c r="G947" i="14"/>
  <c r="F947" i="14"/>
  <c r="E947" i="14"/>
  <c r="AG947" i="14" s="1"/>
  <c r="D947" i="14"/>
  <c r="C947" i="14"/>
  <c r="B947" i="14"/>
  <c r="A947" i="14"/>
  <c r="Z946" i="14"/>
  <c r="Y946" i="14"/>
  <c r="X946" i="14"/>
  <c r="W946" i="14"/>
  <c r="V946" i="14"/>
  <c r="U946" i="14"/>
  <c r="T946" i="14"/>
  <c r="S946" i="14"/>
  <c r="R946" i="14"/>
  <c r="Q946" i="14"/>
  <c r="P946" i="14"/>
  <c r="O946" i="14"/>
  <c r="N946" i="14"/>
  <c r="M946" i="14"/>
  <c r="L946" i="14"/>
  <c r="K946" i="14"/>
  <c r="J946" i="14"/>
  <c r="I946" i="14"/>
  <c r="H946" i="14"/>
  <c r="G946" i="14"/>
  <c r="F946" i="14"/>
  <c r="E946" i="14"/>
  <c r="D946" i="14"/>
  <c r="C946" i="14"/>
  <c r="B946" i="14"/>
  <c r="A946" i="14"/>
  <c r="Z945" i="14"/>
  <c r="Y945" i="14"/>
  <c r="X945" i="14"/>
  <c r="W945" i="14"/>
  <c r="V945" i="14"/>
  <c r="U945" i="14"/>
  <c r="T945" i="14"/>
  <c r="S945" i="14"/>
  <c r="R945" i="14"/>
  <c r="Q945" i="14"/>
  <c r="P945" i="14"/>
  <c r="O945" i="14"/>
  <c r="N945" i="14"/>
  <c r="M945" i="14"/>
  <c r="L945" i="14"/>
  <c r="K945" i="14"/>
  <c r="J945" i="14"/>
  <c r="I945" i="14"/>
  <c r="H945" i="14"/>
  <c r="G945" i="14"/>
  <c r="F945" i="14"/>
  <c r="E945" i="14"/>
  <c r="D945" i="14"/>
  <c r="C945" i="14"/>
  <c r="B945" i="14"/>
  <c r="A945" i="14"/>
  <c r="Z944" i="14"/>
  <c r="Y944" i="14"/>
  <c r="X944" i="14"/>
  <c r="W944" i="14"/>
  <c r="V944" i="14"/>
  <c r="U944" i="14"/>
  <c r="T944" i="14"/>
  <c r="S944" i="14"/>
  <c r="R944" i="14"/>
  <c r="Q944" i="14"/>
  <c r="P944" i="14"/>
  <c r="O944" i="14"/>
  <c r="N944" i="14"/>
  <c r="M944" i="14"/>
  <c r="L944" i="14"/>
  <c r="K944" i="14"/>
  <c r="J944" i="14"/>
  <c r="I944" i="14"/>
  <c r="H944" i="14"/>
  <c r="G944" i="14"/>
  <c r="F944" i="14"/>
  <c r="E944" i="14"/>
  <c r="D944" i="14"/>
  <c r="C944" i="14"/>
  <c r="AH944" i="14" s="1"/>
  <c r="B944" i="14"/>
  <c r="A944" i="14"/>
  <c r="Z943" i="14"/>
  <c r="Y943" i="14"/>
  <c r="X943" i="14"/>
  <c r="W943" i="14"/>
  <c r="V943" i="14"/>
  <c r="U943" i="14"/>
  <c r="T943" i="14"/>
  <c r="S943" i="14"/>
  <c r="R943" i="14"/>
  <c r="Q943" i="14"/>
  <c r="P943" i="14"/>
  <c r="O943" i="14"/>
  <c r="N943" i="14"/>
  <c r="M943" i="14"/>
  <c r="L943" i="14"/>
  <c r="K943" i="14"/>
  <c r="J943" i="14"/>
  <c r="I943" i="14"/>
  <c r="H943" i="14"/>
  <c r="G943" i="14"/>
  <c r="F943" i="14"/>
  <c r="E943" i="14"/>
  <c r="AG943" i="14" s="1"/>
  <c r="D943" i="14"/>
  <c r="C943" i="14"/>
  <c r="B943" i="14"/>
  <c r="A943" i="14"/>
  <c r="Z942" i="14"/>
  <c r="Y942" i="14"/>
  <c r="X942" i="14"/>
  <c r="W942" i="14"/>
  <c r="V942" i="14"/>
  <c r="U942" i="14"/>
  <c r="T942" i="14"/>
  <c r="S942" i="14"/>
  <c r="R942" i="14"/>
  <c r="Q942" i="14"/>
  <c r="P942" i="14"/>
  <c r="O942" i="14"/>
  <c r="N942" i="14"/>
  <c r="M942" i="14"/>
  <c r="L942" i="14"/>
  <c r="K942" i="14"/>
  <c r="J942" i="14"/>
  <c r="I942" i="14"/>
  <c r="H942" i="14"/>
  <c r="G942" i="14"/>
  <c r="F942" i="14"/>
  <c r="E942" i="14"/>
  <c r="D942" i="14"/>
  <c r="C942" i="14"/>
  <c r="B942" i="14"/>
  <c r="A942" i="14"/>
  <c r="Z941" i="14"/>
  <c r="Y941" i="14"/>
  <c r="X941" i="14"/>
  <c r="W941" i="14"/>
  <c r="V941" i="14"/>
  <c r="U941" i="14"/>
  <c r="T941" i="14"/>
  <c r="S941" i="14"/>
  <c r="R941" i="14"/>
  <c r="Q941" i="14"/>
  <c r="P941" i="14"/>
  <c r="O941" i="14"/>
  <c r="N941" i="14"/>
  <c r="M941" i="14"/>
  <c r="L941" i="14"/>
  <c r="K941" i="14"/>
  <c r="J941" i="14"/>
  <c r="I941" i="14"/>
  <c r="H941" i="14"/>
  <c r="G941" i="14"/>
  <c r="F941" i="14"/>
  <c r="E941" i="14"/>
  <c r="D941" i="14"/>
  <c r="C941" i="14"/>
  <c r="B941" i="14"/>
  <c r="A941" i="14"/>
  <c r="Z940" i="14"/>
  <c r="Y940" i="14"/>
  <c r="X940" i="14"/>
  <c r="W940" i="14"/>
  <c r="V940" i="14"/>
  <c r="U940" i="14"/>
  <c r="T940" i="14"/>
  <c r="S940" i="14"/>
  <c r="R940" i="14"/>
  <c r="Q940" i="14"/>
  <c r="P940" i="14"/>
  <c r="O940" i="14"/>
  <c r="N940" i="14"/>
  <c r="M940" i="14"/>
  <c r="L940" i="14"/>
  <c r="K940" i="14"/>
  <c r="J940" i="14"/>
  <c r="I940" i="14"/>
  <c r="H940" i="14"/>
  <c r="G940" i="14"/>
  <c r="F940" i="14"/>
  <c r="E940" i="14"/>
  <c r="D940" i="14"/>
  <c r="C940" i="14"/>
  <c r="AH940" i="14" s="1"/>
  <c r="B940" i="14"/>
  <c r="A940" i="14"/>
  <c r="Z939" i="14"/>
  <c r="Y939" i="14"/>
  <c r="X939" i="14"/>
  <c r="W939" i="14"/>
  <c r="V939" i="14"/>
  <c r="U939" i="14"/>
  <c r="T939" i="14"/>
  <c r="S939" i="14"/>
  <c r="R939" i="14"/>
  <c r="Q939" i="14"/>
  <c r="P939" i="14"/>
  <c r="O939" i="14"/>
  <c r="N939" i="14"/>
  <c r="M939" i="14"/>
  <c r="L939" i="14"/>
  <c r="K939" i="14"/>
  <c r="J939" i="14"/>
  <c r="I939" i="14"/>
  <c r="H939" i="14"/>
  <c r="G939" i="14"/>
  <c r="F939" i="14"/>
  <c r="E939" i="14"/>
  <c r="AG939" i="14" s="1"/>
  <c r="D939" i="14"/>
  <c r="C939" i="14"/>
  <c r="B939" i="14"/>
  <c r="A939" i="14"/>
  <c r="Z938" i="14"/>
  <c r="Y938" i="14"/>
  <c r="X938" i="14"/>
  <c r="W938" i="14"/>
  <c r="V938" i="14"/>
  <c r="U938" i="14"/>
  <c r="T938" i="14"/>
  <c r="S938" i="14"/>
  <c r="R938" i="14"/>
  <c r="Q938" i="14"/>
  <c r="P938" i="14"/>
  <c r="O938" i="14"/>
  <c r="N938" i="14"/>
  <c r="M938" i="14"/>
  <c r="L938" i="14"/>
  <c r="K938" i="14"/>
  <c r="J938" i="14"/>
  <c r="I938" i="14"/>
  <c r="H938" i="14"/>
  <c r="G938" i="14"/>
  <c r="F938" i="14"/>
  <c r="E938" i="14"/>
  <c r="D938" i="14"/>
  <c r="C938" i="14"/>
  <c r="B938" i="14"/>
  <c r="A938" i="14"/>
  <c r="Z937" i="14"/>
  <c r="Y937" i="14"/>
  <c r="X937" i="14"/>
  <c r="W937" i="14"/>
  <c r="V937" i="14"/>
  <c r="U937" i="14"/>
  <c r="T937" i="14"/>
  <c r="S937" i="14"/>
  <c r="R937" i="14"/>
  <c r="Q937" i="14"/>
  <c r="P937" i="14"/>
  <c r="O937" i="14"/>
  <c r="N937" i="14"/>
  <c r="M937" i="14"/>
  <c r="L937" i="14"/>
  <c r="K937" i="14"/>
  <c r="J937" i="14"/>
  <c r="I937" i="14"/>
  <c r="H937" i="14"/>
  <c r="G937" i="14"/>
  <c r="F937" i="14"/>
  <c r="E937" i="14"/>
  <c r="D937" i="14"/>
  <c r="C937" i="14"/>
  <c r="B937" i="14"/>
  <c r="A937" i="14"/>
  <c r="Z936" i="14"/>
  <c r="Y936" i="14"/>
  <c r="X936" i="14"/>
  <c r="W936" i="14"/>
  <c r="V936" i="14"/>
  <c r="U936" i="14"/>
  <c r="T936" i="14"/>
  <c r="S936" i="14"/>
  <c r="R936" i="14"/>
  <c r="Q936" i="14"/>
  <c r="P936" i="14"/>
  <c r="O936" i="14"/>
  <c r="N936" i="14"/>
  <c r="M936" i="14"/>
  <c r="L936" i="14"/>
  <c r="K936" i="14"/>
  <c r="J936" i="14"/>
  <c r="I936" i="14"/>
  <c r="H936" i="14"/>
  <c r="G936" i="14"/>
  <c r="F936" i="14"/>
  <c r="E936" i="14"/>
  <c r="D936" i="14"/>
  <c r="C936" i="14"/>
  <c r="AH936" i="14" s="1"/>
  <c r="B936" i="14"/>
  <c r="A936" i="14"/>
  <c r="Z935" i="14"/>
  <c r="Y935" i="14"/>
  <c r="X935" i="14"/>
  <c r="W935" i="14"/>
  <c r="V935" i="14"/>
  <c r="U935" i="14"/>
  <c r="T935" i="14"/>
  <c r="S935" i="14"/>
  <c r="R935" i="14"/>
  <c r="Q935" i="14"/>
  <c r="P935" i="14"/>
  <c r="O935" i="14"/>
  <c r="N935" i="14"/>
  <c r="M935" i="14"/>
  <c r="L935" i="14"/>
  <c r="K935" i="14"/>
  <c r="J935" i="14"/>
  <c r="I935" i="14"/>
  <c r="H935" i="14"/>
  <c r="G935" i="14"/>
  <c r="F935" i="14"/>
  <c r="E935" i="14"/>
  <c r="AG935" i="14" s="1"/>
  <c r="D935" i="14"/>
  <c r="C935" i="14"/>
  <c r="B935" i="14"/>
  <c r="A935" i="14"/>
  <c r="Z934" i="14"/>
  <c r="Y934" i="14"/>
  <c r="X934" i="14"/>
  <c r="W934" i="14"/>
  <c r="V934" i="14"/>
  <c r="U934" i="14"/>
  <c r="T934" i="14"/>
  <c r="S934" i="14"/>
  <c r="R934" i="14"/>
  <c r="Q934" i="14"/>
  <c r="P934" i="14"/>
  <c r="O934" i="14"/>
  <c r="N934" i="14"/>
  <c r="M934" i="14"/>
  <c r="L934" i="14"/>
  <c r="K934" i="14"/>
  <c r="J934" i="14"/>
  <c r="I934" i="14"/>
  <c r="H934" i="14"/>
  <c r="G934" i="14"/>
  <c r="F934" i="14"/>
  <c r="E934" i="14"/>
  <c r="D934" i="14"/>
  <c r="C934" i="14"/>
  <c r="B934" i="14"/>
  <c r="A934" i="14"/>
  <c r="Z933" i="14"/>
  <c r="Y933" i="14"/>
  <c r="X933" i="14"/>
  <c r="W933" i="14"/>
  <c r="V933" i="14"/>
  <c r="U933" i="14"/>
  <c r="T933" i="14"/>
  <c r="S933" i="14"/>
  <c r="R933" i="14"/>
  <c r="Q933" i="14"/>
  <c r="P933" i="14"/>
  <c r="O933" i="14"/>
  <c r="N933" i="14"/>
  <c r="M933" i="14"/>
  <c r="L933" i="14"/>
  <c r="K933" i="14"/>
  <c r="J933" i="14"/>
  <c r="I933" i="14"/>
  <c r="H933" i="14"/>
  <c r="G933" i="14"/>
  <c r="F933" i="14"/>
  <c r="E933" i="14"/>
  <c r="D933" i="14"/>
  <c r="C933" i="14"/>
  <c r="B933" i="14"/>
  <c r="A933" i="14"/>
  <c r="Z932" i="14"/>
  <c r="Y932" i="14"/>
  <c r="X932" i="14"/>
  <c r="W932" i="14"/>
  <c r="V932" i="14"/>
  <c r="U932" i="14"/>
  <c r="T932" i="14"/>
  <c r="S932" i="14"/>
  <c r="R932" i="14"/>
  <c r="Q932" i="14"/>
  <c r="P932" i="14"/>
  <c r="O932" i="14"/>
  <c r="N932" i="14"/>
  <c r="M932" i="14"/>
  <c r="L932" i="14"/>
  <c r="K932" i="14"/>
  <c r="J932" i="14"/>
  <c r="I932" i="14"/>
  <c r="H932" i="14"/>
  <c r="G932" i="14"/>
  <c r="F932" i="14"/>
  <c r="E932" i="14"/>
  <c r="D932" i="14"/>
  <c r="C932" i="14"/>
  <c r="AH932" i="14" s="1"/>
  <c r="B932" i="14"/>
  <c r="A932" i="14"/>
  <c r="Z931" i="14"/>
  <c r="Y931" i="14"/>
  <c r="X931" i="14"/>
  <c r="W931" i="14"/>
  <c r="V931" i="14"/>
  <c r="U931" i="14"/>
  <c r="T931" i="14"/>
  <c r="S931" i="14"/>
  <c r="R931" i="14"/>
  <c r="Q931" i="14"/>
  <c r="P931" i="14"/>
  <c r="O931" i="14"/>
  <c r="N931" i="14"/>
  <c r="M931" i="14"/>
  <c r="L931" i="14"/>
  <c r="K931" i="14"/>
  <c r="J931" i="14"/>
  <c r="I931" i="14"/>
  <c r="H931" i="14"/>
  <c r="G931" i="14"/>
  <c r="F931" i="14"/>
  <c r="E931" i="14"/>
  <c r="AG931" i="14" s="1"/>
  <c r="D931" i="14"/>
  <c r="C931" i="14"/>
  <c r="B931" i="14"/>
  <c r="A931" i="14"/>
  <c r="Z930" i="14"/>
  <c r="Y930" i="14"/>
  <c r="X930" i="14"/>
  <c r="W930" i="14"/>
  <c r="V930" i="14"/>
  <c r="U930" i="14"/>
  <c r="T930" i="14"/>
  <c r="S930" i="14"/>
  <c r="R930" i="14"/>
  <c r="Q930" i="14"/>
  <c r="P930" i="14"/>
  <c r="O930" i="14"/>
  <c r="N930" i="14"/>
  <c r="M930" i="14"/>
  <c r="L930" i="14"/>
  <c r="K930" i="14"/>
  <c r="J930" i="14"/>
  <c r="I930" i="14"/>
  <c r="H930" i="14"/>
  <c r="G930" i="14"/>
  <c r="F930" i="14"/>
  <c r="E930" i="14"/>
  <c r="D930" i="14"/>
  <c r="C930" i="14"/>
  <c r="B930" i="14"/>
  <c r="A930" i="14"/>
  <c r="Z929" i="14"/>
  <c r="Y929" i="14"/>
  <c r="X929" i="14"/>
  <c r="W929" i="14"/>
  <c r="V929" i="14"/>
  <c r="U929" i="14"/>
  <c r="T929" i="14"/>
  <c r="S929" i="14"/>
  <c r="R929" i="14"/>
  <c r="Q929" i="14"/>
  <c r="P929" i="14"/>
  <c r="O929" i="14"/>
  <c r="N929" i="14"/>
  <c r="M929" i="14"/>
  <c r="L929" i="14"/>
  <c r="K929" i="14"/>
  <c r="J929" i="14"/>
  <c r="I929" i="14"/>
  <c r="H929" i="14"/>
  <c r="G929" i="14"/>
  <c r="F929" i="14"/>
  <c r="E929" i="14"/>
  <c r="D929" i="14"/>
  <c r="C929" i="14"/>
  <c r="B929" i="14"/>
  <c r="A929" i="14"/>
  <c r="Z928" i="14"/>
  <c r="Y928" i="14"/>
  <c r="X928" i="14"/>
  <c r="W928" i="14"/>
  <c r="V928" i="14"/>
  <c r="U928" i="14"/>
  <c r="T928" i="14"/>
  <c r="S928" i="14"/>
  <c r="R928" i="14"/>
  <c r="Q928" i="14"/>
  <c r="P928" i="14"/>
  <c r="O928" i="14"/>
  <c r="N928" i="14"/>
  <c r="M928" i="14"/>
  <c r="L928" i="14"/>
  <c r="K928" i="14"/>
  <c r="J928" i="14"/>
  <c r="I928" i="14"/>
  <c r="H928" i="14"/>
  <c r="G928" i="14"/>
  <c r="F928" i="14"/>
  <c r="E928" i="14"/>
  <c r="D928" i="14"/>
  <c r="C928" i="14"/>
  <c r="AH928" i="14" s="1"/>
  <c r="B928" i="14"/>
  <c r="A928" i="14"/>
  <c r="Z927" i="14"/>
  <c r="Y927" i="14"/>
  <c r="X927" i="14"/>
  <c r="W927" i="14"/>
  <c r="V927" i="14"/>
  <c r="U927" i="14"/>
  <c r="T927" i="14"/>
  <c r="S927" i="14"/>
  <c r="R927" i="14"/>
  <c r="Q927" i="14"/>
  <c r="P927" i="14"/>
  <c r="O927" i="14"/>
  <c r="N927" i="14"/>
  <c r="M927" i="14"/>
  <c r="L927" i="14"/>
  <c r="K927" i="14"/>
  <c r="J927" i="14"/>
  <c r="I927" i="14"/>
  <c r="H927" i="14"/>
  <c r="G927" i="14"/>
  <c r="F927" i="14"/>
  <c r="E927" i="14"/>
  <c r="AG927" i="14" s="1"/>
  <c r="D927" i="14"/>
  <c r="C927" i="14"/>
  <c r="B927" i="14"/>
  <c r="A927" i="14"/>
  <c r="Z926" i="14"/>
  <c r="Y926" i="14"/>
  <c r="X926" i="14"/>
  <c r="W926" i="14"/>
  <c r="V926" i="14"/>
  <c r="U926" i="14"/>
  <c r="T926" i="14"/>
  <c r="S926" i="14"/>
  <c r="R926" i="14"/>
  <c r="Q926" i="14"/>
  <c r="P926" i="14"/>
  <c r="O926" i="14"/>
  <c r="N926" i="14"/>
  <c r="M926" i="14"/>
  <c r="L926" i="14"/>
  <c r="K926" i="14"/>
  <c r="J926" i="14"/>
  <c r="I926" i="14"/>
  <c r="H926" i="14"/>
  <c r="G926" i="14"/>
  <c r="F926" i="14"/>
  <c r="E926" i="14"/>
  <c r="D926" i="14"/>
  <c r="C926" i="14"/>
  <c r="B926" i="14"/>
  <c r="A926" i="14"/>
  <c r="Z925" i="14"/>
  <c r="Y925" i="14"/>
  <c r="X925" i="14"/>
  <c r="W925" i="14"/>
  <c r="V925" i="14"/>
  <c r="U925" i="14"/>
  <c r="T925" i="14"/>
  <c r="S925" i="14"/>
  <c r="R925" i="14"/>
  <c r="Q925" i="14"/>
  <c r="P925" i="14"/>
  <c r="O925" i="14"/>
  <c r="N925" i="14"/>
  <c r="M925" i="14"/>
  <c r="L925" i="14"/>
  <c r="K925" i="14"/>
  <c r="J925" i="14"/>
  <c r="I925" i="14"/>
  <c r="H925" i="14"/>
  <c r="G925" i="14"/>
  <c r="F925" i="14"/>
  <c r="E925" i="14"/>
  <c r="D925" i="14"/>
  <c r="C925" i="14"/>
  <c r="B925" i="14"/>
  <c r="A925" i="14"/>
  <c r="Z924" i="14"/>
  <c r="Y924" i="14"/>
  <c r="X924" i="14"/>
  <c r="W924" i="14"/>
  <c r="V924" i="14"/>
  <c r="U924" i="14"/>
  <c r="T924" i="14"/>
  <c r="S924" i="14"/>
  <c r="R924" i="14"/>
  <c r="Q924" i="14"/>
  <c r="P924" i="14"/>
  <c r="O924" i="14"/>
  <c r="N924" i="14"/>
  <c r="M924" i="14"/>
  <c r="L924" i="14"/>
  <c r="K924" i="14"/>
  <c r="J924" i="14"/>
  <c r="I924" i="14"/>
  <c r="H924" i="14"/>
  <c r="G924" i="14"/>
  <c r="F924" i="14"/>
  <c r="E924" i="14"/>
  <c r="D924" i="14"/>
  <c r="C924" i="14"/>
  <c r="AH924" i="14" s="1"/>
  <c r="B924" i="14"/>
  <c r="A924" i="14"/>
  <c r="Z923" i="14"/>
  <c r="Y923" i="14"/>
  <c r="X923" i="14"/>
  <c r="W923" i="14"/>
  <c r="V923" i="14"/>
  <c r="U923" i="14"/>
  <c r="T923" i="14"/>
  <c r="S923" i="14"/>
  <c r="R923" i="14"/>
  <c r="Q923" i="14"/>
  <c r="P923" i="14"/>
  <c r="O923" i="14"/>
  <c r="N923" i="14"/>
  <c r="M923" i="14"/>
  <c r="L923" i="14"/>
  <c r="K923" i="14"/>
  <c r="J923" i="14"/>
  <c r="I923" i="14"/>
  <c r="H923" i="14"/>
  <c r="G923" i="14"/>
  <c r="F923" i="14"/>
  <c r="E923" i="14"/>
  <c r="AG923" i="14" s="1"/>
  <c r="D923" i="14"/>
  <c r="C923" i="14"/>
  <c r="B923" i="14"/>
  <c r="A923" i="14"/>
  <c r="Z922" i="14"/>
  <c r="Y922" i="14"/>
  <c r="X922" i="14"/>
  <c r="W922" i="14"/>
  <c r="V922" i="14"/>
  <c r="U922" i="14"/>
  <c r="T922" i="14"/>
  <c r="S922" i="14"/>
  <c r="R922" i="14"/>
  <c r="Q922" i="14"/>
  <c r="P922" i="14"/>
  <c r="O922" i="14"/>
  <c r="N922" i="14"/>
  <c r="M922" i="14"/>
  <c r="L922" i="14"/>
  <c r="K922" i="14"/>
  <c r="J922" i="14"/>
  <c r="I922" i="14"/>
  <c r="H922" i="14"/>
  <c r="G922" i="14"/>
  <c r="F922" i="14"/>
  <c r="E922" i="14"/>
  <c r="D922" i="14"/>
  <c r="C922" i="14"/>
  <c r="B922" i="14"/>
  <c r="A922" i="14"/>
  <c r="Z921" i="14"/>
  <c r="Y921" i="14"/>
  <c r="X921" i="14"/>
  <c r="W921" i="14"/>
  <c r="V921" i="14"/>
  <c r="U921" i="14"/>
  <c r="T921" i="14"/>
  <c r="S921" i="14"/>
  <c r="R921" i="14"/>
  <c r="Q921" i="14"/>
  <c r="P921" i="14"/>
  <c r="O921" i="14"/>
  <c r="N921" i="14"/>
  <c r="M921" i="14"/>
  <c r="L921" i="14"/>
  <c r="K921" i="14"/>
  <c r="J921" i="14"/>
  <c r="I921" i="14"/>
  <c r="H921" i="14"/>
  <c r="G921" i="14"/>
  <c r="F921" i="14"/>
  <c r="E921" i="14"/>
  <c r="D921" i="14"/>
  <c r="C921" i="14"/>
  <c r="B921" i="14"/>
  <c r="A921" i="14"/>
  <c r="Z920" i="14"/>
  <c r="Y920" i="14"/>
  <c r="X920" i="14"/>
  <c r="W920" i="14"/>
  <c r="V920" i="14"/>
  <c r="U920" i="14"/>
  <c r="T920" i="14"/>
  <c r="S920" i="14"/>
  <c r="R920" i="14"/>
  <c r="Q920" i="14"/>
  <c r="P920" i="14"/>
  <c r="O920" i="14"/>
  <c r="N920" i="14"/>
  <c r="M920" i="14"/>
  <c r="L920" i="14"/>
  <c r="K920" i="14"/>
  <c r="J920" i="14"/>
  <c r="I920" i="14"/>
  <c r="H920" i="14"/>
  <c r="G920" i="14"/>
  <c r="F920" i="14"/>
  <c r="E920" i="14"/>
  <c r="D920" i="14"/>
  <c r="C920" i="14"/>
  <c r="AH920" i="14" s="1"/>
  <c r="B920" i="14"/>
  <c r="A920" i="14"/>
  <c r="Z919" i="14"/>
  <c r="Y919" i="14"/>
  <c r="X919" i="14"/>
  <c r="W919" i="14"/>
  <c r="V919" i="14"/>
  <c r="U919" i="14"/>
  <c r="T919" i="14"/>
  <c r="S919" i="14"/>
  <c r="R919" i="14"/>
  <c r="Q919" i="14"/>
  <c r="P919" i="14"/>
  <c r="O919" i="14"/>
  <c r="N919" i="14"/>
  <c r="M919" i="14"/>
  <c r="L919" i="14"/>
  <c r="K919" i="14"/>
  <c r="J919" i="14"/>
  <c r="I919" i="14"/>
  <c r="H919" i="14"/>
  <c r="G919" i="14"/>
  <c r="F919" i="14"/>
  <c r="E919" i="14"/>
  <c r="AG919" i="14" s="1"/>
  <c r="D919" i="14"/>
  <c r="C919" i="14"/>
  <c r="B919" i="14"/>
  <c r="A919" i="14"/>
  <c r="Z918" i="14"/>
  <c r="Y918" i="14"/>
  <c r="X918" i="14"/>
  <c r="W918" i="14"/>
  <c r="V918" i="14"/>
  <c r="U918" i="14"/>
  <c r="T918" i="14"/>
  <c r="S918" i="14"/>
  <c r="R918" i="14"/>
  <c r="Q918" i="14"/>
  <c r="P918" i="14"/>
  <c r="O918" i="14"/>
  <c r="N918" i="14"/>
  <c r="M918" i="14"/>
  <c r="L918" i="14"/>
  <c r="K918" i="14"/>
  <c r="J918" i="14"/>
  <c r="I918" i="14"/>
  <c r="H918" i="14"/>
  <c r="G918" i="14"/>
  <c r="F918" i="14"/>
  <c r="E918" i="14"/>
  <c r="D918" i="14"/>
  <c r="C918" i="14"/>
  <c r="B918" i="14"/>
  <c r="A918" i="14"/>
  <c r="Z917" i="14"/>
  <c r="Y917" i="14"/>
  <c r="X917" i="14"/>
  <c r="W917" i="14"/>
  <c r="V917" i="14"/>
  <c r="U917" i="14"/>
  <c r="T917" i="14"/>
  <c r="S917" i="14"/>
  <c r="R917" i="14"/>
  <c r="Q917" i="14"/>
  <c r="P917" i="14"/>
  <c r="O917" i="14"/>
  <c r="N917" i="14"/>
  <c r="M917" i="14"/>
  <c r="L917" i="14"/>
  <c r="K917" i="14"/>
  <c r="J917" i="14"/>
  <c r="I917" i="14"/>
  <c r="H917" i="14"/>
  <c r="G917" i="14"/>
  <c r="F917" i="14"/>
  <c r="E917" i="14"/>
  <c r="D917" i="14"/>
  <c r="C917" i="14"/>
  <c r="B917" i="14"/>
  <c r="A917" i="14"/>
  <c r="Z916" i="14"/>
  <c r="Y916" i="14"/>
  <c r="X916" i="14"/>
  <c r="W916" i="14"/>
  <c r="V916" i="14"/>
  <c r="U916" i="14"/>
  <c r="T916" i="14"/>
  <c r="S916" i="14"/>
  <c r="R916" i="14"/>
  <c r="Q916" i="14"/>
  <c r="P916" i="14"/>
  <c r="O916" i="14"/>
  <c r="N916" i="14"/>
  <c r="M916" i="14"/>
  <c r="L916" i="14"/>
  <c r="K916" i="14"/>
  <c r="J916" i="14"/>
  <c r="I916" i="14"/>
  <c r="H916" i="14"/>
  <c r="G916" i="14"/>
  <c r="F916" i="14"/>
  <c r="E916" i="14"/>
  <c r="D916" i="14"/>
  <c r="C916" i="14"/>
  <c r="AH916" i="14" s="1"/>
  <c r="B916" i="14"/>
  <c r="A916" i="14"/>
  <c r="Z915" i="14"/>
  <c r="Y915" i="14"/>
  <c r="X915" i="14"/>
  <c r="W915" i="14"/>
  <c r="V915" i="14"/>
  <c r="U915" i="14"/>
  <c r="T915" i="14"/>
  <c r="S915" i="14"/>
  <c r="R915" i="14"/>
  <c r="Q915" i="14"/>
  <c r="P915" i="14"/>
  <c r="O915" i="14"/>
  <c r="N915" i="14"/>
  <c r="M915" i="14"/>
  <c r="L915" i="14"/>
  <c r="K915" i="14"/>
  <c r="J915" i="14"/>
  <c r="I915" i="14"/>
  <c r="H915" i="14"/>
  <c r="G915" i="14"/>
  <c r="F915" i="14"/>
  <c r="E915" i="14"/>
  <c r="AG915" i="14" s="1"/>
  <c r="D915" i="14"/>
  <c r="C915" i="14"/>
  <c r="B915" i="14"/>
  <c r="A915" i="14"/>
  <c r="Z914" i="14"/>
  <c r="Y914" i="14"/>
  <c r="X914" i="14"/>
  <c r="W914" i="14"/>
  <c r="V914" i="14"/>
  <c r="U914" i="14"/>
  <c r="T914" i="14"/>
  <c r="S914" i="14"/>
  <c r="R914" i="14"/>
  <c r="Q914" i="14"/>
  <c r="P914" i="14"/>
  <c r="O914" i="14"/>
  <c r="N914" i="14"/>
  <c r="M914" i="14"/>
  <c r="L914" i="14"/>
  <c r="K914" i="14"/>
  <c r="J914" i="14"/>
  <c r="I914" i="14"/>
  <c r="H914" i="14"/>
  <c r="G914" i="14"/>
  <c r="F914" i="14"/>
  <c r="E914" i="14"/>
  <c r="D914" i="14"/>
  <c r="C914" i="14"/>
  <c r="B914" i="14"/>
  <c r="A914" i="14"/>
  <c r="Z913" i="14"/>
  <c r="Y913" i="14"/>
  <c r="X913" i="14"/>
  <c r="W913" i="14"/>
  <c r="V913" i="14"/>
  <c r="U913" i="14"/>
  <c r="T913" i="14"/>
  <c r="S913" i="14"/>
  <c r="R913" i="14"/>
  <c r="Q913" i="14"/>
  <c r="P913" i="14"/>
  <c r="O913" i="14"/>
  <c r="N913" i="14"/>
  <c r="M913" i="14"/>
  <c r="L913" i="14"/>
  <c r="K913" i="14"/>
  <c r="J913" i="14"/>
  <c r="I913" i="14"/>
  <c r="H913" i="14"/>
  <c r="G913" i="14"/>
  <c r="F913" i="14"/>
  <c r="E913" i="14"/>
  <c r="D913" i="14"/>
  <c r="C913" i="14"/>
  <c r="B913" i="14"/>
  <c r="A913" i="14"/>
  <c r="Z912" i="14"/>
  <c r="Y912" i="14"/>
  <c r="X912" i="14"/>
  <c r="W912" i="14"/>
  <c r="V912" i="14"/>
  <c r="U912" i="14"/>
  <c r="T912" i="14"/>
  <c r="S912" i="14"/>
  <c r="R912" i="14"/>
  <c r="Q912" i="14"/>
  <c r="P912" i="14"/>
  <c r="O912" i="14"/>
  <c r="N912" i="14"/>
  <c r="M912" i="14"/>
  <c r="L912" i="14"/>
  <c r="K912" i="14"/>
  <c r="J912" i="14"/>
  <c r="I912" i="14"/>
  <c r="H912" i="14"/>
  <c r="G912" i="14"/>
  <c r="F912" i="14"/>
  <c r="E912" i="14"/>
  <c r="D912" i="14"/>
  <c r="C912" i="14"/>
  <c r="AH912" i="14" s="1"/>
  <c r="B912" i="14"/>
  <c r="A912" i="14"/>
  <c r="Z911" i="14"/>
  <c r="Y911" i="14"/>
  <c r="X911" i="14"/>
  <c r="W911" i="14"/>
  <c r="V911" i="14"/>
  <c r="U911" i="14"/>
  <c r="T911" i="14"/>
  <c r="S911" i="14"/>
  <c r="R911" i="14"/>
  <c r="Q911" i="14"/>
  <c r="P911" i="14"/>
  <c r="O911" i="14"/>
  <c r="N911" i="14"/>
  <c r="M911" i="14"/>
  <c r="L911" i="14"/>
  <c r="K911" i="14"/>
  <c r="J911" i="14"/>
  <c r="I911" i="14"/>
  <c r="H911" i="14"/>
  <c r="G911" i="14"/>
  <c r="F911" i="14"/>
  <c r="E911" i="14"/>
  <c r="AG911" i="14" s="1"/>
  <c r="D911" i="14"/>
  <c r="C911" i="14"/>
  <c r="B911" i="14"/>
  <c r="A911" i="14"/>
  <c r="Z910" i="14"/>
  <c r="Y910" i="14"/>
  <c r="X910" i="14"/>
  <c r="W910" i="14"/>
  <c r="V910" i="14"/>
  <c r="U910" i="14"/>
  <c r="T910" i="14"/>
  <c r="S910" i="14"/>
  <c r="R910" i="14"/>
  <c r="Q910" i="14"/>
  <c r="P910" i="14"/>
  <c r="O910" i="14"/>
  <c r="N910" i="14"/>
  <c r="M910" i="14"/>
  <c r="L910" i="14"/>
  <c r="K910" i="14"/>
  <c r="J910" i="14"/>
  <c r="I910" i="14"/>
  <c r="H910" i="14"/>
  <c r="G910" i="14"/>
  <c r="F910" i="14"/>
  <c r="E910" i="14"/>
  <c r="D910" i="14"/>
  <c r="C910" i="14"/>
  <c r="B910" i="14"/>
  <c r="A910" i="14"/>
  <c r="Z909" i="14"/>
  <c r="Y909" i="14"/>
  <c r="X909" i="14"/>
  <c r="W909" i="14"/>
  <c r="V909" i="14"/>
  <c r="U909" i="14"/>
  <c r="T909" i="14"/>
  <c r="S909" i="14"/>
  <c r="R909" i="14"/>
  <c r="Q909" i="14"/>
  <c r="P909" i="14"/>
  <c r="O909" i="14"/>
  <c r="N909" i="14"/>
  <c r="M909" i="14"/>
  <c r="L909" i="14"/>
  <c r="K909" i="14"/>
  <c r="J909" i="14"/>
  <c r="I909" i="14"/>
  <c r="H909" i="14"/>
  <c r="G909" i="14"/>
  <c r="F909" i="14"/>
  <c r="E909" i="14"/>
  <c r="D909" i="14"/>
  <c r="C909" i="14"/>
  <c r="B909" i="14"/>
  <c r="A909" i="14"/>
  <c r="Z908" i="14"/>
  <c r="Y908" i="14"/>
  <c r="X908" i="14"/>
  <c r="W908" i="14"/>
  <c r="V908" i="14"/>
  <c r="U908" i="14"/>
  <c r="T908" i="14"/>
  <c r="S908" i="14"/>
  <c r="R908" i="14"/>
  <c r="Q908" i="14"/>
  <c r="P908" i="14"/>
  <c r="O908" i="14"/>
  <c r="N908" i="14"/>
  <c r="M908" i="14"/>
  <c r="L908" i="14"/>
  <c r="K908" i="14"/>
  <c r="J908" i="14"/>
  <c r="I908" i="14"/>
  <c r="H908" i="14"/>
  <c r="G908" i="14"/>
  <c r="F908" i="14"/>
  <c r="E908" i="14"/>
  <c r="D908" i="14"/>
  <c r="C908" i="14"/>
  <c r="AH908" i="14" s="1"/>
  <c r="B908" i="14"/>
  <c r="A908" i="14"/>
  <c r="Z907" i="14"/>
  <c r="Y907" i="14"/>
  <c r="X907" i="14"/>
  <c r="W907" i="14"/>
  <c r="V907" i="14"/>
  <c r="U907" i="14"/>
  <c r="T907" i="14"/>
  <c r="S907" i="14"/>
  <c r="R907" i="14"/>
  <c r="Q907" i="14"/>
  <c r="P907" i="14"/>
  <c r="O907" i="14"/>
  <c r="N907" i="14"/>
  <c r="M907" i="14"/>
  <c r="L907" i="14"/>
  <c r="K907" i="14"/>
  <c r="J907" i="14"/>
  <c r="I907" i="14"/>
  <c r="H907" i="14"/>
  <c r="G907" i="14"/>
  <c r="F907" i="14"/>
  <c r="E907" i="14"/>
  <c r="AG907" i="14" s="1"/>
  <c r="D907" i="14"/>
  <c r="C907" i="14"/>
  <c r="B907" i="14"/>
  <c r="A907" i="14"/>
  <c r="Z906" i="14"/>
  <c r="Y906" i="14"/>
  <c r="X906" i="14"/>
  <c r="W906" i="14"/>
  <c r="V906" i="14"/>
  <c r="U906" i="14"/>
  <c r="T906" i="14"/>
  <c r="S906" i="14"/>
  <c r="R906" i="14"/>
  <c r="Q906" i="14"/>
  <c r="P906" i="14"/>
  <c r="O906" i="14"/>
  <c r="N906" i="14"/>
  <c r="M906" i="14"/>
  <c r="L906" i="14"/>
  <c r="K906" i="14"/>
  <c r="J906" i="14"/>
  <c r="I906" i="14"/>
  <c r="H906" i="14"/>
  <c r="G906" i="14"/>
  <c r="F906" i="14"/>
  <c r="E906" i="14"/>
  <c r="D906" i="14"/>
  <c r="C906" i="14"/>
  <c r="B906" i="14"/>
  <c r="A906" i="14"/>
  <c r="Z905" i="14"/>
  <c r="Y905" i="14"/>
  <c r="X905" i="14"/>
  <c r="W905" i="14"/>
  <c r="V905" i="14"/>
  <c r="U905" i="14"/>
  <c r="T905" i="14"/>
  <c r="S905" i="14"/>
  <c r="R905" i="14"/>
  <c r="Q905" i="14"/>
  <c r="P905" i="14"/>
  <c r="O905" i="14"/>
  <c r="N905" i="14"/>
  <c r="M905" i="14"/>
  <c r="L905" i="14"/>
  <c r="K905" i="14"/>
  <c r="J905" i="14"/>
  <c r="I905" i="14"/>
  <c r="H905" i="14"/>
  <c r="G905" i="14"/>
  <c r="F905" i="14"/>
  <c r="E905" i="14"/>
  <c r="D905" i="14"/>
  <c r="C905" i="14"/>
  <c r="B905" i="14"/>
  <c r="A905" i="14"/>
  <c r="Z904" i="14"/>
  <c r="Y904" i="14"/>
  <c r="X904" i="14"/>
  <c r="W904" i="14"/>
  <c r="V904" i="14"/>
  <c r="U904" i="14"/>
  <c r="T904" i="14"/>
  <c r="S904" i="14"/>
  <c r="R904" i="14"/>
  <c r="Q904" i="14"/>
  <c r="P904" i="14"/>
  <c r="O904" i="14"/>
  <c r="N904" i="14"/>
  <c r="M904" i="14"/>
  <c r="L904" i="14"/>
  <c r="K904" i="14"/>
  <c r="J904" i="14"/>
  <c r="I904" i="14"/>
  <c r="H904" i="14"/>
  <c r="G904" i="14"/>
  <c r="F904" i="14"/>
  <c r="E904" i="14"/>
  <c r="D904" i="14"/>
  <c r="C904" i="14"/>
  <c r="AH904" i="14" s="1"/>
  <c r="B904" i="14"/>
  <c r="A904" i="14"/>
  <c r="Z903" i="14"/>
  <c r="Y903" i="14"/>
  <c r="X903" i="14"/>
  <c r="W903" i="14"/>
  <c r="V903" i="14"/>
  <c r="U903" i="14"/>
  <c r="T903" i="14"/>
  <c r="S903" i="14"/>
  <c r="R903" i="14"/>
  <c r="Q903" i="14"/>
  <c r="P903" i="14"/>
  <c r="O903" i="14"/>
  <c r="N903" i="14"/>
  <c r="M903" i="14"/>
  <c r="L903" i="14"/>
  <c r="K903" i="14"/>
  <c r="J903" i="14"/>
  <c r="I903" i="14"/>
  <c r="H903" i="14"/>
  <c r="G903" i="14"/>
  <c r="F903" i="14"/>
  <c r="E903" i="14"/>
  <c r="AG903" i="14" s="1"/>
  <c r="D903" i="14"/>
  <c r="C903" i="14"/>
  <c r="B903" i="14"/>
  <c r="A903" i="14"/>
  <c r="Z902" i="14"/>
  <c r="Y902" i="14"/>
  <c r="X902" i="14"/>
  <c r="W902" i="14"/>
  <c r="V902" i="14"/>
  <c r="U902" i="14"/>
  <c r="T902" i="14"/>
  <c r="S902" i="14"/>
  <c r="R902" i="14"/>
  <c r="Q902" i="14"/>
  <c r="P902" i="14"/>
  <c r="O902" i="14"/>
  <c r="N902" i="14"/>
  <c r="M902" i="14"/>
  <c r="L902" i="14"/>
  <c r="K902" i="14"/>
  <c r="J902" i="14"/>
  <c r="I902" i="14"/>
  <c r="H902" i="14"/>
  <c r="G902" i="14"/>
  <c r="F902" i="14"/>
  <c r="E902" i="14"/>
  <c r="D902" i="14"/>
  <c r="C902" i="14"/>
  <c r="B902" i="14"/>
  <c r="A902" i="14"/>
  <c r="Z901" i="14"/>
  <c r="Y901" i="14"/>
  <c r="X901" i="14"/>
  <c r="W901" i="14"/>
  <c r="V901" i="14"/>
  <c r="U901" i="14"/>
  <c r="T901" i="14"/>
  <c r="S901" i="14"/>
  <c r="R901" i="14"/>
  <c r="Q901" i="14"/>
  <c r="P901" i="14"/>
  <c r="O901" i="14"/>
  <c r="N901" i="14"/>
  <c r="M901" i="14"/>
  <c r="L901" i="14"/>
  <c r="K901" i="14"/>
  <c r="J901" i="14"/>
  <c r="I901" i="14"/>
  <c r="H901" i="14"/>
  <c r="G901" i="14"/>
  <c r="F901" i="14"/>
  <c r="E901" i="14"/>
  <c r="D901" i="14"/>
  <c r="C901" i="14"/>
  <c r="B901" i="14"/>
  <c r="A901" i="14"/>
  <c r="Z900" i="14"/>
  <c r="Y900" i="14"/>
  <c r="X900" i="14"/>
  <c r="W900" i="14"/>
  <c r="V900" i="14"/>
  <c r="U900" i="14"/>
  <c r="T900" i="14"/>
  <c r="S900" i="14"/>
  <c r="R900" i="14"/>
  <c r="Q900" i="14"/>
  <c r="P900" i="14"/>
  <c r="O900" i="14"/>
  <c r="N900" i="14"/>
  <c r="M900" i="14"/>
  <c r="L900" i="14"/>
  <c r="K900" i="14"/>
  <c r="J900" i="14"/>
  <c r="I900" i="14"/>
  <c r="H900" i="14"/>
  <c r="G900" i="14"/>
  <c r="F900" i="14"/>
  <c r="E900" i="14"/>
  <c r="D900" i="14"/>
  <c r="C900" i="14"/>
  <c r="AH900" i="14" s="1"/>
  <c r="B900" i="14"/>
  <c r="A900" i="14"/>
  <c r="Z899" i="14"/>
  <c r="Y899" i="14"/>
  <c r="X899" i="14"/>
  <c r="W899" i="14"/>
  <c r="V899" i="14"/>
  <c r="U899" i="14"/>
  <c r="T899" i="14"/>
  <c r="S899" i="14"/>
  <c r="R899" i="14"/>
  <c r="Q899" i="14"/>
  <c r="P899" i="14"/>
  <c r="O899" i="14"/>
  <c r="N899" i="14"/>
  <c r="M899" i="14"/>
  <c r="L899" i="14"/>
  <c r="K899" i="14"/>
  <c r="J899" i="14"/>
  <c r="I899" i="14"/>
  <c r="H899" i="14"/>
  <c r="G899" i="14"/>
  <c r="F899" i="14"/>
  <c r="E899" i="14"/>
  <c r="AG899" i="14" s="1"/>
  <c r="D899" i="14"/>
  <c r="C899" i="14"/>
  <c r="B899" i="14"/>
  <c r="A899" i="14"/>
  <c r="Z898" i="14"/>
  <c r="Y898" i="14"/>
  <c r="X898" i="14"/>
  <c r="W898" i="14"/>
  <c r="V898" i="14"/>
  <c r="U898" i="14"/>
  <c r="T898" i="14"/>
  <c r="S898" i="14"/>
  <c r="R898" i="14"/>
  <c r="Q898" i="14"/>
  <c r="P898" i="14"/>
  <c r="O898" i="14"/>
  <c r="N898" i="14"/>
  <c r="M898" i="14"/>
  <c r="L898" i="14"/>
  <c r="K898" i="14"/>
  <c r="J898" i="14"/>
  <c r="I898" i="14"/>
  <c r="H898" i="14"/>
  <c r="G898" i="14"/>
  <c r="F898" i="14"/>
  <c r="E898" i="14"/>
  <c r="D898" i="14"/>
  <c r="C898" i="14"/>
  <c r="B898" i="14"/>
  <c r="A898" i="14"/>
  <c r="Z897" i="14"/>
  <c r="Y897" i="14"/>
  <c r="X897" i="14"/>
  <c r="W897" i="14"/>
  <c r="V897" i="14"/>
  <c r="U897" i="14"/>
  <c r="T897" i="14"/>
  <c r="S897" i="14"/>
  <c r="R897" i="14"/>
  <c r="Q897" i="14"/>
  <c r="P897" i="14"/>
  <c r="O897" i="14"/>
  <c r="N897" i="14"/>
  <c r="M897" i="14"/>
  <c r="L897" i="14"/>
  <c r="K897" i="14"/>
  <c r="J897" i="14"/>
  <c r="I897" i="14"/>
  <c r="H897" i="14"/>
  <c r="G897" i="14"/>
  <c r="F897" i="14"/>
  <c r="E897" i="14"/>
  <c r="D897" i="14"/>
  <c r="C897" i="14"/>
  <c r="B897" i="14"/>
  <c r="A897" i="14"/>
  <c r="Z896" i="14"/>
  <c r="Y896" i="14"/>
  <c r="X896" i="14"/>
  <c r="W896" i="14"/>
  <c r="V896" i="14"/>
  <c r="U896" i="14"/>
  <c r="T896" i="14"/>
  <c r="S896" i="14"/>
  <c r="R896" i="14"/>
  <c r="Q896" i="14"/>
  <c r="P896" i="14"/>
  <c r="O896" i="14"/>
  <c r="N896" i="14"/>
  <c r="M896" i="14"/>
  <c r="L896" i="14"/>
  <c r="K896" i="14"/>
  <c r="J896" i="14"/>
  <c r="I896" i="14"/>
  <c r="H896" i="14"/>
  <c r="G896" i="14"/>
  <c r="F896" i="14"/>
  <c r="E896" i="14"/>
  <c r="D896" i="14"/>
  <c r="C896" i="14"/>
  <c r="AH896" i="14" s="1"/>
  <c r="B896" i="14"/>
  <c r="A896" i="14"/>
  <c r="Z895" i="14"/>
  <c r="Y895" i="14"/>
  <c r="X895" i="14"/>
  <c r="W895" i="14"/>
  <c r="V895" i="14"/>
  <c r="U895" i="14"/>
  <c r="T895" i="14"/>
  <c r="S895" i="14"/>
  <c r="R895" i="14"/>
  <c r="Q895" i="14"/>
  <c r="P895" i="14"/>
  <c r="O895" i="14"/>
  <c r="N895" i="14"/>
  <c r="M895" i="14"/>
  <c r="L895" i="14"/>
  <c r="K895" i="14"/>
  <c r="J895" i="14"/>
  <c r="I895" i="14"/>
  <c r="H895" i="14"/>
  <c r="G895" i="14"/>
  <c r="F895" i="14"/>
  <c r="E895" i="14"/>
  <c r="AG895" i="14" s="1"/>
  <c r="D895" i="14"/>
  <c r="C895" i="14"/>
  <c r="B895" i="14"/>
  <c r="A895" i="14"/>
  <c r="Z894" i="14"/>
  <c r="Y894" i="14"/>
  <c r="X894" i="14"/>
  <c r="W894" i="14"/>
  <c r="V894" i="14"/>
  <c r="U894" i="14"/>
  <c r="T894" i="14"/>
  <c r="S894" i="14"/>
  <c r="R894" i="14"/>
  <c r="Q894" i="14"/>
  <c r="P894" i="14"/>
  <c r="O894" i="14"/>
  <c r="N894" i="14"/>
  <c r="M894" i="14"/>
  <c r="L894" i="14"/>
  <c r="K894" i="14"/>
  <c r="J894" i="14"/>
  <c r="I894" i="14"/>
  <c r="H894" i="14"/>
  <c r="G894" i="14"/>
  <c r="F894" i="14"/>
  <c r="E894" i="14"/>
  <c r="D894" i="14"/>
  <c r="C894" i="14"/>
  <c r="B894" i="14"/>
  <c r="A894" i="14"/>
  <c r="Z893" i="14"/>
  <c r="Y893" i="14"/>
  <c r="X893" i="14"/>
  <c r="W893" i="14"/>
  <c r="V893" i="14"/>
  <c r="U893" i="14"/>
  <c r="T893" i="14"/>
  <c r="S893" i="14"/>
  <c r="R893" i="14"/>
  <c r="Q893" i="14"/>
  <c r="P893" i="14"/>
  <c r="O893" i="14"/>
  <c r="N893" i="14"/>
  <c r="M893" i="14"/>
  <c r="L893" i="14"/>
  <c r="K893" i="14"/>
  <c r="J893" i="14"/>
  <c r="I893" i="14"/>
  <c r="H893" i="14"/>
  <c r="G893" i="14"/>
  <c r="F893" i="14"/>
  <c r="E893" i="14"/>
  <c r="D893" i="14"/>
  <c r="C893" i="14"/>
  <c r="B893" i="14"/>
  <c r="A893" i="14"/>
  <c r="Z892" i="14"/>
  <c r="Y892" i="14"/>
  <c r="X892" i="14"/>
  <c r="W892" i="14"/>
  <c r="V892" i="14"/>
  <c r="U892" i="14"/>
  <c r="T892" i="14"/>
  <c r="S892" i="14"/>
  <c r="R892" i="14"/>
  <c r="Q892" i="14"/>
  <c r="P892" i="14"/>
  <c r="O892" i="14"/>
  <c r="N892" i="14"/>
  <c r="M892" i="14"/>
  <c r="L892" i="14"/>
  <c r="K892" i="14"/>
  <c r="J892" i="14"/>
  <c r="I892" i="14"/>
  <c r="H892" i="14"/>
  <c r="G892" i="14"/>
  <c r="F892" i="14"/>
  <c r="E892" i="14"/>
  <c r="D892" i="14"/>
  <c r="C892" i="14"/>
  <c r="AH892" i="14" s="1"/>
  <c r="B892" i="14"/>
  <c r="A892" i="14"/>
  <c r="Z891" i="14"/>
  <c r="Y891" i="14"/>
  <c r="X891" i="14"/>
  <c r="W891" i="14"/>
  <c r="V891" i="14"/>
  <c r="U891" i="14"/>
  <c r="T891" i="14"/>
  <c r="S891" i="14"/>
  <c r="R891" i="14"/>
  <c r="Q891" i="14"/>
  <c r="P891" i="14"/>
  <c r="O891" i="14"/>
  <c r="N891" i="14"/>
  <c r="M891" i="14"/>
  <c r="L891" i="14"/>
  <c r="K891" i="14"/>
  <c r="J891" i="14"/>
  <c r="I891" i="14"/>
  <c r="H891" i="14"/>
  <c r="G891" i="14"/>
  <c r="F891" i="14"/>
  <c r="E891" i="14"/>
  <c r="AG891" i="14" s="1"/>
  <c r="D891" i="14"/>
  <c r="C891" i="14"/>
  <c r="B891" i="14"/>
  <c r="A891" i="14"/>
  <c r="Z890" i="14"/>
  <c r="Y890" i="14"/>
  <c r="X890" i="14"/>
  <c r="W890" i="14"/>
  <c r="V890" i="14"/>
  <c r="U890" i="14"/>
  <c r="T890" i="14"/>
  <c r="S890" i="14"/>
  <c r="R890" i="14"/>
  <c r="Q890" i="14"/>
  <c r="P890" i="14"/>
  <c r="O890" i="14"/>
  <c r="N890" i="14"/>
  <c r="M890" i="14"/>
  <c r="L890" i="14"/>
  <c r="K890" i="14"/>
  <c r="J890" i="14"/>
  <c r="I890" i="14"/>
  <c r="H890" i="14"/>
  <c r="G890" i="14"/>
  <c r="F890" i="14"/>
  <c r="E890" i="14"/>
  <c r="D890" i="14"/>
  <c r="C890" i="14"/>
  <c r="B890" i="14"/>
  <c r="A890" i="14"/>
  <c r="Z889" i="14"/>
  <c r="Y889" i="14"/>
  <c r="X889" i="14"/>
  <c r="W889" i="14"/>
  <c r="V889" i="14"/>
  <c r="U889" i="14"/>
  <c r="T889" i="14"/>
  <c r="S889" i="14"/>
  <c r="R889" i="14"/>
  <c r="Q889" i="14"/>
  <c r="P889" i="14"/>
  <c r="O889" i="14"/>
  <c r="N889" i="14"/>
  <c r="M889" i="14"/>
  <c r="L889" i="14"/>
  <c r="K889" i="14"/>
  <c r="J889" i="14"/>
  <c r="I889" i="14"/>
  <c r="H889" i="14"/>
  <c r="G889" i="14"/>
  <c r="F889" i="14"/>
  <c r="E889" i="14"/>
  <c r="D889" i="14"/>
  <c r="C889" i="14"/>
  <c r="B889" i="14"/>
  <c r="A889" i="14"/>
  <c r="Z888" i="14"/>
  <c r="Y888" i="14"/>
  <c r="X888" i="14"/>
  <c r="W888" i="14"/>
  <c r="V888" i="14"/>
  <c r="U888" i="14"/>
  <c r="T888" i="14"/>
  <c r="S888" i="14"/>
  <c r="R888" i="14"/>
  <c r="Q888" i="14"/>
  <c r="P888" i="14"/>
  <c r="O888" i="14"/>
  <c r="N888" i="14"/>
  <c r="M888" i="14"/>
  <c r="L888" i="14"/>
  <c r="K888" i="14"/>
  <c r="J888" i="14"/>
  <c r="I888" i="14"/>
  <c r="H888" i="14"/>
  <c r="G888" i="14"/>
  <c r="F888" i="14"/>
  <c r="E888" i="14"/>
  <c r="D888" i="14"/>
  <c r="C888" i="14"/>
  <c r="AH888" i="14" s="1"/>
  <c r="B888" i="14"/>
  <c r="A888" i="14"/>
  <c r="Z887" i="14"/>
  <c r="Y887" i="14"/>
  <c r="X887" i="14"/>
  <c r="W887" i="14"/>
  <c r="V887" i="14"/>
  <c r="U887" i="14"/>
  <c r="T887" i="14"/>
  <c r="S887" i="14"/>
  <c r="R887" i="14"/>
  <c r="Q887" i="14"/>
  <c r="P887" i="14"/>
  <c r="O887" i="14"/>
  <c r="N887" i="14"/>
  <c r="M887" i="14"/>
  <c r="L887" i="14"/>
  <c r="K887" i="14"/>
  <c r="J887" i="14"/>
  <c r="I887" i="14"/>
  <c r="H887" i="14"/>
  <c r="G887" i="14"/>
  <c r="F887" i="14"/>
  <c r="E887" i="14"/>
  <c r="AG887" i="14" s="1"/>
  <c r="D887" i="14"/>
  <c r="C887" i="14"/>
  <c r="B887" i="14"/>
  <c r="A887" i="14"/>
  <c r="Z886" i="14"/>
  <c r="Y886" i="14"/>
  <c r="X886" i="14"/>
  <c r="W886" i="14"/>
  <c r="V886" i="14"/>
  <c r="U886" i="14"/>
  <c r="T886" i="14"/>
  <c r="S886" i="14"/>
  <c r="R886" i="14"/>
  <c r="Q886" i="14"/>
  <c r="P886" i="14"/>
  <c r="O886" i="14"/>
  <c r="N886" i="14"/>
  <c r="M886" i="14"/>
  <c r="L886" i="14"/>
  <c r="K886" i="14"/>
  <c r="J886" i="14"/>
  <c r="I886" i="14"/>
  <c r="H886" i="14"/>
  <c r="G886" i="14"/>
  <c r="F886" i="14"/>
  <c r="E886" i="14"/>
  <c r="D886" i="14"/>
  <c r="C886" i="14"/>
  <c r="B886" i="14"/>
  <c r="A886" i="14"/>
  <c r="Z885" i="14"/>
  <c r="Y885" i="14"/>
  <c r="X885" i="14"/>
  <c r="W885" i="14"/>
  <c r="V885" i="14"/>
  <c r="U885" i="14"/>
  <c r="T885" i="14"/>
  <c r="S885" i="14"/>
  <c r="R885" i="14"/>
  <c r="Q885" i="14"/>
  <c r="P885" i="14"/>
  <c r="O885" i="14"/>
  <c r="N885" i="14"/>
  <c r="M885" i="14"/>
  <c r="L885" i="14"/>
  <c r="K885" i="14"/>
  <c r="J885" i="14"/>
  <c r="I885" i="14"/>
  <c r="H885" i="14"/>
  <c r="G885" i="14"/>
  <c r="F885" i="14"/>
  <c r="E885" i="14"/>
  <c r="D885" i="14"/>
  <c r="C885" i="14"/>
  <c r="B885" i="14"/>
  <c r="A885" i="14"/>
  <c r="Z884" i="14"/>
  <c r="Y884" i="14"/>
  <c r="X884" i="14"/>
  <c r="W884" i="14"/>
  <c r="V884" i="14"/>
  <c r="U884" i="14"/>
  <c r="T884" i="14"/>
  <c r="S884" i="14"/>
  <c r="R884" i="14"/>
  <c r="Q884" i="14"/>
  <c r="P884" i="14"/>
  <c r="O884" i="14"/>
  <c r="N884" i="14"/>
  <c r="M884" i="14"/>
  <c r="L884" i="14"/>
  <c r="K884" i="14"/>
  <c r="J884" i="14"/>
  <c r="I884" i="14"/>
  <c r="H884" i="14"/>
  <c r="G884" i="14"/>
  <c r="F884" i="14"/>
  <c r="E884" i="14"/>
  <c r="D884" i="14"/>
  <c r="C884" i="14"/>
  <c r="AH884" i="14" s="1"/>
  <c r="B884" i="14"/>
  <c r="A884" i="14"/>
  <c r="Z883" i="14"/>
  <c r="Y883" i="14"/>
  <c r="X883" i="14"/>
  <c r="W883" i="14"/>
  <c r="V883" i="14"/>
  <c r="U883" i="14"/>
  <c r="T883" i="14"/>
  <c r="S883" i="14"/>
  <c r="R883" i="14"/>
  <c r="Q883" i="14"/>
  <c r="P883" i="14"/>
  <c r="O883" i="14"/>
  <c r="N883" i="14"/>
  <c r="M883" i="14"/>
  <c r="L883" i="14"/>
  <c r="K883" i="14"/>
  <c r="J883" i="14"/>
  <c r="I883" i="14"/>
  <c r="H883" i="14"/>
  <c r="G883" i="14"/>
  <c r="F883" i="14"/>
  <c r="E883" i="14"/>
  <c r="AG883" i="14" s="1"/>
  <c r="D883" i="14"/>
  <c r="C883" i="14"/>
  <c r="B883" i="14"/>
  <c r="A883" i="14"/>
  <c r="Z882" i="14"/>
  <c r="Y882" i="14"/>
  <c r="X882" i="14"/>
  <c r="W882" i="14"/>
  <c r="V882" i="14"/>
  <c r="U882" i="14"/>
  <c r="T882" i="14"/>
  <c r="S882" i="14"/>
  <c r="R882" i="14"/>
  <c r="Q882" i="14"/>
  <c r="P882" i="14"/>
  <c r="O882" i="14"/>
  <c r="N882" i="14"/>
  <c r="M882" i="14"/>
  <c r="L882" i="14"/>
  <c r="K882" i="14"/>
  <c r="J882" i="14"/>
  <c r="I882" i="14"/>
  <c r="H882" i="14"/>
  <c r="G882" i="14"/>
  <c r="F882" i="14"/>
  <c r="E882" i="14"/>
  <c r="D882" i="14"/>
  <c r="C882" i="14"/>
  <c r="B882" i="14"/>
  <c r="A882" i="14"/>
  <c r="Z881" i="14"/>
  <c r="Y881" i="14"/>
  <c r="X881" i="14"/>
  <c r="W881" i="14"/>
  <c r="V881" i="14"/>
  <c r="U881" i="14"/>
  <c r="T881" i="14"/>
  <c r="S881" i="14"/>
  <c r="R881" i="14"/>
  <c r="Q881" i="14"/>
  <c r="P881" i="14"/>
  <c r="O881" i="14"/>
  <c r="N881" i="14"/>
  <c r="M881" i="14"/>
  <c r="L881" i="14"/>
  <c r="K881" i="14"/>
  <c r="J881" i="14"/>
  <c r="I881" i="14"/>
  <c r="H881" i="14"/>
  <c r="G881" i="14"/>
  <c r="F881" i="14"/>
  <c r="E881" i="14"/>
  <c r="D881" i="14"/>
  <c r="C881" i="14"/>
  <c r="B881" i="14"/>
  <c r="A881" i="14"/>
  <c r="Z880" i="14"/>
  <c r="Y880" i="14"/>
  <c r="X880" i="14"/>
  <c r="W880" i="14"/>
  <c r="V880" i="14"/>
  <c r="U880" i="14"/>
  <c r="T880" i="14"/>
  <c r="S880" i="14"/>
  <c r="R880" i="14"/>
  <c r="Q880" i="14"/>
  <c r="P880" i="14"/>
  <c r="O880" i="14"/>
  <c r="N880" i="14"/>
  <c r="M880" i="14"/>
  <c r="L880" i="14"/>
  <c r="K880" i="14"/>
  <c r="J880" i="14"/>
  <c r="I880" i="14"/>
  <c r="H880" i="14"/>
  <c r="G880" i="14"/>
  <c r="F880" i="14"/>
  <c r="E880" i="14"/>
  <c r="D880" i="14"/>
  <c r="C880" i="14"/>
  <c r="AH880" i="14" s="1"/>
  <c r="B880" i="14"/>
  <c r="A880" i="14"/>
  <c r="Z879" i="14"/>
  <c r="Y879" i="14"/>
  <c r="X879" i="14"/>
  <c r="W879" i="14"/>
  <c r="V879" i="14"/>
  <c r="U879" i="14"/>
  <c r="T879" i="14"/>
  <c r="S879" i="14"/>
  <c r="R879" i="14"/>
  <c r="Q879" i="14"/>
  <c r="P879" i="14"/>
  <c r="O879" i="14"/>
  <c r="N879" i="14"/>
  <c r="M879" i="14"/>
  <c r="L879" i="14"/>
  <c r="K879" i="14"/>
  <c r="J879" i="14"/>
  <c r="I879" i="14"/>
  <c r="H879" i="14"/>
  <c r="G879" i="14"/>
  <c r="F879" i="14"/>
  <c r="E879" i="14"/>
  <c r="AG879" i="14" s="1"/>
  <c r="D879" i="14"/>
  <c r="C879" i="14"/>
  <c r="B879" i="14"/>
  <c r="A879" i="14"/>
  <c r="Z878" i="14"/>
  <c r="Y878" i="14"/>
  <c r="X878" i="14"/>
  <c r="W878" i="14"/>
  <c r="V878" i="14"/>
  <c r="U878" i="14"/>
  <c r="T878" i="14"/>
  <c r="S878" i="14"/>
  <c r="R878" i="14"/>
  <c r="Q878" i="14"/>
  <c r="P878" i="14"/>
  <c r="O878" i="14"/>
  <c r="N878" i="14"/>
  <c r="M878" i="14"/>
  <c r="L878" i="14"/>
  <c r="K878" i="14"/>
  <c r="J878" i="14"/>
  <c r="I878" i="14"/>
  <c r="H878" i="14"/>
  <c r="G878" i="14"/>
  <c r="F878" i="14"/>
  <c r="E878" i="14"/>
  <c r="D878" i="14"/>
  <c r="C878" i="14"/>
  <c r="B878" i="14"/>
  <c r="A878" i="14"/>
  <c r="Z877" i="14"/>
  <c r="Y877" i="14"/>
  <c r="X877" i="14"/>
  <c r="W877" i="14"/>
  <c r="V877" i="14"/>
  <c r="U877" i="14"/>
  <c r="T877" i="14"/>
  <c r="S877" i="14"/>
  <c r="R877" i="14"/>
  <c r="Q877" i="14"/>
  <c r="P877" i="14"/>
  <c r="O877" i="14"/>
  <c r="N877" i="14"/>
  <c r="M877" i="14"/>
  <c r="L877" i="14"/>
  <c r="K877" i="14"/>
  <c r="J877" i="14"/>
  <c r="I877" i="14"/>
  <c r="H877" i="14"/>
  <c r="G877" i="14"/>
  <c r="F877" i="14"/>
  <c r="E877" i="14"/>
  <c r="D877" i="14"/>
  <c r="C877" i="14"/>
  <c r="B877" i="14"/>
  <c r="A877" i="14"/>
  <c r="Z876" i="14"/>
  <c r="Y876" i="14"/>
  <c r="X876" i="14"/>
  <c r="W876" i="14"/>
  <c r="V876" i="14"/>
  <c r="U876" i="14"/>
  <c r="T876" i="14"/>
  <c r="S876" i="14"/>
  <c r="R876" i="14"/>
  <c r="Q876" i="14"/>
  <c r="P876" i="14"/>
  <c r="O876" i="14"/>
  <c r="N876" i="14"/>
  <c r="M876" i="14"/>
  <c r="L876" i="14"/>
  <c r="K876" i="14"/>
  <c r="J876" i="14"/>
  <c r="I876" i="14"/>
  <c r="H876" i="14"/>
  <c r="G876" i="14"/>
  <c r="F876" i="14"/>
  <c r="E876" i="14"/>
  <c r="D876" i="14"/>
  <c r="C876" i="14"/>
  <c r="AH876" i="14" s="1"/>
  <c r="B876" i="14"/>
  <c r="A876" i="14"/>
  <c r="Z875" i="14"/>
  <c r="Y875" i="14"/>
  <c r="X875" i="14"/>
  <c r="W875" i="14"/>
  <c r="V875" i="14"/>
  <c r="U875" i="14"/>
  <c r="T875" i="14"/>
  <c r="S875" i="14"/>
  <c r="R875" i="14"/>
  <c r="Q875" i="14"/>
  <c r="P875" i="14"/>
  <c r="O875" i="14"/>
  <c r="N875" i="14"/>
  <c r="M875" i="14"/>
  <c r="L875" i="14"/>
  <c r="K875" i="14"/>
  <c r="J875" i="14"/>
  <c r="I875" i="14"/>
  <c r="H875" i="14"/>
  <c r="G875" i="14"/>
  <c r="F875" i="14"/>
  <c r="E875" i="14"/>
  <c r="AG875" i="14" s="1"/>
  <c r="D875" i="14"/>
  <c r="C875" i="14"/>
  <c r="B875" i="14"/>
  <c r="A875" i="14"/>
  <c r="Z874" i="14"/>
  <c r="Y874" i="14"/>
  <c r="X874" i="14"/>
  <c r="W874" i="14"/>
  <c r="V874" i="14"/>
  <c r="U874" i="14"/>
  <c r="T874" i="14"/>
  <c r="S874" i="14"/>
  <c r="R874" i="14"/>
  <c r="Q874" i="14"/>
  <c r="P874" i="14"/>
  <c r="O874" i="14"/>
  <c r="N874" i="14"/>
  <c r="M874" i="14"/>
  <c r="L874" i="14"/>
  <c r="K874" i="14"/>
  <c r="J874" i="14"/>
  <c r="I874" i="14"/>
  <c r="H874" i="14"/>
  <c r="G874" i="14"/>
  <c r="F874" i="14"/>
  <c r="E874" i="14"/>
  <c r="D874" i="14"/>
  <c r="C874" i="14"/>
  <c r="B874" i="14"/>
  <c r="A874" i="14"/>
  <c r="Z873" i="14"/>
  <c r="Y873" i="14"/>
  <c r="X873" i="14"/>
  <c r="W873" i="14"/>
  <c r="V873" i="14"/>
  <c r="U873" i="14"/>
  <c r="T873" i="14"/>
  <c r="S873" i="14"/>
  <c r="R873" i="14"/>
  <c r="Q873" i="14"/>
  <c r="P873" i="14"/>
  <c r="O873" i="14"/>
  <c r="N873" i="14"/>
  <c r="M873" i="14"/>
  <c r="L873" i="14"/>
  <c r="K873" i="14"/>
  <c r="J873" i="14"/>
  <c r="I873" i="14"/>
  <c r="H873" i="14"/>
  <c r="G873" i="14"/>
  <c r="F873" i="14"/>
  <c r="E873" i="14"/>
  <c r="D873" i="14"/>
  <c r="C873" i="14"/>
  <c r="B873" i="14"/>
  <c r="A873" i="14"/>
  <c r="Z872" i="14"/>
  <c r="Y872" i="14"/>
  <c r="X872" i="14"/>
  <c r="W872" i="14"/>
  <c r="V872" i="14"/>
  <c r="U872" i="14"/>
  <c r="T872" i="14"/>
  <c r="S872" i="14"/>
  <c r="R872" i="14"/>
  <c r="Q872" i="14"/>
  <c r="P872" i="14"/>
  <c r="O872" i="14"/>
  <c r="N872" i="14"/>
  <c r="M872" i="14"/>
  <c r="L872" i="14"/>
  <c r="K872" i="14"/>
  <c r="J872" i="14"/>
  <c r="I872" i="14"/>
  <c r="H872" i="14"/>
  <c r="G872" i="14"/>
  <c r="F872" i="14"/>
  <c r="E872" i="14"/>
  <c r="D872" i="14"/>
  <c r="C872" i="14"/>
  <c r="AH872" i="14" s="1"/>
  <c r="B872" i="14"/>
  <c r="A872" i="14"/>
  <c r="Z871" i="14"/>
  <c r="Y871" i="14"/>
  <c r="X871" i="14"/>
  <c r="W871" i="14"/>
  <c r="V871" i="14"/>
  <c r="U871" i="14"/>
  <c r="T871" i="14"/>
  <c r="S871" i="14"/>
  <c r="R871" i="14"/>
  <c r="Q871" i="14"/>
  <c r="P871" i="14"/>
  <c r="O871" i="14"/>
  <c r="N871" i="14"/>
  <c r="M871" i="14"/>
  <c r="L871" i="14"/>
  <c r="K871" i="14"/>
  <c r="J871" i="14"/>
  <c r="I871" i="14"/>
  <c r="H871" i="14"/>
  <c r="G871" i="14"/>
  <c r="F871" i="14"/>
  <c r="E871" i="14"/>
  <c r="AG871" i="14" s="1"/>
  <c r="D871" i="14"/>
  <c r="C871" i="14"/>
  <c r="B871" i="14"/>
  <c r="A871" i="14"/>
  <c r="Z870" i="14"/>
  <c r="Y870" i="14"/>
  <c r="X870" i="14"/>
  <c r="W870" i="14"/>
  <c r="V870" i="14"/>
  <c r="U870" i="14"/>
  <c r="T870" i="14"/>
  <c r="S870" i="14"/>
  <c r="R870" i="14"/>
  <c r="Q870" i="14"/>
  <c r="P870" i="14"/>
  <c r="O870" i="14"/>
  <c r="N870" i="14"/>
  <c r="M870" i="14"/>
  <c r="L870" i="14"/>
  <c r="K870" i="14"/>
  <c r="J870" i="14"/>
  <c r="I870" i="14"/>
  <c r="H870" i="14"/>
  <c r="G870" i="14"/>
  <c r="F870" i="14"/>
  <c r="E870" i="14"/>
  <c r="D870" i="14"/>
  <c r="C870" i="14"/>
  <c r="B870" i="14"/>
  <c r="A870" i="14"/>
  <c r="Z869" i="14"/>
  <c r="Y869" i="14"/>
  <c r="X869" i="14"/>
  <c r="W869" i="14"/>
  <c r="V869" i="14"/>
  <c r="U869" i="14"/>
  <c r="T869" i="14"/>
  <c r="S869" i="14"/>
  <c r="R869" i="14"/>
  <c r="Q869" i="14"/>
  <c r="P869" i="14"/>
  <c r="O869" i="14"/>
  <c r="N869" i="14"/>
  <c r="M869" i="14"/>
  <c r="L869" i="14"/>
  <c r="K869" i="14"/>
  <c r="J869" i="14"/>
  <c r="I869" i="14"/>
  <c r="H869" i="14"/>
  <c r="G869" i="14"/>
  <c r="F869" i="14"/>
  <c r="E869" i="14"/>
  <c r="D869" i="14"/>
  <c r="C869" i="14"/>
  <c r="B869" i="14"/>
  <c r="A869" i="14"/>
  <c r="Z868" i="14"/>
  <c r="Y868" i="14"/>
  <c r="X868" i="14"/>
  <c r="W868" i="14"/>
  <c r="V868" i="14"/>
  <c r="U868" i="14"/>
  <c r="T868" i="14"/>
  <c r="S868" i="14"/>
  <c r="R868" i="14"/>
  <c r="Q868" i="14"/>
  <c r="P868" i="14"/>
  <c r="O868" i="14"/>
  <c r="N868" i="14"/>
  <c r="M868" i="14"/>
  <c r="L868" i="14"/>
  <c r="K868" i="14"/>
  <c r="J868" i="14"/>
  <c r="I868" i="14"/>
  <c r="H868" i="14"/>
  <c r="G868" i="14"/>
  <c r="F868" i="14"/>
  <c r="E868" i="14"/>
  <c r="D868" i="14"/>
  <c r="C868" i="14"/>
  <c r="AH868" i="14" s="1"/>
  <c r="B868" i="14"/>
  <c r="A868" i="14"/>
  <c r="Z867" i="14"/>
  <c r="Y867" i="14"/>
  <c r="X867" i="14"/>
  <c r="W867" i="14"/>
  <c r="V867" i="14"/>
  <c r="U867" i="14"/>
  <c r="T867" i="14"/>
  <c r="S867" i="14"/>
  <c r="R867" i="14"/>
  <c r="Q867" i="14"/>
  <c r="P867" i="14"/>
  <c r="O867" i="14"/>
  <c r="N867" i="14"/>
  <c r="M867" i="14"/>
  <c r="L867" i="14"/>
  <c r="K867" i="14"/>
  <c r="J867" i="14"/>
  <c r="I867" i="14"/>
  <c r="H867" i="14"/>
  <c r="G867" i="14"/>
  <c r="F867" i="14"/>
  <c r="E867" i="14"/>
  <c r="AG867" i="14" s="1"/>
  <c r="D867" i="14"/>
  <c r="C867" i="14"/>
  <c r="B867" i="14"/>
  <c r="A867" i="14"/>
  <c r="Z866" i="14"/>
  <c r="Y866" i="14"/>
  <c r="X866" i="14"/>
  <c r="W866" i="14"/>
  <c r="V866" i="14"/>
  <c r="U866" i="14"/>
  <c r="T866" i="14"/>
  <c r="S866" i="14"/>
  <c r="R866" i="14"/>
  <c r="Q866" i="14"/>
  <c r="P866" i="14"/>
  <c r="O866" i="14"/>
  <c r="N866" i="14"/>
  <c r="M866" i="14"/>
  <c r="L866" i="14"/>
  <c r="K866" i="14"/>
  <c r="J866" i="14"/>
  <c r="I866" i="14"/>
  <c r="H866" i="14"/>
  <c r="G866" i="14"/>
  <c r="F866" i="14"/>
  <c r="E866" i="14"/>
  <c r="D866" i="14"/>
  <c r="C866" i="14"/>
  <c r="B866" i="14"/>
  <c r="A866" i="14"/>
  <c r="Z865" i="14"/>
  <c r="Y865" i="14"/>
  <c r="X865" i="14"/>
  <c r="W865" i="14"/>
  <c r="V865" i="14"/>
  <c r="U865" i="14"/>
  <c r="T865" i="14"/>
  <c r="S865" i="14"/>
  <c r="R865" i="14"/>
  <c r="Q865" i="14"/>
  <c r="P865" i="14"/>
  <c r="O865" i="14"/>
  <c r="N865" i="14"/>
  <c r="M865" i="14"/>
  <c r="L865" i="14"/>
  <c r="K865" i="14"/>
  <c r="J865" i="14"/>
  <c r="I865" i="14"/>
  <c r="H865" i="14"/>
  <c r="G865" i="14"/>
  <c r="F865" i="14"/>
  <c r="E865" i="14"/>
  <c r="D865" i="14"/>
  <c r="C865" i="14"/>
  <c r="B865" i="14"/>
  <c r="A865" i="14"/>
  <c r="Z864" i="14"/>
  <c r="Y864" i="14"/>
  <c r="X864" i="14"/>
  <c r="W864" i="14"/>
  <c r="V864" i="14"/>
  <c r="U864" i="14"/>
  <c r="T864" i="14"/>
  <c r="S864" i="14"/>
  <c r="R864" i="14"/>
  <c r="Q864" i="14"/>
  <c r="P864" i="14"/>
  <c r="O864" i="14"/>
  <c r="N864" i="14"/>
  <c r="M864" i="14"/>
  <c r="L864" i="14"/>
  <c r="K864" i="14"/>
  <c r="J864" i="14"/>
  <c r="I864" i="14"/>
  <c r="H864" i="14"/>
  <c r="G864" i="14"/>
  <c r="F864" i="14"/>
  <c r="E864" i="14"/>
  <c r="D864" i="14"/>
  <c r="C864" i="14"/>
  <c r="AH864" i="14" s="1"/>
  <c r="B864" i="14"/>
  <c r="A864" i="14"/>
  <c r="Z863" i="14"/>
  <c r="Y863" i="14"/>
  <c r="X863" i="14"/>
  <c r="W863" i="14"/>
  <c r="V863" i="14"/>
  <c r="U863" i="14"/>
  <c r="T863" i="14"/>
  <c r="S863" i="14"/>
  <c r="R863" i="14"/>
  <c r="Q863" i="14"/>
  <c r="P863" i="14"/>
  <c r="O863" i="14"/>
  <c r="N863" i="14"/>
  <c r="M863" i="14"/>
  <c r="L863" i="14"/>
  <c r="K863" i="14"/>
  <c r="J863" i="14"/>
  <c r="I863" i="14"/>
  <c r="H863" i="14"/>
  <c r="G863" i="14"/>
  <c r="F863" i="14"/>
  <c r="E863" i="14"/>
  <c r="AG863" i="14" s="1"/>
  <c r="D863" i="14"/>
  <c r="C863" i="14"/>
  <c r="B863" i="14"/>
  <c r="A863" i="14"/>
  <c r="Z862" i="14"/>
  <c r="Y862" i="14"/>
  <c r="X862" i="14"/>
  <c r="W862" i="14"/>
  <c r="V862" i="14"/>
  <c r="U862" i="14"/>
  <c r="T862" i="14"/>
  <c r="S862" i="14"/>
  <c r="R862" i="14"/>
  <c r="Q862" i="14"/>
  <c r="P862" i="14"/>
  <c r="O862" i="14"/>
  <c r="N862" i="14"/>
  <c r="M862" i="14"/>
  <c r="L862" i="14"/>
  <c r="K862" i="14"/>
  <c r="J862" i="14"/>
  <c r="I862" i="14"/>
  <c r="H862" i="14"/>
  <c r="G862" i="14"/>
  <c r="F862" i="14"/>
  <c r="E862" i="14"/>
  <c r="D862" i="14"/>
  <c r="C862" i="14"/>
  <c r="B862" i="14"/>
  <c r="A862" i="14"/>
  <c r="Z861" i="14"/>
  <c r="Y861" i="14"/>
  <c r="X861" i="14"/>
  <c r="W861" i="14"/>
  <c r="V861" i="14"/>
  <c r="U861" i="14"/>
  <c r="T861" i="14"/>
  <c r="S861" i="14"/>
  <c r="R861" i="14"/>
  <c r="Q861" i="14"/>
  <c r="P861" i="14"/>
  <c r="O861" i="14"/>
  <c r="N861" i="14"/>
  <c r="M861" i="14"/>
  <c r="L861" i="14"/>
  <c r="K861" i="14"/>
  <c r="J861" i="14"/>
  <c r="I861" i="14"/>
  <c r="H861" i="14"/>
  <c r="G861" i="14"/>
  <c r="F861" i="14"/>
  <c r="E861" i="14"/>
  <c r="D861" i="14"/>
  <c r="C861" i="14"/>
  <c r="B861" i="14"/>
  <c r="A861" i="14"/>
  <c r="Z860" i="14"/>
  <c r="Y860" i="14"/>
  <c r="X860" i="14"/>
  <c r="W860" i="14"/>
  <c r="V860" i="14"/>
  <c r="U860" i="14"/>
  <c r="T860" i="14"/>
  <c r="S860" i="14"/>
  <c r="R860" i="14"/>
  <c r="Q860" i="14"/>
  <c r="P860" i="14"/>
  <c r="O860" i="14"/>
  <c r="N860" i="14"/>
  <c r="M860" i="14"/>
  <c r="L860" i="14"/>
  <c r="K860" i="14"/>
  <c r="J860" i="14"/>
  <c r="I860" i="14"/>
  <c r="H860" i="14"/>
  <c r="G860" i="14"/>
  <c r="F860" i="14"/>
  <c r="E860" i="14"/>
  <c r="D860" i="14"/>
  <c r="C860" i="14"/>
  <c r="AH860" i="14" s="1"/>
  <c r="B860" i="14"/>
  <c r="A860" i="14"/>
  <c r="Z859" i="14"/>
  <c r="Y859" i="14"/>
  <c r="X859" i="14"/>
  <c r="W859" i="14"/>
  <c r="V859" i="14"/>
  <c r="U859" i="14"/>
  <c r="T859" i="14"/>
  <c r="S859" i="14"/>
  <c r="R859" i="14"/>
  <c r="Q859" i="14"/>
  <c r="P859" i="14"/>
  <c r="O859" i="14"/>
  <c r="N859" i="14"/>
  <c r="M859" i="14"/>
  <c r="L859" i="14"/>
  <c r="K859" i="14"/>
  <c r="J859" i="14"/>
  <c r="I859" i="14"/>
  <c r="H859" i="14"/>
  <c r="G859" i="14"/>
  <c r="F859" i="14"/>
  <c r="E859" i="14"/>
  <c r="AG859" i="14" s="1"/>
  <c r="D859" i="14"/>
  <c r="C859" i="14"/>
  <c r="B859" i="14"/>
  <c r="A859" i="14"/>
  <c r="Z858" i="14"/>
  <c r="Y858" i="14"/>
  <c r="X858" i="14"/>
  <c r="W858" i="14"/>
  <c r="V858" i="14"/>
  <c r="U858" i="14"/>
  <c r="T858" i="14"/>
  <c r="S858" i="14"/>
  <c r="R858" i="14"/>
  <c r="Q858" i="14"/>
  <c r="P858" i="14"/>
  <c r="O858" i="14"/>
  <c r="N858" i="14"/>
  <c r="M858" i="14"/>
  <c r="L858" i="14"/>
  <c r="K858" i="14"/>
  <c r="J858" i="14"/>
  <c r="I858" i="14"/>
  <c r="H858" i="14"/>
  <c r="G858" i="14"/>
  <c r="F858" i="14"/>
  <c r="E858" i="14"/>
  <c r="D858" i="14"/>
  <c r="C858" i="14"/>
  <c r="B858" i="14"/>
  <c r="A858" i="14"/>
  <c r="Z857" i="14"/>
  <c r="Y857" i="14"/>
  <c r="X857" i="14"/>
  <c r="W857" i="14"/>
  <c r="V857" i="14"/>
  <c r="U857" i="14"/>
  <c r="T857" i="14"/>
  <c r="S857" i="14"/>
  <c r="R857" i="14"/>
  <c r="Q857" i="14"/>
  <c r="P857" i="14"/>
  <c r="O857" i="14"/>
  <c r="N857" i="14"/>
  <c r="M857" i="14"/>
  <c r="L857" i="14"/>
  <c r="K857" i="14"/>
  <c r="J857" i="14"/>
  <c r="I857" i="14"/>
  <c r="H857" i="14"/>
  <c r="G857" i="14"/>
  <c r="F857" i="14"/>
  <c r="E857" i="14"/>
  <c r="D857" i="14"/>
  <c r="C857" i="14"/>
  <c r="B857" i="14"/>
  <c r="A857" i="14"/>
  <c r="Z856" i="14"/>
  <c r="Y856" i="14"/>
  <c r="X856" i="14"/>
  <c r="W856" i="14"/>
  <c r="V856" i="14"/>
  <c r="U856" i="14"/>
  <c r="T856" i="14"/>
  <c r="S856" i="14"/>
  <c r="R856" i="14"/>
  <c r="Q856" i="14"/>
  <c r="P856" i="14"/>
  <c r="O856" i="14"/>
  <c r="N856" i="14"/>
  <c r="M856" i="14"/>
  <c r="L856" i="14"/>
  <c r="K856" i="14"/>
  <c r="J856" i="14"/>
  <c r="I856" i="14"/>
  <c r="H856" i="14"/>
  <c r="G856" i="14"/>
  <c r="F856" i="14"/>
  <c r="E856" i="14"/>
  <c r="D856" i="14"/>
  <c r="C856" i="14"/>
  <c r="AH856" i="14" s="1"/>
  <c r="B856" i="14"/>
  <c r="A856" i="14"/>
  <c r="Z855" i="14"/>
  <c r="Y855" i="14"/>
  <c r="X855" i="14"/>
  <c r="W855" i="14"/>
  <c r="V855" i="14"/>
  <c r="U855" i="14"/>
  <c r="T855" i="14"/>
  <c r="S855" i="14"/>
  <c r="R855" i="14"/>
  <c r="Q855" i="14"/>
  <c r="P855" i="14"/>
  <c r="O855" i="14"/>
  <c r="N855" i="14"/>
  <c r="M855" i="14"/>
  <c r="L855" i="14"/>
  <c r="K855" i="14"/>
  <c r="J855" i="14"/>
  <c r="I855" i="14"/>
  <c r="H855" i="14"/>
  <c r="G855" i="14"/>
  <c r="F855" i="14"/>
  <c r="E855" i="14"/>
  <c r="AG855" i="14" s="1"/>
  <c r="D855" i="14"/>
  <c r="C855" i="14"/>
  <c r="B855" i="14"/>
  <c r="A855" i="14"/>
  <c r="Z854" i="14"/>
  <c r="Y854" i="14"/>
  <c r="X854" i="14"/>
  <c r="W854" i="14"/>
  <c r="V854" i="14"/>
  <c r="U854" i="14"/>
  <c r="T854" i="14"/>
  <c r="S854" i="14"/>
  <c r="R854" i="14"/>
  <c r="Q854" i="14"/>
  <c r="P854" i="14"/>
  <c r="O854" i="14"/>
  <c r="N854" i="14"/>
  <c r="M854" i="14"/>
  <c r="L854" i="14"/>
  <c r="K854" i="14"/>
  <c r="J854" i="14"/>
  <c r="I854" i="14"/>
  <c r="H854" i="14"/>
  <c r="G854" i="14"/>
  <c r="F854" i="14"/>
  <c r="E854" i="14"/>
  <c r="D854" i="14"/>
  <c r="C854" i="14"/>
  <c r="B854" i="14"/>
  <c r="A854" i="14"/>
  <c r="Z853" i="14"/>
  <c r="Y853" i="14"/>
  <c r="X853" i="14"/>
  <c r="W853" i="14"/>
  <c r="V853" i="14"/>
  <c r="U853" i="14"/>
  <c r="T853" i="14"/>
  <c r="S853" i="14"/>
  <c r="R853" i="14"/>
  <c r="Q853" i="14"/>
  <c r="P853" i="14"/>
  <c r="O853" i="14"/>
  <c r="N853" i="14"/>
  <c r="M853" i="14"/>
  <c r="L853" i="14"/>
  <c r="K853" i="14"/>
  <c r="J853" i="14"/>
  <c r="I853" i="14"/>
  <c r="H853" i="14"/>
  <c r="G853" i="14"/>
  <c r="F853" i="14"/>
  <c r="E853" i="14"/>
  <c r="D853" i="14"/>
  <c r="C853" i="14"/>
  <c r="B853" i="14"/>
  <c r="A853" i="14"/>
  <c r="Z852" i="14"/>
  <c r="Y852" i="14"/>
  <c r="X852" i="14"/>
  <c r="W852" i="14"/>
  <c r="V852" i="14"/>
  <c r="U852" i="14"/>
  <c r="T852" i="14"/>
  <c r="S852" i="14"/>
  <c r="R852" i="14"/>
  <c r="Q852" i="14"/>
  <c r="P852" i="14"/>
  <c r="O852" i="14"/>
  <c r="N852" i="14"/>
  <c r="M852" i="14"/>
  <c r="L852" i="14"/>
  <c r="K852" i="14"/>
  <c r="J852" i="14"/>
  <c r="I852" i="14"/>
  <c r="H852" i="14"/>
  <c r="G852" i="14"/>
  <c r="F852" i="14"/>
  <c r="E852" i="14"/>
  <c r="D852" i="14"/>
  <c r="C852" i="14"/>
  <c r="AH852" i="14" s="1"/>
  <c r="B852" i="14"/>
  <c r="A852" i="14"/>
  <c r="Z851" i="14"/>
  <c r="Y851" i="14"/>
  <c r="X851" i="14"/>
  <c r="W851" i="14"/>
  <c r="V851" i="14"/>
  <c r="U851" i="14"/>
  <c r="T851" i="14"/>
  <c r="S851" i="14"/>
  <c r="R851" i="14"/>
  <c r="Q851" i="14"/>
  <c r="P851" i="14"/>
  <c r="O851" i="14"/>
  <c r="N851" i="14"/>
  <c r="M851" i="14"/>
  <c r="L851" i="14"/>
  <c r="K851" i="14"/>
  <c r="J851" i="14"/>
  <c r="I851" i="14"/>
  <c r="H851" i="14"/>
  <c r="G851" i="14"/>
  <c r="F851" i="14"/>
  <c r="E851" i="14"/>
  <c r="AG851" i="14" s="1"/>
  <c r="D851" i="14"/>
  <c r="C851" i="14"/>
  <c r="B851" i="14"/>
  <c r="A851" i="14"/>
  <c r="Z850" i="14"/>
  <c r="Y850" i="14"/>
  <c r="X850" i="14"/>
  <c r="W850" i="14"/>
  <c r="V850" i="14"/>
  <c r="U850" i="14"/>
  <c r="T850" i="14"/>
  <c r="S850" i="14"/>
  <c r="R850" i="14"/>
  <c r="Q850" i="14"/>
  <c r="P850" i="14"/>
  <c r="O850" i="14"/>
  <c r="N850" i="14"/>
  <c r="M850" i="14"/>
  <c r="L850" i="14"/>
  <c r="K850" i="14"/>
  <c r="J850" i="14"/>
  <c r="I850" i="14"/>
  <c r="H850" i="14"/>
  <c r="G850" i="14"/>
  <c r="F850" i="14"/>
  <c r="E850" i="14"/>
  <c r="D850" i="14"/>
  <c r="C850" i="14"/>
  <c r="B850" i="14"/>
  <c r="A850" i="14"/>
  <c r="Z849" i="14"/>
  <c r="Y849" i="14"/>
  <c r="X849" i="14"/>
  <c r="W849" i="14"/>
  <c r="V849" i="14"/>
  <c r="U849" i="14"/>
  <c r="T849" i="14"/>
  <c r="S849" i="14"/>
  <c r="R849" i="14"/>
  <c r="Q849" i="14"/>
  <c r="P849" i="14"/>
  <c r="O849" i="14"/>
  <c r="N849" i="14"/>
  <c r="M849" i="14"/>
  <c r="L849" i="14"/>
  <c r="K849" i="14"/>
  <c r="J849" i="14"/>
  <c r="I849" i="14"/>
  <c r="H849" i="14"/>
  <c r="G849" i="14"/>
  <c r="F849" i="14"/>
  <c r="E849" i="14"/>
  <c r="D849" i="14"/>
  <c r="C849" i="14"/>
  <c r="B849" i="14"/>
  <c r="A849" i="14"/>
  <c r="Z848" i="14"/>
  <c r="Y848" i="14"/>
  <c r="X848" i="14"/>
  <c r="W848" i="14"/>
  <c r="V848" i="14"/>
  <c r="U848" i="14"/>
  <c r="T848" i="14"/>
  <c r="S848" i="14"/>
  <c r="R848" i="14"/>
  <c r="Q848" i="14"/>
  <c r="P848" i="14"/>
  <c r="O848" i="14"/>
  <c r="N848" i="14"/>
  <c r="M848" i="14"/>
  <c r="L848" i="14"/>
  <c r="K848" i="14"/>
  <c r="J848" i="14"/>
  <c r="I848" i="14"/>
  <c r="H848" i="14"/>
  <c r="G848" i="14"/>
  <c r="F848" i="14"/>
  <c r="E848" i="14"/>
  <c r="D848" i="14"/>
  <c r="C848" i="14"/>
  <c r="AH848" i="14" s="1"/>
  <c r="B848" i="14"/>
  <c r="A848" i="14"/>
  <c r="Z847" i="14"/>
  <c r="Y847" i="14"/>
  <c r="X847" i="14"/>
  <c r="W847" i="14"/>
  <c r="V847" i="14"/>
  <c r="U847" i="14"/>
  <c r="T847" i="14"/>
  <c r="S847" i="14"/>
  <c r="R847" i="14"/>
  <c r="Q847" i="14"/>
  <c r="P847" i="14"/>
  <c r="O847" i="14"/>
  <c r="N847" i="14"/>
  <c r="M847" i="14"/>
  <c r="L847" i="14"/>
  <c r="K847" i="14"/>
  <c r="J847" i="14"/>
  <c r="I847" i="14"/>
  <c r="H847" i="14"/>
  <c r="G847" i="14"/>
  <c r="F847" i="14"/>
  <c r="E847" i="14"/>
  <c r="AG847" i="14" s="1"/>
  <c r="D847" i="14"/>
  <c r="C847" i="14"/>
  <c r="B847" i="14"/>
  <c r="A847" i="14"/>
  <c r="Z846" i="14"/>
  <c r="Y846" i="14"/>
  <c r="X846" i="14"/>
  <c r="W846" i="14"/>
  <c r="V846" i="14"/>
  <c r="U846" i="14"/>
  <c r="T846" i="14"/>
  <c r="S846" i="14"/>
  <c r="R846" i="14"/>
  <c r="Q846" i="14"/>
  <c r="P846" i="14"/>
  <c r="O846" i="14"/>
  <c r="N846" i="14"/>
  <c r="M846" i="14"/>
  <c r="L846" i="14"/>
  <c r="K846" i="14"/>
  <c r="J846" i="14"/>
  <c r="I846" i="14"/>
  <c r="H846" i="14"/>
  <c r="G846" i="14"/>
  <c r="F846" i="14"/>
  <c r="E846" i="14"/>
  <c r="D846" i="14"/>
  <c r="C846" i="14"/>
  <c r="B846" i="14"/>
  <c r="A846" i="14"/>
  <c r="Z845" i="14"/>
  <c r="Y845" i="14"/>
  <c r="X845" i="14"/>
  <c r="W845" i="14"/>
  <c r="V845" i="14"/>
  <c r="U845" i="14"/>
  <c r="T845" i="14"/>
  <c r="S845" i="14"/>
  <c r="R845" i="14"/>
  <c r="Q845" i="14"/>
  <c r="P845" i="14"/>
  <c r="O845" i="14"/>
  <c r="N845" i="14"/>
  <c r="M845" i="14"/>
  <c r="L845" i="14"/>
  <c r="K845" i="14"/>
  <c r="J845" i="14"/>
  <c r="I845" i="14"/>
  <c r="H845" i="14"/>
  <c r="G845" i="14"/>
  <c r="F845" i="14"/>
  <c r="E845" i="14"/>
  <c r="D845" i="14"/>
  <c r="C845" i="14"/>
  <c r="B845" i="14"/>
  <c r="A845" i="14"/>
  <c r="Z844" i="14"/>
  <c r="Y844" i="14"/>
  <c r="X844" i="14"/>
  <c r="W844" i="14"/>
  <c r="V844" i="14"/>
  <c r="U844" i="14"/>
  <c r="T844" i="14"/>
  <c r="S844" i="14"/>
  <c r="R844" i="14"/>
  <c r="Q844" i="14"/>
  <c r="P844" i="14"/>
  <c r="O844" i="14"/>
  <c r="N844" i="14"/>
  <c r="M844" i="14"/>
  <c r="L844" i="14"/>
  <c r="K844" i="14"/>
  <c r="J844" i="14"/>
  <c r="I844" i="14"/>
  <c r="H844" i="14"/>
  <c r="G844" i="14"/>
  <c r="F844" i="14"/>
  <c r="E844" i="14"/>
  <c r="D844" i="14"/>
  <c r="C844" i="14"/>
  <c r="AH844" i="14" s="1"/>
  <c r="B844" i="14"/>
  <c r="A844" i="14"/>
  <c r="Z843" i="14"/>
  <c r="Y843" i="14"/>
  <c r="X843" i="14"/>
  <c r="W843" i="14"/>
  <c r="V843" i="14"/>
  <c r="U843" i="14"/>
  <c r="T843" i="14"/>
  <c r="S843" i="14"/>
  <c r="R843" i="14"/>
  <c r="Q843" i="14"/>
  <c r="P843" i="14"/>
  <c r="O843" i="14"/>
  <c r="N843" i="14"/>
  <c r="M843" i="14"/>
  <c r="L843" i="14"/>
  <c r="K843" i="14"/>
  <c r="J843" i="14"/>
  <c r="I843" i="14"/>
  <c r="H843" i="14"/>
  <c r="G843" i="14"/>
  <c r="F843" i="14"/>
  <c r="E843" i="14"/>
  <c r="AG843" i="14" s="1"/>
  <c r="D843" i="14"/>
  <c r="C843" i="14"/>
  <c r="B843" i="14"/>
  <c r="A843" i="14"/>
  <c r="Z842" i="14"/>
  <c r="Y842" i="14"/>
  <c r="X842" i="14"/>
  <c r="W842" i="14"/>
  <c r="V842" i="14"/>
  <c r="U842" i="14"/>
  <c r="T842" i="14"/>
  <c r="S842" i="14"/>
  <c r="R842" i="14"/>
  <c r="Q842" i="14"/>
  <c r="P842" i="14"/>
  <c r="O842" i="14"/>
  <c r="N842" i="14"/>
  <c r="M842" i="14"/>
  <c r="L842" i="14"/>
  <c r="K842" i="14"/>
  <c r="J842" i="14"/>
  <c r="I842" i="14"/>
  <c r="H842" i="14"/>
  <c r="G842" i="14"/>
  <c r="F842" i="14"/>
  <c r="E842" i="14"/>
  <c r="D842" i="14"/>
  <c r="C842" i="14"/>
  <c r="B842" i="14"/>
  <c r="A842" i="14"/>
  <c r="Z841" i="14"/>
  <c r="Y841" i="14"/>
  <c r="X841" i="14"/>
  <c r="W841" i="14"/>
  <c r="V841" i="14"/>
  <c r="U841" i="14"/>
  <c r="T841" i="14"/>
  <c r="S841" i="14"/>
  <c r="R841" i="14"/>
  <c r="Q841" i="14"/>
  <c r="P841" i="14"/>
  <c r="O841" i="14"/>
  <c r="N841" i="14"/>
  <c r="M841" i="14"/>
  <c r="L841" i="14"/>
  <c r="K841" i="14"/>
  <c r="J841" i="14"/>
  <c r="I841" i="14"/>
  <c r="H841" i="14"/>
  <c r="G841" i="14"/>
  <c r="F841" i="14"/>
  <c r="E841" i="14"/>
  <c r="D841" i="14"/>
  <c r="C841" i="14"/>
  <c r="B841" i="14"/>
  <c r="A841" i="14"/>
  <c r="Z840" i="14"/>
  <c r="Y840" i="14"/>
  <c r="X840" i="14"/>
  <c r="W840" i="14"/>
  <c r="V840" i="14"/>
  <c r="U840" i="14"/>
  <c r="T840" i="14"/>
  <c r="S840" i="14"/>
  <c r="R840" i="14"/>
  <c r="Q840" i="14"/>
  <c r="P840" i="14"/>
  <c r="O840" i="14"/>
  <c r="N840" i="14"/>
  <c r="M840" i="14"/>
  <c r="L840" i="14"/>
  <c r="K840" i="14"/>
  <c r="J840" i="14"/>
  <c r="I840" i="14"/>
  <c r="H840" i="14"/>
  <c r="G840" i="14"/>
  <c r="F840" i="14"/>
  <c r="E840" i="14"/>
  <c r="D840" i="14"/>
  <c r="C840" i="14"/>
  <c r="AH840" i="14" s="1"/>
  <c r="B840" i="14"/>
  <c r="A840" i="14"/>
  <c r="Z839" i="14"/>
  <c r="Y839" i="14"/>
  <c r="X839" i="14"/>
  <c r="W839" i="14"/>
  <c r="V839" i="14"/>
  <c r="U839" i="14"/>
  <c r="T839" i="14"/>
  <c r="S839" i="14"/>
  <c r="R839" i="14"/>
  <c r="Q839" i="14"/>
  <c r="P839" i="14"/>
  <c r="O839" i="14"/>
  <c r="N839" i="14"/>
  <c r="M839" i="14"/>
  <c r="L839" i="14"/>
  <c r="K839" i="14"/>
  <c r="J839" i="14"/>
  <c r="I839" i="14"/>
  <c r="H839" i="14"/>
  <c r="G839" i="14"/>
  <c r="F839" i="14"/>
  <c r="E839" i="14"/>
  <c r="AG839" i="14" s="1"/>
  <c r="D839" i="14"/>
  <c r="C839" i="14"/>
  <c r="B839" i="14"/>
  <c r="A839" i="14"/>
  <c r="Z838" i="14"/>
  <c r="Y838" i="14"/>
  <c r="X838" i="14"/>
  <c r="W838" i="14"/>
  <c r="V838" i="14"/>
  <c r="U838" i="14"/>
  <c r="T838" i="14"/>
  <c r="S838" i="14"/>
  <c r="R838" i="14"/>
  <c r="Q838" i="14"/>
  <c r="P838" i="14"/>
  <c r="O838" i="14"/>
  <c r="N838" i="14"/>
  <c r="M838" i="14"/>
  <c r="L838" i="14"/>
  <c r="K838" i="14"/>
  <c r="J838" i="14"/>
  <c r="I838" i="14"/>
  <c r="H838" i="14"/>
  <c r="G838" i="14"/>
  <c r="F838" i="14"/>
  <c r="E838" i="14"/>
  <c r="D838" i="14"/>
  <c r="C838" i="14"/>
  <c r="B838" i="14"/>
  <c r="A838" i="14"/>
  <c r="Z837" i="14"/>
  <c r="Y837" i="14"/>
  <c r="X837" i="14"/>
  <c r="W837" i="14"/>
  <c r="V837" i="14"/>
  <c r="U837" i="14"/>
  <c r="T837" i="14"/>
  <c r="S837" i="14"/>
  <c r="R837" i="14"/>
  <c r="Q837" i="14"/>
  <c r="P837" i="14"/>
  <c r="O837" i="14"/>
  <c r="N837" i="14"/>
  <c r="M837" i="14"/>
  <c r="L837" i="14"/>
  <c r="K837" i="14"/>
  <c r="J837" i="14"/>
  <c r="I837" i="14"/>
  <c r="H837" i="14"/>
  <c r="G837" i="14"/>
  <c r="F837" i="14"/>
  <c r="E837" i="14"/>
  <c r="D837" i="14"/>
  <c r="C837" i="14"/>
  <c r="B837" i="14"/>
  <c r="A837" i="14"/>
  <c r="Z836" i="14"/>
  <c r="Y836" i="14"/>
  <c r="X836" i="14"/>
  <c r="W836" i="14"/>
  <c r="V836" i="14"/>
  <c r="U836" i="14"/>
  <c r="T836" i="14"/>
  <c r="S836" i="14"/>
  <c r="R836" i="14"/>
  <c r="Q836" i="14"/>
  <c r="P836" i="14"/>
  <c r="O836" i="14"/>
  <c r="N836" i="14"/>
  <c r="M836" i="14"/>
  <c r="L836" i="14"/>
  <c r="K836" i="14"/>
  <c r="J836" i="14"/>
  <c r="I836" i="14"/>
  <c r="H836" i="14"/>
  <c r="G836" i="14"/>
  <c r="F836" i="14"/>
  <c r="E836" i="14"/>
  <c r="D836" i="14"/>
  <c r="C836" i="14"/>
  <c r="AH836" i="14" s="1"/>
  <c r="B836" i="14"/>
  <c r="A836" i="14"/>
  <c r="Z835" i="14"/>
  <c r="Y835" i="14"/>
  <c r="X835" i="14"/>
  <c r="W835" i="14"/>
  <c r="V835" i="14"/>
  <c r="U835" i="14"/>
  <c r="T835" i="14"/>
  <c r="S835" i="14"/>
  <c r="R835" i="14"/>
  <c r="Q835" i="14"/>
  <c r="P835" i="14"/>
  <c r="O835" i="14"/>
  <c r="N835" i="14"/>
  <c r="M835" i="14"/>
  <c r="L835" i="14"/>
  <c r="K835" i="14"/>
  <c r="J835" i="14"/>
  <c r="I835" i="14"/>
  <c r="H835" i="14"/>
  <c r="G835" i="14"/>
  <c r="F835" i="14"/>
  <c r="E835" i="14"/>
  <c r="AG835" i="14" s="1"/>
  <c r="D835" i="14"/>
  <c r="C835" i="14"/>
  <c r="B835" i="14"/>
  <c r="A835" i="14"/>
  <c r="Z834" i="14"/>
  <c r="Y834" i="14"/>
  <c r="X834" i="14"/>
  <c r="W834" i="14"/>
  <c r="V834" i="14"/>
  <c r="U834" i="14"/>
  <c r="T834" i="14"/>
  <c r="S834" i="14"/>
  <c r="R834" i="14"/>
  <c r="Q834" i="14"/>
  <c r="P834" i="14"/>
  <c r="O834" i="14"/>
  <c r="N834" i="14"/>
  <c r="M834" i="14"/>
  <c r="L834" i="14"/>
  <c r="K834" i="14"/>
  <c r="J834" i="14"/>
  <c r="I834" i="14"/>
  <c r="H834" i="14"/>
  <c r="G834" i="14"/>
  <c r="F834" i="14"/>
  <c r="E834" i="14"/>
  <c r="D834" i="14"/>
  <c r="C834" i="14"/>
  <c r="B834" i="14"/>
  <c r="A834" i="14"/>
  <c r="Z833" i="14"/>
  <c r="Y833" i="14"/>
  <c r="X833" i="14"/>
  <c r="W833" i="14"/>
  <c r="V833" i="14"/>
  <c r="U833" i="14"/>
  <c r="T833" i="14"/>
  <c r="S833" i="14"/>
  <c r="R833" i="14"/>
  <c r="Q833" i="14"/>
  <c r="P833" i="14"/>
  <c r="O833" i="14"/>
  <c r="N833" i="14"/>
  <c r="M833" i="14"/>
  <c r="L833" i="14"/>
  <c r="K833" i="14"/>
  <c r="J833" i="14"/>
  <c r="I833" i="14"/>
  <c r="H833" i="14"/>
  <c r="G833" i="14"/>
  <c r="F833" i="14"/>
  <c r="E833" i="14"/>
  <c r="D833" i="14"/>
  <c r="C833" i="14"/>
  <c r="B833" i="14"/>
  <c r="A833" i="14"/>
  <c r="Z832" i="14"/>
  <c r="Y832" i="14"/>
  <c r="X832" i="14"/>
  <c r="W832" i="14"/>
  <c r="V832" i="14"/>
  <c r="U832" i="14"/>
  <c r="T832" i="14"/>
  <c r="S832" i="14"/>
  <c r="R832" i="14"/>
  <c r="Q832" i="14"/>
  <c r="P832" i="14"/>
  <c r="O832" i="14"/>
  <c r="N832" i="14"/>
  <c r="M832" i="14"/>
  <c r="L832" i="14"/>
  <c r="K832" i="14"/>
  <c r="J832" i="14"/>
  <c r="I832" i="14"/>
  <c r="H832" i="14"/>
  <c r="G832" i="14"/>
  <c r="F832" i="14"/>
  <c r="E832" i="14"/>
  <c r="D832" i="14"/>
  <c r="C832" i="14"/>
  <c r="AH832" i="14" s="1"/>
  <c r="B832" i="14"/>
  <c r="A832" i="14"/>
  <c r="Z831" i="14"/>
  <c r="Y831" i="14"/>
  <c r="X831" i="14"/>
  <c r="W831" i="14"/>
  <c r="V831" i="14"/>
  <c r="U831" i="14"/>
  <c r="T831" i="14"/>
  <c r="S831" i="14"/>
  <c r="R831" i="14"/>
  <c r="Q831" i="14"/>
  <c r="P831" i="14"/>
  <c r="O831" i="14"/>
  <c r="N831" i="14"/>
  <c r="M831" i="14"/>
  <c r="L831" i="14"/>
  <c r="K831" i="14"/>
  <c r="J831" i="14"/>
  <c r="I831" i="14"/>
  <c r="H831" i="14"/>
  <c r="G831" i="14"/>
  <c r="F831" i="14"/>
  <c r="E831" i="14"/>
  <c r="AG831" i="14" s="1"/>
  <c r="D831" i="14"/>
  <c r="C831" i="14"/>
  <c r="B831" i="14"/>
  <c r="A831" i="14"/>
  <c r="Z830" i="14"/>
  <c r="Y830" i="14"/>
  <c r="X830" i="14"/>
  <c r="W830" i="14"/>
  <c r="V830" i="14"/>
  <c r="U830" i="14"/>
  <c r="T830" i="14"/>
  <c r="S830" i="14"/>
  <c r="R830" i="14"/>
  <c r="Q830" i="14"/>
  <c r="P830" i="14"/>
  <c r="O830" i="14"/>
  <c r="N830" i="14"/>
  <c r="M830" i="14"/>
  <c r="L830" i="14"/>
  <c r="K830" i="14"/>
  <c r="J830" i="14"/>
  <c r="I830" i="14"/>
  <c r="H830" i="14"/>
  <c r="G830" i="14"/>
  <c r="F830" i="14"/>
  <c r="E830" i="14"/>
  <c r="D830" i="14"/>
  <c r="C830" i="14"/>
  <c r="B830" i="14"/>
  <c r="A830" i="14"/>
  <c r="Z829" i="14"/>
  <c r="Y829" i="14"/>
  <c r="X829" i="14"/>
  <c r="W829" i="14"/>
  <c r="V829" i="14"/>
  <c r="U829" i="14"/>
  <c r="T829" i="14"/>
  <c r="S829" i="14"/>
  <c r="R829" i="14"/>
  <c r="Q829" i="14"/>
  <c r="P829" i="14"/>
  <c r="O829" i="14"/>
  <c r="N829" i="14"/>
  <c r="M829" i="14"/>
  <c r="L829" i="14"/>
  <c r="K829" i="14"/>
  <c r="J829" i="14"/>
  <c r="I829" i="14"/>
  <c r="H829" i="14"/>
  <c r="G829" i="14"/>
  <c r="F829" i="14"/>
  <c r="E829" i="14"/>
  <c r="D829" i="14"/>
  <c r="C829" i="14"/>
  <c r="B829" i="14"/>
  <c r="A829" i="14"/>
  <c r="Z828" i="14"/>
  <c r="Y828" i="14"/>
  <c r="X828" i="14"/>
  <c r="W828" i="14"/>
  <c r="V828" i="14"/>
  <c r="U828" i="14"/>
  <c r="T828" i="14"/>
  <c r="S828" i="14"/>
  <c r="R828" i="14"/>
  <c r="Q828" i="14"/>
  <c r="P828" i="14"/>
  <c r="O828" i="14"/>
  <c r="N828" i="14"/>
  <c r="M828" i="14"/>
  <c r="L828" i="14"/>
  <c r="K828" i="14"/>
  <c r="J828" i="14"/>
  <c r="I828" i="14"/>
  <c r="H828" i="14"/>
  <c r="G828" i="14"/>
  <c r="F828" i="14"/>
  <c r="E828" i="14"/>
  <c r="D828" i="14"/>
  <c r="C828" i="14"/>
  <c r="AH828" i="14" s="1"/>
  <c r="B828" i="14"/>
  <c r="A828" i="14"/>
  <c r="Z827" i="14"/>
  <c r="Y827" i="14"/>
  <c r="X827" i="14"/>
  <c r="W827" i="14"/>
  <c r="V827" i="14"/>
  <c r="U827" i="14"/>
  <c r="T827" i="14"/>
  <c r="S827" i="14"/>
  <c r="R827" i="14"/>
  <c r="Q827" i="14"/>
  <c r="P827" i="14"/>
  <c r="O827" i="14"/>
  <c r="N827" i="14"/>
  <c r="M827" i="14"/>
  <c r="L827" i="14"/>
  <c r="K827" i="14"/>
  <c r="J827" i="14"/>
  <c r="I827" i="14"/>
  <c r="H827" i="14"/>
  <c r="G827" i="14"/>
  <c r="F827" i="14"/>
  <c r="E827" i="14"/>
  <c r="AG827" i="14" s="1"/>
  <c r="D827" i="14"/>
  <c r="C827" i="14"/>
  <c r="B827" i="14"/>
  <c r="A827" i="14"/>
  <c r="Z826" i="14"/>
  <c r="Y826" i="14"/>
  <c r="X826" i="14"/>
  <c r="W826" i="14"/>
  <c r="V826" i="14"/>
  <c r="U826" i="14"/>
  <c r="T826" i="14"/>
  <c r="S826" i="14"/>
  <c r="R826" i="14"/>
  <c r="Q826" i="14"/>
  <c r="P826" i="14"/>
  <c r="O826" i="14"/>
  <c r="N826" i="14"/>
  <c r="M826" i="14"/>
  <c r="L826" i="14"/>
  <c r="K826" i="14"/>
  <c r="J826" i="14"/>
  <c r="I826" i="14"/>
  <c r="H826" i="14"/>
  <c r="G826" i="14"/>
  <c r="F826" i="14"/>
  <c r="E826" i="14"/>
  <c r="D826" i="14"/>
  <c r="C826" i="14"/>
  <c r="B826" i="14"/>
  <c r="A826" i="14"/>
  <c r="Z825" i="14"/>
  <c r="Y825" i="14"/>
  <c r="X825" i="14"/>
  <c r="W825" i="14"/>
  <c r="V825" i="14"/>
  <c r="U825" i="14"/>
  <c r="T825" i="14"/>
  <c r="S825" i="14"/>
  <c r="R825" i="14"/>
  <c r="Q825" i="14"/>
  <c r="P825" i="14"/>
  <c r="O825" i="14"/>
  <c r="N825" i="14"/>
  <c r="M825" i="14"/>
  <c r="L825" i="14"/>
  <c r="K825" i="14"/>
  <c r="J825" i="14"/>
  <c r="I825" i="14"/>
  <c r="H825" i="14"/>
  <c r="G825" i="14"/>
  <c r="F825" i="14"/>
  <c r="E825" i="14"/>
  <c r="D825" i="14"/>
  <c r="C825" i="14"/>
  <c r="B825" i="14"/>
  <c r="A825" i="14"/>
  <c r="Z824" i="14"/>
  <c r="Y824" i="14"/>
  <c r="X824" i="14"/>
  <c r="W824" i="14"/>
  <c r="V824" i="14"/>
  <c r="U824" i="14"/>
  <c r="T824" i="14"/>
  <c r="S824" i="14"/>
  <c r="R824" i="14"/>
  <c r="Q824" i="14"/>
  <c r="P824" i="14"/>
  <c r="O824" i="14"/>
  <c r="N824" i="14"/>
  <c r="M824" i="14"/>
  <c r="L824" i="14"/>
  <c r="K824" i="14"/>
  <c r="J824" i="14"/>
  <c r="I824" i="14"/>
  <c r="H824" i="14"/>
  <c r="G824" i="14"/>
  <c r="F824" i="14"/>
  <c r="E824" i="14"/>
  <c r="D824" i="14"/>
  <c r="C824" i="14"/>
  <c r="AH824" i="14" s="1"/>
  <c r="B824" i="14"/>
  <c r="A824" i="14"/>
  <c r="Z823" i="14"/>
  <c r="Y823" i="14"/>
  <c r="X823" i="14"/>
  <c r="W823" i="14"/>
  <c r="V823" i="14"/>
  <c r="U823" i="14"/>
  <c r="T823" i="14"/>
  <c r="S823" i="14"/>
  <c r="R823" i="14"/>
  <c r="Q823" i="14"/>
  <c r="P823" i="14"/>
  <c r="O823" i="14"/>
  <c r="N823" i="14"/>
  <c r="M823" i="14"/>
  <c r="L823" i="14"/>
  <c r="K823" i="14"/>
  <c r="J823" i="14"/>
  <c r="I823" i="14"/>
  <c r="H823" i="14"/>
  <c r="G823" i="14"/>
  <c r="F823" i="14"/>
  <c r="E823" i="14"/>
  <c r="AG823" i="14" s="1"/>
  <c r="D823" i="14"/>
  <c r="C823" i="14"/>
  <c r="B823" i="14"/>
  <c r="A823" i="14"/>
  <c r="Z822" i="14"/>
  <c r="Y822" i="14"/>
  <c r="X822" i="14"/>
  <c r="W822" i="14"/>
  <c r="V822" i="14"/>
  <c r="U822" i="14"/>
  <c r="T822" i="14"/>
  <c r="S822" i="14"/>
  <c r="R822" i="14"/>
  <c r="Q822" i="14"/>
  <c r="P822" i="14"/>
  <c r="O822" i="14"/>
  <c r="N822" i="14"/>
  <c r="M822" i="14"/>
  <c r="L822" i="14"/>
  <c r="K822" i="14"/>
  <c r="J822" i="14"/>
  <c r="I822" i="14"/>
  <c r="H822" i="14"/>
  <c r="G822" i="14"/>
  <c r="F822" i="14"/>
  <c r="E822" i="14"/>
  <c r="D822" i="14"/>
  <c r="C822" i="14"/>
  <c r="B822" i="14"/>
  <c r="A822" i="14"/>
  <c r="Z821" i="14"/>
  <c r="Y821" i="14"/>
  <c r="X821" i="14"/>
  <c r="W821" i="14"/>
  <c r="V821" i="14"/>
  <c r="U821" i="14"/>
  <c r="T821" i="14"/>
  <c r="S821" i="14"/>
  <c r="R821" i="14"/>
  <c r="Q821" i="14"/>
  <c r="P821" i="14"/>
  <c r="O821" i="14"/>
  <c r="N821" i="14"/>
  <c r="M821" i="14"/>
  <c r="L821" i="14"/>
  <c r="K821" i="14"/>
  <c r="J821" i="14"/>
  <c r="I821" i="14"/>
  <c r="H821" i="14"/>
  <c r="G821" i="14"/>
  <c r="F821" i="14"/>
  <c r="E821" i="14"/>
  <c r="D821" i="14"/>
  <c r="C821" i="14"/>
  <c r="B821" i="14"/>
  <c r="A821" i="14"/>
  <c r="Z820" i="14"/>
  <c r="Y820" i="14"/>
  <c r="X820" i="14"/>
  <c r="W820" i="14"/>
  <c r="V820" i="14"/>
  <c r="U820" i="14"/>
  <c r="T820" i="14"/>
  <c r="S820" i="14"/>
  <c r="R820" i="14"/>
  <c r="Q820" i="14"/>
  <c r="P820" i="14"/>
  <c r="O820" i="14"/>
  <c r="N820" i="14"/>
  <c r="M820" i="14"/>
  <c r="L820" i="14"/>
  <c r="K820" i="14"/>
  <c r="J820" i="14"/>
  <c r="I820" i="14"/>
  <c r="H820" i="14"/>
  <c r="G820" i="14"/>
  <c r="F820" i="14"/>
  <c r="E820" i="14"/>
  <c r="D820" i="14"/>
  <c r="C820" i="14"/>
  <c r="AH820" i="14" s="1"/>
  <c r="B820" i="14"/>
  <c r="A820" i="14"/>
  <c r="Z819" i="14"/>
  <c r="Y819" i="14"/>
  <c r="X819" i="14"/>
  <c r="W819" i="14"/>
  <c r="V819" i="14"/>
  <c r="U819" i="14"/>
  <c r="T819" i="14"/>
  <c r="S819" i="14"/>
  <c r="R819" i="14"/>
  <c r="Q819" i="14"/>
  <c r="P819" i="14"/>
  <c r="O819" i="14"/>
  <c r="N819" i="14"/>
  <c r="M819" i="14"/>
  <c r="L819" i="14"/>
  <c r="K819" i="14"/>
  <c r="J819" i="14"/>
  <c r="I819" i="14"/>
  <c r="H819" i="14"/>
  <c r="G819" i="14"/>
  <c r="F819" i="14"/>
  <c r="E819" i="14"/>
  <c r="D819" i="14"/>
  <c r="C819" i="14"/>
  <c r="B819" i="14"/>
  <c r="A819" i="14"/>
  <c r="Z818" i="14"/>
  <c r="Y818" i="14"/>
  <c r="X818" i="14"/>
  <c r="W818" i="14"/>
  <c r="V818" i="14"/>
  <c r="U818" i="14"/>
  <c r="T818" i="14"/>
  <c r="S818" i="14"/>
  <c r="R818" i="14"/>
  <c r="Q818" i="14"/>
  <c r="P818" i="14"/>
  <c r="O818" i="14"/>
  <c r="N818" i="14"/>
  <c r="M818" i="14"/>
  <c r="L818" i="14"/>
  <c r="K818" i="14"/>
  <c r="J818" i="14"/>
  <c r="I818" i="14"/>
  <c r="H818" i="14"/>
  <c r="G818" i="14"/>
  <c r="F818" i="14"/>
  <c r="E818" i="14"/>
  <c r="D818" i="14"/>
  <c r="C818" i="14"/>
  <c r="B818" i="14"/>
  <c r="A818" i="14"/>
  <c r="Z817" i="14"/>
  <c r="Y817" i="14"/>
  <c r="X817" i="14"/>
  <c r="W817" i="14"/>
  <c r="V817" i="14"/>
  <c r="U817" i="14"/>
  <c r="T817" i="14"/>
  <c r="S817" i="14"/>
  <c r="R817" i="14"/>
  <c r="Q817" i="14"/>
  <c r="P817" i="14"/>
  <c r="O817" i="14"/>
  <c r="N817" i="14"/>
  <c r="M817" i="14"/>
  <c r="L817" i="14"/>
  <c r="K817" i="14"/>
  <c r="J817" i="14"/>
  <c r="I817" i="14"/>
  <c r="H817" i="14"/>
  <c r="G817" i="14"/>
  <c r="F817" i="14"/>
  <c r="E817" i="14"/>
  <c r="D817" i="14"/>
  <c r="C817" i="14"/>
  <c r="B817" i="14"/>
  <c r="A817" i="14"/>
  <c r="Z816" i="14"/>
  <c r="Y816" i="14"/>
  <c r="X816" i="14"/>
  <c r="W816" i="14"/>
  <c r="V816" i="14"/>
  <c r="U816" i="14"/>
  <c r="T816" i="14"/>
  <c r="S816" i="14"/>
  <c r="R816" i="14"/>
  <c r="Q816" i="14"/>
  <c r="P816" i="14"/>
  <c r="O816" i="14"/>
  <c r="N816" i="14"/>
  <c r="M816" i="14"/>
  <c r="L816" i="14"/>
  <c r="K816" i="14"/>
  <c r="J816" i="14"/>
  <c r="I816" i="14"/>
  <c r="H816" i="14"/>
  <c r="G816" i="14"/>
  <c r="F816" i="14"/>
  <c r="E816" i="14"/>
  <c r="D816" i="14"/>
  <c r="C816" i="14"/>
  <c r="AH816" i="14" s="1"/>
  <c r="B816" i="14"/>
  <c r="A816" i="14"/>
  <c r="Z815" i="14"/>
  <c r="Y815" i="14"/>
  <c r="X815" i="14"/>
  <c r="W815" i="14"/>
  <c r="V815" i="14"/>
  <c r="U815" i="14"/>
  <c r="T815" i="14"/>
  <c r="S815" i="14"/>
  <c r="R815" i="14"/>
  <c r="Q815" i="14"/>
  <c r="P815" i="14"/>
  <c r="O815" i="14"/>
  <c r="N815" i="14"/>
  <c r="M815" i="14"/>
  <c r="L815" i="14"/>
  <c r="K815" i="14"/>
  <c r="J815" i="14"/>
  <c r="I815" i="14"/>
  <c r="H815" i="14"/>
  <c r="G815" i="14"/>
  <c r="F815" i="14"/>
  <c r="E815" i="14"/>
  <c r="D815" i="14"/>
  <c r="C815" i="14"/>
  <c r="B815" i="14"/>
  <c r="A815" i="14"/>
  <c r="Z814" i="14"/>
  <c r="Y814" i="14"/>
  <c r="X814" i="14"/>
  <c r="W814" i="14"/>
  <c r="V814" i="14"/>
  <c r="U814" i="14"/>
  <c r="T814" i="14"/>
  <c r="S814" i="14"/>
  <c r="R814" i="14"/>
  <c r="Q814" i="14"/>
  <c r="P814" i="14"/>
  <c r="O814" i="14"/>
  <c r="N814" i="14"/>
  <c r="M814" i="14"/>
  <c r="L814" i="14"/>
  <c r="K814" i="14"/>
  <c r="J814" i="14"/>
  <c r="I814" i="14"/>
  <c r="H814" i="14"/>
  <c r="G814" i="14"/>
  <c r="F814" i="14"/>
  <c r="E814" i="14"/>
  <c r="D814" i="14"/>
  <c r="C814" i="14"/>
  <c r="B814" i="14"/>
  <c r="A814" i="14"/>
  <c r="Z813" i="14"/>
  <c r="Y813" i="14"/>
  <c r="X813" i="14"/>
  <c r="W813" i="14"/>
  <c r="V813" i="14"/>
  <c r="U813" i="14"/>
  <c r="T813" i="14"/>
  <c r="S813" i="14"/>
  <c r="R813" i="14"/>
  <c r="Q813" i="14"/>
  <c r="P813" i="14"/>
  <c r="O813" i="14"/>
  <c r="N813" i="14"/>
  <c r="M813" i="14"/>
  <c r="L813" i="14"/>
  <c r="K813" i="14"/>
  <c r="J813" i="14"/>
  <c r="I813" i="14"/>
  <c r="H813" i="14"/>
  <c r="G813" i="14"/>
  <c r="F813" i="14"/>
  <c r="E813" i="14"/>
  <c r="D813" i="14"/>
  <c r="C813" i="14"/>
  <c r="B813" i="14"/>
  <c r="A813" i="14"/>
  <c r="Z812" i="14"/>
  <c r="Y812" i="14"/>
  <c r="X812" i="14"/>
  <c r="W812" i="14"/>
  <c r="V812" i="14"/>
  <c r="U812" i="14"/>
  <c r="T812" i="14"/>
  <c r="S812" i="14"/>
  <c r="R812" i="14"/>
  <c r="Q812" i="14"/>
  <c r="P812" i="14"/>
  <c r="O812" i="14"/>
  <c r="N812" i="14"/>
  <c r="M812" i="14"/>
  <c r="L812" i="14"/>
  <c r="K812" i="14"/>
  <c r="J812" i="14"/>
  <c r="I812" i="14"/>
  <c r="H812" i="14"/>
  <c r="G812" i="14"/>
  <c r="F812" i="14"/>
  <c r="E812" i="14"/>
  <c r="D812" i="14"/>
  <c r="C812" i="14"/>
  <c r="B812" i="14"/>
  <c r="A812" i="14"/>
  <c r="Z811" i="14"/>
  <c r="Y811" i="14"/>
  <c r="X811" i="14"/>
  <c r="W811" i="14"/>
  <c r="V811" i="14"/>
  <c r="U811" i="14"/>
  <c r="T811" i="14"/>
  <c r="S811" i="14"/>
  <c r="R811" i="14"/>
  <c r="Q811" i="14"/>
  <c r="P811" i="14"/>
  <c r="O811" i="14"/>
  <c r="N811" i="14"/>
  <c r="M811" i="14"/>
  <c r="L811" i="14"/>
  <c r="K811" i="14"/>
  <c r="J811" i="14"/>
  <c r="I811" i="14"/>
  <c r="H811" i="14"/>
  <c r="G811" i="14"/>
  <c r="F811" i="14"/>
  <c r="E811" i="14"/>
  <c r="D811" i="14"/>
  <c r="C811" i="14"/>
  <c r="B811" i="14"/>
  <c r="A811" i="14"/>
  <c r="Z810" i="14"/>
  <c r="Y810" i="14"/>
  <c r="X810" i="14"/>
  <c r="W810" i="14"/>
  <c r="V810" i="14"/>
  <c r="U810" i="14"/>
  <c r="T810" i="14"/>
  <c r="S810" i="14"/>
  <c r="R810" i="14"/>
  <c r="Q810" i="14"/>
  <c r="P810" i="14"/>
  <c r="O810" i="14"/>
  <c r="N810" i="14"/>
  <c r="M810" i="14"/>
  <c r="L810" i="14"/>
  <c r="K810" i="14"/>
  <c r="J810" i="14"/>
  <c r="I810" i="14"/>
  <c r="H810" i="14"/>
  <c r="G810" i="14"/>
  <c r="F810" i="14"/>
  <c r="E810" i="14"/>
  <c r="D810" i="14"/>
  <c r="C810" i="14"/>
  <c r="B810" i="14"/>
  <c r="A810" i="14"/>
  <c r="Z809" i="14"/>
  <c r="Y809" i="14"/>
  <c r="X809" i="14"/>
  <c r="W809" i="14"/>
  <c r="V809" i="14"/>
  <c r="U809" i="14"/>
  <c r="T809" i="14"/>
  <c r="S809" i="14"/>
  <c r="R809" i="14"/>
  <c r="Q809" i="14"/>
  <c r="P809" i="14"/>
  <c r="O809" i="14"/>
  <c r="N809" i="14"/>
  <c r="M809" i="14"/>
  <c r="L809" i="14"/>
  <c r="K809" i="14"/>
  <c r="J809" i="14"/>
  <c r="I809" i="14"/>
  <c r="H809" i="14"/>
  <c r="G809" i="14"/>
  <c r="F809" i="14"/>
  <c r="E809" i="14"/>
  <c r="D809" i="14"/>
  <c r="C809" i="14"/>
  <c r="B809" i="14"/>
  <c r="A809" i="14"/>
  <c r="Z808" i="14"/>
  <c r="Y808" i="14"/>
  <c r="X808" i="14"/>
  <c r="W808" i="14"/>
  <c r="V808" i="14"/>
  <c r="U808" i="14"/>
  <c r="T808" i="14"/>
  <c r="S808" i="14"/>
  <c r="R808" i="14"/>
  <c r="Q808" i="14"/>
  <c r="P808" i="14"/>
  <c r="O808" i="14"/>
  <c r="N808" i="14"/>
  <c r="M808" i="14"/>
  <c r="L808" i="14"/>
  <c r="K808" i="14"/>
  <c r="J808" i="14"/>
  <c r="I808" i="14"/>
  <c r="H808" i="14"/>
  <c r="G808" i="14"/>
  <c r="F808" i="14"/>
  <c r="E808" i="14"/>
  <c r="D808" i="14"/>
  <c r="C808" i="14"/>
  <c r="B808" i="14"/>
  <c r="A808" i="14"/>
  <c r="Z807" i="14"/>
  <c r="Y807" i="14"/>
  <c r="X807" i="14"/>
  <c r="W807" i="14"/>
  <c r="V807" i="14"/>
  <c r="U807" i="14"/>
  <c r="T807" i="14"/>
  <c r="S807" i="14"/>
  <c r="R807" i="14"/>
  <c r="Q807" i="14"/>
  <c r="P807" i="14"/>
  <c r="O807" i="14"/>
  <c r="N807" i="14"/>
  <c r="M807" i="14"/>
  <c r="L807" i="14"/>
  <c r="K807" i="14"/>
  <c r="J807" i="14"/>
  <c r="I807" i="14"/>
  <c r="H807" i="14"/>
  <c r="G807" i="14"/>
  <c r="F807" i="14"/>
  <c r="E807" i="14"/>
  <c r="D807" i="14"/>
  <c r="C807" i="14"/>
  <c r="B807" i="14"/>
  <c r="A807" i="14"/>
  <c r="Z806" i="14"/>
  <c r="Y806" i="14"/>
  <c r="X806" i="14"/>
  <c r="W806" i="14"/>
  <c r="V806" i="14"/>
  <c r="U806" i="14"/>
  <c r="T806" i="14"/>
  <c r="S806" i="14"/>
  <c r="R806" i="14"/>
  <c r="Q806" i="14"/>
  <c r="P806" i="14"/>
  <c r="O806" i="14"/>
  <c r="N806" i="14"/>
  <c r="M806" i="14"/>
  <c r="L806" i="14"/>
  <c r="K806" i="14"/>
  <c r="J806" i="14"/>
  <c r="I806" i="14"/>
  <c r="H806" i="14"/>
  <c r="G806" i="14"/>
  <c r="F806" i="14"/>
  <c r="E806" i="14"/>
  <c r="D806" i="14"/>
  <c r="C806" i="14"/>
  <c r="B806" i="14"/>
  <c r="A806" i="14"/>
  <c r="Z805" i="14"/>
  <c r="Y805" i="14"/>
  <c r="X805" i="14"/>
  <c r="W805" i="14"/>
  <c r="V805" i="14"/>
  <c r="U805" i="14"/>
  <c r="T805" i="14"/>
  <c r="S805" i="14"/>
  <c r="R805" i="14"/>
  <c r="Q805" i="14"/>
  <c r="P805" i="14"/>
  <c r="O805" i="14"/>
  <c r="N805" i="14"/>
  <c r="M805" i="14"/>
  <c r="L805" i="14"/>
  <c r="K805" i="14"/>
  <c r="J805" i="14"/>
  <c r="I805" i="14"/>
  <c r="H805" i="14"/>
  <c r="G805" i="14"/>
  <c r="F805" i="14"/>
  <c r="E805" i="14"/>
  <c r="D805" i="14"/>
  <c r="C805" i="14"/>
  <c r="B805" i="14"/>
  <c r="A805" i="14"/>
  <c r="Z804" i="14"/>
  <c r="Y804" i="14"/>
  <c r="X804" i="14"/>
  <c r="W804" i="14"/>
  <c r="V804" i="14"/>
  <c r="U804" i="14"/>
  <c r="T804" i="14"/>
  <c r="S804" i="14"/>
  <c r="R804" i="14"/>
  <c r="Q804" i="14"/>
  <c r="P804" i="14"/>
  <c r="O804" i="14"/>
  <c r="N804" i="14"/>
  <c r="M804" i="14"/>
  <c r="L804" i="14"/>
  <c r="K804" i="14"/>
  <c r="J804" i="14"/>
  <c r="I804" i="14"/>
  <c r="H804" i="14"/>
  <c r="G804" i="14"/>
  <c r="F804" i="14"/>
  <c r="E804" i="14"/>
  <c r="D804" i="14"/>
  <c r="C804" i="14"/>
  <c r="B804" i="14"/>
  <c r="A804" i="14"/>
  <c r="Z803" i="14"/>
  <c r="Y803" i="14"/>
  <c r="X803" i="14"/>
  <c r="W803" i="14"/>
  <c r="V803" i="14"/>
  <c r="U803" i="14"/>
  <c r="T803" i="14"/>
  <c r="S803" i="14"/>
  <c r="R803" i="14"/>
  <c r="Q803" i="14"/>
  <c r="P803" i="14"/>
  <c r="O803" i="14"/>
  <c r="N803" i="14"/>
  <c r="M803" i="14"/>
  <c r="L803" i="14"/>
  <c r="K803" i="14"/>
  <c r="J803" i="14"/>
  <c r="I803" i="14"/>
  <c r="H803" i="14"/>
  <c r="G803" i="14"/>
  <c r="F803" i="14"/>
  <c r="E803" i="14"/>
  <c r="D803" i="14"/>
  <c r="C803" i="14"/>
  <c r="B803" i="14"/>
  <c r="A803" i="14"/>
  <c r="Z802" i="14"/>
  <c r="Y802" i="14"/>
  <c r="X802" i="14"/>
  <c r="W802" i="14"/>
  <c r="V802" i="14"/>
  <c r="U802" i="14"/>
  <c r="T802" i="14"/>
  <c r="S802" i="14"/>
  <c r="R802" i="14"/>
  <c r="Q802" i="14"/>
  <c r="P802" i="14"/>
  <c r="O802" i="14"/>
  <c r="N802" i="14"/>
  <c r="M802" i="14"/>
  <c r="L802" i="14"/>
  <c r="K802" i="14"/>
  <c r="J802" i="14"/>
  <c r="I802" i="14"/>
  <c r="H802" i="14"/>
  <c r="G802" i="14"/>
  <c r="F802" i="14"/>
  <c r="E802" i="14"/>
  <c r="D802" i="14"/>
  <c r="C802" i="14"/>
  <c r="B802" i="14"/>
  <c r="A802" i="14"/>
  <c r="Z801" i="14"/>
  <c r="Y801" i="14"/>
  <c r="X801" i="14"/>
  <c r="W801" i="14"/>
  <c r="V801" i="14"/>
  <c r="U801" i="14"/>
  <c r="T801" i="14"/>
  <c r="S801" i="14"/>
  <c r="R801" i="14"/>
  <c r="Q801" i="14"/>
  <c r="P801" i="14"/>
  <c r="O801" i="14"/>
  <c r="N801" i="14"/>
  <c r="M801" i="14"/>
  <c r="L801" i="14"/>
  <c r="K801" i="14"/>
  <c r="J801" i="14"/>
  <c r="I801" i="14"/>
  <c r="H801" i="14"/>
  <c r="G801" i="14"/>
  <c r="F801" i="14"/>
  <c r="E801" i="14"/>
  <c r="D801" i="14"/>
  <c r="C801" i="14"/>
  <c r="B801" i="14"/>
  <c r="A801" i="14"/>
  <c r="Z800" i="14"/>
  <c r="Y800" i="14"/>
  <c r="X800" i="14"/>
  <c r="W800" i="14"/>
  <c r="V800" i="14"/>
  <c r="U800" i="14"/>
  <c r="T800" i="14"/>
  <c r="S800" i="14"/>
  <c r="R800" i="14"/>
  <c r="Q800" i="14"/>
  <c r="P800" i="14"/>
  <c r="O800" i="14"/>
  <c r="N800" i="14"/>
  <c r="M800" i="14"/>
  <c r="L800" i="14"/>
  <c r="K800" i="14"/>
  <c r="J800" i="14"/>
  <c r="I800" i="14"/>
  <c r="H800" i="14"/>
  <c r="G800" i="14"/>
  <c r="F800" i="14"/>
  <c r="E800" i="14"/>
  <c r="D800" i="14"/>
  <c r="C800" i="14"/>
  <c r="B800" i="14"/>
  <c r="A800" i="14"/>
  <c r="Z799" i="14"/>
  <c r="Y799" i="14"/>
  <c r="X799" i="14"/>
  <c r="W799" i="14"/>
  <c r="V799" i="14"/>
  <c r="U799" i="14"/>
  <c r="T799" i="14"/>
  <c r="S799" i="14"/>
  <c r="R799" i="14"/>
  <c r="Q799" i="14"/>
  <c r="P799" i="14"/>
  <c r="O799" i="14"/>
  <c r="N799" i="14"/>
  <c r="M799" i="14"/>
  <c r="L799" i="14"/>
  <c r="K799" i="14"/>
  <c r="J799" i="14"/>
  <c r="I799" i="14"/>
  <c r="H799" i="14"/>
  <c r="G799" i="14"/>
  <c r="F799" i="14"/>
  <c r="E799" i="14"/>
  <c r="D799" i="14"/>
  <c r="C799" i="14"/>
  <c r="B799" i="14"/>
  <c r="A799" i="14"/>
  <c r="Z798" i="14"/>
  <c r="Y798" i="14"/>
  <c r="X798" i="14"/>
  <c r="W798" i="14"/>
  <c r="V798" i="14"/>
  <c r="U798" i="14"/>
  <c r="T798" i="14"/>
  <c r="S798" i="14"/>
  <c r="R798" i="14"/>
  <c r="Q798" i="14"/>
  <c r="P798" i="14"/>
  <c r="O798" i="14"/>
  <c r="N798" i="14"/>
  <c r="M798" i="14"/>
  <c r="L798" i="14"/>
  <c r="K798" i="14"/>
  <c r="J798" i="14"/>
  <c r="I798" i="14"/>
  <c r="H798" i="14"/>
  <c r="G798" i="14"/>
  <c r="F798" i="14"/>
  <c r="E798" i="14"/>
  <c r="D798" i="14"/>
  <c r="C798" i="14"/>
  <c r="B798" i="14"/>
  <c r="A798" i="14"/>
  <c r="Z797" i="14"/>
  <c r="Y797" i="14"/>
  <c r="X797" i="14"/>
  <c r="W797" i="14"/>
  <c r="V797" i="14"/>
  <c r="U797" i="14"/>
  <c r="T797" i="14"/>
  <c r="S797" i="14"/>
  <c r="R797" i="14"/>
  <c r="Q797" i="14"/>
  <c r="P797" i="14"/>
  <c r="O797" i="14"/>
  <c r="N797" i="14"/>
  <c r="M797" i="14"/>
  <c r="L797" i="14"/>
  <c r="K797" i="14"/>
  <c r="J797" i="14"/>
  <c r="I797" i="14"/>
  <c r="H797" i="14"/>
  <c r="G797" i="14"/>
  <c r="F797" i="14"/>
  <c r="E797" i="14"/>
  <c r="D797" i="14"/>
  <c r="C797" i="14"/>
  <c r="B797" i="14"/>
  <c r="A797" i="14"/>
  <c r="Z796" i="14"/>
  <c r="Y796" i="14"/>
  <c r="X796" i="14"/>
  <c r="W796" i="14"/>
  <c r="V796" i="14"/>
  <c r="U796" i="14"/>
  <c r="T796" i="14"/>
  <c r="S796" i="14"/>
  <c r="R796" i="14"/>
  <c r="Q796" i="14"/>
  <c r="P796" i="14"/>
  <c r="O796" i="14"/>
  <c r="N796" i="14"/>
  <c r="M796" i="14"/>
  <c r="L796" i="14"/>
  <c r="K796" i="14"/>
  <c r="J796" i="14"/>
  <c r="I796" i="14"/>
  <c r="H796" i="14"/>
  <c r="G796" i="14"/>
  <c r="F796" i="14"/>
  <c r="E796" i="14"/>
  <c r="D796" i="14"/>
  <c r="C796" i="14"/>
  <c r="B796" i="14"/>
  <c r="A796" i="14"/>
  <c r="Z795" i="14"/>
  <c r="Y795" i="14"/>
  <c r="X795" i="14"/>
  <c r="W795" i="14"/>
  <c r="V795" i="14"/>
  <c r="U795" i="14"/>
  <c r="T795" i="14"/>
  <c r="S795" i="14"/>
  <c r="R795" i="14"/>
  <c r="Q795" i="14"/>
  <c r="P795" i="14"/>
  <c r="O795" i="14"/>
  <c r="N795" i="14"/>
  <c r="M795" i="14"/>
  <c r="L795" i="14"/>
  <c r="K795" i="14"/>
  <c r="J795" i="14"/>
  <c r="I795" i="14"/>
  <c r="H795" i="14"/>
  <c r="G795" i="14"/>
  <c r="F795" i="14"/>
  <c r="E795" i="14"/>
  <c r="D795" i="14"/>
  <c r="C795" i="14"/>
  <c r="B795" i="14"/>
  <c r="A795" i="14"/>
  <c r="Z794" i="14"/>
  <c r="Y794" i="14"/>
  <c r="X794" i="14"/>
  <c r="W794" i="14"/>
  <c r="V794" i="14"/>
  <c r="U794" i="14"/>
  <c r="T794" i="14"/>
  <c r="S794" i="14"/>
  <c r="R794" i="14"/>
  <c r="Q794" i="14"/>
  <c r="P794" i="14"/>
  <c r="O794" i="14"/>
  <c r="N794" i="14"/>
  <c r="M794" i="14"/>
  <c r="L794" i="14"/>
  <c r="K794" i="14"/>
  <c r="J794" i="14"/>
  <c r="I794" i="14"/>
  <c r="H794" i="14"/>
  <c r="G794" i="14"/>
  <c r="F794" i="14"/>
  <c r="E794" i="14"/>
  <c r="D794" i="14"/>
  <c r="C794" i="14"/>
  <c r="B794" i="14"/>
  <c r="A794" i="14"/>
  <c r="Z793" i="14"/>
  <c r="Y793" i="14"/>
  <c r="X793" i="14"/>
  <c r="W793" i="14"/>
  <c r="V793" i="14"/>
  <c r="U793" i="14"/>
  <c r="T793" i="14"/>
  <c r="S793" i="14"/>
  <c r="R793" i="14"/>
  <c r="Q793" i="14"/>
  <c r="P793" i="14"/>
  <c r="O793" i="14"/>
  <c r="N793" i="14"/>
  <c r="M793" i="14"/>
  <c r="L793" i="14"/>
  <c r="K793" i="14"/>
  <c r="J793" i="14"/>
  <c r="I793" i="14"/>
  <c r="H793" i="14"/>
  <c r="G793" i="14"/>
  <c r="F793" i="14"/>
  <c r="E793" i="14"/>
  <c r="D793" i="14"/>
  <c r="C793" i="14"/>
  <c r="B793" i="14"/>
  <c r="A793" i="14"/>
  <c r="Z792" i="14"/>
  <c r="Y792" i="14"/>
  <c r="X792" i="14"/>
  <c r="W792" i="14"/>
  <c r="V792" i="14"/>
  <c r="U792" i="14"/>
  <c r="T792" i="14"/>
  <c r="S792" i="14"/>
  <c r="R792" i="14"/>
  <c r="Q792" i="14"/>
  <c r="P792" i="14"/>
  <c r="O792" i="14"/>
  <c r="N792" i="14"/>
  <c r="M792" i="14"/>
  <c r="L792" i="14"/>
  <c r="K792" i="14"/>
  <c r="J792" i="14"/>
  <c r="I792" i="14"/>
  <c r="H792" i="14"/>
  <c r="G792" i="14"/>
  <c r="F792" i="14"/>
  <c r="E792" i="14"/>
  <c r="D792" i="14"/>
  <c r="C792" i="14"/>
  <c r="B792" i="14"/>
  <c r="A792" i="14"/>
  <c r="Z791" i="14"/>
  <c r="Y791" i="14"/>
  <c r="X791" i="14"/>
  <c r="W791" i="14"/>
  <c r="V791" i="14"/>
  <c r="U791" i="14"/>
  <c r="T791" i="14"/>
  <c r="S791" i="14"/>
  <c r="R791" i="14"/>
  <c r="Q791" i="14"/>
  <c r="P791" i="14"/>
  <c r="O791" i="14"/>
  <c r="N791" i="14"/>
  <c r="M791" i="14"/>
  <c r="L791" i="14"/>
  <c r="K791" i="14"/>
  <c r="J791" i="14"/>
  <c r="I791" i="14"/>
  <c r="H791" i="14"/>
  <c r="G791" i="14"/>
  <c r="F791" i="14"/>
  <c r="E791" i="14"/>
  <c r="D791" i="14"/>
  <c r="C791" i="14"/>
  <c r="B791" i="14"/>
  <c r="A791" i="14"/>
  <c r="Z790" i="14"/>
  <c r="Y790" i="14"/>
  <c r="X790" i="14"/>
  <c r="W790" i="14"/>
  <c r="V790" i="14"/>
  <c r="U790" i="14"/>
  <c r="T790" i="14"/>
  <c r="S790" i="14"/>
  <c r="R790" i="14"/>
  <c r="Q790" i="14"/>
  <c r="P790" i="14"/>
  <c r="O790" i="14"/>
  <c r="N790" i="14"/>
  <c r="M790" i="14"/>
  <c r="L790" i="14"/>
  <c r="K790" i="14"/>
  <c r="J790" i="14"/>
  <c r="I790" i="14"/>
  <c r="H790" i="14"/>
  <c r="G790" i="14"/>
  <c r="F790" i="14"/>
  <c r="E790" i="14"/>
  <c r="D790" i="14"/>
  <c r="C790" i="14"/>
  <c r="B790" i="14"/>
  <c r="A790" i="14"/>
  <c r="Z789" i="14"/>
  <c r="Y789" i="14"/>
  <c r="X789" i="14"/>
  <c r="W789" i="14"/>
  <c r="V789" i="14"/>
  <c r="U789" i="14"/>
  <c r="T789" i="14"/>
  <c r="S789" i="14"/>
  <c r="R789" i="14"/>
  <c r="Q789" i="14"/>
  <c r="P789" i="14"/>
  <c r="O789" i="14"/>
  <c r="N789" i="14"/>
  <c r="M789" i="14"/>
  <c r="L789" i="14"/>
  <c r="K789" i="14"/>
  <c r="J789" i="14"/>
  <c r="I789" i="14"/>
  <c r="H789" i="14"/>
  <c r="G789" i="14"/>
  <c r="F789" i="14"/>
  <c r="E789" i="14"/>
  <c r="D789" i="14"/>
  <c r="C789" i="14"/>
  <c r="B789" i="14"/>
  <c r="A789" i="14"/>
  <c r="Z788" i="14"/>
  <c r="Y788" i="14"/>
  <c r="X788" i="14"/>
  <c r="W788" i="14"/>
  <c r="V788" i="14"/>
  <c r="U788" i="14"/>
  <c r="T788" i="14"/>
  <c r="S788" i="14"/>
  <c r="R788" i="14"/>
  <c r="Q788" i="14"/>
  <c r="P788" i="14"/>
  <c r="O788" i="14"/>
  <c r="N788" i="14"/>
  <c r="M788" i="14"/>
  <c r="L788" i="14"/>
  <c r="K788" i="14"/>
  <c r="J788" i="14"/>
  <c r="I788" i="14"/>
  <c r="H788" i="14"/>
  <c r="G788" i="14"/>
  <c r="F788" i="14"/>
  <c r="E788" i="14"/>
  <c r="D788" i="14"/>
  <c r="C788" i="14"/>
  <c r="B788" i="14"/>
  <c r="A788" i="14"/>
  <c r="Z787" i="14"/>
  <c r="Y787" i="14"/>
  <c r="X787" i="14"/>
  <c r="W787" i="14"/>
  <c r="V787" i="14"/>
  <c r="U787" i="14"/>
  <c r="T787" i="14"/>
  <c r="S787" i="14"/>
  <c r="R787" i="14"/>
  <c r="Q787" i="14"/>
  <c r="P787" i="14"/>
  <c r="O787" i="14"/>
  <c r="N787" i="14"/>
  <c r="M787" i="14"/>
  <c r="L787" i="14"/>
  <c r="K787" i="14"/>
  <c r="J787" i="14"/>
  <c r="I787" i="14"/>
  <c r="H787" i="14"/>
  <c r="G787" i="14"/>
  <c r="F787" i="14"/>
  <c r="E787" i="14"/>
  <c r="D787" i="14"/>
  <c r="C787" i="14"/>
  <c r="B787" i="14"/>
  <c r="A787" i="14"/>
  <c r="Z786" i="14"/>
  <c r="Y786" i="14"/>
  <c r="X786" i="14"/>
  <c r="W786" i="14"/>
  <c r="V786" i="14"/>
  <c r="U786" i="14"/>
  <c r="T786" i="14"/>
  <c r="S786" i="14"/>
  <c r="R786" i="14"/>
  <c r="Q786" i="14"/>
  <c r="P786" i="14"/>
  <c r="O786" i="14"/>
  <c r="N786" i="14"/>
  <c r="M786" i="14"/>
  <c r="L786" i="14"/>
  <c r="K786" i="14"/>
  <c r="J786" i="14"/>
  <c r="I786" i="14"/>
  <c r="H786" i="14"/>
  <c r="G786" i="14"/>
  <c r="F786" i="14"/>
  <c r="E786" i="14"/>
  <c r="D786" i="14"/>
  <c r="C786" i="14"/>
  <c r="B786" i="14"/>
  <c r="A786" i="14"/>
  <c r="Z785" i="14"/>
  <c r="Y785" i="14"/>
  <c r="X785" i="14"/>
  <c r="W785" i="14"/>
  <c r="V785" i="14"/>
  <c r="U785" i="14"/>
  <c r="T785" i="14"/>
  <c r="S785" i="14"/>
  <c r="R785" i="14"/>
  <c r="Q785" i="14"/>
  <c r="P785" i="14"/>
  <c r="O785" i="14"/>
  <c r="N785" i="14"/>
  <c r="M785" i="14"/>
  <c r="L785" i="14"/>
  <c r="K785" i="14"/>
  <c r="J785" i="14"/>
  <c r="I785" i="14"/>
  <c r="H785" i="14"/>
  <c r="G785" i="14"/>
  <c r="F785" i="14"/>
  <c r="E785" i="14"/>
  <c r="D785" i="14"/>
  <c r="C785" i="14"/>
  <c r="B785" i="14"/>
  <c r="A785" i="14"/>
  <c r="Z784" i="14"/>
  <c r="Y784" i="14"/>
  <c r="X784" i="14"/>
  <c r="W784" i="14"/>
  <c r="V784" i="14"/>
  <c r="U784" i="14"/>
  <c r="T784" i="14"/>
  <c r="S784" i="14"/>
  <c r="R784" i="14"/>
  <c r="Q784" i="14"/>
  <c r="P784" i="14"/>
  <c r="O784" i="14"/>
  <c r="N784" i="14"/>
  <c r="M784" i="14"/>
  <c r="L784" i="14"/>
  <c r="K784" i="14"/>
  <c r="J784" i="14"/>
  <c r="I784" i="14"/>
  <c r="H784" i="14"/>
  <c r="G784" i="14"/>
  <c r="F784" i="14"/>
  <c r="E784" i="14"/>
  <c r="D784" i="14"/>
  <c r="C784" i="14"/>
  <c r="B784" i="14"/>
  <c r="A784" i="14"/>
  <c r="Z783" i="14"/>
  <c r="Y783" i="14"/>
  <c r="X783" i="14"/>
  <c r="W783" i="14"/>
  <c r="V783" i="14"/>
  <c r="U783" i="14"/>
  <c r="T783" i="14"/>
  <c r="S783" i="14"/>
  <c r="R783" i="14"/>
  <c r="Q783" i="14"/>
  <c r="P783" i="14"/>
  <c r="O783" i="14"/>
  <c r="N783" i="14"/>
  <c r="M783" i="14"/>
  <c r="L783" i="14"/>
  <c r="K783" i="14"/>
  <c r="J783" i="14"/>
  <c r="I783" i="14"/>
  <c r="H783" i="14"/>
  <c r="G783" i="14"/>
  <c r="F783" i="14"/>
  <c r="E783" i="14"/>
  <c r="D783" i="14"/>
  <c r="C783" i="14"/>
  <c r="B783" i="14"/>
  <c r="A783" i="14"/>
  <c r="Z782" i="14"/>
  <c r="Y782" i="14"/>
  <c r="X782" i="14"/>
  <c r="W782" i="14"/>
  <c r="V782" i="14"/>
  <c r="U782" i="14"/>
  <c r="T782" i="14"/>
  <c r="S782" i="14"/>
  <c r="R782" i="14"/>
  <c r="Q782" i="14"/>
  <c r="P782" i="14"/>
  <c r="O782" i="14"/>
  <c r="N782" i="14"/>
  <c r="M782" i="14"/>
  <c r="L782" i="14"/>
  <c r="K782" i="14"/>
  <c r="J782" i="14"/>
  <c r="I782" i="14"/>
  <c r="H782" i="14"/>
  <c r="G782" i="14"/>
  <c r="F782" i="14"/>
  <c r="E782" i="14"/>
  <c r="D782" i="14"/>
  <c r="C782" i="14"/>
  <c r="B782" i="14"/>
  <c r="A782" i="14"/>
  <c r="Z781" i="14"/>
  <c r="Y781" i="14"/>
  <c r="X781" i="14"/>
  <c r="W781" i="14"/>
  <c r="V781" i="14"/>
  <c r="U781" i="14"/>
  <c r="T781" i="14"/>
  <c r="S781" i="14"/>
  <c r="R781" i="14"/>
  <c r="Q781" i="14"/>
  <c r="P781" i="14"/>
  <c r="O781" i="14"/>
  <c r="N781" i="14"/>
  <c r="M781" i="14"/>
  <c r="L781" i="14"/>
  <c r="K781" i="14"/>
  <c r="J781" i="14"/>
  <c r="I781" i="14"/>
  <c r="H781" i="14"/>
  <c r="G781" i="14"/>
  <c r="F781" i="14"/>
  <c r="E781" i="14"/>
  <c r="D781" i="14"/>
  <c r="C781" i="14"/>
  <c r="B781" i="14"/>
  <c r="A781" i="14"/>
  <c r="Z780" i="14"/>
  <c r="Y780" i="14"/>
  <c r="X780" i="14"/>
  <c r="W780" i="14"/>
  <c r="V780" i="14"/>
  <c r="U780" i="14"/>
  <c r="T780" i="14"/>
  <c r="S780" i="14"/>
  <c r="R780" i="14"/>
  <c r="Q780" i="14"/>
  <c r="P780" i="14"/>
  <c r="O780" i="14"/>
  <c r="N780" i="14"/>
  <c r="M780" i="14"/>
  <c r="L780" i="14"/>
  <c r="K780" i="14"/>
  <c r="J780" i="14"/>
  <c r="I780" i="14"/>
  <c r="H780" i="14"/>
  <c r="G780" i="14"/>
  <c r="F780" i="14"/>
  <c r="E780" i="14"/>
  <c r="D780" i="14"/>
  <c r="C780" i="14"/>
  <c r="B780" i="14"/>
  <c r="A780" i="14"/>
  <c r="Z779" i="14"/>
  <c r="Y779" i="14"/>
  <c r="X779" i="14"/>
  <c r="W779" i="14"/>
  <c r="V779" i="14"/>
  <c r="U779" i="14"/>
  <c r="T779" i="14"/>
  <c r="S779" i="14"/>
  <c r="R779" i="14"/>
  <c r="Q779" i="14"/>
  <c r="P779" i="14"/>
  <c r="O779" i="14"/>
  <c r="N779" i="14"/>
  <c r="M779" i="14"/>
  <c r="L779" i="14"/>
  <c r="K779" i="14"/>
  <c r="J779" i="14"/>
  <c r="I779" i="14"/>
  <c r="H779" i="14"/>
  <c r="G779" i="14"/>
  <c r="F779" i="14"/>
  <c r="E779" i="14"/>
  <c r="D779" i="14"/>
  <c r="C779" i="14"/>
  <c r="B779" i="14"/>
  <c r="A779" i="14"/>
  <c r="Z778" i="14"/>
  <c r="Y778" i="14"/>
  <c r="X778" i="14"/>
  <c r="W778" i="14"/>
  <c r="V778" i="14"/>
  <c r="U778" i="14"/>
  <c r="T778" i="14"/>
  <c r="S778" i="14"/>
  <c r="R778" i="14"/>
  <c r="Q778" i="14"/>
  <c r="P778" i="14"/>
  <c r="O778" i="14"/>
  <c r="N778" i="14"/>
  <c r="M778" i="14"/>
  <c r="L778" i="14"/>
  <c r="K778" i="14"/>
  <c r="J778" i="14"/>
  <c r="I778" i="14"/>
  <c r="H778" i="14"/>
  <c r="G778" i="14"/>
  <c r="F778" i="14"/>
  <c r="E778" i="14"/>
  <c r="D778" i="14"/>
  <c r="C778" i="14"/>
  <c r="B778" i="14"/>
  <c r="A778" i="14"/>
  <c r="Z777" i="14"/>
  <c r="Y777" i="14"/>
  <c r="X777" i="14"/>
  <c r="W777" i="14"/>
  <c r="V777" i="14"/>
  <c r="U777" i="14"/>
  <c r="T777" i="14"/>
  <c r="S777" i="14"/>
  <c r="R777" i="14"/>
  <c r="Q777" i="14"/>
  <c r="P777" i="14"/>
  <c r="O777" i="14"/>
  <c r="N777" i="14"/>
  <c r="M777" i="14"/>
  <c r="L777" i="14"/>
  <c r="K777" i="14"/>
  <c r="J777" i="14"/>
  <c r="I777" i="14"/>
  <c r="H777" i="14"/>
  <c r="G777" i="14"/>
  <c r="F777" i="14"/>
  <c r="E777" i="14"/>
  <c r="D777" i="14"/>
  <c r="C777" i="14"/>
  <c r="B777" i="14"/>
  <c r="A777" i="14"/>
  <c r="Z776" i="14"/>
  <c r="Y776" i="14"/>
  <c r="X776" i="14"/>
  <c r="W776" i="14"/>
  <c r="V776" i="14"/>
  <c r="U776" i="14"/>
  <c r="T776" i="14"/>
  <c r="S776" i="14"/>
  <c r="R776" i="14"/>
  <c r="Q776" i="14"/>
  <c r="P776" i="14"/>
  <c r="O776" i="14"/>
  <c r="N776" i="14"/>
  <c r="M776" i="14"/>
  <c r="L776" i="14"/>
  <c r="K776" i="14"/>
  <c r="J776" i="14"/>
  <c r="I776" i="14"/>
  <c r="H776" i="14"/>
  <c r="G776" i="14"/>
  <c r="F776" i="14"/>
  <c r="E776" i="14"/>
  <c r="D776" i="14"/>
  <c r="C776" i="14"/>
  <c r="B776" i="14"/>
  <c r="A776" i="14"/>
  <c r="Z775" i="14"/>
  <c r="Y775" i="14"/>
  <c r="X775" i="14"/>
  <c r="W775" i="14"/>
  <c r="V775" i="14"/>
  <c r="U775" i="14"/>
  <c r="T775" i="14"/>
  <c r="S775" i="14"/>
  <c r="R775" i="14"/>
  <c r="Q775" i="14"/>
  <c r="P775" i="14"/>
  <c r="O775" i="14"/>
  <c r="N775" i="14"/>
  <c r="M775" i="14"/>
  <c r="L775" i="14"/>
  <c r="K775" i="14"/>
  <c r="J775" i="14"/>
  <c r="I775" i="14"/>
  <c r="H775" i="14"/>
  <c r="G775" i="14"/>
  <c r="F775" i="14"/>
  <c r="E775" i="14"/>
  <c r="D775" i="14"/>
  <c r="C775" i="14"/>
  <c r="B775" i="14"/>
  <c r="A775" i="14"/>
  <c r="Z774" i="14"/>
  <c r="Y774" i="14"/>
  <c r="X774" i="14"/>
  <c r="W774" i="14"/>
  <c r="V774" i="14"/>
  <c r="U774" i="14"/>
  <c r="T774" i="14"/>
  <c r="S774" i="14"/>
  <c r="R774" i="14"/>
  <c r="Q774" i="14"/>
  <c r="P774" i="14"/>
  <c r="O774" i="14"/>
  <c r="N774" i="14"/>
  <c r="M774" i="14"/>
  <c r="L774" i="14"/>
  <c r="K774" i="14"/>
  <c r="J774" i="14"/>
  <c r="I774" i="14"/>
  <c r="H774" i="14"/>
  <c r="G774" i="14"/>
  <c r="F774" i="14"/>
  <c r="E774" i="14"/>
  <c r="D774" i="14"/>
  <c r="C774" i="14"/>
  <c r="B774" i="14"/>
  <c r="A774" i="14"/>
  <c r="Z773" i="14"/>
  <c r="Y773" i="14"/>
  <c r="X773" i="14"/>
  <c r="W773" i="14"/>
  <c r="V773" i="14"/>
  <c r="U773" i="14"/>
  <c r="T773" i="14"/>
  <c r="S773" i="14"/>
  <c r="R773" i="14"/>
  <c r="Q773" i="14"/>
  <c r="P773" i="14"/>
  <c r="O773" i="14"/>
  <c r="N773" i="14"/>
  <c r="M773" i="14"/>
  <c r="L773" i="14"/>
  <c r="K773" i="14"/>
  <c r="J773" i="14"/>
  <c r="I773" i="14"/>
  <c r="H773" i="14"/>
  <c r="G773" i="14"/>
  <c r="F773" i="14"/>
  <c r="E773" i="14"/>
  <c r="D773" i="14"/>
  <c r="C773" i="14"/>
  <c r="B773" i="14"/>
  <c r="A773" i="14"/>
  <c r="Z772" i="14"/>
  <c r="Y772" i="14"/>
  <c r="X772" i="14"/>
  <c r="W772" i="14"/>
  <c r="V772" i="14"/>
  <c r="U772" i="14"/>
  <c r="T772" i="14"/>
  <c r="S772" i="14"/>
  <c r="R772" i="14"/>
  <c r="Q772" i="14"/>
  <c r="P772" i="14"/>
  <c r="O772" i="14"/>
  <c r="N772" i="14"/>
  <c r="M772" i="14"/>
  <c r="L772" i="14"/>
  <c r="K772" i="14"/>
  <c r="J772" i="14"/>
  <c r="I772" i="14"/>
  <c r="H772" i="14"/>
  <c r="G772" i="14"/>
  <c r="F772" i="14"/>
  <c r="E772" i="14"/>
  <c r="D772" i="14"/>
  <c r="C772" i="14"/>
  <c r="B772" i="14"/>
  <c r="A772" i="14"/>
  <c r="Z771" i="14"/>
  <c r="Y771" i="14"/>
  <c r="X771" i="14"/>
  <c r="W771" i="14"/>
  <c r="V771" i="14"/>
  <c r="U771" i="14"/>
  <c r="T771" i="14"/>
  <c r="S771" i="14"/>
  <c r="R771" i="14"/>
  <c r="Q771" i="14"/>
  <c r="P771" i="14"/>
  <c r="O771" i="14"/>
  <c r="N771" i="14"/>
  <c r="M771" i="14"/>
  <c r="L771" i="14"/>
  <c r="K771" i="14"/>
  <c r="J771" i="14"/>
  <c r="I771" i="14"/>
  <c r="H771" i="14"/>
  <c r="G771" i="14"/>
  <c r="F771" i="14"/>
  <c r="E771" i="14"/>
  <c r="D771" i="14"/>
  <c r="C771" i="14"/>
  <c r="B771" i="14"/>
  <c r="A771" i="14"/>
  <c r="Z770" i="14"/>
  <c r="Y770" i="14"/>
  <c r="X770" i="14"/>
  <c r="W770" i="14"/>
  <c r="V770" i="14"/>
  <c r="U770" i="14"/>
  <c r="T770" i="14"/>
  <c r="S770" i="14"/>
  <c r="R770" i="14"/>
  <c r="Q770" i="14"/>
  <c r="P770" i="14"/>
  <c r="O770" i="14"/>
  <c r="N770" i="14"/>
  <c r="M770" i="14"/>
  <c r="L770" i="14"/>
  <c r="K770" i="14"/>
  <c r="J770" i="14"/>
  <c r="I770" i="14"/>
  <c r="H770" i="14"/>
  <c r="G770" i="14"/>
  <c r="F770" i="14"/>
  <c r="E770" i="14"/>
  <c r="D770" i="14"/>
  <c r="C770" i="14"/>
  <c r="B770" i="14"/>
  <c r="A770" i="14"/>
  <c r="Z769" i="14"/>
  <c r="Y769" i="14"/>
  <c r="X769" i="14"/>
  <c r="W769" i="14"/>
  <c r="V769" i="14"/>
  <c r="U769" i="14"/>
  <c r="T769" i="14"/>
  <c r="S769" i="14"/>
  <c r="R769" i="14"/>
  <c r="Q769" i="14"/>
  <c r="P769" i="14"/>
  <c r="O769" i="14"/>
  <c r="N769" i="14"/>
  <c r="M769" i="14"/>
  <c r="L769" i="14"/>
  <c r="K769" i="14"/>
  <c r="J769" i="14"/>
  <c r="I769" i="14"/>
  <c r="H769" i="14"/>
  <c r="G769" i="14"/>
  <c r="F769" i="14"/>
  <c r="E769" i="14"/>
  <c r="D769" i="14"/>
  <c r="C769" i="14"/>
  <c r="B769" i="14"/>
  <c r="A769" i="14"/>
  <c r="Z768" i="14"/>
  <c r="Y768" i="14"/>
  <c r="X768" i="14"/>
  <c r="W768" i="14"/>
  <c r="V768" i="14"/>
  <c r="U768" i="14"/>
  <c r="T768" i="14"/>
  <c r="S768" i="14"/>
  <c r="R768" i="14"/>
  <c r="Q768" i="14"/>
  <c r="P768" i="14"/>
  <c r="O768" i="14"/>
  <c r="N768" i="14"/>
  <c r="M768" i="14"/>
  <c r="L768" i="14"/>
  <c r="K768" i="14"/>
  <c r="J768" i="14"/>
  <c r="I768" i="14"/>
  <c r="H768" i="14"/>
  <c r="G768" i="14"/>
  <c r="F768" i="14"/>
  <c r="E768" i="14"/>
  <c r="D768" i="14"/>
  <c r="C768" i="14"/>
  <c r="B768" i="14"/>
  <c r="A768" i="14"/>
  <c r="Z767" i="14"/>
  <c r="Y767" i="14"/>
  <c r="X767" i="14"/>
  <c r="W767" i="14"/>
  <c r="V767" i="14"/>
  <c r="U767" i="14"/>
  <c r="T767" i="14"/>
  <c r="S767" i="14"/>
  <c r="R767" i="14"/>
  <c r="Q767" i="14"/>
  <c r="P767" i="14"/>
  <c r="O767" i="14"/>
  <c r="N767" i="14"/>
  <c r="M767" i="14"/>
  <c r="L767" i="14"/>
  <c r="K767" i="14"/>
  <c r="J767" i="14"/>
  <c r="I767" i="14"/>
  <c r="H767" i="14"/>
  <c r="G767" i="14"/>
  <c r="F767" i="14"/>
  <c r="E767" i="14"/>
  <c r="D767" i="14"/>
  <c r="C767" i="14"/>
  <c r="B767" i="14"/>
  <c r="A767" i="14"/>
  <c r="Z766" i="14"/>
  <c r="Y766" i="14"/>
  <c r="X766" i="14"/>
  <c r="W766" i="14"/>
  <c r="V766" i="14"/>
  <c r="U766" i="14"/>
  <c r="T766" i="14"/>
  <c r="S766" i="14"/>
  <c r="R766" i="14"/>
  <c r="Q766" i="14"/>
  <c r="P766" i="14"/>
  <c r="O766" i="14"/>
  <c r="N766" i="14"/>
  <c r="M766" i="14"/>
  <c r="L766" i="14"/>
  <c r="K766" i="14"/>
  <c r="J766" i="14"/>
  <c r="I766" i="14"/>
  <c r="H766" i="14"/>
  <c r="G766" i="14"/>
  <c r="F766" i="14"/>
  <c r="E766" i="14"/>
  <c r="D766" i="14"/>
  <c r="C766" i="14"/>
  <c r="B766" i="14"/>
  <c r="A766" i="14"/>
  <c r="Z765" i="14"/>
  <c r="Y765" i="14"/>
  <c r="X765" i="14"/>
  <c r="W765" i="14"/>
  <c r="V765" i="14"/>
  <c r="U765" i="14"/>
  <c r="T765" i="14"/>
  <c r="S765" i="14"/>
  <c r="R765" i="14"/>
  <c r="Q765" i="14"/>
  <c r="P765" i="14"/>
  <c r="O765" i="14"/>
  <c r="N765" i="14"/>
  <c r="M765" i="14"/>
  <c r="L765" i="14"/>
  <c r="K765" i="14"/>
  <c r="J765" i="14"/>
  <c r="I765" i="14"/>
  <c r="H765" i="14"/>
  <c r="G765" i="14"/>
  <c r="F765" i="14"/>
  <c r="E765" i="14"/>
  <c r="D765" i="14"/>
  <c r="C765" i="14"/>
  <c r="B765" i="14"/>
  <c r="A765" i="14"/>
  <c r="Z764" i="14"/>
  <c r="Y764" i="14"/>
  <c r="X764" i="14"/>
  <c r="W764" i="14"/>
  <c r="V764" i="14"/>
  <c r="U764" i="14"/>
  <c r="T764" i="14"/>
  <c r="S764" i="14"/>
  <c r="R764" i="14"/>
  <c r="Q764" i="14"/>
  <c r="P764" i="14"/>
  <c r="O764" i="14"/>
  <c r="N764" i="14"/>
  <c r="M764" i="14"/>
  <c r="L764" i="14"/>
  <c r="K764" i="14"/>
  <c r="J764" i="14"/>
  <c r="I764" i="14"/>
  <c r="H764" i="14"/>
  <c r="G764" i="14"/>
  <c r="F764" i="14"/>
  <c r="E764" i="14"/>
  <c r="D764" i="14"/>
  <c r="C764" i="14"/>
  <c r="B764" i="14"/>
  <c r="A764" i="14"/>
  <c r="Z763" i="14"/>
  <c r="Y763" i="14"/>
  <c r="X763" i="14"/>
  <c r="W763" i="14"/>
  <c r="V763" i="14"/>
  <c r="U763" i="14"/>
  <c r="T763" i="14"/>
  <c r="S763" i="14"/>
  <c r="R763" i="14"/>
  <c r="Q763" i="14"/>
  <c r="P763" i="14"/>
  <c r="O763" i="14"/>
  <c r="N763" i="14"/>
  <c r="M763" i="14"/>
  <c r="L763" i="14"/>
  <c r="K763" i="14"/>
  <c r="J763" i="14"/>
  <c r="I763" i="14"/>
  <c r="H763" i="14"/>
  <c r="G763" i="14"/>
  <c r="F763" i="14"/>
  <c r="E763" i="14"/>
  <c r="D763" i="14"/>
  <c r="C763" i="14"/>
  <c r="B763" i="14"/>
  <c r="A763" i="14"/>
  <c r="Z762" i="14"/>
  <c r="Y762" i="14"/>
  <c r="X762" i="14"/>
  <c r="W762" i="14"/>
  <c r="V762" i="14"/>
  <c r="U762" i="14"/>
  <c r="T762" i="14"/>
  <c r="S762" i="14"/>
  <c r="R762" i="14"/>
  <c r="Q762" i="14"/>
  <c r="P762" i="14"/>
  <c r="O762" i="14"/>
  <c r="N762" i="14"/>
  <c r="M762" i="14"/>
  <c r="L762" i="14"/>
  <c r="K762" i="14"/>
  <c r="J762" i="14"/>
  <c r="I762" i="14"/>
  <c r="H762" i="14"/>
  <c r="G762" i="14"/>
  <c r="F762" i="14"/>
  <c r="E762" i="14"/>
  <c r="D762" i="14"/>
  <c r="C762" i="14"/>
  <c r="B762" i="14"/>
  <c r="A762" i="14"/>
  <c r="Z761" i="14"/>
  <c r="Y761" i="14"/>
  <c r="X761" i="14"/>
  <c r="W761" i="14"/>
  <c r="V761" i="14"/>
  <c r="U761" i="14"/>
  <c r="T761" i="14"/>
  <c r="S761" i="14"/>
  <c r="R761" i="14"/>
  <c r="Q761" i="14"/>
  <c r="P761" i="14"/>
  <c r="O761" i="14"/>
  <c r="N761" i="14"/>
  <c r="M761" i="14"/>
  <c r="L761" i="14"/>
  <c r="K761" i="14"/>
  <c r="J761" i="14"/>
  <c r="I761" i="14"/>
  <c r="H761" i="14"/>
  <c r="G761" i="14"/>
  <c r="F761" i="14"/>
  <c r="E761" i="14"/>
  <c r="D761" i="14"/>
  <c r="C761" i="14"/>
  <c r="B761" i="14"/>
  <c r="A761" i="14"/>
  <c r="Z760" i="14"/>
  <c r="Y760" i="14"/>
  <c r="X760" i="14"/>
  <c r="W760" i="14"/>
  <c r="V760" i="14"/>
  <c r="U760" i="14"/>
  <c r="T760" i="14"/>
  <c r="S760" i="14"/>
  <c r="R760" i="14"/>
  <c r="Q760" i="14"/>
  <c r="P760" i="14"/>
  <c r="O760" i="14"/>
  <c r="N760" i="14"/>
  <c r="M760" i="14"/>
  <c r="L760" i="14"/>
  <c r="K760" i="14"/>
  <c r="J760" i="14"/>
  <c r="I760" i="14"/>
  <c r="H760" i="14"/>
  <c r="G760" i="14"/>
  <c r="F760" i="14"/>
  <c r="E760" i="14"/>
  <c r="D760" i="14"/>
  <c r="C760" i="14"/>
  <c r="B760" i="14"/>
  <c r="A760" i="14"/>
  <c r="Z759" i="14"/>
  <c r="Y759" i="14"/>
  <c r="X759" i="14"/>
  <c r="W759" i="14"/>
  <c r="V759" i="14"/>
  <c r="U759" i="14"/>
  <c r="T759" i="14"/>
  <c r="S759" i="14"/>
  <c r="R759" i="14"/>
  <c r="Q759" i="14"/>
  <c r="P759" i="14"/>
  <c r="O759" i="14"/>
  <c r="N759" i="14"/>
  <c r="M759" i="14"/>
  <c r="L759" i="14"/>
  <c r="K759" i="14"/>
  <c r="J759" i="14"/>
  <c r="I759" i="14"/>
  <c r="H759" i="14"/>
  <c r="G759" i="14"/>
  <c r="F759" i="14"/>
  <c r="E759" i="14"/>
  <c r="D759" i="14"/>
  <c r="C759" i="14"/>
  <c r="B759" i="14"/>
  <c r="A759" i="14"/>
  <c r="Z758" i="14"/>
  <c r="Y758" i="14"/>
  <c r="X758" i="14"/>
  <c r="W758" i="14"/>
  <c r="V758" i="14"/>
  <c r="U758" i="14"/>
  <c r="T758" i="14"/>
  <c r="S758" i="14"/>
  <c r="R758" i="14"/>
  <c r="Q758" i="14"/>
  <c r="P758" i="14"/>
  <c r="O758" i="14"/>
  <c r="N758" i="14"/>
  <c r="M758" i="14"/>
  <c r="L758" i="14"/>
  <c r="K758" i="14"/>
  <c r="J758" i="14"/>
  <c r="I758" i="14"/>
  <c r="H758" i="14"/>
  <c r="G758" i="14"/>
  <c r="F758" i="14"/>
  <c r="E758" i="14"/>
  <c r="D758" i="14"/>
  <c r="C758" i="14"/>
  <c r="B758" i="14"/>
  <c r="A758" i="14"/>
  <c r="Z757" i="14"/>
  <c r="Y757" i="14"/>
  <c r="X757" i="14"/>
  <c r="W757" i="14"/>
  <c r="V757" i="14"/>
  <c r="U757" i="14"/>
  <c r="T757" i="14"/>
  <c r="S757" i="14"/>
  <c r="R757" i="14"/>
  <c r="Q757" i="14"/>
  <c r="P757" i="14"/>
  <c r="O757" i="14"/>
  <c r="N757" i="14"/>
  <c r="M757" i="14"/>
  <c r="L757" i="14"/>
  <c r="K757" i="14"/>
  <c r="J757" i="14"/>
  <c r="I757" i="14"/>
  <c r="H757" i="14"/>
  <c r="G757" i="14"/>
  <c r="F757" i="14"/>
  <c r="E757" i="14"/>
  <c r="D757" i="14"/>
  <c r="C757" i="14"/>
  <c r="B757" i="14"/>
  <c r="A757" i="14"/>
  <c r="Z756" i="14"/>
  <c r="Y756" i="14"/>
  <c r="X756" i="14"/>
  <c r="W756" i="14"/>
  <c r="V756" i="14"/>
  <c r="U756" i="14"/>
  <c r="T756" i="14"/>
  <c r="S756" i="14"/>
  <c r="R756" i="14"/>
  <c r="Q756" i="14"/>
  <c r="P756" i="14"/>
  <c r="O756" i="14"/>
  <c r="N756" i="14"/>
  <c r="M756" i="14"/>
  <c r="L756" i="14"/>
  <c r="K756" i="14"/>
  <c r="J756" i="14"/>
  <c r="I756" i="14"/>
  <c r="H756" i="14"/>
  <c r="G756" i="14"/>
  <c r="F756" i="14"/>
  <c r="E756" i="14"/>
  <c r="D756" i="14"/>
  <c r="C756" i="14"/>
  <c r="B756" i="14"/>
  <c r="A756" i="14"/>
  <c r="Z755" i="14"/>
  <c r="Y755" i="14"/>
  <c r="X755" i="14"/>
  <c r="W755" i="14"/>
  <c r="V755" i="14"/>
  <c r="U755" i="14"/>
  <c r="T755" i="14"/>
  <c r="S755" i="14"/>
  <c r="R755" i="14"/>
  <c r="Q755" i="14"/>
  <c r="P755" i="14"/>
  <c r="O755" i="14"/>
  <c r="N755" i="14"/>
  <c r="M755" i="14"/>
  <c r="L755" i="14"/>
  <c r="K755" i="14"/>
  <c r="J755" i="14"/>
  <c r="I755" i="14"/>
  <c r="H755" i="14"/>
  <c r="G755" i="14"/>
  <c r="F755" i="14"/>
  <c r="E755" i="14"/>
  <c r="D755" i="14"/>
  <c r="C755" i="14"/>
  <c r="B755" i="14"/>
  <c r="A755" i="14"/>
  <c r="Z754" i="14"/>
  <c r="Y754" i="14"/>
  <c r="X754" i="14"/>
  <c r="W754" i="14"/>
  <c r="V754" i="14"/>
  <c r="U754" i="14"/>
  <c r="T754" i="14"/>
  <c r="S754" i="14"/>
  <c r="R754" i="14"/>
  <c r="Q754" i="14"/>
  <c r="P754" i="14"/>
  <c r="O754" i="14"/>
  <c r="N754" i="14"/>
  <c r="M754" i="14"/>
  <c r="L754" i="14"/>
  <c r="K754" i="14"/>
  <c r="J754" i="14"/>
  <c r="I754" i="14"/>
  <c r="H754" i="14"/>
  <c r="G754" i="14"/>
  <c r="F754" i="14"/>
  <c r="E754" i="14"/>
  <c r="D754" i="14"/>
  <c r="C754" i="14"/>
  <c r="B754" i="14"/>
  <c r="A754" i="14"/>
  <c r="Z753" i="14"/>
  <c r="Y753" i="14"/>
  <c r="X753" i="14"/>
  <c r="W753" i="14"/>
  <c r="V753" i="14"/>
  <c r="U753" i="14"/>
  <c r="T753" i="14"/>
  <c r="S753" i="14"/>
  <c r="R753" i="14"/>
  <c r="Q753" i="14"/>
  <c r="P753" i="14"/>
  <c r="O753" i="14"/>
  <c r="N753" i="14"/>
  <c r="M753" i="14"/>
  <c r="L753" i="14"/>
  <c r="K753" i="14"/>
  <c r="J753" i="14"/>
  <c r="I753" i="14"/>
  <c r="H753" i="14"/>
  <c r="G753" i="14"/>
  <c r="F753" i="14"/>
  <c r="E753" i="14"/>
  <c r="D753" i="14"/>
  <c r="C753" i="14"/>
  <c r="B753" i="14"/>
  <c r="A753" i="14"/>
  <c r="Z752" i="14"/>
  <c r="Y752" i="14"/>
  <c r="X752" i="14"/>
  <c r="W752" i="14"/>
  <c r="V752" i="14"/>
  <c r="U752" i="14"/>
  <c r="T752" i="14"/>
  <c r="S752" i="14"/>
  <c r="R752" i="14"/>
  <c r="Q752" i="14"/>
  <c r="P752" i="14"/>
  <c r="O752" i="14"/>
  <c r="N752" i="14"/>
  <c r="M752" i="14"/>
  <c r="L752" i="14"/>
  <c r="K752" i="14"/>
  <c r="J752" i="14"/>
  <c r="I752" i="14"/>
  <c r="H752" i="14"/>
  <c r="G752" i="14"/>
  <c r="F752" i="14"/>
  <c r="E752" i="14"/>
  <c r="D752" i="14"/>
  <c r="C752" i="14"/>
  <c r="B752" i="14"/>
  <c r="A752" i="14"/>
  <c r="Z751" i="14"/>
  <c r="Y751" i="14"/>
  <c r="X751" i="14"/>
  <c r="W751" i="14"/>
  <c r="V751" i="14"/>
  <c r="U751" i="14"/>
  <c r="T751" i="14"/>
  <c r="S751" i="14"/>
  <c r="R751" i="14"/>
  <c r="Q751" i="14"/>
  <c r="P751" i="14"/>
  <c r="O751" i="14"/>
  <c r="N751" i="14"/>
  <c r="M751" i="14"/>
  <c r="L751" i="14"/>
  <c r="K751" i="14"/>
  <c r="J751" i="14"/>
  <c r="I751" i="14"/>
  <c r="H751" i="14"/>
  <c r="G751" i="14"/>
  <c r="F751" i="14"/>
  <c r="E751" i="14"/>
  <c r="D751" i="14"/>
  <c r="C751" i="14"/>
  <c r="B751" i="14"/>
  <c r="A751" i="14"/>
  <c r="Z750" i="14"/>
  <c r="Y750" i="14"/>
  <c r="X750" i="14"/>
  <c r="W750" i="14"/>
  <c r="V750" i="14"/>
  <c r="U750" i="14"/>
  <c r="T750" i="14"/>
  <c r="S750" i="14"/>
  <c r="R750" i="14"/>
  <c r="Q750" i="14"/>
  <c r="P750" i="14"/>
  <c r="O750" i="14"/>
  <c r="N750" i="14"/>
  <c r="M750" i="14"/>
  <c r="L750" i="14"/>
  <c r="K750" i="14"/>
  <c r="J750" i="14"/>
  <c r="I750" i="14"/>
  <c r="H750" i="14"/>
  <c r="G750" i="14"/>
  <c r="F750" i="14"/>
  <c r="E750" i="14"/>
  <c r="D750" i="14"/>
  <c r="C750" i="14"/>
  <c r="B750" i="14"/>
  <c r="A750" i="14"/>
  <c r="Z749" i="14"/>
  <c r="Y749" i="14"/>
  <c r="X749" i="14"/>
  <c r="W749" i="14"/>
  <c r="V749" i="14"/>
  <c r="U749" i="14"/>
  <c r="T749" i="14"/>
  <c r="S749" i="14"/>
  <c r="R749" i="14"/>
  <c r="Q749" i="14"/>
  <c r="P749" i="14"/>
  <c r="O749" i="14"/>
  <c r="N749" i="14"/>
  <c r="M749" i="14"/>
  <c r="L749" i="14"/>
  <c r="K749" i="14"/>
  <c r="J749" i="14"/>
  <c r="I749" i="14"/>
  <c r="H749" i="14"/>
  <c r="G749" i="14"/>
  <c r="F749" i="14"/>
  <c r="E749" i="14"/>
  <c r="D749" i="14"/>
  <c r="C749" i="14"/>
  <c r="B749" i="14"/>
  <c r="A749" i="14"/>
  <c r="Z748" i="14"/>
  <c r="Y748" i="14"/>
  <c r="X748" i="14"/>
  <c r="W748" i="14"/>
  <c r="V748" i="14"/>
  <c r="U748" i="14"/>
  <c r="T748" i="14"/>
  <c r="S748" i="14"/>
  <c r="R748" i="14"/>
  <c r="Q748" i="14"/>
  <c r="P748" i="14"/>
  <c r="O748" i="14"/>
  <c r="N748" i="14"/>
  <c r="M748" i="14"/>
  <c r="L748" i="14"/>
  <c r="K748" i="14"/>
  <c r="J748" i="14"/>
  <c r="I748" i="14"/>
  <c r="H748" i="14"/>
  <c r="G748" i="14"/>
  <c r="F748" i="14"/>
  <c r="E748" i="14"/>
  <c r="D748" i="14"/>
  <c r="C748" i="14"/>
  <c r="B748" i="14"/>
  <c r="A748" i="14"/>
  <c r="Z747" i="14"/>
  <c r="Y747" i="14"/>
  <c r="X747" i="14"/>
  <c r="W747" i="14"/>
  <c r="V747" i="14"/>
  <c r="U747" i="14"/>
  <c r="T747" i="14"/>
  <c r="S747" i="14"/>
  <c r="R747" i="14"/>
  <c r="Q747" i="14"/>
  <c r="P747" i="14"/>
  <c r="O747" i="14"/>
  <c r="N747" i="14"/>
  <c r="M747" i="14"/>
  <c r="L747" i="14"/>
  <c r="K747" i="14"/>
  <c r="J747" i="14"/>
  <c r="I747" i="14"/>
  <c r="H747" i="14"/>
  <c r="G747" i="14"/>
  <c r="F747" i="14"/>
  <c r="E747" i="14"/>
  <c r="D747" i="14"/>
  <c r="C747" i="14"/>
  <c r="B747" i="14"/>
  <c r="A747" i="14"/>
  <c r="Z746" i="14"/>
  <c r="Y746" i="14"/>
  <c r="X746" i="14"/>
  <c r="W746" i="14"/>
  <c r="V746" i="14"/>
  <c r="U746" i="14"/>
  <c r="T746" i="14"/>
  <c r="S746" i="14"/>
  <c r="R746" i="14"/>
  <c r="Q746" i="14"/>
  <c r="P746" i="14"/>
  <c r="O746" i="14"/>
  <c r="N746" i="14"/>
  <c r="M746" i="14"/>
  <c r="L746" i="14"/>
  <c r="K746" i="14"/>
  <c r="J746" i="14"/>
  <c r="I746" i="14"/>
  <c r="H746" i="14"/>
  <c r="G746" i="14"/>
  <c r="F746" i="14"/>
  <c r="E746" i="14"/>
  <c r="D746" i="14"/>
  <c r="C746" i="14"/>
  <c r="B746" i="14"/>
  <c r="A746" i="14"/>
  <c r="Z745" i="14"/>
  <c r="Y745" i="14"/>
  <c r="X745" i="14"/>
  <c r="W745" i="14"/>
  <c r="V745" i="14"/>
  <c r="U745" i="14"/>
  <c r="T745" i="14"/>
  <c r="S745" i="14"/>
  <c r="R745" i="14"/>
  <c r="Q745" i="14"/>
  <c r="P745" i="14"/>
  <c r="O745" i="14"/>
  <c r="N745" i="14"/>
  <c r="M745" i="14"/>
  <c r="L745" i="14"/>
  <c r="K745" i="14"/>
  <c r="J745" i="14"/>
  <c r="I745" i="14"/>
  <c r="H745" i="14"/>
  <c r="G745" i="14"/>
  <c r="F745" i="14"/>
  <c r="E745" i="14"/>
  <c r="D745" i="14"/>
  <c r="C745" i="14"/>
  <c r="B745" i="14"/>
  <c r="A745" i="14"/>
  <c r="Z744" i="14"/>
  <c r="Y744" i="14"/>
  <c r="X744" i="14"/>
  <c r="W744" i="14"/>
  <c r="V744" i="14"/>
  <c r="U744" i="14"/>
  <c r="T744" i="14"/>
  <c r="S744" i="14"/>
  <c r="R744" i="14"/>
  <c r="Q744" i="14"/>
  <c r="P744" i="14"/>
  <c r="O744" i="14"/>
  <c r="N744" i="14"/>
  <c r="M744" i="14"/>
  <c r="L744" i="14"/>
  <c r="K744" i="14"/>
  <c r="J744" i="14"/>
  <c r="I744" i="14"/>
  <c r="H744" i="14"/>
  <c r="G744" i="14"/>
  <c r="F744" i="14"/>
  <c r="E744" i="14"/>
  <c r="D744" i="14"/>
  <c r="C744" i="14"/>
  <c r="B744" i="14"/>
  <c r="A744" i="14"/>
  <c r="Z743" i="14"/>
  <c r="Y743" i="14"/>
  <c r="X743" i="14"/>
  <c r="W743" i="14"/>
  <c r="V743" i="14"/>
  <c r="U743" i="14"/>
  <c r="T743" i="14"/>
  <c r="S743" i="14"/>
  <c r="R743" i="14"/>
  <c r="Q743" i="14"/>
  <c r="P743" i="14"/>
  <c r="O743" i="14"/>
  <c r="N743" i="14"/>
  <c r="M743" i="14"/>
  <c r="L743" i="14"/>
  <c r="K743" i="14"/>
  <c r="J743" i="14"/>
  <c r="I743" i="14"/>
  <c r="H743" i="14"/>
  <c r="G743" i="14"/>
  <c r="F743" i="14"/>
  <c r="E743" i="14"/>
  <c r="D743" i="14"/>
  <c r="C743" i="14"/>
  <c r="B743" i="14"/>
  <c r="A743" i="14"/>
  <c r="Z742" i="14"/>
  <c r="Y742" i="14"/>
  <c r="X742" i="14"/>
  <c r="W742" i="14"/>
  <c r="V742" i="14"/>
  <c r="U742" i="14"/>
  <c r="T742" i="14"/>
  <c r="S742" i="14"/>
  <c r="R742" i="14"/>
  <c r="Q742" i="14"/>
  <c r="P742" i="14"/>
  <c r="O742" i="14"/>
  <c r="N742" i="14"/>
  <c r="M742" i="14"/>
  <c r="L742" i="14"/>
  <c r="K742" i="14"/>
  <c r="J742" i="14"/>
  <c r="I742" i="14"/>
  <c r="H742" i="14"/>
  <c r="G742" i="14"/>
  <c r="F742" i="14"/>
  <c r="E742" i="14"/>
  <c r="D742" i="14"/>
  <c r="C742" i="14"/>
  <c r="B742" i="14"/>
  <c r="A742" i="14"/>
  <c r="Z741" i="14"/>
  <c r="Y741" i="14"/>
  <c r="X741" i="14"/>
  <c r="W741" i="14"/>
  <c r="V741" i="14"/>
  <c r="U741" i="14"/>
  <c r="T741" i="14"/>
  <c r="S741" i="14"/>
  <c r="R741" i="14"/>
  <c r="Q741" i="14"/>
  <c r="P741" i="14"/>
  <c r="O741" i="14"/>
  <c r="N741" i="14"/>
  <c r="M741" i="14"/>
  <c r="L741" i="14"/>
  <c r="K741" i="14"/>
  <c r="J741" i="14"/>
  <c r="I741" i="14"/>
  <c r="H741" i="14"/>
  <c r="G741" i="14"/>
  <c r="F741" i="14"/>
  <c r="E741" i="14"/>
  <c r="D741" i="14"/>
  <c r="C741" i="14"/>
  <c r="B741" i="14"/>
  <c r="A741" i="14"/>
  <c r="Z740" i="14"/>
  <c r="Y740" i="14"/>
  <c r="X740" i="14"/>
  <c r="W740" i="14"/>
  <c r="V740" i="14"/>
  <c r="U740" i="14"/>
  <c r="T740" i="14"/>
  <c r="S740" i="14"/>
  <c r="R740" i="14"/>
  <c r="Q740" i="14"/>
  <c r="P740" i="14"/>
  <c r="O740" i="14"/>
  <c r="N740" i="14"/>
  <c r="M740" i="14"/>
  <c r="L740" i="14"/>
  <c r="K740" i="14"/>
  <c r="J740" i="14"/>
  <c r="I740" i="14"/>
  <c r="H740" i="14"/>
  <c r="G740" i="14"/>
  <c r="F740" i="14"/>
  <c r="E740" i="14"/>
  <c r="D740" i="14"/>
  <c r="C740" i="14"/>
  <c r="B740" i="14"/>
  <c r="A740" i="14"/>
  <c r="Z739" i="14"/>
  <c r="Y739" i="14"/>
  <c r="X739" i="14"/>
  <c r="W739" i="14"/>
  <c r="V739" i="14"/>
  <c r="U739" i="14"/>
  <c r="T739" i="14"/>
  <c r="S739" i="14"/>
  <c r="R739" i="14"/>
  <c r="Q739" i="14"/>
  <c r="P739" i="14"/>
  <c r="O739" i="14"/>
  <c r="N739" i="14"/>
  <c r="M739" i="14"/>
  <c r="L739" i="14"/>
  <c r="K739" i="14"/>
  <c r="J739" i="14"/>
  <c r="I739" i="14"/>
  <c r="H739" i="14"/>
  <c r="G739" i="14"/>
  <c r="F739" i="14"/>
  <c r="E739" i="14"/>
  <c r="D739" i="14"/>
  <c r="C739" i="14"/>
  <c r="B739" i="14"/>
  <c r="A739" i="14"/>
  <c r="Z738" i="14"/>
  <c r="Y738" i="14"/>
  <c r="X738" i="14"/>
  <c r="W738" i="14"/>
  <c r="V738" i="14"/>
  <c r="U738" i="14"/>
  <c r="T738" i="14"/>
  <c r="S738" i="14"/>
  <c r="R738" i="14"/>
  <c r="Q738" i="14"/>
  <c r="P738" i="14"/>
  <c r="O738" i="14"/>
  <c r="N738" i="14"/>
  <c r="M738" i="14"/>
  <c r="L738" i="14"/>
  <c r="K738" i="14"/>
  <c r="J738" i="14"/>
  <c r="I738" i="14"/>
  <c r="H738" i="14"/>
  <c r="G738" i="14"/>
  <c r="F738" i="14"/>
  <c r="E738" i="14"/>
  <c r="D738" i="14"/>
  <c r="C738" i="14"/>
  <c r="B738" i="14"/>
  <c r="A738" i="14"/>
  <c r="Z737" i="14"/>
  <c r="Y737" i="14"/>
  <c r="X737" i="14"/>
  <c r="W737" i="14"/>
  <c r="V737" i="14"/>
  <c r="U737" i="14"/>
  <c r="T737" i="14"/>
  <c r="S737" i="14"/>
  <c r="R737" i="14"/>
  <c r="Q737" i="14"/>
  <c r="P737" i="14"/>
  <c r="O737" i="14"/>
  <c r="N737" i="14"/>
  <c r="M737" i="14"/>
  <c r="L737" i="14"/>
  <c r="K737" i="14"/>
  <c r="J737" i="14"/>
  <c r="I737" i="14"/>
  <c r="H737" i="14"/>
  <c r="G737" i="14"/>
  <c r="F737" i="14"/>
  <c r="E737" i="14"/>
  <c r="D737" i="14"/>
  <c r="C737" i="14"/>
  <c r="B737" i="14"/>
  <c r="A737" i="14"/>
  <c r="Z736" i="14"/>
  <c r="Y736" i="14"/>
  <c r="X736" i="14"/>
  <c r="W736" i="14"/>
  <c r="V736" i="14"/>
  <c r="U736" i="14"/>
  <c r="T736" i="14"/>
  <c r="S736" i="14"/>
  <c r="R736" i="14"/>
  <c r="Q736" i="14"/>
  <c r="P736" i="14"/>
  <c r="O736" i="14"/>
  <c r="N736" i="14"/>
  <c r="M736" i="14"/>
  <c r="L736" i="14"/>
  <c r="K736" i="14"/>
  <c r="J736" i="14"/>
  <c r="I736" i="14"/>
  <c r="H736" i="14"/>
  <c r="G736" i="14"/>
  <c r="F736" i="14"/>
  <c r="E736" i="14"/>
  <c r="D736" i="14"/>
  <c r="C736" i="14"/>
  <c r="B736" i="14"/>
  <c r="A736" i="14"/>
  <c r="Z735" i="14"/>
  <c r="Y735" i="14"/>
  <c r="X735" i="14"/>
  <c r="W735" i="14"/>
  <c r="V735" i="14"/>
  <c r="U735" i="14"/>
  <c r="T735" i="14"/>
  <c r="S735" i="14"/>
  <c r="R735" i="14"/>
  <c r="Q735" i="14"/>
  <c r="P735" i="14"/>
  <c r="O735" i="14"/>
  <c r="N735" i="14"/>
  <c r="M735" i="14"/>
  <c r="L735" i="14"/>
  <c r="K735" i="14"/>
  <c r="J735" i="14"/>
  <c r="I735" i="14"/>
  <c r="H735" i="14"/>
  <c r="G735" i="14"/>
  <c r="F735" i="14"/>
  <c r="E735" i="14"/>
  <c r="D735" i="14"/>
  <c r="C735" i="14"/>
  <c r="B735" i="14"/>
  <c r="A735" i="14"/>
  <c r="Z734" i="14"/>
  <c r="Y734" i="14"/>
  <c r="X734" i="14"/>
  <c r="W734" i="14"/>
  <c r="V734" i="14"/>
  <c r="U734" i="14"/>
  <c r="T734" i="14"/>
  <c r="S734" i="14"/>
  <c r="R734" i="14"/>
  <c r="Q734" i="14"/>
  <c r="P734" i="14"/>
  <c r="O734" i="14"/>
  <c r="N734" i="14"/>
  <c r="M734" i="14"/>
  <c r="L734" i="14"/>
  <c r="K734" i="14"/>
  <c r="J734" i="14"/>
  <c r="I734" i="14"/>
  <c r="H734" i="14"/>
  <c r="G734" i="14"/>
  <c r="F734" i="14"/>
  <c r="E734" i="14"/>
  <c r="D734" i="14"/>
  <c r="C734" i="14"/>
  <c r="B734" i="14"/>
  <c r="A734" i="14"/>
  <c r="Z733" i="14"/>
  <c r="Y733" i="14"/>
  <c r="X733" i="14"/>
  <c r="W733" i="14"/>
  <c r="V733" i="14"/>
  <c r="U733" i="14"/>
  <c r="T733" i="14"/>
  <c r="S733" i="14"/>
  <c r="R733" i="14"/>
  <c r="Q733" i="14"/>
  <c r="P733" i="14"/>
  <c r="O733" i="14"/>
  <c r="N733" i="14"/>
  <c r="M733" i="14"/>
  <c r="L733" i="14"/>
  <c r="K733" i="14"/>
  <c r="J733" i="14"/>
  <c r="I733" i="14"/>
  <c r="H733" i="14"/>
  <c r="G733" i="14"/>
  <c r="F733" i="14"/>
  <c r="E733" i="14"/>
  <c r="D733" i="14"/>
  <c r="C733" i="14"/>
  <c r="B733" i="14"/>
  <c r="A733" i="14"/>
  <c r="Z732" i="14"/>
  <c r="Y732" i="14"/>
  <c r="X732" i="14"/>
  <c r="W732" i="14"/>
  <c r="V732" i="14"/>
  <c r="U732" i="14"/>
  <c r="T732" i="14"/>
  <c r="S732" i="14"/>
  <c r="R732" i="14"/>
  <c r="Q732" i="14"/>
  <c r="P732" i="14"/>
  <c r="O732" i="14"/>
  <c r="N732" i="14"/>
  <c r="M732" i="14"/>
  <c r="L732" i="14"/>
  <c r="K732" i="14"/>
  <c r="J732" i="14"/>
  <c r="I732" i="14"/>
  <c r="H732" i="14"/>
  <c r="G732" i="14"/>
  <c r="F732" i="14"/>
  <c r="E732" i="14"/>
  <c r="D732" i="14"/>
  <c r="C732" i="14"/>
  <c r="B732" i="14"/>
  <c r="A732" i="14"/>
  <c r="Z731" i="14"/>
  <c r="Y731" i="14"/>
  <c r="X731" i="14"/>
  <c r="W731" i="14"/>
  <c r="V731" i="14"/>
  <c r="U731" i="14"/>
  <c r="T731" i="14"/>
  <c r="S731" i="14"/>
  <c r="R731" i="14"/>
  <c r="Q731" i="14"/>
  <c r="P731" i="14"/>
  <c r="O731" i="14"/>
  <c r="N731" i="14"/>
  <c r="M731" i="14"/>
  <c r="L731" i="14"/>
  <c r="K731" i="14"/>
  <c r="J731" i="14"/>
  <c r="I731" i="14"/>
  <c r="H731" i="14"/>
  <c r="G731" i="14"/>
  <c r="F731" i="14"/>
  <c r="E731" i="14"/>
  <c r="D731" i="14"/>
  <c r="C731" i="14"/>
  <c r="B731" i="14"/>
  <c r="A731" i="14"/>
  <c r="Z730" i="14"/>
  <c r="Y730" i="14"/>
  <c r="X730" i="14"/>
  <c r="W730" i="14"/>
  <c r="V730" i="14"/>
  <c r="U730" i="14"/>
  <c r="T730" i="14"/>
  <c r="S730" i="14"/>
  <c r="R730" i="14"/>
  <c r="Q730" i="14"/>
  <c r="P730" i="14"/>
  <c r="O730" i="14"/>
  <c r="N730" i="14"/>
  <c r="M730" i="14"/>
  <c r="L730" i="14"/>
  <c r="K730" i="14"/>
  <c r="J730" i="14"/>
  <c r="I730" i="14"/>
  <c r="H730" i="14"/>
  <c r="G730" i="14"/>
  <c r="F730" i="14"/>
  <c r="E730" i="14"/>
  <c r="D730" i="14"/>
  <c r="C730" i="14"/>
  <c r="B730" i="14"/>
  <c r="A730" i="14"/>
  <c r="Z729" i="14"/>
  <c r="Y729" i="14"/>
  <c r="X729" i="14"/>
  <c r="W729" i="14"/>
  <c r="V729" i="14"/>
  <c r="U729" i="14"/>
  <c r="T729" i="14"/>
  <c r="S729" i="14"/>
  <c r="R729" i="14"/>
  <c r="Q729" i="14"/>
  <c r="P729" i="14"/>
  <c r="O729" i="14"/>
  <c r="N729" i="14"/>
  <c r="M729" i="14"/>
  <c r="L729" i="14"/>
  <c r="K729" i="14"/>
  <c r="J729" i="14"/>
  <c r="I729" i="14"/>
  <c r="H729" i="14"/>
  <c r="G729" i="14"/>
  <c r="F729" i="14"/>
  <c r="E729" i="14"/>
  <c r="D729" i="14"/>
  <c r="C729" i="14"/>
  <c r="B729" i="14"/>
  <c r="A729" i="14"/>
  <c r="Z728" i="14"/>
  <c r="Y728" i="14"/>
  <c r="X728" i="14"/>
  <c r="W728" i="14"/>
  <c r="V728" i="14"/>
  <c r="U728" i="14"/>
  <c r="T728" i="14"/>
  <c r="S728" i="14"/>
  <c r="R728" i="14"/>
  <c r="Q728" i="14"/>
  <c r="P728" i="14"/>
  <c r="O728" i="14"/>
  <c r="N728" i="14"/>
  <c r="M728" i="14"/>
  <c r="L728" i="14"/>
  <c r="K728" i="14"/>
  <c r="J728" i="14"/>
  <c r="I728" i="14"/>
  <c r="H728" i="14"/>
  <c r="G728" i="14"/>
  <c r="F728" i="14"/>
  <c r="E728" i="14"/>
  <c r="D728" i="14"/>
  <c r="C728" i="14"/>
  <c r="B728" i="14"/>
  <c r="A728" i="14"/>
  <c r="Z727" i="14"/>
  <c r="Y727" i="14"/>
  <c r="X727" i="14"/>
  <c r="W727" i="14"/>
  <c r="V727" i="14"/>
  <c r="U727" i="14"/>
  <c r="T727" i="14"/>
  <c r="S727" i="14"/>
  <c r="R727" i="14"/>
  <c r="Q727" i="14"/>
  <c r="P727" i="14"/>
  <c r="O727" i="14"/>
  <c r="N727" i="14"/>
  <c r="M727" i="14"/>
  <c r="L727" i="14"/>
  <c r="K727" i="14"/>
  <c r="J727" i="14"/>
  <c r="I727" i="14"/>
  <c r="H727" i="14"/>
  <c r="G727" i="14"/>
  <c r="F727" i="14"/>
  <c r="E727" i="14"/>
  <c r="D727" i="14"/>
  <c r="C727" i="14"/>
  <c r="B727" i="14"/>
  <c r="A727" i="14"/>
  <c r="Z726" i="14"/>
  <c r="Y726" i="14"/>
  <c r="X726" i="14"/>
  <c r="W726" i="14"/>
  <c r="V726" i="14"/>
  <c r="U726" i="14"/>
  <c r="T726" i="14"/>
  <c r="S726" i="14"/>
  <c r="R726" i="14"/>
  <c r="Q726" i="14"/>
  <c r="P726" i="14"/>
  <c r="O726" i="14"/>
  <c r="N726" i="14"/>
  <c r="M726" i="14"/>
  <c r="L726" i="14"/>
  <c r="K726" i="14"/>
  <c r="J726" i="14"/>
  <c r="I726" i="14"/>
  <c r="H726" i="14"/>
  <c r="G726" i="14"/>
  <c r="F726" i="14"/>
  <c r="E726" i="14"/>
  <c r="D726" i="14"/>
  <c r="C726" i="14"/>
  <c r="B726" i="14"/>
  <c r="A726" i="14"/>
  <c r="Z725" i="14"/>
  <c r="Y725" i="14"/>
  <c r="X725" i="14"/>
  <c r="W725" i="14"/>
  <c r="V725" i="14"/>
  <c r="U725" i="14"/>
  <c r="T725" i="14"/>
  <c r="S725" i="14"/>
  <c r="R725" i="14"/>
  <c r="Q725" i="14"/>
  <c r="P725" i="14"/>
  <c r="O725" i="14"/>
  <c r="N725" i="14"/>
  <c r="M725" i="14"/>
  <c r="L725" i="14"/>
  <c r="K725" i="14"/>
  <c r="J725" i="14"/>
  <c r="I725" i="14"/>
  <c r="H725" i="14"/>
  <c r="G725" i="14"/>
  <c r="F725" i="14"/>
  <c r="E725" i="14"/>
  <c r="D725" i="14"/>
  <c r="C725" i="14"/>
  <c r="B725" i="14"/>
  <c r="A725" i="14"/>
  <c r="Z724" i="14"/>
  <c r="Y724" i="14"/>
  <c r="X724" i="14"/>
  <c r="W724" i="14"/>
  <c r="V724" i="14"/>
  <c r="U724" i="14"/>
  <c r="T724" i="14"/>
  <c r="S724" i="14"/>
  <c r="R724" i="14"/>
  <c r="Q724" i="14"/>
  <c r="P724" i="14"/>
  <c r="O724" i="14"/>
  <c r="N724" i="14"/>
  <c r="M724" i="14"/>
  <c r="L724" i="14"/>
  <c r="K724" i="14"/>
  <c r="J724" i="14"/>
  <c r="I724" i="14"/>
  <c r="H724" i="14"/>
  <c r="G724" i="14"/>
  <c r="F724" i="14"/>
  <c r="E724" i="14"/>
  <c r="D724" i="14"/>
  <c r="C724" i="14"/>
  <c r="B724" i="14"/>
  <c r="A724" i="14"/>
  <c r="Z723" i="14"/>
  <c r="Y723" i="14"/>
  <c r="X723" i="14"/>
  <c r="W723" i="14"/>
  <c r="V723" i="14"/>
  <c r="U723" i="14"/>
  <c r="T723" i="14"/>
  <c r="S723" i="14"/>
  <c r="R723" i="14"/>
  <c r="Q723" i="14"/>
  <c r="P723" i="14"/>
  <c r="O723" i="14"/>
  <c r="N723" i="14"/>
  <c r="M723" i="14"/>
  <c r="L723" i="14"/>
  <c r="K723" i="14"/>
  <c r="J723" i="14"/>
  <c r="I723" i="14"/>
  <c r="H723" i="14"/>
  <c r="G723" i="14"/>
  <c r="F723" i="14"/>
  <c r="E723" i="14"/>
  <c r="D723" i="14"/>
  <c r="C723" i="14"/>
  <c r="B723" i="14"/>
  <c r="A723" i="14"/>
  <c r="Z722" i="14"/>
  <c r="Y722" i="14"/>
  <c r="X722" i="14"/>
  <c r="W722" i="14"/>
  <c r="V722" i="14"/>
  <c r="U722" i="14"/>
  <c r="T722" i="14"/>
  <c r="S722" i="14"/>
  <c r="R722" i="14"/>
  <c r="Q722" i="14"/>
  <c r="P722" i="14"/>
  <c r="O722" i="14"/>
  <c r="N722" i="14"/>
  <c r="M722" i="14"/>
  <c r="L722" i="14"/>
  <c r="K722" i="14"/>
  <c r="J722" i="14"/>
  <c r="I722" i="14"/>
  <c r="H722" i="14"/>
  <c r="G722" i="14"/>
  <c r="F722" i="14"/>
  <c r="E722" i="14"/>
  <c r="D722" i="14"/>
  <c r="C722" i="14"/>
  <c r="B722" i="14"/>
  <c r="A722" i="14"/>
  <c r="Z721" i="14"/>
  <c r="Y721" i="14"/>
  <c r="X721" i="14"/>
  <c r="W721" i="14"/>
  <c r="V721" i="14"/>
  <c r="U721" i="14"/>
  <c r="T721" i="14"/>
  <c r="S721" i="14"/>
  <c r="R721" i="14"/>
  <c r="Q721" i="14"/>
  <c r="P721" i="14"/>
  <c r="O721" i="14"/>
  <c r="N721" i="14"/>
  <c r="M721" i="14"/>
  <c r="L721" i="14"/>
  <c r="K721" i="14"/>
  <c r="J721" i="14"/>
  <c r="I721" i="14"/>
  <c r="H721" i="14"/>
  <c r="G721" i="14"/>
  <c r="F721" i="14"/>
  <c r="E721" i="14"/>
  <c r="D721" i="14"/>
  <c r="C721" i="14"/>
  <c r="B721" i="14"/>
  <c r="A721" i="14"/>
  <c r="Z720" i="14"/>
  <c r="Y720" i="14"/>
  <c r="X720" i="14"/>
  <c r="W720" i="14"/>
  <c r="V720" i="14"/>
  <c r="U720" i="14"/>
  <c r="T720" i="14"/>
  <c r="S720" i="14"/>
  <c r="R720" i="14"/>
  <c r="Q720" i="14"/>
  <c r="P720" i="14"/>
  <c r="O720" i="14"/>
  <c r="N720" i="14"/>
  <c r="M720" i="14"/>
  <c r="L720" i="14"/>
  <c r="K720" i="14"/>
  <c r="J720" i="14"/>
  <c r="I720" i="14"/>
  <c r="H720" i="14"/>
  <c r="G720" i="14"/>
  <c r="F720" i="14"/>
  <c r="E720" i="14"/>
  <c r="D720" i="14"/>
  <c r="C720" i="14"/>
  <c r="B720" i="14"/>
  <c r="A720" i="14"/>
  <c r="Z719" i="14"/>
  <c r="Y719" i="14"/>
  <c r="X719" i="14"/>
  <c r="W719" i="14"/>
  <c r="V719" i="14"/>
  <c r="U719" i="14"/>
  <c r="T719" i="14"/>
  <c r="S719" i="14"/>
  <c r="R719" i="14"/>
  <c r="Q719" i="14"/>
  <c r="P719" i="14"/>
  <c r="O719" i="14"/>
  <c r="N719" i="14"/>
  <c r="M719" i="14"/>
  <c r="L719" i="14"/>
  <c r="K719" i="14"/>
  <c r="J719" i="14"/>
  <c r="I719" i="14"/>
  <c r="H719" i="14"/>
  <c r="G719" i="14"/>
  <c r="F719" i="14"/>
  <c r="E719" i="14"/>
  <c r="D719" i="14"/>
  <c r="C719" i="14"/>
  <c r="B719" i="14"/>
  <c r="A719" i="14"/>
  <c r="Z718" i="14"/>
  <c r="Y718" i="14"/>
  <c r="X718" i="14"/>
  <c r="W718" i="14"/>
  <c r="V718" i="14"/>
  <c r="U718" i="14"/>
  <c r="T718" i="14"/>
  <c r="S718" i="14"/>
  <c r="R718" i="14"/>
  <c r="Q718" i="14"/>
  <c r="P718" i="14"/>
  <c r="O718" i="14"/>
  <c r="N718" i="14"/>
  <c r="M718" i="14"/>
  <c r="L718" i="14"/>
  <c r="K718" i="14"/>
  <c r="J718" i="14"/>
  <c r="I718" i="14"/>
  <c r="H718" i="14"/>
  <c r="G718" i="14"/>
  <c r="F718" i="14"/>
  <c r="E718" i="14"/>
  <c r="D718" i="14"/>
  <c r="C718" i="14"/>
  <c r="B718" i="14"/>
  <c r="A718" i="14"/>
  <c r="Z717" i="14"/>
  <c r="Y717" i="14"/>
  <c r="X717" i="14"/>
  <c r="W717" i="14"/>
  <c r="V717" i="14"/>
  <c r="U717" i="14"/>
  <c r="T717" i="14"/>
  <c r="S717" i="14"/>
  <c r="R717" i="14"/>
  <c r="Q717" i="14"/>
  <c r="P717" i="14"/>
  <c r="O717" i="14"/>
  <c r="N717" i="14"/>
  <c r="M717" i="14"/>
  <c r="L717" i="14"/>
  <c r="K717" i="14"/>
  <c r="J717" i="14"/>
  <c r="I717" i="14"/>
  <c r="H717" i="14"/>
  <c r="G717" i="14"/>
  <c r="F717" i="14"/>
  <c r="E717" i="14"/>
  <c r="D717" i="14"/>
  <c r="C717" i="14"/>
  <c r="B717" i="14"/>
  <c r="A717" i="14"/>
  <c r="Z716" i="14"/>
  <c r="Y716" i="14"/>
  <c r="X716" i="14"/>
  <c r="W716" i="14"/>
  <c r="V716" i="14"/>
  <c r="U716" i="14"/>
  <c r="T716" i="14"/>
  <c r="S716" i="14"/>
  <c r="R716" i="14"/>
  <c r="Q716" i="14"/>
  <c r="P716" i="14"/>
  <c r="O716" i="14"/>
  <c r="N716" i="14"/>
  <c r="M716" i="14"/>
  <c r="L716" i="14"/>
  <c r="K716" i="14"/>
  <c r="J716" i="14"/>
  <c r="I716" i="14"/>
  <c r="H716" i="14"/>
  <c r="G716" i="14"/>
  <c r="F716" i="14"/>
  <c r="E716" i="14"/>
  <c r="D716" i="14"/>
  <c r="C716" i="14"/>
  <c r="B716" i="14"/>
  <c r="A716" i="14"/>
  <c r="Z715" i="14"/>
  <c r="Y715" i="14"/>
  <c r="X715" i="14"/>
  <c r="W715" i="14"/>
  <c r="V715" i="14"/>
  <c r="U715" i="14"/>
  <c r="T715" i="14"/>
  <c r="S715" i="14"/>
  <c r="R715" i="14"/>
  <c r="Q715" i="14"/>
  <c r="P715" i="14"/>
  <c r="O715" i="14"/>
  <c r="N715" i="14"/>
  <c r="M715" i="14"/>
  <c r="L715" i="14"/>
  <c r="K715" i="14"/>
  <c r="J715" i="14"/>
  <c r="I715" i="14"/>
  <c r="H715" i="14"/>
  <c r="G715" i="14"/>
  <c r="F715" i="14"/>
  <c r="E715" i="14"/>
  <c r="D715" i="14"/>
  <c r="C715" i="14"/>
  <c r="B715" i="14"/>
  <c r="A715" i="14"/>
  <c r="Z714" i="14"/>
  <c r="Y714" i="14"/>
  <c r="X714" i="14"/>
  <c r="W714" i="14"/>
  <c r="V714" i="14"/>
  <c r="U714" i="14"/>
  <c r="T714" i="14"/>
  <c r="S714" i="14"/>
  <c r="R714" i="14"/>
  <c r="Q714" i="14"/>
  <c r="P714" i="14"/>
  <c r="O714" i="14"/>
  <c r="N714" i="14"/>
  <c r="M714" i="14"/>
  <c r="L714" i="14"/>
  <c r="K714" i="14"/>
  <c r="J714" i="14"/>
  <c r="I714" i="14"/>
  <c r="H714" i="14"/>
  <c r="G714" i="14"/>
  <c r="F714" i="14"/>
  <c r="E714" i="14"/>
  <c r="D714" i="14"/>
  <c r="C714" i="14"/>
  <c r="B714" i="14"/>
  <c r="A714" i="14"/>
  <c r="Z713" i="14"/>
  <c r="Y713" i="14"/>
  <c r="X713" i="14"/>
  <c r="W713" i="14"/>
  <c r="V713" i="14"/>
  <c r="U713" i="14"/>
  <c r="T713" i="14"/>
  <c r="S713" i="14"/>
  <c r="R713" i="14"/>
  <c r="Q713" i="14"/>
  <c r="P713" i="14"/>
  <c r="O713" i="14"/>
  <c r="N713" i="14"/>
  <c r="M713" i="14"/>
  <c r="L713" i="14"/>
  <c r="K713" i="14"/>
  <c r="J713" i="14"/>
  <c r="I713" i="14"/>
  <c r="H713" i="14"/>
  <c r="G713" i="14"/>
  <c r="F713" i="14"/>
  <c r="E713" i="14"/>
  <c r="D713" i="14"/>
  <c r="C713" i="14"/>
  <c r="B713" i="14"/>
  <c r="A713" i="14"/>
  <c r="Z712" i="14"/>
  <c r="Y712" i="14"/>
  <c r="X712" i="14"/>
  <c r="W712" i="14"/>
  <c r="V712" i="14"/>
  <c r="U712" i="14"/>
  <c r="T712" i="14"/>
  <c r="S712" i="14"/>
  <c r="R712" i="14"/>
  <c r="Q712" i="14"/>
  <c r="P712" i="14"/>
  <c r="O712" i="14"/>
  <c r="N712" i="14"/>
  <c r="M712" i="14"/>
  <c r="L712" i="14"/>
  <c r="K712" i="14"/>
  <c r="J712" i="14"/>
  <c r="I712" i="14"/>
  <c r="H712" i="14"/>
  <c r="G712" i="14"/>
  <c r="F712" i="14"/>
  <c r="E712" i="14"/>
  <c r="D712" i="14"/>
  <c r="C712" i="14"/>
  <c r="B712" i="14"/>
  <c r="A712" i="14"/>
  <c r="Z711" i="14"/>
  <c r="Y711" i="14"/>
  <c r="X711" i="14"/>
  <c r="W711" i="14"/>
  <c r="V711" i="14"/>
  <c r="U711" i="14"/>
  <c r="T711" i="14"/>
  <c r="S711" i="14"/>
  <c r="R711" i="14"/>
  <c r="Q711" i="14"/>
  <c r="P711" i="14"/>
  <c r="O711" i="14"/>
  <c r="N711" i="14"/>
  <c r="M711" i="14"/>
  <c r="L711" i="14"/>
  <c r="K711" i="14"/>
  <c r="J711" i="14"/>
  <c r="I711" i="14"/>
  <c r="H711" i="14"/>
  <c r="G711" i="14"/>
  <c r="F711" i="14"/>
  <c r="E711" i="14"/>
  <c r="D711" i="14"/>
  <c r="C711" i="14"/>
  <c r="B711" i="14"/>
  <c r="A711" i="14"/>
  <c r="Z710" i="14"/>
  <c r="Y710" i="14"/>
  <c r="X710" i="14"/>
  <c r="W710" i="14"/>
  <c r="V710" i="14"/>
  <c r="U710" i="14"/>
  <c r="T710" i="14"/>
  <c r="S710" i="14"/>
  <c r="R710" i="14"/>
  <c r="Q710" i="14"/>
  <c r="P710" i="14"/>
  <c r="O710" i="14"/>
  <c r="N710" i="14"/>
  <c r="M710" i="14"/>
  <c r="L710" i="14"/>
  <c r="K710" i="14"/>
  <c r="J710" i="14"/>
  <c r="I710" i="14"/>
  <c r="H710" i="14"/>
  <c r="G710" i="14"/>
  <c r="F710" i="14"/>
  <c r="E710" i="14"/>
  <c r="D710" i="14"/>
  <c r="C710" i="14"/>
  <c r="B710" i="14"/>
  <c r="A710" i="14"/>
  <c r="Z709" i="14"/>
  <c r="Y709" i="14"/>
  <c r="X709" i="14"/>
  <c r="W709" i="14"/>
  <c r="V709" i="14"/>
  <c r="U709" i="14"/>
  <c r="T709" i="14"/>
  <c r="S709" i="14"/>
  <c r="R709" i="14"/>
  <c r="Q709" i="14"/>
  <c r="P709" i="14"/>
  <c r="O709" i="14"/>
  <c r="N709" i="14"/>
  <c r="M709" i="14"/>
  <c r="L709" i="14"/>
  <c r="K709" i="14"/>
  <c r="J709" i="14"/>
  <c r="I709" i="14"/>
  <c r="H709" i="14"/>
  <c r="G709" i="14"/>
  <c r="F709" i="14"/>
  <c r="E709" i="14"/>
  <c r="D709" i="14"/>
  <c r="C709" i="14"/>
  <c r="B709" i="14"/>
  <c r="A709" i="14"/>
  <c r="Z708" i="14"/>
  <c r="Y708" i="14"/>
  <c r="X708" i="14"/>
  <c r="W708" i="14"/>
  <c r="V708" i="14"/>
  <c r="U708" i="14"/>
  <c r="T708" i="14"/>
  <c r="S708" i="14"/>
  <c r="R708" i="14"/>
  <c r="Q708" i="14"/>
  <c r="P708" i="14"/>
  <c r="O708" i="14"/>
  <c r="N708" i="14"/>
  <c r="M708" i="14"/>
  <c r="L708" i="14"/>
  <c r="K708" i="14"/>
  <c r="J708" i="14"/>
  <c r="I708" i="14"/>
  <c r="H708" i="14"/>
  <c r="G708" i="14"/>
  <c r="F708" i="14"/>
  <c r="E708" i="14"/>
  <c r="D708" i="14"/>
  <c r="C708" i="14"/>
  <c r="B708" i="14"/>
  <c r="A708" i="14"/>
  <c r="Z707" i="14"/>
  <c r="Y707" i="14"/>
  <c r="X707" i="14"/>
  <c r="W707" i="14"/>
  <c r="V707" i="14"/>
  <c r="U707" i="14"/>
  <c r="T707" i="14"/>
  <c r="S707" i="14"/>
  <c r="R707" i="14"/>
  <c r="Q707" i="14"/>
  <c r="P707" i="14"/>
  <c r="O707" i="14"/>
  <c r="N707" i="14"/>
  <c r="M707" i="14"/>
  <c r="L707" i="14"/>
  <c r="K707" i="14"/>
  <c r="J707" i="14"/>
  <c r="I707" i="14"/>
  <c r="H707" i="14"/>
  <c r="G707" i="14"/>
  <c r="F707" i="14"/>
  <c r="E707" i="14"/>
  <c r="D707" i="14"/>
  <c r="C707" i="14"/>
  <c r="B707" i="14"/>
  <c r="A707" i="14"/>
  <c r="Z706" i="14"/>
  <c r="Y706" i="14"/>
  <c r="X706" i="14"/>
  <c r="W706" i="14"/>
  <c r="V706" i="14"/>
  <c r="U706" i="14"/>
  <c r="T706" i="14"/>
  <c r="S706" i="14"/>
  <c r="R706" i="14"/>
  <c r="Q706" i="14"/>
  <c r="P706" i="14"/>
  <c r="O706" i="14"/>
  <c r="N706" i="14"/>
  <c r="M706" i="14"/>
  <c r="L706" i="14"/>
  <c r="K706" i="14"/>
  <c r="J706" i="14"/>
  <c r="I706" i="14"/>
  <c r="H706" i="14"/>
  <c r="G706" i="14"/>
  <c r="F706" i="14"/>
  <c r="E706" i="14"/>
  <c r="D706" i="14"/>
  <c r="C706" i="14"/>
  <c r="B706" i="14"/>
  <c r="A706" i="14"/>
  <c r="Z705" i="14"/>
  <c r="Y705" i="14"/>
  <c r="X705" i="14"/>
  <c r="W705" i="14"/>
  <c r="V705" i="14"/>
  <c r="U705" i="14"/>
  <c r="T705" i="14"/>
  <c r="S705" i="14"/>
  <c r="R705" i="14"/>
  <c r="Q705" i="14"/>
  <c r="P705" i="14"/>
  <c r="O705" i="14"/>
  <c r="N705" i="14"/>
  <c r="M705" i="14"/>
  <c r="L705" i="14"/>
  <c r="K705" i="14"/>
  <c r="J705" i="14"/>
  <c r="I705" i="14"/>
  <c r="H705" i="14"/>
  <c r="G705" i="14"/>
  <c r="F705" i="14"/>
  <c r="E705" i="14"/>
  <c r="D705" i="14"/>
  <c r="C705" i="14"/>
  <c r="B705" i="14"/>
  <c r="A705" i="14"/>
  <c r="Z704" i="14"/>
  <c r="Y704" i="14"/>
  <c r="X704" i="14"/>
  <c r="W704" i="14"/>
  <c r="V704" i="14"/>
  <c r="U704" i="14"/>
  <c r="T704" i="14"/>
  <c r="S704" i="14"/>
  <c r="R704" i="14"/>
  <c r="Q704" i="14"/>
  <c r="P704" i="14"/>
  <c r="O704" i="14"/>
  <c r="N704" i="14"/>
  <c r="M704" i="14"/>
  <c r="L704" i="14"/>
  <c r="K704" i="14"/>
  <c r="J704" i="14"/>
  <c r="I704" i="14"/>
  <c r="H704" i="14"/>
  <c r="G704" i="14"/>
  <c r="F704" i="14"/>
  <c r="E704" i="14"/>
  <c r="D704" i="14"/>
  <c r="C704" i="14"/>
  <c r="B704" i="14"/>
  <c r="A704" i="14"/>
  <c r="Z703" i="14"/>
  <c r="Y703" i="14"/>
  <c r="X703" i="14"/>
  <c r="W703" i="14"/>
  <c r="V703" i="14"/>
  <c r="U703" i="14"/>
  <c r="T703" i="14"/>
  <c r="S703" i="14"/>
  <c r="R703" i="14"/>
  <c r="Q703" i="14"/>
  <c r="P703" i="14"/>
  <c r="O703" i="14"/>
  <c r="N703" i="14"/>
  <c r="M703" i="14"/>
  <c r="L703" i="14"/>
  <c r="K703" i="14"/>
  <c r="J703" i="14"/>
  <c r="I703" i="14"/>
  <c r="H703" i="14"/>
  <c r="G703" i="14"/>
  <c r="F703" i="14"/>
  <c r="E703" i="14"/>
  <c r="D703" i="14"/>
  <c r="C703" i="14"/>
  <c r="B703" i="14"/>
  <c r="A703" i="14"/>
  <c r="Z702" i="14"/>
  <c r="Y702" i="14"/>
  <c r="X702" i="14"/>
  <c r="W702" i="14"/>
  <c r="V702" i="14"/>
  <c r="U702" i="14"/>
  <c r="T702" i="14"/>
  <c r="S702" i="14"/>
  <c r="R702" i="14"/>
  <c r="Q702" i="14"/>
  <c r="P702" i="14"/>
  <c r="O702" i="14"/>
  <c r="N702" i="14"/>
  <c r="M702" i="14"/>
  <c r="L702" i="14"/>
  <c r="K702" i="14"/>
  <c r="J702" i="14"/>
  <c r="I702" i="14"/>
  <c r="H702" i="14"/>
  <c r="G702" i="14"/>
  <c r="F702" i="14"/>
  <c r="E702" i="14"/>
  <c r="D702" i="14"/>
  <c r="C702" i="14"/>
  <c r="B702" i="14"/>
  <c r="A702" i="14"/>
  <c r="Z701" i="14"/>
  <c r="Y701" i="14"/>
  <c r="X701" i="14"/>
  <c r="W701" i="14"/>
  <c r="V701" i="14"/>
  <c r="U701" i="14"/>
  <c r="T701" i="14"/>
  <c r="S701" i="14"/>
  <c r="R701" i="14"/>
  <c r="Q701" i="14"/>
  <c r="P701" i="14"/>
  <c r="O701" i="14"/>
  <c r="N701" i="14"/>
  <c r="M701" i="14"/>
  <c r="L701" i="14"/>
  <c r="K701" i="14"/>
  <c r="J701" i="14"/>
  <c r="I701" i="14"/>
  <c r="H701" i="14"/>
  <c r="G701" i="14"/>
  <c r="F701" i="14"/>
  <c r="E701" i="14"/>
  <c r="D701" i="14"/>
  <c r="C701" i="14"/>
  <c r="B701" i="14"/>
  <c r="A701" i="14"/>
  <c r="Z700" i="14"/>
  <c r="Y700" i="14"/>
  <c r="X700" i="14"/>
  <c r="W700" i="14"/>
  <c r="V700" i="14"/>
  <c r="U700" i="14"/>
  <c r="T700" i="14"/>
  <c r="S700" i="14"/>
  <c r="R700" i="14"/>
  <c r="Q700" i="14"/>
  <c r="P700" i="14"/>
  <c r="O700" i="14"/>
  <c r="N700" i="14"/>
  <c r="M700" i="14"/>
  <c r="L700" i="14"/>
  <c r="K700" i="14"/>
  <c r="J700" i="14"/>
  <c r="I700" i="14"/>
  <c r="H700" i="14"/>
  <c r="G700" i="14"/>
  <c r="F700" i="14"/>
  <c r="E700" i="14"/>
  <c r="D700" i="14"/>
  <c r="C700" i="14"/>
  <c r="B700" i="14"/>
  <c r="A700" i="14"/>
  <c r="Z699" i="14"/>
  <c r="Y699" i="14"/>
  <c r="X699" i="14"/>
  <c r="W699" i="14"/>
  <c r="V699" i="14"/>
  <c r="U699" i="14"/>
  <c r="T699" i="14"/>
  <c r="S699" i="14"/>
  <c r="R699" i="14"/>
  <c r="Q699" i="14"/>
  <c r="P699" i="14"/>
  <c r="O699" i="14"/>
  <c r="N699" i="14"/>
  <c r="M699" i="14"/>
  <c r="L699" i="14"/>
  <c r="K699" i="14"/>
  <c r="J699" i="14"/>
  <c r="I699" i="14"/>
  <c r="H699" i="14"/>
  <c r="G699" i="14"/>
  <c r="F699" i="14"/>
  <c r="E699" i="14"/>
  <c r="D699" i="14"/>
  <c r="C699" i="14"/>
  <c r="B699" i="14"/>
  <c r="A699" i="14"/>
  <c r="Z698" i="14"/>
  <c r="Y698" i="14"/>
  <c r="X698" i="14"/>
  <c r="W698" i="14"/>
  <c r="V698" i="14"/>
  <c r="U698" i="14"/>
  <c r="T698" i="14"/>
  <c r="S698" i="14"/>
  <c r="R698" i="14"/>
  <c r="Q698" i="14"/>
  <c r="P698" i="14"/>
  <c r="O698" i="14"/>
  <c r="N698" i="14"/>
  <c r="M698" i="14"/>
  <c r="L698" i="14"/>
  <c r="K698" i="14"/>
  <c r="J698" i="14"/>
  <c r="I698" i="14"/>
  <c r="H698" i="14"/>
  <c r="G698" i="14"/>
  <c r="F698" i="14"/>
  <c r="E698" i="14"/>
  <c r="D698" i="14"/>
  <c r="C698" i="14"/>
  <c r="B698" i="14"/>
  <c r="A698" i="14"/>
  <c r="Z697" i="14"/>
  <c r="Y697" i="14"/>
  <c r="X697" i="14"/>
  <c r="W697" i="14"/>
  <c r="V697" i="14"/>
  <c r="U697" i="14"/>
  <c r="T697" i="14"/>
  <c r="S697" i="14"/>
  <c r="R697" i="14"/>
  <c r="Q697" i="14"/>
  <c r="P697" i="14"/>
  <c r="O697" i="14"/>
  <c r="N697" i="14"/>
  <c r="M697" i="14"/>
  <c r="L697" i="14"/>
  <c r="K697" i="14"/>
  <c r="J697" i="14"/>
  <c r="I697" i="14"/>
  <c r="H697" i="14"/>
  <c r="G697" i="14"/>
  <c r="F697" i="14"/>
  <c r="E697" i="14"/>
  <c r="D697" i="14"/>
  <c r="C697" i="14"/>
  <c r="B697" i="14"/>
  <c r="A697" i="14"/>
  <c r="Z696" i="14"/>
  <c r="Y696" i="14"/>
  <c r="X696" i="14"/>
  <c r="W696" i="14"/>
  <c r="V696" i="14"/>
  <c r="U696" i="14"/>
  <c r="T696" i="14"/>
  <c r="S696" i="14"/>
  <c r="R696" i="14"/>
  <c r="Q696" i="14"/>
  <c r="P696" i="14"/>
  <c r="O696" i="14"/>
  <c r="N696" i="14"/>
  <c r="M696" i="14"/>
  <c r="L696" i="14"/>
  <c r="K696" i="14"/>
  <c r="J696" i="14"/>
  <c r="I696" i="14"/>
  <c r="H696" i="14"/>
  <c r="G696" i="14"/>
  <c r="F696" i="14"/>
  <c r="E696" i="14"/>
  <c r="D696" i="14"/>
  <c r="C696" i="14"/>
  <c r="B696" i="14"/>
  <c r="A696" i="14"/>
  <c r="Z695" i="14"/>
  <c r="Y695" i="14"/>
  <c r="X695" i="14"/>
  <c r="W695" i="14"/>
  <c r="V695" i="14"/>
  <c r="U695" i="14"/>
  <c r="T695" i="14"/>
  <c r="S695" i="14"/>
  <c r="R695" i="14"/>
  <c r="Q695" i="14"/>
  <c r="P695" i="14"/>
  <c r="O695" i="14"/>
  <c r="N695" i="14"/>
  <c r="M695" i="14"/>
  <c r="L695" i="14"/>
  <c r="K695" i="14"/>
  <c r="J695" i="14"/>
  <c r="I695" i="14"/>
  <c r="H695" i="14"/>
  <c r="G695" i="14"/>
  <c r="F695" i="14"/>
  <c r="E695" i="14"/>
  <c r="D695" i="14"/>
  <c r="C695" i="14"/>
  <c r="B695" i="14"/>
  <c r="A695" i="14"/>
  <c r="Z694" i="14"/>
  <c r="Y694" i="14"/>
  <c r="X694" i="14"/>
  <c r="W694" i="14"/>
  <c r="V694" i="14"/>
  <c r="U694" i="14"/>
  <c r="T694" i="14"/>
  <c r="S694" i="14"/>
  <c r="R694" i="14"/>
  <c r="Q694" i="14"/>
  <c r="P694" i="14"/>
  <c r="O694" i="14"/>
  <c r="N694" i="14"/>
  <c r="M694" i="14"/>
  <c r="L694" i="14"/>
  <c r="K694" i="14"/>
  <c r="J694" i="14"/>
  <c r="I694" i="14"/>
  <c r="H694" i="14"/>
  <c r="G694" i="14"/>
  <c r="F694" i="14"/>
  <c r="E694" i="14"/>
  <c r="D694" i="14"/>
  <c r="C694" i="14"/>
  <c r="B694" i="14"/>
  <c r="A694" i="14"/>
  <c r="Z693" i="14"/>
  <c r="Y693" i="14"/>
  <c r="X693" i="14"/>
  <c r="W693" i="14"/>
  <c r="V693" i="14"/>
  <c r="U693" i="14"/>
  <c r="T693" i="14"/>
  <c r="S693" i="14"/>
  <c r="R693" i="14"/>
  <c r="Q693" i="14"/>
  <c r="P693" i="14"/>
  <c r="O693" i="14"/>
  <c r="N693" i="14"/>
  <c r="M693" i="14"/>
  <c r="L693" i="14"/>
  <c r="K693" i="14"/>
  <c r="J693" i="14"/>
  <c r="I693" i="14"/>
  <c r="H693" i="14"/>
  <c r="G693" i="14"/>
  <c r="F693" i="14"/>
  <c r="E693" i="14"/>
  <c r="D693" i="14"/>
  <c r="C693" i="14"/>
  <c r="B693" i="14"/>
  <c r="A693" i="14"/>
  <c r="Z692" i="14"/>
  <c r="Y692" i="14"/>
  <c r="X692" i="14"/>
  <c r="W692" i="14"/>
  <c r="V692" i="14"/>
  <c r="U692" i="14"/>
  <c r="T692" i="14"/>
  <c r="S692" i="14"/>
  <c r="R692" i="14"/>
  <c r="Q692" i="14"/>
  <c r="P692" i="14"/>
  <c r="O692" i="14"/>
  <c r="N692" i="14"/>
  <c r="M692" i="14"/>
  <c r="L692" i="14"/>
  <c r="K692" i="14"/>
  <c r="J692" i="14"/>
  <c r="I692" i="14"/>
  <c r="H692" i="14"/>
  <c r="G692" i="14"/>
  <c r="F692" i="14"/>
  <c r="E692" i="14"/>
  <c r="D692" i="14"/>
  <c r="C692" i="14"/>
  <c r="B692" i="14"/>
  <c r="A692" i="14"/>
  <c r="Z691" i="14"/>
  <c r="Y691" i="14"/>
  <c r="X691" i="14"/>
  <c r="W691" i="14"/>
  <c r="V691" i="14"/>
  <c r="U691" i="14"/>
  <c r="T691" i="14"/>
  <c r="S691" i="14"/>
  <c r="R691" i="14"/>
  <c r="Q691" i="14"/>
  <c r="P691" i="14"/>
  <c r="O691" i="14"/>
  <c r="N691" i="14"/>
  <c r="M691" i="14"/>
  <c r="L691" i="14"/>
  <c r="K691" i="14"/>
  <c r="J691" i="14"/>
  <c r="I691" i="14"/>
  <c r="H691" i="14"/>
  <c r="G691" i="14"/>
  <c r="F691" i="14"/>
  <c r="E691" i="14"/>
  <c r="D691" i="14"/>
  <c r="C691" i="14"/>
  <c r="B691" i="14"/>
  <c r="A691" i="14"/>
  <c r="Z690" i="14"/>
  <c r="Y690" i="14"/>
  <c r="X690" i="14"/>
  <c r="W690" i="14"/>
  <c r="V690" i="14"/>
  <c r="U690" i="14"/>
  <c r="T690" i="14"/>
  <c r="S690" i="14"/>
  <c r="R690" i="14"/>
  <c r="Q690" i="14"/>
  <c r="P690" i="14"/>
  <c r="O690" i="14"/>
  <c r="N690" i="14"/>
  <c r="M690" i="14"/>
  <c r="L690" i="14"/>
  <c r="K690" i="14"/>
  <c r="J690" i="14"/>
  <c r="I690" i="14"/>
  <c r="H690" i="14"/>
  <c r="G690" i="14"/>
  <c r="F690" i="14"/>
  <c r="E690" i="14"/>
  <c r="D690" i="14"/>
  <c r="C690" i="14"/>
  <c r="B690" i="14"/>
  <c r="A690" i="14"/>
  <c r="Z689" i="14"/>
  <c r="Y689" i="14"/>
  <c r="X689" i="14"/>
  <c r="W689" i="14"/>
  <c r="V689" i="14"/>
  <c r="U689" i="14"/>
  <c r="T689" i="14"/>
  <c r="S689" i="14"/>
  <c r="R689" i="14"/>
  <c r="Q689" i="14"/>
  <c r="P689" i="14"/>
  <c r="O689" i="14"/>
  <c r="N689" i="14"/>
  <c r="M689" i="14"/>
  <c r="L689" i="14"/>
  <c r="K689" i="14"/>
  <c r="J689" i="14"/>
  <c r="I689" i="14"/>
  <c r="H689" i="14"/>
  <c r="G689" i="14"/>
  <c r="F689" i="14"/>
  <c r="E689" i="14"/>
  <c r="D689" i="14"/>
  <c r="C689" i="14"/>
  <c r="B689" i="14"/>
  <c r="A689" i="14"/>
  <c r="Z688" i="14"/>
  <c r="Y688" i="14"/>
  <c r="X688" i="14"/>
  <c r="W688" i="14"/>
  <c r="V688" i="14"/>
  <c r="U688" i="14"/>
  <c r="T688" i="14"/>
  <c r="S688" i="14"/>
  <c r="R688" i="14"/>
  <c r="Q688" i="14"/>
  <c r="P688" i="14"/>
  <c r="O688" i="14"/>
  <c r="N688" i="14"/>
  <c r="M688" i="14"/>
  <c r="L688" i="14"/>
  <c r="K688" i="14"/>
  <c r="J688" i="14"/>
  <c r="I688" i="14"/>
  <c r="H688" i="14"/>
  <c r="G688" i="14"/>
  <c r="F688" i="14"/>
  <c r="E688" i="14"/>
  <c r="D688" i="14"/>
  <c r="C688" i="14"/>
  <c r="B688" i="14"/>
  <c r="A688" i="14"/>
  <c r="Z687" i="14"/>
  <c r="Y687" i="14"/>
  <c r="X687" i="14"/>
  <c r="W687" i="14"/>
  <c r="V687" i="14"/>
  <c r="U687" i="14"/>
  <c r="T687" i="14"/>
  <c r="S687" i="14"/>
  <c r="R687" i="14"/>
  <c r="Q687" i="14"/>
  <c r="P687" i="14"/>
  <c r="O687" i="14"/>
  <c r="N687" i="14"/>
  <c r="M687" i="14"/>
  <c r="L687" i="14"/>
  <c r="K687" i="14"/>
  <c r="J687" i="14"/>
  <c r="I687" i="14"/>
  <c r="H687" i="14"/>
  <c r="G687" i="14"/>
  <c r="F687" i="14"/>
  <c r="E687" i="14"/>
  <c r="D687" i="14"/>
  <c r="C687" i="14"/>
  <c r="B687" i="14"/>
  <c r="A687" i="14"/>
  <c r="Z686" i="14"/>
  <c r="Y686" i="14"/>
  <c r="X686" i="14"/>
  <c r="W686" i="14"/>
  <c r="V686" i="14"/>
  <c r="U686" i="14"/>
  <c r="T686" i="14"/>
  <c r="S686" i="14"/>
  <c r="R686" i="14"/>
  <c r="Q686" i="14"/>
  <c r="P686" i="14"/>
  <c r="O686" i="14"/>
  <c r="N686" i="14"/>
  <c r="M686" i="14"/>
  <c r="L686" i="14"/>
  <c r="K686" i="14"/>
  <c r="J686" i="14"/>
  <c r="I686" i="14"/>
  <c r="H686" i="14"/>
  <c r="G686" i="14"/>
  <c r="F686" i="14"/>
  <c r="E686" i="14"/>
  <c r="D686" i="14"/>
  <c r="C686" i="14"/>
  <c r="B686" i="14"/>
  <c r="A686" i="14"/>
  <c r="Z685" i="14"/>
  <c r="Y685" i="14"/>
  <c r="X685" i="14"/>
  <c r="W685" i="14"/>
  <c r="V685" i="14"/>
  <c r="U685" i="14"/>
  <c r="T685" i="14"/>
  <c r="S685" i="14"/>
  <c r="R685" i="14"/>
  <c r="Q685" i="14"/>
  <c r="P685" i="14"/>
  <c r="O685" i="14"/>
  <c r="N685" i="14"/>
  <c r="M685" i="14"/>
  <c r="L685" i="14"/>
  <c r="K685" i="14"/>
  <c r="J685" i="14"/>
  <c r="I685" i="14"/>
  <c r="H685" i="14"/>
  <c r="G685" i="14"/>
  <c r="F685" i="14"/>
  <c r="E685" i="14"/>
  <c r="D685" i="14"/>
  <c r="C685" i="14"/>
  <c r="B685" i="14"/>
  <c r="A685" i="14"/>
  <c r="Z684" i="14"/>
  <c r="Y684" i="14"/>
  <c r="X684" i="14"/>
  <c r="W684" i="14"/>
  <c r="V684" i="14"/>
  <c r="U684" i="14"/>
  <c r="T684" i="14"/>
  <c r="S684" i="14"/>
  <c r="R684" i="14"/>
  <c r="Q684" i="14"/>
  <c r="P684" i="14"/>
  <c r="O684" i="14"/>
  <c r="N684" i="14"/>
  <c r="M684" i="14"/>
  <c r="L684" i="14"/>
  <c r="K684" i="14"/>
  <c r="J684" i="14"/>
  <c r="I684" i="14"/>
  <c r="H684" i="14"/>
  <c r="G684" i="14"/>
  <c r="F684" i="14"/>
  <c r="E684" i="14"/>
  <c r="D684" i="14"/>
  <c r="C684" i="14"/>
  <c r="B684" i="14"/>
  <c r="A684" i="14"/>
  <c r="Z683" i="14"/>
  <c r="Y683" i="14"/>
  <c r="X683" i="14"/>
  <c r="W683" i="14"/>
  <c r="V683" i="14"/>
  <c r="U683" i="14"/>
  <c r="T683" i="14"/>
  <c r="S683" i="14"/>
  <c r="R683" i="14"/>
  <c r="Q683" i="14"/>
  <c r="P683" i="14"/>
  <c r="O683" i="14"/>
  <c r="N683" i="14"/>
  <c r="M683" i="14"/>
  <c r="L683" i="14"/>
  <c r="K683" i="14"/>
  <c r="J683" i="14"/>
  <c r="I683" i="14"/>
  <c r="H683" i="14"/>
  <c r="G683" i="14"/>
  <c r="F683" i="14"/>
  <c r="E683" i="14"/>
  <c r="D683" i="14"/>
  <c r="C683" i="14"/>
  <c r="B683" i="14"/>
  <c r="A683" i="14"/>
  <c r="Z682" i="14"/>
  <c r="Y682" i="14"/>
  <c r="X682" i="14"/>
  <c r="W682" i="14"/>
  <c r="V682" i="14"/>
  <c r="U682" i="14"/>
  <c r="T682" i="14"/>
  <c r="S682" i="14"/>
  <c r="R682" i="14"/>
  <c r="Q682" i="14"/>
  <c r="P682" i="14"/>
  <c r="O682" i="14"/>
  <c r="N682" i="14"/>
  <c r="M682" i="14"/>
  <c r="L682" i="14"/>
  <c r="K682" i="14"/>
  <c r="J682" i="14"/>
  <c r="I682" i="14"/>
  <c r="H682" i="14"/>
  <c r="G682" i="14"/>
  <c r="F682" i="14"/>
  <c r="E682" i="14"/>
  <c r="D682" i="14"/>
  <c r="C682" i="14"/>
  <c r="B682" i="14"/>
  <c r="A682" i="14"/>
  <c r="Z681" i="14"/>
  <c r="Y681" i="14"/>
  <c r="X681" i="14"/>
  <c r="W681" i="14"/>
  <c r="V681" i="14"/>
  <c r="U681" i="14"/>
  <c r="T681" i="14"/>
  <c r="S681" i="14"/>
  <c r="R681" i="14"/>
  <c r="Q681" i="14"/>
  <c r="P681" i="14"/>
  <c r="O681" i="14"/>
  <c r="N681" i="14"/>
  <c r="M681" i="14"/>
  <c r="L681" i="14"/>
  <c r="K681" i="14"/>
  <c r="J681" i="14"/>
  <c r="I681" i="14"/>
  <c r="H681" i="14"/>
  <c r="G681" i="14"/>
  <c r="F681" i="14"/>
  <c r="E681" i="14"/>
  <c r="D681" i="14"/>
  <c r="C681" i="14"/>
  <c r="B681" i="14"/>
  <c r="A681" i="14"/>
  <c r="Z680" i="14"/>
  <c r="Y680" i="14"/>
  <c r="X680" i="14"/>
  <c r="W680" i="14"/>
  <c r="V680" i="14"/>
  <c r="U680" i="14"/>
  <c r="T680" i="14"/>
  <c r="S680" i="14"/>
  <c r="R680" i="14"/>
  <c r="Q680" i="14"/>
  <c r="P680" i="14"/>
  <c r="O680" i="14"/>
  <c r="N680" i="14"/>
  <c r="M680" i="14"/>
  <c r="L680" i="14"/>
  <c r="K680" i="14"/>
  <c r="J680" i="14"/>
  <c r="I680" i="14"/>
  <c r="H680" i="14"/>
  <c r="G680" i="14"/>
  <c r="F680" i="14"/>
  <c r="E680" i="14"/>
  <c r="D680" i="14"/>
  <c r="C680" i="14"/>
  <c r="B680" i="14"/>
  <c r="A680" i="14"/>
  <c r="Z679" i="14"/>
  <c r="Y679" i="14"/>
  <c r="X679" i="14"/>
  <c r="W679" i="14"/>
  <c r="V679" i="14"/>
  <c r="U679" i="14"/>
  <c r="T679" i="14"/>
  <c r="S679" i="14"/>
  <c r="R679" i="14"/>
  <c r="Q679" i="14"/>
  <c r="P679" i="14"/>
  <c r="O679" i="14"/>
  <c r="N679" i="14"/>
  <c r="M679" i="14"/>
  <c r="L679" i="14"/>
  <c r="K679" i="14"/>
  <c r="J679" i="14"/>
  <c r="I679" i="14"/>
  <c r="H679" i="14"/>
  <c r="G679" i="14"/>
  <c r="F679" i="14"/>
  <c r="E679" i="14"/>
  <c r="D679" i="14"/>
  <c r="C679" i="14"/>
  <c r="B679" i="14"/>
  <c r="A679" i="14"/>
  <c r="Z678" i="14"/>
  <c r="Y678" i="14"/>
  <c r="X678" i="14"/>
  <c r="W678" i="14"/>
  <c r="V678" i="14"/>
  <c r="U678" i="14"/>
  <c r="T678" i="14"/>
  <c r="S678" i="14"/>
  <c r="R678" i="14"/>
  <c r="Q678" i="14"/>
  <c r="P678" i="14"/>
  <c r="O678" i="14"/>
  <c r="N678" i="14"/>
  <c r="M678" i="14"/>
  <c r="L678" i="14"/>
  <c r="K678" i="14"/>
  <c r="J678" i="14"/>
  <c r="I678" i="14"/>
  <c r="H678" i="14"/>
  <c r="G678" i="14"/>
  <c r="F678" i="14"/>
  <c r="E678" i="14"/>
  <c r="D678" i="14"/>
  <c r="C678" i="14"/>
  <c r="B678" i="14"/>
  <c r="A678" i="14"/>
  <c r="Z677" i="14"/>
  <c r="Y677" i="14"/>
  <c r="X677" i="14"/>
  <c r="W677" i="14"/>
  <c r="V677" i="14"/>
  <c r="U677" i="14"/>
  <c r="T677" i="14"/>
  <c r="S677" i="14"/>
  <c r="R677" i="14"/>
  <c r="Q677" i="14"/>
  <c r="P677" i="14"/>
  <c r="O677" i="14"/>
  <c r="N677" i="14"/>
  <c r="M677" i="14"/>
  <c r="L677" i="14"/>
  <c r="K677" i="14"/>
  <c r="J677" i="14"/>
  <c r="I677" i="14"/>
  <c r="H677" i="14"/>
  <c r="G677" i="14"/>
  <c r="F677" i="14"/>
  <c r="E677" i="14"/>
  <c r="D677" i="14"/>
  <c r="C677" i="14"/>
  <c r="B677" i="14"/>
  <c r="A677" i="14"/>
  <c r="Z676" i="14"/>
  <c r="Y676" i="14"/>
  <c r="X676" i="14"/>
  <c r="W676" i="14"/>
  <c r="V676" i="14"/>
  <c r="U676" i="14"/>
  <c r="T676" i="14"/>
  <c r="S676" i="14"/>
  <c r="R676" i="14"/>
  <c r="Q676" i="14"/>
  <c r="P676" i="14"/>
  <c r="O676" i="14"/>
  <c r="N676" i="14"/>
  <c r="M676" i="14"/>
  <c r="L676" i="14"/>
  <c r="K676" i="14"/>
  <c r="J676" i="14"/>
  <c r="I676" i="14"/>
  <c r="H676" i="14"/>
  <c r="G676" i="14"/>
  <c r="F676" i="14"/>
  <c r="E676" i="14"/>
  <c r="D676" i="14"/>
  <c r="C676" i="14"/>
  <c r="B676" i="14"/>
  <c r="A676" i="14"/>
  <c r="Z675" i="14"/>
  <c r="Y675" i="14"/>
  <c r="X675" i="14"/>
  <c r="W675" i="14"/>
  <c r="V675" i="14"/>
  <c r="U675" i="14"/>
  <c r="T675" i="14"/>
  <c r="S675" i="14"/>
  <c r="R675" i="14"/>
  <c r="Q675" i="14"/>
  <c r="P675" i="14"/>
  <c r="O675" i="14"/>
  <c r="N675" i="14"/>
  <c r="M675" i="14"/>
  <c r="L675" i="14"/>
  <c r="K675" i="14"/>
  <c r="J675" i="14"/>
  <c r="I675" i="14"/>
  <c r="H675" i="14"/>
  <c r="G675" i="14"/>
  <c r="F675" i="14"/>
  <c r="E675" i="14"/>
  <c r="D675" i="14"/>
  <c r="C675" i="14"/>
  <c r="B675" i="14"/>
  <c r="A675" i="14"/>
  <c r="Z674" i="14"/>
  <c r="Y674" i="14"/>
  <c r="X674" i="14"/>
  <c r="W674" i="14"/>
  <c r="V674" i="14"/>
  <c r="U674" i="14"/>
  <c r="T674" i="14"/>
  <c r="S674" i="14"/>
  <c r="R674" i="14"/>
  <c r="Q674" i="14"/>
  <c r="P674" i="14"/>
  <c r="O674" i="14"/>
  <c r="N674" i="14"/>
  <c r="M674" i="14"/>
  <c r="L674" i="14"/>
  <c r="K674" i="14"/>
  <c r="J674" i="14"/>
  <c r="I674" i="14"/>
  <c r="H674" i="14"/>
  <c r="G674" i="14"/>
  <c r="F674" i="14"/>
  <c r="E674" i="14"/>
  <c r="D674" i="14"/>
  <c r="C674" i="14"/>
  <c r="B674" i="14"/>
  <c r="A674" i="14"/>
  <c r="Z673" i="14"/>
  <c r="Y673" i="14"/>
  <c r="X673" i="14"/>
  <c r="W673" i="14"/>
  <c r="V673" i="14"/>
  <c r="U673" i="14"/>
  <c r="T673" i="14"/>
  <c r="S673" i="14"/>
  <c r="R673" i="14"/>
  <c r="Q673" i="14"/>
  <c r="P673" i="14"/>
  <c r="O673" i="14"/>
  <c r="N673" i="14"/>
  <c r="M673" i="14"/>
  <c r="L673" i="14"/>
  <c r="K673" i="14"/>
  <c r="J673" i="14"/>
  <c r="I673" i="14"/>
  <c r="H673" i="14"/>
  <c r="G673" i="14"/>
  <c r="F673" i="14"/>
  <c r="E673" i="14"/>
  <c r="D673" i="14"/>
  <c r="C673" i="14"/>
  <c r="B673" i="14"/>
  <c r="A673" i="14"/>
  <c r="Z672" i="14"/>
  <c r="Y672" i="14"/>
  <c r="X672" i="14"/>
  <c r="W672" i="14"/>
  <c r="V672" i="14"/>
  <c r="U672" i="14"/>
  <c r="T672" i="14"/>
  <c r="S672" i="14"/>
  <c r="R672" i="14"/>
  <c r="Q672" i="14"/>
  <c r="P672" i="14"/>
  <c r="O672" i="14"/>
  <c r="N672" i="14"/>
  <c r="M672" i="14"/>
  <c r="L672" i="14"/>
  <c r="K672" i="14"/>
  <c r="J672" i="14"/>
  <c r="I672" i="14"/>
  <c r="H672" i="14"/>
  <c r="G672" i="14"/>
  <c r="F672" i="14"/>
  <c r="E672" i="14"/>
  <c r="D672" i="14"/>
  <c r="C672" i="14"/>
  <c r="B672" i="14"/>
  <c r="A672" i="14"/>
  <c r="Z671" i="14"/>
  <c r="Y671" i="14"/>
  <c r="X671" i="14"/>
  <c r="W671" i="14"/>
  <c r="V671" i="14"/>
  <c r="U671" i="14"/>
  <c r="T671" i="14"/>
  <c r="S671" i="14"/>
  <c r="R671" i="14"/>
  <c r="Q671" i="14"/>
  <c r="P671" i="14"/>
  <c r="O671" i="14"/>
  <c r="N671" i="14"/>
  <c r="M671" i="14"/>
  <c r="L671" i="14"/>
  <c r="K671" i="14"/>
  <c r="J671" i="14"/>
  <c r="I671" i="14"/>
  <c r="H671" i="14"/>
  <c r="G671" i="14"/>
  <c r="F671" i="14"/>
  <c r="E671" i="14"/>
  <c r="D671" i="14"/>
  <c r="C671" i="14"/>
  <c r="B671" i="14"/>
  <c r="A671" i="14"/>
  <c r="Z670" i="14"/>
  <c r="Y670" i="14"/>
  <c r="X670" i="14"/>
  <c r="W670" i="14"/>
  <c r="V670" i="14"/>
  <c r="U670" i="14"/>
  <c r="T670" i="14"/>
  <c r="S670" i="14"/>
  <c r="R670" i="14"/>
  <c r="Q670" i="14"/>
  <c r="P670" i="14"/>
  <c r="O670" i="14"/>
  <c r="N670" i="14"/>
  <c r="M670" i="14"/>
  <c r="L670" i="14"/>
  <c r="K670" i="14"/>
  <c r="J670" i="14"/>
  <c r="I670" i="14"/>
  <c r="H670" i="14"/>
  <c r="G670" i="14"/>
  <c r="F670" i="14"/>
  <c r="E670" i="14"/>
  <c r="D670" i="14"/>
  <c r="C670" i="14"/>
  <c r="B670" i="14"/>
  <c r="A670" i="14"/>
  <c r="Z669" i="14"/>
  <c r="Y669" i="14"/>
  <c r="X669" i="14"/>
  <c r="W669" i="14"/>
  <c r="V669" i="14"/>
  <c r="U669" i="14"/>
  <c r="T669" i="14"/>
  <c r="S669" i="14"/>
  <c r="R669" i="14"/>
  <c r="Q669" i="14"/>
  <c r="P669" i="14"/>
  <c r="O669" i="14"/>
  <c r="N669" i="14"/>
  <c r="M669" i="14"/>
  <c r="L669" i="14"/>
  <c r="K669" i="14"/>
  <c r="J669" i="14"/>
  <c r="I669" i="14"/>
  <c r="H669" i="14"/>
  <c r="G669" i="14"/>
  <c r="F669" i="14"/>
  <c r="E669" i="14"/>
  <c r="D669" i="14"/>
  <c r="C669" i="14"/>
  <c r="B669" i="14"/>
  <c r="A669" i="14"/>
  <c r="Z668" i="14"/>
  <c r="Y668" i="14"/>
  <c r="X668" i="14"/>
  <c r="W668" i="14"/>
  <c r="V668" i="14"/>
  <c r="U668" i="14"/>
  <c r="T668" i="14"/>
  <c r="S668" i="14"/>
  <c r="R668" i="14"/>
  <c r="Q668" i="14"/>
  <c r="P668" i="14"/>
  <c r="O668" i="14"/>
  <c r="N668" i="14"/>
  <c r="M668" i="14"/>
  <c r="L668" i="14"/>
  <c r="K668" i="14"/>
  <c r="J668" i="14"/>
  <c r="I668" i="14"/>
  <c r="H668" i="14"/>
  <c r="G668" i="14"/>
  <c r="F668" i="14"/>
  <c r="E668" i="14"/>
  <c r="D668" i="14"/>
  <c r="C668" i="14"/>
  <c r="B668" i="14"/>
  <c r="A668" i="14"/>
  <c r="Z667" i="14"/>
  <c r="Y667" i="14"/>
  <c r="X667" i="14"/>
  <c r="W667" i="14"/>
  <c r="V667" i="14"/>
  <c r="U667" i="14"/>
  <c r="T667" i="14"/>
  <c r="S667" i="14"/>
  <c r="R667" i="14"/>
  <c r="Q667" i="14"/>
  <c r="P667" i="14"/>
  <c r="O667" i="14"/>
  <c r="N667" i="14"/>
  <c r="M667" i="14"/>
  <c r="L667" i="14"/>
  <c r="K667" i="14"/>
  <c r="J667" i="14"/>
  <c r="I667" i="14"/>
  <c r="H667" i="14"/>
  <c r="G667" i="14"/>
  <c r="F667" i="14"/>
  <c r="E667" i="14"/>
  <c r="D667" i="14"/>
  <c r="C667" i="14"/>
  <c r="B667" i="14"/>
  <c r="A667" i="14"/>
  <c r="Z666" i="14"/>
  <c r="Y666" i="14"/>
  <c r="X666" i="14"/>
  <c r="W666" i="14"/>
  <c r="V666" i="14"/>
  <c r="U666" i="14"/>
  <c r="T666" i="14"/>
  <c r="S666" i="14"/>
  <c r="R666" i="14"/>
  <c r="Q666" i="14"/>
  <c r="P666" i="14"/>
  <c r="O666" i="14"/>
  <c r="N666" i="14"/>
  <c r="M666" i="14"/>
  <c r="L666" i="14"/>
  <c r="K666" i="14"/>
  <c r="J666" i="14"/>
  <c r="I666" i="14"/>
  <c r="H666" i="14"/>
  <c r="G666" i="14"/>
  <c r="F666" i="14"/>
  <c r="E666" i="14"/>
  <c r="D666" i="14"/>
  <c r="C666" i="14"/>
  <c r="B666" i="14"/>
  <c r="A666" i="14"/>
  <c r="Z665" i="14"/>
  <c r="Y665" i="14"/>
  <c r="X665" i="14"/>
  <c r="W665" i="14"/>
  <c r="V665" i="14"/>
  <c r="U665" i="14"/>
  <c r="T665" i="14"/>
  <c r="S665" i="14"/>
  <c r="R665" i="14"/>
  <c r="Q665" i="14"/>
  <c r="P665" i="14"/>
  <c r="O665" i="14"/>
  <c r="N665" i="14"/>
  <c r="M665" i="14"/>
  <c r="L665" i="14"/>
  <c r="K665" i="14"/>
  <c r="J665" i="14"/>
  <c r="I665" i="14"/>
  <c r="H665" i="14"/>
  <c r="G665" i="14"/>
  <c r="F665" i="14"/>
  <c r="E665" i="14"/>
  <c r="D665" i="14"/>
  <c r="C665" i="14"/>
  <c r="B665" i="14"/>
  <c r="A665" i="14"/>
  <c r="Z664" i="14"/>
  <c r="Y664" i="14"/>
  <c r="X664" i="14"/>
  <c r="W664" i="14"/>
  <c r="V664" i="14"/>
  <c r="U664" i="14"/>
  <c r="T664" i="14"/>
  <c r="S664" i="14"/>
  <c r="R664" i="14"/>
  <c r="Q664" i="14"/>
  <c r="P664" i="14"/>
  <c r="O664" i="14"/>
  <c r="N664" i="14"/>
  <c r="M664" i="14"/>
  <c r="L664" i="14"/>
  <c r="K664" i="14"/>
  <c r="J664" i="14"/>
  <c r="I664" i="14"/>
  <c r="H664" i="14"/>
  <c r="G664" i="14"/>
  <c r="F664" i="14"/>
  <c r="E664" i="14"/>
  <c r="D664" i="14"/>
  <c r="C664" i="14"/>
  <c r="B664" i="14"/>
  <c r="A664" i="14"/>
  <c r="Z663" i="14"/>
  <c r="Y663" i="14"/>
  <c r="X663" i="14"/>
  <c r="W663" i="14"/>
  <c r="V663" i="14"/>
  <c r="U663" i="14"/>
  <c r="T663" i="14"/>
  <c r="S663" i="14"/>
  <c r="R663" i="14"/>
  <c r="Q663" i="14"/>
  <c r="P663" i="14"/>
  <c r="O663" i="14"/>
  <c r="N663" i="14"/>
  <c r="M663" i="14"/>
  <c r="L663" i="14"/>
  <c r="K663" i="14"/>
  <c r="J663" i="14"/>
  <c r="I663" i="14"/>
  <c r="H663" i="14"/>
  <c r="G663" i="14"/>
  <c r="F663" i="14"/>
  <c r="E663" i="14"/>
  <c r="D663" i="14"/>
  <c r="C663" i="14"/>
  <c r="B663" i="14"/>
  <c r="A663" i="14"/>
  <c r="Z662" i="14"/>
  <c r="Y662" i="14"/>
  <c r="X662" i="14"/>
  <c r="W662" i="14"/>
  <c r="V662" i="14"/>
  <c r="U662" i="14"/>
  <c r="T662" i="14"/>
  <c r="S662" i="14"/>
  <c r="R662" i="14"/>
  <c r="Q662" i="14"/>
  <c r="P662" i="14"/>
  <c r="O662" i="14"/>
  <c r="N662" i="14"/>
  <c r="M662" i="14"/>
  <c r="L662" i="14"/>
  <c r="K662" i="14"/>
  <c r="J662" i="14"/>
  <c r="I662" i="14"/>
  <c r="H662" i="14"/>
  <c r="G662" i="14"/>
  <c r="F662" i="14"/>
  <c r="E662" i="14"/>
  <c r="D662" i="14"/>
  <c r="C662" i="14"/>
  <c r="B662" i="14"/>
  <c r="A662" i="14"/>
  <c r="Z661" i="14"/>
  <c r="Y661" i="14"/>
  <c r="X661" i="14"/>
  <c r="W661" i="14"/>
  <c r="V661" i="14"/>
  <c r="U661" i="14"/>
  <c r="T661" i="14"/>
  <c r="S661" i="14"/>
  <c r="R661" i="14"/>
  <c r="Q661" i="14"/>
  <c r="P661" i="14"/>
  <c r="O661" i="14"/>
  <c r="N661" i="14"/>
  <c r="M661" i="14"/>
  <c r="L661" i="14"/>
  <c r="K661" i="14"/>
  <c r="J661" i="14"/>
  <c r="I661" i="14"/>
  <c r="H661" i="14"/>
  <c r="G661" i="14"/>
  <c r="F661" i="14"/>
  <c r="E661" i="14"/>
  <c r="D661" i="14"/>
  <c r="C661" i="14"/>
  <c r="B661" i="14"/>
  <c r="A661" i="14"/>
  <c r="Z660" i="14"/>
  <c r="Y660" i="14"/>
  <c r="X660" i="14"/>
  <c r="W660" i="14"/>
  <c r="V660" i="14"/>
  <c r="U660" i="14"/>
  <c r="T660" i="14"/>
  <c r="S660" i="14"/>
  <c r="R660" i="14"/>
  <c r="Q660" i="14"/>
  <c r="P660" i="14"/>
  <c r="O660" i="14"/>
  <c r="N660" i="14"/>
  <c r="M660" i="14"/>
  <c r="L660" i="14"/>
  <c r="K660" i="14"/>
  <c r="J660" i="14"/>
  <c r="I660" i="14"/>
  <c r="H660" i="14"/>
  <c r="G660" i="14"/>
  <c r="F660" i="14"/>
  <c r="E660" i="14"/>
  <c r="D660" i="14"/>
  <c r="C660" i="14"/>
  <c r="B660" i="14"/>
  <c r="A660" i="14"/>
  <c r="Z659" i="14"/>
  <c r="Y659" i="14"/>
  <c r="X659" i="14"/>
  <c r="W659" i="14"/>
  <c r="V659" i="14"/>
  <c r="U659" i="14"/>
  <c r="T659" i="14"/>
  <c r="S659" i="14"/>
  <c r="R659" i="14"/>
  <c r="Q659" i="14"/>
  <c r="P659" i="14"/>
  <c r="O659" i="14"/>
  <c r="N659" i="14"/>
  <c r="M659" i="14"/>
  <c r="L659" i="14"/>
  <c r="K659" i="14"/>
  <c r="J659" i="14"/>
  <c r="I659" i="14"/>
  <c r="H659" i="14"/>
  <c r="G659" i="14"/>
  <c r="F659" i="14"/>
  <c r="E659" i="14"/>
  <c r="D659" i="14"/>
  <c r="C659" i="14"/>
  <c r="B659" i="14"/>
  <c r="A659" i="14"/>
  <c r="Z658" i="14"/>
  <c r="Y658" i="14"/>
  <c r="X658" i="14"/>
  <c r="W658" i="14"/>
  <c r="V658" i="14"/>
  <c r="U658" i="14"/>
  <c r="T658" i="14"/>
  <c r="S658" i="14"/>
  <c r="R658" i="14"/>
  <c r="Q658" i="14"/>
  <c r="P658" i="14"/>
  <c r="O658" i="14"/>
  <c r="N658" i="14"/>
  <c r="M658" i="14"/>
  <c r="L658" i="14"/>
  <c r="K658" i="14"/>
  <c r="J658" i="14"/>
  <c r="I658" i="14"/>
  <c r="H658" i="14"/>
  <c r="G658" i="14"/>
  <c r="F658" i="14"/>
  <c r="E658" i="14"/>
  <c r="D658" i="14"/>
  <c r="C658" i="14"/>
  <c r="B658" i="14"/>
  <c r="A658" i="14"/>
  <c r="Z657" i="14"/>
  <c r="Y657" i="14"/>
  <c r="X657" i="14"/>
  <c r="W657" i="14"/>
  <c r="V657" i="14"/>
  <c r="U657" i="14"/>
  <c r="T657" i="14"/>
  <c r="S657" i="14"/>
  <c r="R657" i="14"/>
  <c r="Q657" i="14"/>
  <c r="P657" i="14"/>
  <c r="O657" i="14"/>
  <c r="N657" i="14"/>
  <c r="M657" i="14"/>
  <c r="L657" i="14"/>
  <c r="K657" i="14"/>
  <c r="J657" i="14"/>
  <c r="I657" i="14"/>
  <c r="H657" i="14"/>
  <c r="G657" i="14"/>
  <c r="F657" i="14"/>
  <c r="E657" i="14"/>
  <c r="D657" i="14"/>
  <c r="C657" i="14"/>
  <c r="B657" i="14"/>
  <c r="A657" i="14"/>
  <c r="Z656" i="14"/>
  <c r="Y656" i="14"/>
  <c r="X656" i="14"/>
  <c r="W656" i="14"/>
  <c r="V656" i="14"/>
  <c r="U656" i="14"/>
  <c r="T656" i="14"/>
  <c r="S656" i="14"/>
  <c r="R656" i="14"/>
  <c r="Q656" i="14"/>
  <c r="P656" i="14"/>
  <c r="O656" i="14"/>
  <c r="N656" i="14"/>
  <c r="M656" i="14"/>
  <c r="L656" i="14"/>
  <c r="K656" i="14"/>
  <c r="J656" i="14"/>
  <c r="I656" i="14"/>
  <c r="H656" i="14"/>
  <c r="G656" i="14"/>
  <c r="F656" i="14"/>
  <c r="E656" i="14"/>
  <c r="D656" i="14"/>
  <c r="C656" i="14"/>
  <c r="B656" i="14"/>
  <c r="A656" i="14"/>
  <c r="Z655" i="14"/>
  <c r="Y655" i="14"/>
  <c r="X655" i="14"/>
  <c r="W655" i="14"/>
  <c r="V655" i="14"/>
  <c r="U655" i="14"/>
  <c r="T655" i="14"/>
  <c r="S655" i="14"/>
  <c r="R655" i="14"/>
  <c r="Q655" i="14"/>
  <c r="P655" i="14"/>
  <c r="O655" i="14"/>
  <c r="N655" i="14"/>
  <c r="M655" i="14"/>
  <c r="L655" i="14"/>
  <c r="K655" i="14"/>
  <c r="J655" i="14"/>
  <c r="I655" i="14"/>
  <c r="H655" i="14"/>
  <c r="G655" i="14"/>
  <c r="F655" i="14"/>
  <c r="E655" i="14"/>
  <c r="D655" i="14"/>
  <c r="C655" i="14"/>
  <c r="B655" i="14"/>
  <c r="A655" i="14"/>
  <c r="Z654" i="14"/>
  <c r="Y654" i="14"/>
  <c r="X654" i="14"/>
  <c r="W654" i="14"/>
  <c r="V654" i="14"/>
  <c r="U654" i="14"/>
  <c r="T654" i="14"/>
  <c r="S654" i="14"/>
  <c r="R654" i="14"/>
  <c r="Q654" i="14"/>
  <c r="P654" i="14"/>
  <c r="O654" i="14"/>
  <c r="N654" i="14"/>
  <c r="M654" i="14"/>
  <c r="L654" i="14"/>
  <c r="K654" i="14"/>
  <c r="J654" i="14"/>
  <c r="I654" i="14"/>
  <c r="H654" i="14"/>
  <c r="G654" i="14"/>
  <c r="F654" i="14"/>
  <c r="E654" i="14"/>
  <c r="D654" i="14"/>
  <c r="C654" i="14"/>
  <c r="B654" i="14"/>
  <c r="A654" i="14"/>
  <c r="Z653" i="14"/>
  <c r="Y653" i="14"/>
  <c r="X653" i="14"/>
  <c r="W653" i="14"/>
  <c r="V653" i="14"/>
  <c r="U653" i="14"/>
  <c r="T653" i="14"/>
  <c r="S653" i="14"/>
  <c r="R653" i="14"/>
  <c r="Q653" i="14"/>
  <c r="P653" i="14"/>
  <c r="O653" i="14"/>
  <c r="N653" i="14"/>
  <c r="M653" i="14"/>
  <c r="L653" i="14"/>
  <c r="K653" i="14"/>
  <c r="J653" i="14"/>
  <c r="I653" i="14"/>
  <c r="H653" i="14"/>
  <c r="G653" i="14"/>
  <c r="F653" i="14"/>
  <c r="E653" i="14"/>
  <c r="D653" i="14"/>
  <c r="C653" i="14"/>
  <c r="B653" i="14"/>
  <c r="A653" i="14"/>
  <c r="Z652" i="14"/>
  <c r="Y652" i="14"/>
  <c r="X652" i="14"/>
  <c r="W652" i="14"/>
  <c r="V652" i="14"/>
  <c r="U652" i="14"/>
  <c r="T652" i="14"/>
  <c r="S652" i="14"/>
  <c r="R652" i="14"/>
  <c r="Q652" i="14"/>
  <c r="P652" i="14"/>
  <c r="O652" i="14"/>
  <c r="N652" i="14"/>
  <c r="M652" i="14"/>
  <c r="L652" i="14"/>
  <c r="K652" i="14"/>
  <c r="J652" i="14"/>
  <c r="I652" i="14"/>
  <c r="H652" i="14"/>
  <c r="G652" i="14"/>
  <c r="F652" i="14"/>
  <c r="E652" i="14"/>
  <c r="D652" i="14"/>
  <c r="C652" i="14"/>
  <c r="B652" i="14"/>
  <c r="A652" i="14"/>
  <c r="Z651" i="14"/>
  <c r="Y651" i="14"/>
  <c r="X651" i="14"/>
  <c r="W651" i="14"/>
  <c r="V651" i="14"/>
  <c r="U651" i="14"/>
  <c r="T651" i="14"/>
  <c r="S651" i="14"/>
  <c r="R651" i="14"/>
  <c r="Q651" i="14"/>
  <c r="P651" i="14"/>
  <c r="O651" i="14"/>
  <c r="N651" i="14"/>
  <c r="M651" i="14"/>
  <c r="L651" i="14"/>
  <c r="K651" i="14"/>
  <c r="J651" i="14"/>
  <c r="I651" i="14"/>
  <c r="H651" i="14"/>
  <c r="G651" i="14"/>
  <c r="F651" i="14"/>
  <c r="E651" i="14"/>
  <c r="D651" i="14"/>
  <c r="C651" i="14"/>
  <c r="B651" i="14"/>
  <c r="A651" i="14"/>
  <c r="Z650" i="14"/>
  <c r="Y650" i="14"/>
  <c r="X650" i="14"/>
  <c r="W650" i="14"/>
  <c r="V650" i="14"/>
  <c r="U650" i="14"/>
  <c r="T650" i="14"/>
  <c r="S650" i="14"/>
  <c r="R650" i="14"/>
  <c r="Q650" i="14"/>
  <c r="P650" i="14"/>
  <c r="O650" i="14"/>
  <c r="N650" i="14"/>
  <c r="M650" i="14"/>
  <c r="L650" i="14"/>
  <c r="K650" i="14"/>
  <c r="J650" i="14"/>
  <c r="I650" i="14"/>
  <c r="H650" i="14"/>
  <c r="G650" i="14"/>
  <c r="F650" i="14"/>
  <c r="E650" i="14"/>
  <c r="D650" i="14"/>
  <c r="C650" i="14"/>
  <c r="B650" i="14"/>
  <c r="A650" i="14"/>
  <c r="Z649" i="14"/>
  <c r="Y649" i="14"/>
  <c r="X649" i="14"/>
  <c r="W649" i="14"/>
  <c r="V649" i="14"/>
  <c r="U649" i="14"/>
  <c r="T649" i="14"/>
  <c r="S649" i="14"/>
  <c r="R649" i="14"/>
  <c r="Q649" i="14"/>
  <c r="P649" i="14"/>
  <c r="O649" i="14"/>
  <c r="N649" i="14"/>
  <c r="M649" i="14"/>
  <c r="L649" i="14"/>
  <c r="K649" i="14"/>
  <c r="J649" i="14"/>
  <c r="I649" i="14"/>
  <c r="H649" i="14"/>
  <c r="G649" i="14"/>
  <c r="F649" i="14"/>
  <c r="E649" i="14"/>
  <c r="D649" i="14"/>
  <c r="C649" i="14"/>
  <c r="B649" i="14"/>
  <c r="A649" i="14"/>
  <c r="Z648" i="14"/>
  <c r="Y648" i="14"/>
  <c r="X648" i="14"/>
  <c r="W648" i="14"/>
  <c r="V648" i="14"/>
  <c r="U648" i="14"/>
  <c r="T648" i="14"/>
  <c r="S648" i="14"/>
  <c r="R648" i="14"/>
  <c r="Q648" i="14"/>
  <c r="P648" i="14"/>
  <c r="O648" i="14"/>
  <c r="N648" i="14"/>
  <c r="M648" i="14"/>
  <c r="L648" i="14"/>
  <c r="K648" i="14"/>
  <c r="J648" i="14"/>
  <c r="I648" i="14"/>
  <c r="H648" i="14"/>
  <c r="G648" i="14"/>
  <c r="F648" i="14"/>
  <c r="E648" i="14"/>
  <c r="D648" i="14"/>
  <c r="C648" i="14"/>
  <c r="B648" i="14"/>
  <c r="A648" i="14"/>
  <c r="Z647" i="14"/>
  <c r="Y647" i="14"/>
  <c r="X647" i="14"/>
  <c r="W647" i="14"/>
  <c r="V647" i="14"/>
  <c r="U647" i="14"/>
  <c r="T647" i="14"/>
  <c r="S647" i="14"/>
  <c r="R647" i="14"/>
  <c r="Q647" i="14"/>
  <c r="P647" i="14"/>
  <c r="O647" i="14"/>
  <c r="N647" i="14"/>
  <c r="M647" i="14"/>
  <c r="L647" i="14"/>
  <c r="K647" i="14"/>
  <c r="J647" i="14"/>
  <c r="I647" i="14"/>
  <c r="H647" i="14"/>
  <c r="G647" i="14"/>
  <c r="F647" i="14"/>
  <c r="E647" i="14"/>
  <c r="D647" i="14"/>
  <c r="C647" i="14"/>
  <c r="B647" i="14"/>
  <c r="A647" i="14"/>
  <c r="Z646" i="14"/>
  <c r="Y646" i="14"/>
  <c r="X646" i="14"/>
  <c r="W646" i="14"/>
  <c r="V646" i="14"/>
  <c r="U646" i="14"/>
  <c r="T646" i="14"/>
  <c r="S646" i="14"/>
  <c r="R646" i="14"/>
  <c r="Q646" i="14"/>
  <c r="P646" i="14"/>
  <c r="O646" i="14"/>
  <c r="N646" i="14"/>
  <c r="M646" i="14"/>
  <c r="L646" i="14"/>
  <c r="K646" i="14"/>
  <c r="J646" i="14"/>
  <c r="I646" i="14"/>
  <c r="H646" i="14"/>
  <c r="G646" i="14"/>
  <c r="F646" i="14"/>
  <c r="E646" i="14"/>
  <c r="D646" i="14"/>
  <c r="C646" i="14"/>
  <c r="B646" i="14"/>
  <c r="A646" i="14"/>
  <c r="Z645" i="14"/>
  <c r="Y645" i="14"/>
  <c r="X645" i="14"/>
  <c r="W645" i="14"/>
  <c r="V645" i="14"/>
  <c r="U645" i="14"/>
  <c r="T645" i="14"/>
  <c r="S645" i="14"/>
  <c r="R645" i="14"/>
  <c r="Q645" i="14"/>
  <c r="P645" i="14"/>
  <c r="O645" i="14"/>
  <c r="N645" i="14"/>
  <c r="M645" i="14"/>
  <c r="L645" i="14"/>
  <c r="K645" i="14"/>
  <c r="J645" i="14"/>
  <c r="I645" i="14"/>
  <c r="H645" i="14"/>
  <c r="G645" i="14"/>
  <c r="F645" i="14"/>
  <c r="E645" i="14"/>
  <c r="D645" i="14"/>
  <c r="C645" i="14"/>
  <c r="B645" i="14"/>
  <c r="A645" i="14"/>
  <c r="Z644" i="14"/>
  <c r="Y644" i="14"/>
  <c r="X644" i="14"/>
  <c r="W644" i="14"/>
  <c r="V644" i="14"/>
  <c r="U644" i="14"/>
  <c r="T644" i="14"/>
  <c r="S644" i="14"/>
  <c r="R644" i="14"/>
  <c r="Q644" i="14"/>
  <c r="P644" i="14"/>
  <c r="O644" i="14"/>
  <c r="N644" i="14"/>
  <c r="M644" i="14"/>
  <c r="L644" i="14"/>
  <c r="K644" i="14"/>
  <c r="J644" i="14"/>
  <c r="I644" i="14"/>
  <c r="H644" i="14"/>
  <c r="G644" i="14"/>
  <c r="F644" i="14"/>
  <c r="E644" i="14"/>
  <c r="D644" i="14"/>
  <c r="C644" i="14"/>
  <c r="B644" i="14"/>
  <c r="A644" i="14"/>
  <c r="Z643" i="14"/>
  <c r="Y643" i="14"/>
  <c r="X643" i="14"/>
  <c r="W643" i="14"/>
  <c r="V643" i="14"/>
  <c r="U643" i="14"/>
  <c r="T643" i="14"/>
  <c r="S643" i="14"/>
  <c r="R643" i="14"/>
  <c r="Q643" i="14"/>
  <c r="P643" i="14"/>
  <c r="O643" i="14"/>
  <c r="N643" i="14"/>
  <c r="M643" i="14"/>
  <c r="L643" i="14"/>
  <c r="K643" i="14"/>
  <c r="J643" i="14"/>
  <c r="I643" i="14"/>
  <c r="H643" i="14"/>
  <c r="G643" i="14"/>
  <c r="F643" i="14"/>
  <c r="E643" i="14"/>
  <c r="D643" i="14"/>
  <c r="C643" i="14"/>
  <c r="B643" i="14"/>
  <c r="A643" i="14"/>
  <c r="Z642" i="14"/>
  <c r="Y642" i="14"/>
  <c r="X642" i="14"/>
  <c r="W642" i="14"/>
  <c r="V642" i="14"/>
  <c r="U642" i="14"/>
  <c r="T642" i="14"/>
  <c r="S642" i="14"/>
  <c r="R642" i="14"/>
  <c r="Q642" i="14"/>
  <c r="P642" i="14"/>
  <c r="O642" i="14"/>
  <c r="N642" i="14"/>
  <c r="M642" i="14"/>
  <c r="L642" i="14"/>
  <c r="K642" i="14"/>
  <c r="J642" i="14"/>
  <c r="I642" i="14"/>
  <c r="H642" i="14"/>
  <c r="G642" i="14"/>
  <c r="F642" i="14"/>
  <c r="E642" i="14"/>
  <c r="D642" i="14"/>
  <c r="C642" i="14"/>
  <c r="B642" i="14"/>
  <c r="A642" i="14"/>
  <c r="Z641" i="14"/>
  <c r="Y641" i="14"/>
  <c r="X641" i="14"/>
  <c r="W641" i="14"/>
  <c r="V641" i="14"/>
  <c r="U641" i="14"/>
  <c r="T641" i="14"/>
  <c r="S641" i="14"/>
  <c r="R641" i="14"/>
  <c r="Q641" i="14"/>
  <c r="P641" i="14"/>
  <c r="O641" i="14"/>
  <c r="N641" i="14"/>
  <c r="M641" i="14"/>
  <c r="L641" i="14"/>
  <c r="K641" i="14"/>
  <c r="J641" i="14"/>
  <c r="I641" i="14"/>
  <c r="H641" i="14"/>
  <c r="G641" i="14"/>
  <c r="F641" i="14"/>
  <c r="E641" i="14"/>
  <c r="D641" i="14"/>
  <c r="C641" i="14"/>
  <c r="B641" i="14"/>
  <c r="A641" i="14"/>
  <c r="Z640" i="14"/>
  <c r="Y640" i="14"/>
  <c r="X640" i="14"/>
  <c r="W640" i="14"/>
  <c r="V640" i="14"/>
  <c r="U640" i="14"/>
  <c r="T640" i="14"/>
  <c r="S640" i="14"/>
  <c r="R640" i="14"/>
  <c r="Q640" i="14"/>
  <c r="P640" i="14"/>
  <c r="O640" i="14"/>
  <c r="N640" i="14"/>
  <c r="M640" i="14"/>
  <c r="L640" i="14"/>
  <c r="K640" i="14"/>
  <c r="J640" i="14"/>
  <c r="I640" i="14"/>
  <c r="H640" i="14"/>
  <c r="G640" i="14"/>
  <c r="F640" i="14"/>
  <c r="E640" i="14"/>
  <c r="D640" i="14"/>
  <c r="C640" i="14"/>
  <c r="B640" i="14"/>
  <c r="A640" i="14"/>
  <c r="Z639" i="14"/>
  <c r="Y639" i="14"/>
  <c r="X639" i="14"/>
  <c r="W639" i="14"/>
  <c r="V639" i="14"/>
  <c r="U639" i="14"/>
  <c r="T639" i="14"/>
  <c r="S639" i="14"/>
  <c r="R639" i="14"/>
  <c r="Q639" i="14"/>
  <c r="P639" i="14"/>
  <c r="O639" i="14"/>
  <c r="N639" i="14"/>
  <c r="M639" i="14"/>
  <c r="L639" i="14"/>
  <c r="K639" i="14"/>
  <c r="J639" i="14"/>
  <c r="I639" i="14"/>
  <c r="H639" i="14"/>
  <c r="G639" i="14"/>
  <c r="F639" i="14"/>
  <c r="E639" i="14"/>
  <c r="D639" i="14"/>
  <c r="C639" i="14"/>
  <c r="B639" i="14"/>
  <c r="A639" i="14"/>
  <c r="Z638" i="14"/>
  <c r="Y638" i="14"/>
  <c r="X638" i="14"/>
  <c r="W638" i="14"/>
  <c r="V638" i="14"/>
  <c r="U638" i="14"/>
  <c r="T638" i="14"/>
  <c r="S638" i="14"/>
  <c r="R638" i="14"/>
  <c r="Q638" i="14"/>
  <c r="P638" i="14"/>
  <c r="O638" i="14"/>
  <c r="N638" i="14"/>
  <c r="M638" i="14"/>
  <c r="L638" i="14"/>
  <c r="K638" i="14"/>
  <c r="J638" i="14"/>
  <c r="I638" i="14"/>
  <c r="H638" i="14"/>
  <c r="G638" i="14"/>
  <c r="F638" i="14"/>
  <c r="E638" i="14"/>
  <c r="D638" i="14"/>
  <c r="C638" i="14"/>
  <c r="B638" i="14"/>
  <c r="A638" i="14"/>
  <c r="Z637" i="14"/>
  <c r="Y637" i="14"/>
  <c r="X637" i="14"/>
  <c r="W637" i="14"/>
  <c r="V637" i="14"/>
  <c r="U637" i="14"/>
  <c r="T637" i="14"/>
  <c r="S637" i="14"/>
  <c r="R637" i="14"/>
  <c r="Q637" i="14"/>
  <c r="P637" i="14"/>
  <c r="O637" i="14"/>
  <c r="N637" i="14"/>
  <c r="M637" i="14"/>
  <c r="L637" i="14"/>
  <c r="K637" i="14"/>
  <c r="J637" i="14"/>
  <c r="I637" i="14"/>
  <c r="H637" i="14"/>
  <c r="G637" i="14"/>
  <c r="F637" i="14"/>
  <c r="E637" i="14"/>
  <c r="D637" i="14"/>
  <c r="C637" i="14"/>
  <c r="B637" i="14"/>
  <c r="A637" i="14"/>
  <c r="Z636" i="14"/>
  <c r="Y636" i="14"/>
  <c r="X636" i="14"/>
  <c r="W636" i="14"/>
  <c r="V636" i="14"/>
  <c r="U636" i="14"/>
  <c r="T636" i="14"/>
  <c r="S636" i="14"/>
  <c r="R636" i="14"/>
  <c r="Q636" i="14"/>
  <c r="P636" i="14"/>
  <c r="O636" i="14"/>
  <c r="N636" i="14"/>
  <c r="M636" i="14"/>
  <c r="L636" i="14"/>
  <c r="K636" i="14"/>
  <c r="J636" i="14"/>
  <c r="I636" i="14"/>
  <c r="H636" i="14"/>
  <c r="G636" i="14"/>
  <c r="F636" i="14"/>
  <c r="E636" i="14"/>
  <c r="D636" i="14"/>
  <c r="C636" i="14"/>
  <c r="B636" i="14"/>
  <c r="A636" i="14"/>
  <c r="Z635" i="14"/>
  <c r="Y635" i="14"/>
  <c r="X635" i="14"/>
  <c r="W635" i="14"/>
  <c r="V635" i="14"/>
  <c r="U635" i="14"/>
  <c r="T635" i="14"/>
  <c r="S635" i="14"/>
  <c r="R635" i="14"/>
  <c r="Q635" i="14"/>
  <c r="P635" i="14"/>
  <c r="O635" i="14"/>
  <c r="N635" i="14"/>
  <c r="M635" i="14"/>
  <c r="L635" i="14"/>
  <c r="K635" i="14"/>
  <c r="J635" i="14"/>
  <c r="I635" i="14"/>
  <c r="H635" i="14"/>
  <c r="G635" i="14"/>
  <c r="F635" i="14"/>
  <c r="E635" i="14"/>
  <c r="D635" i="14"/>
  <c r="C635" i="14"/>
  <c r="B635" i="14"/>
  <c r="A635" i="14"/>
  <c r="Z634" i="14"/>
  <c r="Y634" i="14"/>
  <c r="X634" i="14"/>
  <c r="W634" i="14"/>
  <c r="V634" i="14"/>
  <c r="U634" i="14"/>
  <c r="T634" i="14"/>
  <c r="S634" i="14"/>
  <c r="R634" i="14"/>
  <c r="Q634" i="14"/>
  <c r="P634" i="14"/>
  <c r="O634" i="14"/>
  <c r="N634" i="14"/>
  <c r="M634" i="14"/>
  <c r="L634" i="14"/>
  <c r="K634" i="14"/>
  <c r="J634" i="14"/>
  <c r="I634" i="14"/>
  <c r="H634" i="14"/>
  <c r="G634" i="14"/>
  <c r="F634" i="14"/>
  <c r="E634" i="14"/>
  <c r="D634" i="14"/>
  <c r="C634" i="14"/>
  <c r="B634" i="14"/>
  <c r="A634" i="14"/>
  <c r="Z633" i="14"/>
  <c r="Y633" i="14"/>
  <c r="X633" i="14"/>
  <c r="W633" i="14"/>
  <c r="V633" i="14"/>
  <c r="U633" i="14"/>
  <c r="T633" i="14"/>
  <c r="S633" i="14"/>
  <c r="R633" i="14"/>
  <c r="Q633" i="14"/>
  <c r="P633" i="14"/>
  <c r="O633" i="14"/>
  <c r="N633" i="14"/>
  <c r="M633" i="14"/>
  <c r="L633" i="14"/>
  <c r="K633" i="14"/>
  <c r="J633" i="14"/>
  <c r="I633" i="14"/>
  <c r="H633" i="14"/>
  <c r="G633" i="14"/>
  <c r="F633" i="14"/>
  <c r="E633" i="14"/>
  <c r="D633" i="14"/>
  <c r="C633" i="14"/>
  <c r="B633" i="14"/>
  <c r="A633" i="14"/>
  <c r="Z632" i="14"/>
  <c r="Y632" i="14"/>
  <c r="X632" i="14"/>
  <c r="W632" i="14"/>
  <c r="V632" i="14"/>
  <c r="U632" i="14"/>
  <c r="T632" i="14"/>
  <c r="S632" i="14"/>
  <c r="R632" i="14"/>
  <c r="Q632" i="14"/>
  <c r="P632" i="14"/>
  <c r="O632" i="14"/>
  <c r="N632" i="14"/>
  <c r="M632" i="14"/>
  <c r="L632" i="14"/>
  <c r="K632" i="14"/>
  <c r="J632" i="14"/>
  <c r="I632" i="14"/>
  <c r="H632" i="14"/>
  <c r="G632" i="14"/>
  <c r="F632" i="14"/>
  <c r="E632" i="14"/>
  <c r="D632" i="14"/>
  <c r="C632" i="14"/>
  <c r="B632" i="14"/>
  <c r="A632" i="14"/>
  <c r="Z631" i="14"/>
  <c r="Y631" i="14"/>
  <c r="X631" i="14"/>
  <c r="W631" i="14"/>
  <c r="V631" i="14"/>
  <c r="U631" i="14"/>
  <c r="T631" i="14"/>
  <c r="S631" i="14"/>
  <c r="R631" i="14"/>
  <c r="Q631" i="14"/>
  <c r="P631" i="14"/>
  <c r="O631" i="14"/>
  <c r="N631" i="14"/>
  <c r="M631" i="14"/>
  <c r="L631" i="14"/>
  <c r="K631" i="14"/>
  <c r="J631" i="14"/>
  <c r="I631" i="14"/>
  <c r="H631" i="14"/>
  <c r="G631" i="14"/>
  <c r="F631" i="14"/>
  <c r="E631" i="14"/>
  <c r="D631" i="14"/>
  <c r="C631" i="14"/>
  <c r="B631" i="14"/>
  <c r="A631" i="14"/>
  <c r="Z630" i="14"/>
  <c r="Y630" i="14"/>
  <c r="X630" i="14"/>
  <c r="W630" i="14"/>
  <c r="V630" i="14"/>
  <c r="U630" i="14"/>
  <c r="T630" i="14"/>
  <c r="S630" i="14"/>
  <c r="R630" i="14"/>
  <c r="Q630" i="14"/>
  <c r="P630" i="14"/>
  <c r="O630" i="14"/>
  <c r="N630" i="14"/>
  <c r="M630" i="14"/>
  <c r="L630" i="14"/>
  <c r="K630" i="14"/>
  <c r="J630" i="14"/>
  <c r="I630" i="14"/>
  <c r="H630" i="14"/>
  <c r="G630" i="14"/>
  <c r="F630" i="14"/>
  <c r="E630" i="14"/>
  <c r="D630" i="14"/>
  <c r="C630" i="14"/>
  <c r="B630" i="14"/>
  <c r="A630" i="14"/>
  <c r="Z629" i="14"/>
  <c r="Y629" i="14"/>
  <c r="X629" i="14"/>
  <c r="W629" i="14"/>
  <c r="V629" i="14"/>
  <c r="U629" i="14"/>
  <c r="T629" i="14"/>
  <c r="S629" i="14"/>
  <c r="R629" i="14"/>
  <c r="Q629" i="14"/>
  <c r="P629" i="14"/>
  <c r="O629" i="14"/>
  <c r="N629" i="14"/>
  <c r="M629" i="14"/>
  <c r="L629" i="14"/>
  <c r="K629" i="14"/>
  <c r="J629" i="14"/>
  <c r="I629" i="14"/>
  <c r="H629" i="14"/>
  <c r="G629" i="14"/>
  <c r="F629" i="14"/>
  <c r="E629" i="14"/>
  <c r="D629" i="14"/>
  <c r="C629" i="14"/>
  <c r="B629" i="14"/>
  <c r="A629" i="14"/>
  <c r="Z628" i="14"/>
  <c r="Y628" i="14"/>
  <c r="X628" i="14"/>
  <c r="W628" i="14"/>
  <c r="V628" i="14"/>
  <c r="U628" i="14"/>
  <c r="T628" i="14"/>
  <c r="S628" i="14"/>
  <c r="R628" i="14"/>
  <c r="Q628" i="14"/>
  <c r="P628" i="14"/>
  <c r="O628" i="14"/>
  <c r="N628" i="14"/>
  <c r="M628" i="14"/>
  <c r="L628" i="14"/>
  <c r="K628" i="14"/>
  <c r="J628" i="14"/>
  <c r="I628" i="14"/>
  <c r="H628" i="14"/>
  <c r="G628" i="14"/>
  <c r="F628" i="14"/>
  <c r="E628" i="14"/>
  <c r="D628" i="14"/>
  <c r="C628" i="14"/>
  <c r="B628" i="14"/>
  <c r="A628" i="14"/>
  <c r="Z627" i="14"/>
  <c r="Y627" i="14"/>
  <c r="X627" i="14"/>
  <c r="W627" i="14"/>
  <c r="V627" i="14"/>
  <c r="U627" i="14"/>
  <c r="T627" i="14"/>
  <c r="S627" i="14"/>
  <c r="R627" i="14"/>
  <c r="Q627" i="14"/>
  <c r="P627" i="14"/>
  <c r="O627" i="14"/>
  <c r="N627" i="14"/>
  <c r="M627" i="14"/>
  <c r="L627" i="14"/>
  <c r="K627" i="14"/>
  <c r="J627" i="14"/>
  <c r="I627" i="14"/>
  <c r="H627" i="14"/>
  <c r="G627" i="14"/>
  <c r="F627" i="14"/>
  <c r="E627" i="14"/>
  <c r="D627" i="14"/>
  <c r="C627" i="14"/>
  <c r="B627" i="14"/>
  <c r="A627" i="14"/>
  <c r="Z626" i="14"/>
  <c r="Y626" i="14"/>
  <c r="X626" i="14"/>
  <c r="W626" i="14"/>
  <c r="V626" i="14"/>
  <c r="U626" i="14"/>
  <c r="T626" i="14"/>
  <c r="S626" i="14"/>
  <c r="R626" i="14"/>
  <c r="Q626" i="14"/>
  <c r="P626" i="14"/>
  <c r="O626" i="14"/>
  <c r="N626" i="14"/>
  <c r="M626" i="14"/>
  <c r="L626" i="14"/>
  <c r="K626" i="14"/>
  <c r="J626" i="14"/>
  <c r="I626" i="14"/>
  <c r="H626" i="14"/>
  <c r="G626" i="14"/>
  <c r="F626" i="14"/>
  <c r="E626" i="14"/>
  <c r="D626" i="14"/>
  <c r="C626" i="14"/>
  <c r="B626" i="14"/>
  <c r="A626" i="14"/>
  <c r="Z625" i="14"/>
  <c r="Y625" i="14"/>
  <c r="X625" i="14"/>
  <c r="W625" i="14"/>
  <c r="V625" i="14"/>
  <c r="U625" i="14"/>
  <c r="T625" i="14"/>
  <c r="S625" i="14"/>
  <c r="R625" i="14"/>
  <c r="Q625" i="14"/>
  <c r="P625" i="14"/>
  <c r="O625" i="14"/>
  <c r="N625" i="14"/>
  <c r="M625" i="14"/>
  <c r="L625" i="14"/>
  <c r="K625" i="14"/>
  <c r="J625" i="14"/>
  <c r="I625" i="14"/>
  <c r="H625" i="14"/>
  <c r="G625" i="14"/>
  <c r="F625" i="14"/>
  <c r="E625" i="14"/>
  <c r="D625" i="14"/>
  <c r="C625" i="14"/>
  <c r="B625" i="14"/>
  <c r="A625" i="14"/>
  <c r="Z624" i="14"/>
  <c r="Y624" i="14"/>
  <c r="X624" i="14"/>
  <c r="W624" i="14"/>
  <c r="V624" i="14"/>
  <c r="U624" i="14"/>
  <c r="T624" i="14"/>
  <c r="S624" i="14"/>
  <c r="R624" i="14"/>
  <c r="Q624" i="14"/>
  <c r="P624" i="14"/>
  <c r="O624" i="14"/>
  <c r="N624" i="14"/>
  <c r="M624" i="14"/>
  <c r="L624" i="14"/>
  <c r="K624" i="14"/>
  <c r="J624" i="14"/>
  <c r="I624" i="14"/>
  <c r="H624" i="14"/>
  <c r="G624" i="14"/>
  <c r="F624" i="14"/>
  <c r="E624" i="14"/>
  <c r="D624" i="14"/>
  <c r="C624" i="14"/>
  <c r="B624" i="14"/>
  <c r="A624" i="14"/>
  <c r="Z623" i="14"/>
  <c r="Y623" i="14"/>
  <c r="X623" i="14"/>
  <c r="W623" i="14"/>
  <c r="V623" i="14"/>
  <c r="U623" i="14"/>
  <c r="T623" i="14"/>
  <c r="S623" i="14"/>
  <c r="R623" i="14"/>
  <c r="Q623" i="14"/>
  <c r="P623" i="14"/>
  <c r="O623" i="14"/>
  <c r="N623" i="14"/>
  <c r="M623" i="14"/>
  <c r="L623" i="14"/>
  <c r="K623" i="14"/>
  <c r="J623" i="14"/>
  <c r="I623" i="14"/>
  <c r="H623" i="14"/>
  <c r="G623" i="14"/>
  <c r="F623" i="14"/>
  <c r="E623" i="14"/>
  <c r="D623" i="14"/>
  <c r="C623" i="14"/>
  <c r="B623" i="14"/>
  <c r="A623" i="14"/>
  <c r="Z622" i="14"/>
  <c r="Y622" i="14"/>
  <c r="X622" i="14"/>
  <c r="W622" i="14"/>
  <c r="V622" i="14"/>
  <c r="U622" i="14"/>
  <c r="T622" i="14"/>
  <c r="S622" i="14"/>
  <c r="R622" i="14"/>
  <c r="Q622" i="14"/>
  <c r="P622" i="14"/>
  <c r="O622" i="14"/>
  <c r="N622" i="14"/>
  <c r="M622" i="14"/>
  <c r="L622" i="14"/>
  <c r="K622" i="14"/>
  <c r="J622" i="14"/>
  <c r="I622" i="14"/>
  <c r="H622" i="14"/>
  <c r="G622" i="14"/>
  <c r="F622" i="14"/>
  <c r="E622" i="14"/>
  <c r="D622" i="14"/>
  <c r="C622" i="14"/>
  <c r="B622" i="14"/>
  <c r="A622" i="14"/>
  <c r="Z621" i="14"/>
  <c r="Y621" i="14"/>
  <c r="X621" i="14"/>
  <c r="W621" i="14"/>
  <c r="V621" i="14"/>
  <c r="U621" i="14"/>
  <c r="T621" i="14"/>
  <c r="S621" i="14"/>
  <c r="R621" i="14"/>
  <c r="Q621" i="14"/>
  <c r="P621" i="14"/>
  <c r="O621" i="14"/>
  <c r="N621" i="14"/>
  <c r="M621" i="14"/>
  <c r="L621" i="14"/>
  <c r="K621" i="14"/>
  <c r="J621" i="14"/>
  <c r="I621" i="14"/>
  <c r="H621" i="14"/>
  <c r="G621" i="14"/>
  <c r="F621" i="14"/>
  <c r="E621" i="14"/>
  <c r="D621" i="14"/>
  <c r="C621" i="14"/>
  <c r="B621" i="14"/>
  <c r="A621" i="14"/>
  <c r="Z620" i="14"/>
  <c r="Y620" i="14"/>
  <c r="X620" i="14"/>
  <c r="W620" i="14"/>
  <c r="V620" i="14"/>
  <c r="U620" i="14"/>
  <c r="T620" i="14"/>
  <c r="S620" i="14"/>
  <c r="R620" i="14"/>
  <c r="Q620" i="14"/>
  <c r="P620" i="14"/>
  <c r="O620" i="14"/>
  <c r="N620" i="14"/>
  <c r="M620" i="14"/>
  <c r="L620" i="14"/>
  <c r="K620" i="14"/>
  <c r="J620" i="14"/>
  <c r="I620" i="14"/>
  <c r="H620" i="14"/>
  <c r="G620" i="14"/>
  <c r="F620" i="14"/>
  <c r="E620" i="14"/>
  <c r="D620" i="14"/>
  <c r="C620" i="14"/>
  <c r="B620" i="14"/>
  <c r="A620" i="14"/>
  <c r="Z619" i="14"/>
  <c r="Y619" i="14"/>
  <c r="X619" i="14"/>
  <c r="W619" i="14"/>
  <c r="V619" i="14"/>
  <c r="U619" i="14"/>
  <c r="T619" i="14"/>
  <c r="S619" i="14"/>
  <c r="R619" i="14"/>
  <c r="Q619" i="14"/>
  <c r="P619" i="14"/>
  <c r="O619" i="14"/>
  <c r="N619" i="14"/>
  <c r="M619" i="14"/>
  <c r="L619" i="14"/>
  <c r="K619" i="14"/>
  <c r="J619" i="14"/>
  <c r="I619" i="14"/>
  <c r="H619" i="14"/>
  <c r="G619" i="14"/>
  <c r="F619" i="14"/>
  <c r="E619" i="14"/>
  <c r="D619" i="14"/>
  <c r="C619" i="14"/>
  <c r="B619" i="14"/>
  <c r="A619" i="14"/>
  <c r="Z618" i="14"/>
  <c r="Y618" i="14"/>
  <c r="X618" i="14"/>
  <c r="W618" i="14"/>
  <c r="V618" i="14"/>
  <c r="U618" i="14"/>
  <c r="T618" i="14"/>
  <c r="S618" i="14"/>
  <c r="R618" i="14"/>
  <c r="Q618" i="14"/>
  <c r="P618" i="14"/>
  <c r="O618" i="14"/>
  <c r="N618" i="14"/>
  <c r="M618" i="14"/>
  <c r="L618" i="14"/>
  <c r="K618" i="14"/>
  <c r="J618" i="14"/>
  <c r="I618" i="14"/>
  <c r="H618" i="14"/>
  <c r="G618" i="14"/>
  <c r="F618" i="14"/>
  <c r="E618" i="14"/>
  <c r="D618" i="14"/>
  <c r="C618" i="14"/>
  <c r="B618" i="14"/>
  <c r="A618" i="14"/>
  <c r="Z617" i="14"/>
  <c r="Y617" i="14"/>
  <c r="X617" i="14"/>
  <c r="W617" i="14"/>
  <c r="V617" i="14"/>
  <c r="U617" i="14"/>
  <c r="T617" i="14"/>
  <c r="S617" i="14"/>
  <c r="R617" i="14"/>
  <c r="Q617" i="14"/>
  <c r="P617" i="14"/>
  <c r="O617" i="14"/>
  <c r="N617" i="14"/>
  <c r="M617" i="14"/>
  <c r="L617" i="14"/>
  <c r="K617" i="14"/>
  <c r="J617" i="14"/>
  <c r="I617" i="14"/>
  <c r="H617" i="14"/>
  <c r="G617" i="14"/>
  <c r="F617" i="14"/>
  <c r="E617" i="14"/>
  <c r="D617" i="14"/>
  <c r="C617" i="14"/>
  <c r="B617" i="14"/>
  <c r="A617" i="14"/>
  <c r="Z616" i="14"/>
  <c r="Y616" i="14"/>
  <c r="X616" i="14"/>
  <c r="W616" i="14"/>
  <c r="V616" i="14"/>
  <c r="U616" i="14"/>
  <c r="T616" i="14"/>
  <c r="S616" i="14"/>
  <c r="R616" i="14"/>
  <c r="Q616" i="14"/>
  <c r="P616" i="14"/>
  <c r="O616" i="14"/>
  <c r="N616" i="14"/>
  <c r="M616" i="14"/>
  <c r="L616" i="14"/>
  <c r="K616" i="14"/>
  <c r="J616" i="14"/>
  <c r="I616" i="14"/>
  <c r="H616" i="14"/>
  <c r="G616" i="14"/>
  <c r="F616" i="14"/>
  <c r="E616" i="14"/>
  <c r="D616" i="14"/>
  <c r="C616" i="14"/>
  <c r="B616" i="14"/>
  <c r="A616" i="14"/>
  <c r="Z615" i="14"/>
  <c r="Y615" i="14"/>
  <c r="X615" i="14"/>
  <c r="W615" i="14"/>
  <c r="V615" i="14"/>
  <c r="U615" i="14"/>
  <c r="T615" i="14"/>
  <c r="S615" i="14"/>
  <c r="R615" i="14"/>
  <c r="Q615" i="14"/>
  <c r="P615" i="14"/>
  <c r="O615" i="14"/>
  <c r="N615" i="14"/>
  <c r="M615" i="14"/>
  <c r="L615" i="14"/>
  <c r="K615" i="14"/>
  <c r="J615" i="14"/>
  <c r="I615" i="14"/>
  <c r="H615" i="14"/>
  <c r="G615" i="14"/>
  <c r="F615" i="14"/>
  <c r="E615" i="14"/>
  <c r="D615" i="14"/>
  <c r="C615" i="14"/>
  <c r="B615" i="14"/>
  <c r="A615" i="14"/>
  <c r="Z614" i="14"/>
  <c r="Y614" i="14"/>
  <c r="X614" i="14"/>
  <c r="W614" i="14"/>
  <c r="V614" i="14"/>
  <c r="U614" i="14"/>
  <c r="T614" i="14"/>
  <c r="S614" i="14"/>
  <c r="R614" i="14"/>
  <c r="Q614" i="14"/>
  <c r="P614" i="14"/>
  <c r="O614" i="14"/>
  <c r="N614" i="14"/>
  <c r="M614" i="14"/>
  <c r="L614" i="14"/>
  <c r="K614" i="14"/>
  <c r="J614" i="14"/>
  <c r="I614" i="14"/>
  <c r="H614" i="14"/>
  <c r="G614" i="14"/>
  <c r="F614" i="14"/>
  <c r="E614" i="14"/>
  <c r="D614" i="14"/>
  <c r="C614" i="14"/>
  <c r="B614" i="14"/>
  <c r="A614" i="14"/>
  <c r="Z613" i="14"/>
  <c r="Y613" i="14"/>
  <c r="X613" i="14"/>
  <c r="W613" i="14"/>
  <c r="V613" i="14"/>
  <c r="U613" i="14"/>
  <c r="T613" i="14"/>
  <c r="S613" i="14"/>
  <c r="R613" i="14"/>
  <c r="Q613" i="14"/>
  <c r="P613" i="14"/>
  <c r="O613" i="14"/>
  <c r="N613" i="14"/>
  <c r="M613" i="14"/>
  <c r="L613" i="14"/>
  <c r="K613" i="14"/>
  <c r="J613" i="14"/>
  <c r="I613" i="14"/>
  <c r="H613" i="14"/>
  <c r="G613" i="14"/>
  <c r="F613" i="14"/>
  <c r="E613" i="14"/>
  <c r="D613" i="14"/>
  <c r="C613" i="14"/>
  <c r="B613" i="14"/>
  <c r="A613" i="14"/>
  <c r="Z612" i="14"/>
  <c r="Y612" i="14"/>
  <c r="X612" i="14"/>
  <c r="W612" i="14"/>
  <c r="V612" i="14"/>
  <c r="U612" i="14"/>
  <c r="T612" i="14"/>
  <c r="S612" i="14"/>
  <c r="R612" i="14"/>
  <c r="Q612" i="14"/>
  <c r="P612" i="14"/>
  <c r="O612" i="14"/>
  <c r="N612" i="14"/>
  <c r="M612" i="14"/>
  <c r="L612" i="14"/>
  <c r="K612" i="14"/>
  <c r="J612" i="14"/>
  <c r="I612" i="14"/>
  <c r="H612" i="14"/>
  <c r="G612" i="14"/>
  <c r="F612" i="14"/>
  <c r="E612" i="14"/>
  <c r="D612" i="14"/>
  <c r="C612" i="14"/>
  <c r="B612" i="14"/>
  <c r="A612" i="14"/>
  <c r="Z611" i="14"/>
  <c r="Y611" i="14"/>
  <c r="X611" i="14"/>
  <c r="W611" i="14"/>
  <c r="V611" i="14"/>
  <c r="U611" i="14"/>
  <c r="T611" i="14"/>
  <c r="S611" i="14"/>
  <c r="R611" i="14"/>
  <c r="Q611" i="14"/>
  <c r="P611" i="14"/>
  <c r="O611" i="14"/>
  <c r="N611" i="14"/>
  <c r="M611" i="14"/>
  <c r="L611" i="14"/>
  <c r="K611" i="14"/>
  <c r="J611" i="14"/>
  <c r="I611" i="14"/>
  <c r="H611" i="14"/>
  <c r="G611" i="14"/>
  <c r="F611" i="14"/>
  <c r="E611" i="14"/>
  <c r="D611" i="14"/>
  <c r="C611" i="14"/>
  <c r="B611" i="14"/>
  <c r="A611" i="14"/>
  <c r="Z610" i="14"/>
  <c r="Y610" i="14"/>
  <c r="X610" i="14"/>
  <c r="W610" i="14"/>
  <c r="V610" i="14"/>
  <c r="U610" i="14"/>
  <c r="T610" i="14"/>
  <c r="S610" i="14"/>
  <c r="R610" i="14"/>
  <c r="Q610" i="14"/>
  <c r="P610" i="14"/>
  <c r="O610" i="14"/>
  <c r="N610" i="14"/>
  <c r="M610" i="14"/>
  <c r="L610" i="14"/>
  <c r="K610" i="14"/>
  <c r="J610" i="14"/>
  <c r="I610" i="14"/>
  <c r="H610" i="14"/>
  <c r="G610" i="14"/>
  <c r="F610" i="14"/>
  <c r="E610" i="14"/>
  <c r="D610" i="14"/>
  <c r="C610" i="14"/>
  <c r="B610" i="14"/>
  <c r="A610" i="14"/>
  <c r="Z609" i="14"/>
  <c r="Y609" i="14"/>
  <c r="X609" i="14"/>
  <c r="W609" i="14"/>
  <c r="V609" i="14"/>
  <c r="U609" i="14"/>
  <c r="T609" i="14"/>
  <c r="S609" i="14"/>
  <c r="R609" i="14"/>
  <c r="Q609" i="14"/>
  <c r="P609" i="14"/>
  <c r="O609" i="14"/>
  <c r="N609" i="14"/>
  <c r="M609" i="14"/>
  <c r="L609" i="14"/>
  <c r="K609" i="14"/>
  <c r="J609" i="14"/>
  <c r="I609" i="14"/>
  <c r="H609" i="14"/>
  <c r="G609" i="14"/>
  <c r="F609" i="14"/>
  <c r="E609" i="14"/>
  <c r="D609" i="14"/>
  <c r="C609" i="14"/>
  <c r="B609" i="14"/>
  <c r="A609" i="14"/>
  <c r="Z608" i="14"/>
  <c r="Y608" i="14"/>
  <c r="X608" i="14"/>
  <c r="W608" i="14"/>
  <c r="V608" i="14"/>
  <c r="U608" i="14"/>
  <c r="T608" i="14"/>
  <c r="S608" i="14"/>
  <c r="R608" i="14"/>
  <c r="Q608" i="14"/>
  <c r="P608" i="14"/>
  <c r="O608" i="14"/>
  <c r="N608" i="14"/>
  <c r="M608" i="14"/>
  <c r="L608" i="14"/>
  <c r="K608" i="14"/>
  <c r="J608" i="14"/>
  <c r="I608" i="14"/>
  <c r="H608" i="14"/>
  <c r="G608" i="14"/>
  <c r="F608" i="14"/>
  <c r="E608" i="14"/>
  <c r="D608" i="14"/>
  <c r="C608" i="14"/>
  <c r="B608" i="14"/>
  <c r="A608" i="14"/>
  <c r="Z607" i="14"/>
  <c r="Y607" i="14"/>
  <c r="X607" i="14"/>
  <c r="W607" i="14"/>
  <c r="V607" i="14"/>
  <c r="U607" i="14"/>
  <c r="T607" i="14"/>
  <c r="S607" i="14"/>
  <c r="R607" i="14"/>
  <c r="Q607" i="14"/>
  <c r="P607" i="14"/>
  <c r="O607" i="14"/>
  <c r="N607" i="14"/>
  <c r="M607" i="14"/>
  <c r="L607" i="14"/>
  <c r="K607" i="14"/>
  <c r="J607" i="14"/>
  <c r="I607" i="14"/>
  <c r="H607" i="14"/>
  <c r="G607" i="14"/>
  <c r="F607" i="14"/>
  <c r="E607" i="14"/>
  <c r="D607" i="14"/>
  <c r="C607" i="14"/>
  <c r="B607" i="14"/>
  <c r="A607" i="14"/>
  <c r="Z606" i="14"/>
  <c r="Y606" i="14"/>
  <c r="X606" i="14"/>
  <c r="W606" i="14"/>
  <c r="V606" i="14"/>
  <c r="U606" i="14"/>
  <c r="T606" i="14"/>
  <c r="S606" i="14"/>
  <c r="R606" i="14"/>
  <c r="Q606" i="14"/>
  <c r="P606" i="14"/>
  <c r="O606" i="14"/>
  <c r="N606" i="14"/>
  <c r="M606" i="14"/>
  <c r="L606" i="14"/>
  <c r="K606" i="14"/>
  <c r="J606" i="14"/>
  <c r="I606" i="14"/>
  <c r="H606" i="14"/>
  <c r="G606" i="14"/>
  <c r="F606" i="14"/>
  <c r="E606" i="14"/>
  <c r="D606" i="14"/>
  <c r="C606" i="14"/>
  <c r="B606" i="14"/>
  <c r="A606" i="14"/>
  <c r="Z605" i="14"/>
  <c r="Y605" i="14"/>
  <c r="X605" i="14"/>
  <c r="W605" i="14"/>
  <c r="V605" i="14"/>
  <c r="U605" i="14"/>
  <c r="T605" i="14"/>
  <c r="S605" i="14"/>
  <c r="R605" i="14"/>
  <c r="Q605" i="14"/>
  <c r="P605" i="14"/>
  <c r="O605" i="14"/>
  <c r="N605" i="14"/>
  <c r="M605" i="14"/>
  <c r="L605" i="14"/>
  <c r="K605" i="14"/>
  <c r="J605" i="14"/>
  <c r="I605" i="14"/>
  <c r="H605" i="14"/>
  <c r="G605" i="14"/>
  <c r="F605" i="14"/>
  <c r="E605" i="14"/>
  <c r="D605" i="14"/>
  <c r="C605" i="14"/>
  <c r="B605" i="14"/>
  <c r="A605" i="14"/>
  <c r="Z604" i="14"/>
  <c r="Y604" i="14"/>
  <c r="X604" i="14"/>
  <c r="W604" i="14"/>
  <c r="V604" i="14"/>
  <c r="U604" i="14"/>
  <c r="T604" i="14"/>
  <c r="S604" i="14"/>
  <c r="R604" i="14"/>
  <c r="Q604" i="14"/>
  <c r="P604" i="14"/>
  <c r="O604" i="14"/>
  <c r="N604" i="14"/>
  <c r="M604" i="14"/>
  <c r="L604" i="14"/>
  <c r="K604" i="14"/>
  <c r="J604" i="14"/>
  <c r="I604" i="14"/>
  <c r="H604" i="14"/>
  <c r="G604" i="14"/>
  <c r="F604" i="14"/>
  <c r="E604" i="14"/>
  <c r="D604" i="14"/>
  <c r="C604" i="14"/>
  <c r="B604" i="14"/>
  <c r="A604" i="14"/>
  <c r="Z603" i="14"/>
  <c r="Y603" i="14"/>
  <c r="X603" i="14"/>
  <c r="W603" i="14"/>
  <c r="V603" i="14"/>
  <c r="U603" i="14"/>
  <c r="T603" i="14"/>
  <c r="S603" i="14"/>
  <c r="R603" i="14"/>
  <c r="Q603" i="14"/>
  <c r="P603" i="14"/>
  <c r="O603" i="14"/>
  <c r="N603" i="14"/>
  <c r="M603" i="14"/>
  <c r="L603" i="14"/>
  <c r="K603" i="14"/>
  <c r="J603" i="14"/>
  <c r="I603" i="14"/>
  <c r="H603" i="14"/>
  <c r="G603" i="14"/>
  <c r="F603" i="14"/>
  <c r="E603" i="14"/>
  <c r="D603" i="14"/>
  <c r="C603" i="14"/>
  <c r="B603" i="14"/>
  <c r="A603" i="14"/>
  <c r="Z602" i="14"/>
  <c r="Y602" i="14"/>
  <c r="X602" i="14"/>
  <c r="W602" i="14"/>
  <c r="V602" i="14"/>
  <c r="U602" i="14"/>
  <c r="T602" i="14"/>
  <c r="S602" i="14"/>
  <c r="R602" i="14"/>
  <c r="Q602" i="14"/>
  <c r="P602" i="14"/>
  <c r="O602" i="14"/>
  <c r="N602" i="14"/>
  <c r="M602" i="14"/>
  <c r="L602" i="14"/>
  <c r="K602" i="14"/>
  <c r="J602" i="14"/>
  <c r="I602" i="14"/>
  <c r="H602" i="14"/>
  <c r="G602" i="14"/>
  <c r="F602" i="14"/>
  <c r="E602" i="14"/>
  <c r="D602" i="14"/>
  <c r="C602" i="14"/>
  <c r="B602" i="14"/>
  <c r="A602" i="14"/>
  <c r="Z601" i="14"/>
  <c r="Y601" i="14"/>
  <c r="X601" i="14"/>
  <c r="W601" i="14"/>
  <c r="V601" i="14"/>
  <c r="U601" i="14"/>
  <c r="T601" i="14"/>
  <c r="S601" i="14"/>
  <c r="R601" i="14"/>
  <c r="Q601" i="14"/>
  <c r="P601" i="14"/>
  <c r="O601" i="14"/>
  <c r="N601" i="14"/>
  <c r="M601" i="14"/>
  <c r="L601" i="14"/>
  <c r="K601" i="14"/>
  <c r="J601" i="14"/>
  <c r="I601" i="14"/>
  <c r="H601" i="14"/>
  <c r="G601" i="14"/>
  <c r="F601" i="14"/>
  <c r="E601" i="14"/>
  <c r="D601" i="14"/>
  <c r="C601" i="14"/>
  <c r="B601" i="14"/>
  <c r="A601" i="14"/>
  <c r="Z600" i="14"/>
  <c r="Y600" i="14"/>
  <c r="X600" i="14"/>
  <c r="W600" i="14"/>
  <c r="V600" i="14"/>
  <c r="U600" i="14"/>
  <c r="T600" i="14"/>
  <c r="S600" i="14"/>
  <c r="R600" i="14"/>
  <c r="Q600" i="14"/>
  <c r="P600" i="14"/>
  <c r="O600" i="14"/>
  <c r="N600" i="14"/>
  <c r="M600" i="14"/>
  <c r="L600" i="14"/>
  <c r="K600" i="14"/>
  <c r="J600" i="14"/>
  <c r="I600" i="14"/>
  <c r="H600" i="14"/>
  <c r="G600" i="14"/>
  <c r="F600" i="14"/>
  <c r="E600" i="14"/>
  <c r="D600" i="14"/>
  <c r="C600" i="14"/>
  <c r="B600" i="14"/>
  <c r="A600" i="14"/>
  <c r="Z599" i="14"/>
  <c r="Y599" i="14"/>
  <c r="X599" i="14"/>
  <c r="W599" i="14"/>
  <c r="V599" i="14"/>
  <c r="U599" i="14"/>
  <c r="T599" i="14"/>
  <c r="S599" i="14"/>
  <c r="R599" i="14"/>
  <c r="Q599" i="14"/>
  <c r="P599" i="14"/>
  <c r="O599" i="14"/>
  <c r="N599" i="14"/>
  <c r="M599" i="14"/>
  <c r="L599" i="14"/>
  <c r="K599" i="14"/>
  <c r="J599" i="14"/>
  <c r="I599" i="14"/>
  <c r="H599" i="14"/>
  <c r="G599" i="14"/>
  <c r="F599" i="14"/>
  <c r="E599" i="14"/>
  <c r="D599" i="14"/>
  <c r="C599" i="14"/>
  <c r="B599" i="14"/>
  <c r="A599" i="14"/>
  <c r="Z598" i="14"/>
  <c r="Y598" i="14"/>
  <c r="X598" i="14"/>
  <c r="W598" i="14"/>
  <c r="V598" i="14"/>
  <c r="U598" i="14"/>
  <c r="T598" i="14"/>
  <c r="S598" i="14"/>
  <c r="R598" i="14"/>
  <c r="Q598" i="14"/>
  <c r="P598" i="14"/>
  <c r="O598" i="14"/>
  <c r="N598" i="14"/>
  <c r="M598" i="14"/>
  <c r="L598" i="14"/>
  <c r="K598" i="14"/>
  <c r="J598" i="14"/>
  <c r="I598" i="14"/>
  <c r="H598" i="14"/>
  <c r="G598" i="14"/>
  <c r="F598" i="14"/>
  <c r="E598" i="14"/>
  <c r="D598" i="14"/>
  <c r="C598" i="14"/>
  <c r="B598" i="14"/>
  <c r="A598" i="14"/>
  <c r="Z597" i="14"/>
  <c r="Y597" i="14"/>
  <c r="X597" i="14"/>
  <c r="W597" i="14"/>
  <c r="V597" i="14"/>
  <c r="U597" i="14"/>
  <c r="T597" i="14"/>
  <c r="S597" i="14"/>
  <c r="R597" i="14"/>
  <c r="Q597" i="14"/>
  <c r="P597" i="14"/>
  <c r="O597" i="14"/>
  <c r="N597" i="14"/>
  <c r="M597" i="14"/>
  <c r="L597" i="14"/>
  <c r="K597" i="14"/>
  <c r="J597" i="14"/>
  <c r="I597" i="14"/>
  <c r="H597" i="14"/>
  <c r="G597" i="14"/>
  <c r="F597" i="14"/>
  <c r="E597" i="14"/>
  <c r="D597" i="14"/>
  <c r="C597" i="14"/>
  <c r="B597" i="14"/>
  <c r="A597" i="14"/>
  <c r="Z596" i="14"/>
  <c r="Y596" i="14"/>
  <c r="X596" i="14"/>
  <c r="W596" i="14"/>
  <c r="V596" i="14"/>
  <c r="U596" i="14"/>
  <c r="T596" i="14"/>
  <c r="S596" i="14"/>
  <c r="R596" i="14"/>
  <c r="Q596" i="14"/>
  <c r="P596" i="14"/>
  <c r="O596" i="14"/>
  <c r="N596" i="14"/>
  <c r="M596" i="14"/>
  <c r="L596" i="14"/>
  <c r="K596" i="14"/>
  <c r="J596" i="14"/>
  <c r="I596" i="14"/>
  <c r="H596" i="14"/>
  <c r="G596" i="14"/>
  <c r="F596" i="14"/>
  <c r="E596" i="14"/>
  <c r="D596" i="14"/>
  <c r="C596" i="14"/>
  <c r="B596" i="14"/>
  <c r="A596" i="14"/>
  <c r="Z595" i="14"/>
  <c r="Y595" i="14"/>
  <c r="X595" i="14"/>
  <c r="W595" i="14"/>
  <c r="V595" i="14"/>
  <c r="U595" i="14"/>
  <c r="T595" i="14"/>
  <c r="S595" i="14"/>
  <c r="R595" i="14"/>
  <c r="Q595" i="14"/>
  <c r="P595" i="14"/>
  <c r="O595" i="14"/>
  <c r="N595" i="14"/>
  <c r="M595" i="14"/>
  <c r="L595" i="14"/>
  <c r="K595" i="14"/>
  <c r="J595" i="14"/>
  <c r="I595" i="14"/>
  <c r="H595" i="14"/>
  <c r="G595" i="14"/>
  <c r="F595" i="14"/>
  <c r="E595" i="14"/>
  <c r="D595" i="14"/>
  <c r="C595" i="14"/>
  <c r="B595" i="14"/>
  <c r="A595" i="14"/>
  <c r="Z594" i="14"/>
  <c r="Y594" i="14"/>
  <c r="X594" i="14"/>
  <c r="W594" i="14"/>
  <c r="V594" i="14"/>
  <c r="U594" i="14"/>
  <c r="T594" i="14"/>
  <c r="S594" i="14"/>
  <c r="R594" i="14"/>
  <c r="Q594" i="14"/>
  <c r="P594" i="14"/>
  <c r="O594" i="14"/>
  <c r="N594" i="14"/>
  <c r="M594" i="14"/>
  <c r="L594" i="14"/>
  <c r="K594" i="14"/>
  <c r="J594" i="14"/>
  <c r="I594" i="14"/>
  <c r="H594" i="14"/>
  <c r="G594" i="14"/>
  <c r="F594" i="14"/>
  <c r="E594" i="14"/>
  <c r="D594" i="14"/>
  <c r="C594" i="14"/>
  <c r="B594" i="14"/>
  <c r="A594" i="14"/>
  <c r="Z593" i="14"/>
  <c r="Y593" i="14"/>
  <c r="X593" i="14"/>
  <c r="W593" i="14"/>
  <c r="V593" i="14"/>
  <c r="U593" i="14"/>
  <c r="T593" i="14"/>
  <c r="S593" i="14"/>
  <c r="R593" i="14"/>
  <c r="Q593" i="14"/>
  <c r="P593" i="14"/>
  <c r="O593" i="14"/>
  <c r="N593" i="14"/>
  <c r="M593" i="14"/>
  <c r="L593" i="14"/>
  <c r="K593" i="14"/>
  <c r="J593" i="14"/>
  <c r="I593" i="14"/>
  <c r="H593" i="14"/>
  <c r="G593" i="14"/>
  <c r="F593" i="14"/>
  <c r="E593" i="14"/>
  <c r="D593" i="14"/>
  <c r="C593" i="14"/>
  <c r="B593" i="14"/>
  <c r="A593" i="14"/>
  <c r="Z592" i="14"/>
  <c r="Y592" i="14"/>
  <c r="X592" i="14"/>
  <c r="W592" i="14"/>
  <c r="V592" i="14"/>
  <c r="U592" i="14"/>
  <c r="T592" i="14"/>
  <c r="S592" i="14"/>
  <c r="R592" i="14"/>
  <c r="Q592" i="14"/>
  <c r="P592" i="14"/>
  <c r="O592" i="14"/>
  <c r="N592" i="14"/>
  <c r="M592" i="14"/>
  <c r="L592" i="14"/>
  <c r="K592" i="14"/>
  <c r="J592" i="14"/>
  <c r="I592" i="14"/>
  <c r="H592" i="14"/>
  <c r="G592" i="14"/>
  <c r="F592" i="14"/>
  <c r="E592" i="14"/>
  <c r="D592" i="14"/>
  <c r="C592" i="14"/>
  <c r="B592" i="14"/>
  <c r="A592" i="14"/>
  <c r="Z591" i="14"/>
  <c r="Y591" i="14"/>
  <c r="X591" i="14"/>
  <c r="W591" i="14"/>
  <c r="V591" i="14"/>
  <c r="U591" i="14"/>
  <c r="T591" i="14"/>
  <c r="S591" i="14"/>
  <c r="R591" i="14"/>
  <c r="Q591" i="14"/>
  <c r="P591" i="14"/>
  <c r="O591" i="14"/>
  <c r="N591" i="14"/>
  <c r="M591" i="14"/>
  <c r="L591" i="14"/>
  <c r="K591" i="14"/>
  <c r="J591" i="14"/>
  <c r="I591" i="14"/>
  <c r="H591" i="14"/>
  <c r="G591" i="14"/>
  <c r="F591" i="14"/>
  <c r="E591" i="14"/>
  <c r="D591" i="14"/>
  <c r="C591" i="14"/>
  <c r="B591" i="14"/>
  <c r="A591" i="14"/>
  <c r="Z590" i="14"/>
  <c r="Y590" i="14"/>
  <c r="X590" i="14"/>
  <c r="W590" i="14"/>
  <c r="V590" i="14"/>
  <c r="U590" i="14"/>
  <c r="T590" i="14"/>
  <c r="S590" i="14"/>
  <c r="R590" i="14"/>
  <c r="Q590" i="14"/>
  <c r="P590" i="14"/>
  <c r="O590" i="14"/>
  <c r="N590" i="14"/>
  <c r="M590" i="14"/>
  <c r="L590" i="14"/>
  <c r="K590" i="14"/>
  <c r="J590" i="14"/>
  <c r="I590" i="14"/>
  <c r="H590" i="14"/>
  <c r="G590" i="14"/>
  <c r="F590" i="14"/>
  <c r="E590" i="14"/>
  <c r="D590" i="14"/>
  <c r="C590" i="14"/>
  <c r="B590" i="14"/>
  <c r="A590" i="14"/>
  <c r="Z589" i="14"/>
  <c r="Y589" i="14"/>
  <c r="X589" i="14"/>
  <c r="W589" i="14"/>
  <c r="V589" i="14"/>
  <c r="U589" i="14"/>
  <c r="T589" i="14"/>
  <c r="S589" i="14"/>
  <c r="R589" i="14"/>
  <c r="Q589" i="14"/>
  <c r="P589" i="14"/>
  <c r="O589" i="14"/>
  <c r="N589" i="14"/>
  <c r="M589" i="14"/>
  <c r="L589" i="14"/>
  <c r="K589" i="14"/>
  <c r="J589" i="14"/>
  <c r="I589" i="14"/>
  <c r="H589" i="14"/>
  <c r="G589" i="14"/>
  <c r="F589" i="14"/>
  <c r="E589" i="14"/>
  <c r="D589" i="14"/>
  <c r="C589" i="14"/>
  <c r="B589" i="14"/>
  <c r="A589" i="14"/>
  <c r="Z588" i="14"/>
  <c r="Y588" i="14"/>
  <c r="X588" i="14"/>
  <c r="W588" i="14"/>
  <c r="V588" i="14"/>
  <c r="U588" i="14"/>
  <c r="T588" i="14"/>
  <c r="S588" i="14"/>
  <c r="R588" i="14"/>
  <c r="Q588" i="14"/>
  <c r="P588" i="14"/>
  <c r="O588" i="14"/>
  <c r="N588" i="14"/>
  <c r="M588" i="14"/>
  <c r="L588" i="14"/>
  <c r="K588" i="14"/>
  <c r="J588" i="14"/>
  <c r="I588" i="14"/>
  <c r="H588" i="14"/>
  <c r="G588" i="14"/>
  <c r="F588" i="14"/>
  <c r="E588" i="14"/>
  <c r="D588" i="14"/>
  <c r="C588" i="14"/>
  <c r="B588" i="14"/>
  <c r="A588" i="14"/>
  <c r="Z587" i="14"/>
  <c r="Y587" i="14"/>
  <c r="X587" i="14"/>
  <c r="W587" i="14"/>
  <c r="V587" i="14"/>
  <c r="U587" i="14"/>
  <c r="T587" i="14"/>
  <c r="S587" i="14"/>
  <c r="R587" i="14"/>
  <c r="Q587" i="14"/>
  <c r="P587" i="14"/>
  <c r="O587" i="14"/>
  <c r="N587" i="14"/>
  <c r="M587" i="14"/>
  <c r="L587" i="14"/>
  <c r="K587" i="14"/>
  <c r="J587" i="14"/>
  <c r="I587" i="14"/>
  <c r="H587" i="14"/>
  <c r="G587" i="14"/>
  <c r="F587" i="14"/>
  <c r="E587" i="14"/>
  <c r="D587" i="14"/>
  <c r="C587" i="14"/>
  <c r="B587" i="14"/>
  <c r="A587" i="14"/>
  <c r="Z586" i="14"/>
  <c r="Y586" i="14"/>
  <c r="X586" i="14"/>
  <c r="W586" i="14"/>
  <c r="V586" i="14"/>
  <c r="U586" i="14"/>
  <c r="T586" i="14"/>
  <c r="S586" i="14"/>
  <c r="R586" i="14"/>
  <c r="Q586" i="14"/>
  <c r="P586" i="14"/>
  <c r="O586" i="14"/>
  <c r="N586" i="14"/>
  <c r="M586" i="14"/>
  <c r="L586" i="14"/>
  <c r="K586" i="14"/>
  <c r="J586" i="14"/>
  <c r="I586" i="14"/>
  <c r="H586" i="14"/>
  <c r="G586" i="14"/>
  <c r="F586" i="14"/>
  <c r="E586" i="14"/>
  <c r="D586" i="14"/>
  <c r="C586" i="14"/>
  <c r="B586" i="14"/>
  <c r="A586" i="14"/>
  <c r="Z585" i="14"/>
  <c r="Y585" i="14"/>
  <c r="X585" i="14"/>
  <c r="W585" i="14"/>
  <c r="V585" i="14"/>
  <c r="U585" i="14"/>
  <c r="T585" i="14"/>
  <c r="S585" i="14"/>
  <c r="R585" i="14"/>
  <c r="Q585" i="14"/>
  <c r="P585" i="14"/>
  <c r="O585" i="14"/>
  <c r="N585" i="14"/>
  <c r="M585" i="14"/>
  <c r="L585" i="14"/>
  <c r="K585" i="14"/>
  <c r="J585" i="14"/>
  <c r="I585" i="14"/>
  <c r="H585" i="14"/>
  <c r="G585" i="14"/>
  <c r="F585" i="14"/>
  <c r="E585" i="14"/>
  <c r="D585" i="14"/>
  <c r="C585" i="14"/>
  <c r="B585" i="14"/>
  <c r="A585" i="14"/>
  <c r="Z584" i="14"/>
  <c r="Y584" i="14"/>
  <c r="X584" i="14"/>
  <c r="W584" i="14"/>
  <c r="V584" i="14"/>
  <c r="U584" i="14"/>
  <c r="T584" i="14"/>
  <c r="S584" i="14"/>
  <c r="R584" i="14"/>
  <c r="Q584" i="14"/>
  <c r="P584" i="14"/>
  <c r="O584" i="14"/>
  <c r="N584" i="14"/>
  <c r="M584" i="14"/>
  <c r="L584" i="14"/>
  <c r="K584" i="14"/>
  <c r="J584" i="14"/>
  <c r="I584" i="14"/>
  <c r="H584" i="14"/>
  <c r="G584" i="14"/>
  <c r="F584" i="14"/>
  <c r="E584" i="14"/>
  <c r="D584" i="14"/>
  <c r="C584" i="14"/>
  <c r="B584" i="14"/>
  <c r="A584" i="14"/>
  <c r="Z583" i="14"/>
  <c r="Y583" i="14"/>
  <c r="X583" i="14"/>
  <c r="W583" i="14"/>
  <c r="V583" i="14"/>
  <c r="U583" i="14"/>
  <c r="T583" i="14"/>
  <c r="S583" i="14"/>
  <c r="R583" i="14"/>
  <c r="Q583" i="14"/>
  <c r="P583" i="14"/>
  <c r="O583" i="14"/>
  <c r="N583" i="14"/>
  <c r="M583" i="14"/>
  <c r="L583" i="14"/>
  <c r="K583" i="14"/>
  <c r="J583" i="14"/>
  <c r="I583" i="14"/>
  <c r="H583" i="14"/>
  <c r="G583" i="14"/>
  <c r="F583" i="14"/>
  <c r="E583" i="14"/>
  <c r="D583" i="14"/>
  <c r="C583" i="14"/>
  <c r="B583" i="14"/>
  <c r="A583" i="14"/>
  <c r="Z582" i="14"/>
  <c r="Y582" i="14"/>
  <c r="X582" i="14"/>
  <c r="W582" i="14"/>
  <c r="V582" i="14"/>
  <c r="U582" i="14"/>
  <c r="T582" i="14"/>
  <c r="S582" i="14"/>
  <c r="R582" i="14"/>
  <c r="Q582" i="14"/>
  <c r="P582" i="14"/>
  <c r="O582" i="14"/>
  <c r="N582" i="14"/>
  <c r="M582" i="14"/>
  <c r="L582" i="14"/>
  <c r="K582" i="14"/>
  <c r="J582" i="14"/>
  <c r="I582" i="14"/>
  <c r="H582" i="14"/>
  <c r="G582" i="14"/>
  <c r="F582" i="14"/>
  <c r="E582" i="14"/>
  <c r="D582" i="14"/>
  <c r="C582" i="14"/>
  <c r="B582" i="14"/>
  <c r="A582" i="14"/>
  <c r="Z581" i="14"/>
  <c r="Y581" i="14"/>
  <c r="X581" i="14"/>
  <c r="W581" i="14"/>
  <c r="V581" i="14"/>
  <c r="U581" i="14"/>
  <c r="T581" i="14"/>
  <c r="S581" i="14"/>
  <c r="R581" i="14"/>
  <c r="Q581" i="14"/>
  <c r="P581" i="14"/>
  <c r="O581" i="14"/>
  <c r="N581" i="14"/>
  <c r="M581" i="14"/>
  <c r="L581" i="14"/>
  <c r="K581" i="14"/>
  <c r="J581" i="14"/>
  <c r="I581" i="14"/>
  <c r="H581" i="14"/>
  <c r="G581" i="14"/>
  <c r="F581" i="14"/>
  <c r="E581" i="14"/>
  <c r="D581" i="14"/>
  <c r="C581" i="14"/>
  <c r="B581" i="14"/>
  <c r="A581" i="14"/>
  <c r="Z580" i="14"/>
  <c r="Y580" i="14"/>
  <c r="X580" i="14"/>
  <c r="W580" i="14"/>
  <c r="V580" i="14"/>
  <c r="U580" i="14"/>
  <c r="T580" i="14"/>
  <c r="S580" i="14"/>
  <c r="R580" i="14"/>
  <c r="Q580" i="14"/>
  <c r="P580" i="14"/>
  <c r="O580" i="14"/>
  <c r="N580" i="14"/>
  <c r="M580" i="14"/>
  <c r="L580" i="14"/>
  <c r="K580" i="14"/>
  <c r="J580" i="14"/>
  <c r="I580" i="14"/>
  <c r="H580" i="14"/>
  <c r="G580" i="14"/>
  <c r="F580" i="14"/>
  <c r="E580" i="14"/>
  <c r="D580" i="14"/>
  <c r="C580" i="14"/>
  <c r="B580" i="14"/>
  <c r="A580" i="14"/>
  <c r="Z579" i="14"/>
  <c r="Y579" i="14"/>
  <c r="X579" i="14"/>
  <c r="W579" i="14"/>
  <c r="V579" i="14"/>
  <c r="U579" i="14"/>
  <c r="T579" i="14"/>
  <c r="S579" i="14"/>
  <c r="R579" i="14"/>
  <c r="Q579" i="14"/>
  <c r="P579" i="14"/>
  <c r="O579" i="14"/>
  <c r="N579" i="14"/>
  <c r="M579" i="14"/>
  <c r="L579" i="14"/>
  <c r="K579" i="14"/>
  <c r="J579" i="14"/>
  <c r="I579" i="14"/>
  <c r="H579" i="14"/>
  <c r="G579" i="14"/>
  <c r="F579" i="14"/>
  <c r="E579" i="14"/>
  <c r="D579" i="14"/>
  <c r="C579" i="14"/>
  <c r="B579" i="14"/>
  <c r="A579" i="14"/>
  <c r="Z578" i="14"/>
  <c r="Y578" i="14"/>
  <c r="X578" i="14"/>
  <c r="W578" i="14"/>
  <c r="V578" i="14"/>
  <c r="U578" i="14"/>
  <c r="T578" i="14"/>
  <c r="S578" i="14"/>
  <c r="R578" i="14"/>
  <c r="Q578" i="14"/>
  <c r="P578" i="14"/>
  <c r="O578" i="14"/>
  <c r="N578" i="14"/>
  <c r="M578" i="14"/>
  <c r="L578" i="14"/>
  <c r="K578" i="14"/>
  <c r="J578" i="14"/>
  <c r="I578" i="14"/>
  <c r="H578" i="14"/>
  <c r="G578" i="14"/>
  <c r="F578" i="14"/>
  <c r="E578" i="14"/>
  <c r="D578" i="14"/>
  <c r="C578" i="14"/>
  <c r="B578" i="14"/>
  <c r="A578" i="14"/>
  <c r="Z577" i="14"/>
  <c r="Y577" i="14"/>
  <c r="X577" i="14"/>
  <c r="W577" i="14"/>
  <c r="V577" i="14"/>
  <c r="U577" i="14"/>
  <c r="T577" i="14"/>
  <c r="S577" i="14"/>
  <c r="R577" i="14"/>
  <c r="Q577" i="14"/>
  <c r="P577" i="14"/>
  <c r="O577" i="14"/>
  <c r="N577" i="14"/>
  <c r="M577" i="14"/>
  <c r="L577" i="14"/>
  <c r="K577" i="14"/>
  <c r="J577" i="14"/>
  <c r="I577" i="14"/>
  <c r="H577" i="14"/>
  <c r="G577" i="14"/>
  <c r="F577" i="14"/>
  <c r="E577" i="14"/>
  <c r="D577" i="14"/>
  <c r="C577" i="14"/>
  <c r="B577" i="14"/>
  <c r="A577" i="14"/>
  <c r="Z576" i="14"/>
  <c r="Y576" i="14"/>
  <c r="X576" i="14"/>
  <c r="W576" i="14"/>
  <c r="V576" i="14"/>
  <c r="U576" i="14"/>
  <c r="T576" i="14"/>
  <c r="S576" i="14"/>
  <c r="R576" i="14"/>
  <c r="Q576" i="14"/>
  <c r="P576" i="14"/>
  <c r="O576" i="14"/>
  <c r="N576" i="14"/>
  <c r="M576" i="14"/>
  <c r="L576" i="14"/>
  <c r="K576" i="14"/>
  <c r="J576" i="14"/>
  <c r="I576" i="14"/>
  <c r="H576" i="14"/>
  <c r="G576" i="14"/>
  <c r="F576" i="14"/>
  <c r="E576" i="14"/>
  <c r="D576" i="14"/>
  <c r="C576" i="14"/>
  <c r="B576" i="14"/>
  <c r="A576" i="14"/>
  <c r="Z575" i="14"/>
  <c r="Y575" i="14"/>
  <c r="X575" i="14"/>
  <c r="W575" i="14"/>
  <c r="V575" i="14"/>
  <c r="U575" i="14"/>
  <c r="T575" i="14"/>
  <c r="S575" i="14"/>
  <c r="R575" i="14"/>
  <c r="Q575" i="14"/>
  <c r="P575" i="14"/>
  <c r="O575" i="14"/>
  <c r="N575" i="14"/>
  <c r="M575" i="14"/>
  <c r="L575" i="14"/>
  <c r="K575" i="14"/>
  <c r="J575" i="14"/>
  <c r="I575" i="14"/>
  <c r="H575" i="14"/>
  <c r="G575" i="14"/>
  <c r="F575" i="14"/>
  <c r="E575" i="14"/>
  <c r="D575" i="14"/>
  <c r="C575" i="14"/>
  <c r="B575" i="14"/>
  <c r="A575" i="14"/>
  <c r="Z574" i="14"/>
  <c r="Y574" i="14"/>
  <c r="X574" i="14"/>
  <c r="W574" i="14"/>
  <c r="V574" i="14"/>
  <c r="U574" i="14"/>
  <c r="T574" i="14"/>
  <c r="S574" i="14"/>
  <c r="R574" i="14"/>
  <c r="Q574" i="14"/>
  <c r="P574" i="14"/>
  <c r="O574" i="14"/>
  <c r="N574" i="14"/>
  <c r="M574" i="14"/>
  <c r="L574" i="14"/>
  <c r="K574" i="14"/>
  <c r="J574" i="14"/>
  <c r="I574" i="14"/>
  <c r="H574" i="14"/>
  <c r="G574" i="14"/>
  <c r="F574" i="14"/>
  <c r="E574" i="14"/>
  <c r="D574" i="14"/>
  <c r="C574" i="14"/>
  <c r="B574" i="14"/>
  <c r="A574" i="14"/>
  <c r="Z573" i="14"/>
  <c r="Y573" i="14"/>
  <c r="X573" i="14"/>
  <c r="W573" i="14"/>
  <c r="V573" i="14"/>
  <c r="U573" i="14"/>
  <c r="T573" i="14"/>
  <c r="S573" i="14"/>
  <c r="R573" i="14"/>
  <c r="Q573" i="14"/>
  <c r="P573" i="14"/>
  <c r="O573" i="14"/>
  <c r="N573" i="14"/>
  <c r="M573" i="14"/>
  <c r="L573" i="14"/>
  <c r="K573" i="14"/>
  <c r="J573" i="14"/>
  <c r="I573" i="14"/>
  <c r="H573" i="14"/>
  <c r="G573" i="14"/>
  <c r="F573" i="14"/>
  <c r="E573" i="14"/>
  <c r="D573" i="14"/>
  <c r="C573" i="14"/>
  <c r="B573" i="14"/>
  <c r="A573" i="14"/>
  <c r="Z572" i="14"/>
  <c r="Y572" i="14"/>
  <c r="X572" i="14"/>
  <c r="W572" i="14"/>
  <c r="V572" i="14"/>
  <c r="U572" i="14"/>
  <c r="T572" i="14"/>
  <c r="S572" i="14"/>
  <c r="R572" i="14"/>
  <c r="Q572" i="14"/>
  <c r="P572" i="14"/>
  <c r="O572" i="14"/>
  <c r="N572" i="14"/>
  <c r="M572" i="14"/>
  <c r="L572" i="14"/>
  <c r="K572" i="14"/>
  <c r="J572" i="14"/>
  <c r="I572" i="14"/>
  <c r="H572" i="14"/>
  <c r="G572" i="14"/>
  <c r="F572" i="14"/>
  <c r="E572" i="14"/>
  <c r="D572" i="14"/>
  <c r="C572" i="14"/>
  <c r="B572" i="14"/>
  <c r="A572" i="14"/>
  <c r="Z571" i="14"/>
  <c r="Y571" i="14"/>
  <c r="X571" i="14"/>
  <c r="W571" i="14"/>
  <c r="V571" i="14"/>
  <c r="U571" i="14"/>
  <c r="T571" i="14"/>
  <c r="S571" i="14"/>
  <c r="R571" i="14"/>
  <c r="Q571" i="14"/>
  <c r="P571" i="14"/>
  <c r="O571" i="14"/>
  <c r="N571" i="14"/>
  <c r="M571" i="14"/>
  <c r="L571" i="14"/>
  <c r="K571" i="14"/>
  <c r="J571" i="14"/>
  <c r="I571" i="14"/>
  <c r="H571" i="14"/>
  <c r="G571" i="14"/>
  <c r="F571" i="14"/>
  <c r="E571" i="14"/>
  <c r="D571" i="14"/>
  <c r="C571" i="14"/>
  <c r="B571" i="14"/>
  <c r="A571" i="14"/>
  <c r="Z570" i="14"/>
  <c r="Y570" i="14"/>
  <c r="X570" i="14"/>
  <c r="W570" i="14"/>
  <c r="V570" i="14"/>
  <c r="U570" i="14"/>
  <c r="T570" i="14"/>
  <c r="S570" i="14"/>
  <c r="R570" i="14"/>
  <c r="Q570" i="14"/>
  <c r="P570" i="14"/>
  <c r="O570" i="14"/>
  <c r="N570" i="14"/>
  <c r="M570" i="14"/>
  <c r="L570" i="14"/>
  <c r="K570" i="14"/>
  <c r="J570" i="14"/>
  <c r="I570" i="14"/>
  <c r="H570" i="14"/>
  <c r="G570" i="14"/>
  <c r="F570" i="14"/>
  <c r="E570" i="14"/>
  <c r="D570" i="14"/>
  <c r="C570" i="14"/>
  <c r="B570" i="14"/>
  <c r="A570" i="14"/>
  <c r="Z569" i="14"/>
  <c r="Y569" i="14"/>
  <c r="X569" i="14"/>
  <c r="W569" i="14"/>
  <c r="V569" i="14"/>
  <c r="U569" i="14"/>
  <c r="T569" i="14"/>
  <c r="S569" i="14"/>
  <c r="R569" i="14"/>
  <c r="Q569" i="14"/>
  <c r="P569" i="14"/>
  <c r="O569" i="14"/>
  <c r="N569" i="14"/>
  <c r="M569" i="14"/>
  <c r="L569" i="14"/>
  <c r="K569" i="14"/>
  <c r="J569" i="14"/>
  <c r="I569" i="14"/>
  <c r="H569" i="14"/>
  <c r="G569" i="14"/>
  <c r="F569" i="14"/>
  <c r="E569" i="14"/>
  <c r="D569" i="14"/>
  <c r="C569" i="14"/>
  <c r="B569" i="14"/>
  <c r="A569" i="14"/>
  <c r="Z568" i="14"/>
  <c r="Y568" i="14"/>
  <c r="X568" i="14"/>
  <c r="W568" i="14"/>
  <c r="V568" i="14"/>
  <c r="U568" i="14"/>
  <c r="T568" i="14"/>
  <c r="S568" i="14"/>
  <c r="R568" i="14"/>
  <c r="Q568" i="14"/>
  <c r="P568" i="14"/>
  <c r="O568" i="14"/>
  <c r="N568" i="14"/>
  <c r="M568" i="14"/>
  <c r="L568" i="14"/>
  <c r="K568" i="14"/>
  <c r="J568" i="14"/>
  <c r="I568" i="14"/>
  <c r="H568" i="14"/>
  <c r="G568" i="14"/>
  <c r="F568" i="14"/>
  <c r="E568" i="14"/>
  <c r="D568" i="14"/>
  <c r="C568" i="14"/>
  <c r="B568" i="14"/>
  <c r="A568" i="14"/>
  <c r="Z567" i="14"/>
  <c r="Y567" i="14"/>
  <c r="X567" i="14"/>
  <c r="W567" i="14"/>
  <c r="V567" i="14"/>
  <c r="U567" i="14"/>
  <c r="T567" i="14"/>
  <c r="S567" i="14"/>
  <c r="R567" i="14"/>
  <c r="Q567" i="14"/>
  <c r="P567" i="14"/>
  <c r="O567" i="14"/>
  <c r="N567" i="14"/>
  <c r="M567" i="14"/>
  <c r="L567" i="14"/>
  <c r="K567" i="14"/>
  <c r="J567" i="14"/>
  <c r="I567" i="14"/>
  <c r="H567" i="14"/>
  <c r="G567" i="14"/>
  <c r="F567" i="14"/>
  <c r="E567" i="14"/>
  <c r="D567" i="14"/>
  <c r="C567" i="14"/>
  <c r="B567" i="14"/>
  <c r="A567" i="14"/>
  <c r="Z566" i="14"/>
  <c r="Y566" i="14"/>
  <c r="X566" i="14"/>
  <c r="W566" i="14"/>
  <c r="V566" i="14"/>
  <c r="U566" i="14"/>
  <c r="T566" i="14"/>
  <c r="S566" i="14"/>
  <c r="R566" i="14"/>
  <c r="Q566" i="14"/>
  <c r="P566" i="14"/>
  <c r="O566" i="14"/>
  <c r="N566" i="14"/>
  <c r="M566" i="14"/>
  <c r="L566" i="14"/>
  <c r="K566" i="14"/>
  <c r="J566" i="14"/>
  <c r="I566" i="14"/>
  <c r="H566" i="14"/>
  <c r="G566" i="14"/>
  <c r="F566" i="14"/>
  <c r="E566" i="14"/>
  <c r="D566" i="14"/>
  <c r="C566" i="14"/>
  <c r="B566" i="14"/>
  <c r="A566" i="14"/>
  <c r="Z565" i="14"/>
  <c r="Y565" i="14"/>
  <c r="X565" i="14"/>
  <c r="W565" i="14"/>
  <c r="V565" i="14"/>
  <c r="U565" i="14"/>
  <c r="T565" i="14"/>
  <c r="S565" i="14"/>
  <c r="R565" i="14"/>
  <c r="Q565" i="14"/>
  <c r="P565" i="14"/>
  <c r="O565" i="14"/>
  <c r="N565" i="14"/>
  <c r="M565" i="14"/>
  <c r="L565" i="14"/>
  <c r="K565" i="14"/>
  <c r="J565" i="14"/>
  <c r="I565" i="14"/>
  <c r="H565" i="14"/>
  <c r="G565" i="14"/>
  <c r="F565" i="14"/>
  <c r="E565" i="14"/>
  <c r="D565" i="14"/>
  <c r="C565" i="14"/>
  <c r="B565" i="14"/>
  <c r="A565" i="14"/>
  <c r="Z564" i="14"/>
  <c r="Y564" i="14"/>
  <c r="X564" i="14"/>
  <c r="W564" i="14"/>
  <c r="V564" i="14"/>
  <c r="U564" i="14"/>
  <c r="T564" i="14"/>
  <c r="S564" i="14"/>
  <c r="R564" i="14"/>
  <c r="Q564" i="14"/>
  <c r="P564" i="14"/>
  <c r="O564" i="14"/>
  <c r="N564" i="14"/>
  <c r="M564" i="14"/>
  <c r="L564" i="14"/>
  <c r="K564" i="14"/>
  <c r="J564" i="14"/>
  <c r="I564" i="14"/>
  <c r="H564" i="14"/>
  <c r="G564" i="14"/>
  <c r="F564" i="14"/>
  <c r="E564" i="14"/>
  <c r="D564" i="14"/>
  <c r="C564" i="14"/>
  <c r="B564" i="14"/>
  <c r="A564" i="14"/>
  <c r="Z563" i="14"/>
  <c r="Y563" i="14"/>
  <c r="X563" i="14"/>
  <c r="W563" i="14"/>
  <c r="V563" i="14"/>
  <c r="U563" i="14"/>
  <c r="T563" i="14"/>
  <c r="S563" i="14"/>
  <c r="R563" i="14"/>
  <c r="Q563" i="14"/>
  <c r="P563" i="14"/>
  <c r="O563" i="14"/>
  <c r="N563" i="14"/>
  <c r="M563" i="14"/>
  <c r="L563" i="14"/>
  <c r="K563" i="14"/>
  <c r="J563" i="14"/>
  <c r="I563" i="14"/>
  <c r="H563" i="14"/>
  <c r="G563" i="14"/>
  <c r="F563" i="14"/>
  <c r="E563" i="14"/>
  <c r="D563" i="14"/>
  <c r="C563" i="14"/>
  <c r="B563" i="14"/>
  <c r="A563" i="14"/>
  <c r="Z562" i="14"/>
  <c r="Y562" i="14"/>
  <c r="X562" i="14"/>
  <c r="W562" i="14"/>
  <c r="V562" i="14"/>
  <c r="U562" i="14"/>
  <c r="T562" i="14"/>
  <c r="S562" i="14"/>
  <c r="R562" i="14"/>
  <c r="Q562" i="14"/>
  <c r="P562" i="14"/>
  <c r="O562" i="14"/>
  <c r="N562" i="14"/>
  <c r="M562" i="14"/>
  <c r="L562" i="14"/>
  <c r="K562" i="14"/>
  <c r="J562" i="14"/>
  <c r="I562" i="14"/>
  <c r="H562" i="14"/>
  <c r="G562" i="14"/>
  <c r="F562" i="14"/>
  <c r="E562" i="14"/>
  <c r="D562" i="14"/>
  <c r="C562" i="14"/>
  <c r="B562" i="14"/>
  <c r="A562" i="14"/>
  <c r="Z561" i="14"/>
  <c r="Y561" i="14"/>
  <c r="X561" i="14"/>
  <c r="W561" i="14"/>
  <c r="V561" i="14"/>
  <c r="U561" i="14"/>
  <c r="T561" i="14"/>
  <c r="S561" i="14"/>
  <c r="R561" i="14"/>
  <c r="Q561" i="14"/>
  <c r="P561" i="14"/>
  <c r="O561" i="14"/>
  <c r="N561" i="14"/>
  <c r="M561" i="14"/>
  <c r="L561" i="14"/>
  <c r="K561" i="14"/>
  <c r="J561" i="14"/>
  <c r="I561" i="14"/>
  <c r="H561" i="14"/>
  <c r="G561" i="14"/>
  <c r="F561" i="14"/>
  <c r="E561" i="14"/>
  <c r="D561" i="14"/>
  <c r="C561" i="14"/>
  <c r="B561" i="14"/>
  <c r="A561" i="14"/>
  <c r="Z560" i="14"/>
  <c r="Y560" i="14"/>
  <c r="X560" i="14"/>
  <c r="W560" i="14"/>
  <c r="V560" i="14"/>
  <c r="U560" i="14"/>
  <c r="T560" i="14"/>
  <c r="S560" i="14"/>
  <c r="R560" i="14"/>
  <c r="Q560" i="14"/>
  <c r="P560" i="14"/>
  <c r="O560" i="14"/>
  <c r="N560" i="14"/>
  <c r="M560" i="14"/>
  <c r="L560" i="14"/>
  <c r="K560" i="14"/>
  <c r="J560" i="14"/>
  <c r="I560" i="14"/>
  <c r="H560" i="14"/>
  <c r="G560" i="14"/>
  <c r="F560" i="14"/>
  <c r="E560" i="14"/>
  <c r="D560" i="14"/>
  <c r="C560" i="14"/>
  <c r="B560" i="14"/>
  <c r="A560" i="14"/>
  <c r="Z559" i="14"/>
  <c r="Y559" i="14"/>
  <c r="X559" i="14"/>
  <c r="W559" i="14"/>
  <c r="V559" i="14"/>
  <c r="U559" i="14"/>
  <c r="T559" i="14"/>
  <c r="S559" i="14"/>
  <c r="R559" i="14"/>
  <c r="Q559" i="14"/>
  <c r="P559" i="14"/>
  <c r="O559" i="14"/>
  <c r="N559" i="14"/>
  <c r="M559" i="14"/>
  <c r="L559" i="14"/>
  <c r="K559" i="14"/>
  <c r="J559" i="14"/>
  <c r="I559" i="14"/>
  <c r="H559" i="14"/>
  <c r="G559" i="14"/>
  <c r="F559" i="14"/>
  <c r="E559" i="14"/>
  <c r="D559" i="14"/>
  <c r="C559" i="14"/>
  <c r="B559" i="14"/>
  <c r="A559" i="14"/>
  <c r="Z558" i="14"/>
  <c r="Y558" i="14"/>
  <c r="X558" i="14"/>
  <c r="W558" i="14"/>
  <c r="V558" i="14"/>
  <c r="U558" i="14"/>
  <c r="T558" i="14"/>
  <c r="S558" i="14"/>
  <c r="R558" i="14"/>
  <c r="Q558" i="14"/>
  <c r="P558" i="14"/>
  <c r="O558" i="14"/>
  <c r="N558" i="14"/>
  <c r="M558" i="14"/>
  <c r="L558" i="14"/>
  <c r="K558" i="14"/>
  <c r="J558" i="14"/>
  <c r="I558" i="14"/>
  <c r="H558" i="14"/>
  <c r="G558" i="14"/>
  <c r="F558" i="14"/>
  <c r="E558" i="14"/>
  <c r="D558" i="14"/>
  <c r="C558" i="14"/>
  <c r="B558" i="14"/>
  <c r="A558" i="14"/>
  <c r="Z557" i="14"/>
  <c r="Y557" i="14"/>
  <c r="X557" i="14"/>
  <c r="W557" i="14"/>
  <c r="V557" i="14"/>
  <c r="U557" i="14"/>
  <c r="T557" i="14"/>
  <c r="S557" i="14"/>
  <c r="R557" i="14"/>
  <c r="Q557" i="14"/>
  <c r="P557" i="14"/>
  <c r="O557" i="14"/>
  <c r="N557" i="14"/>
  <c r="M557" i="14"/>
  <c r="L557" i="14"/>
  <c r="K557" i="14"/>
  <c r="J557" i="14"/>
  <c r="I557" i="14"/>
  <c r="H557" i="14"/>
  <c r="G557" i="14"/>
  <c r="F557" i="14"/>
  <c r="E557" i="14"/>
  <c r="D557" i="14"/>
  <c r="C557" i="14"/>
  <c r="B557" i="14"/>
  <c r="A557" i="14"/>
  <c r="Z556" i="14"/>
  <c r="Y556" i="14"/>
  <c r="X556" i="14"/>
  <c r="W556" i="14"/>
  <c r="V556" i="14"/>
  <c r="U556" i="14"/>
  <c r="T556" i="14"/>
  <c r="S556" i="14"/>
  <c r="R556" i="14"/>
  <c r="Q556" i="14"/>
  <c r="P556" i="14"/>
  <c r="O556" i="14"/>
  <c r="N556" i="14"/>
  <c r="M556" i="14"/>
  <c r="L556" i="14"/>
  <c r="K556" i="14"/>
  <c r="J556" i="14"/>
  <c r="I556" i="14"/>
  <c r="H556" i="14"/>
  <c r="G556" i="14"/>
  <c r="F556" i="14"/>
  <c r="E556" i="14"/>
  <c r="D556" i="14"/>
  <c r="C556" i="14"/>
  <c r="B556" i="14"/>
  <c r="A556" i="14"/>
  <c r="Z555" i="14"/>
  <c r="Y555" i="14"/>
  <c r="X555" i="14"/>
  <c r="W555" i="14"/>
  <c r="V555" i="14"/>
  <c r="U555" i="14"/>
  <c r="T555" i="14"/>
  <c r="S555" i="14"/>
  <c r="R555" i="14"/>
  <c r="Q555" i="14"/>
  <c r="P555" i="14"/>
  <c r="O555" i="14"/>
  <c r="N555" i="14"/>
  <c r="M555" i="14"/>
  <c r="L555" i="14"/>
  <c r="K555" i="14"/>
  <c r="J555" i="14"/>
  <c r="I555" i="14"/>
  <c r="H555" i="14"/>
  <c r="G555" i="14"/>
  <c r="F555" i="14"/>
  <c r="E555" i="14"/>
  <c r="D555" i="14"/>
  <c r="C555" i="14"/>
  <c r="B555" i="14"/>
  <c r="A555" i="14"/>
  <c r="Z554" i="14"/>
  <c r="Y554" i="14"/>
  <c r="X554" i="14"/>
  <c r="W554" i="14"/>
  <c r="V554" i="14"/>
  <c r="U554" i="14"/>
  <c r="T554" i="14"/>
  <c r="S554" i="14"/>
  <c r="R554" i="14"/>
  <c r="Q554" i="14"/>
  <c r="P554" i="14"/>
  <c r="O554" i="14"/>
  <c r="N554" i="14"/>
  <c r="M554" i="14"/>
  <c r="L554" i="14"/>
  <c r="K554" i="14"/>
  <c r="J554" i="14"/>
  <c r="I554" i="14"/>
  <c r="H554" i="14"/>
  <c r="G554" i="14"/>
  <c r="F554" i="14"/>
  <c r="E554" i="14"/>
  <c r="D554" i="14"/>
  <c r="C554" i="14"/>
  <c r="B554" i="14"/>
  <c r="A554" i="14"/>
  <c r="Z553" i="14"/>
  <c r="Y553" i="14"/>
  <c r="X553" i="14"/>
  <c r="W553" i="14"/>
  <c r="V553" i="14"/>
  <c r="U553" i="14"/>
  <c r="T553" i="14"/>
  <c r="S553" i="14"/>
  <c r="R553" i="14"/>
  <c r="Q553" i="14"/>
  <c r="P553" i="14"/>
  <c r="O553" i="14"/>
  <c r="N553" i="14"/>
  <c r="M553" i="14"/>
  <c r="L553" i="14"/>
  <c r="K553" i="14"/>
  <c r="J553" i="14"/>
  <c r="I553" i="14"/>
  <c r="H553" i="14"/>
  <c r="G553" i="14"/>
  <c r="F553" i="14"/>
  <c r="E553" i="14"/>
  <c r="D553" i="14"/>
  <c r="C553" i="14"/>
  <c r="B553" i="14"/>
  <c r="A553" i="14"/>
  <c r="Z552" i="14"/>
  <c r="Y552" i="14"/>
  <c r="X552" i="14"/>
  <c r="W552" i="14"/>
  <c r="V552" i="14"/>
  <c r="U552" i="14"/>
  <c r="T552" i="14"/>
  <c r="S552" i="14"/>
  <c r="R552" i="14"/>
  <c r="Q552" i="14"/>
  <c r="P552" i="14"/>
  <c r="O552" i="14"/>
  <c r="N552" i="14"/>
  <c r="M552" i="14"/>
  <c r="L552" i="14"/>
  <c r="K552" i="14"/>
  <c r="J552" i="14"/>
  <c r="I552" i="14"/>
  <c r="H552" i="14"/>
  <c r="G552" i="14"/>
  <c r="F552" i="14"/>
  <c r="E552" i="14"/>
  <c r="D552" i="14"/>
  <c r="C552" i="14"/>
  <c r="B552" i="14"/>
  <c r="A552" i="14"/>
  <c r="Z551" i="14"/>
  <c r="Y551" i="14"/>
  <c r="X551" i="14"/>
  <c r="W551" i="14"/>
  <c r="V551" i="14"/>
  <c r="U551" i="14"/>
  <c r="T551" i="14"/>
  <c r="S551" i="14"/>
  <c r="R551" i="14"/>
  <c r="Q551" i="14"/>
  <c r="P551" i="14"/>
  <c r="O551" i="14"/>
  <c r="N551" i="14"/>
  <c r="M551" i="14"/>
  <c r="L551" i="14"/>
  <c r="K551" i="14"/>
  <c r="J551" i="14"/>
  <c r="I551" i="14"/>
  <c r="H551" i="14"/>
  <c r="G551" i="14"/>
  <c r="F551" i="14"/>
  <c r="E551" i="14"/>
  <c r="D551" i="14"/>
  <c r="C551" i="14"/>
  <c r="B551" i="14"/>
  <c r="A551" i="14"/>
  <c r="Z550" i="14"/>
  <c r="Y550" i="14"/>
  <c r="X550" i="14"/>
  <c r="W550" i="14"/>
  <c r="V550" i="14"/>
  <c r="U550" i="14"/>
  <c r="T550" i="14"/>
  <c r="S550" i="14"/>
  <c r="R550" i="14"/>
  <c r="Q550" i="14"/>
  <c r="P550" i="14"/>
  <c r="O550" i="14"/>
  <c r="N550" i="14"/>
  <c r="M550" i="14"/>
  <c r="L550" i="14"/>
  <c r="K550" i="14"/>
  <c r="J550" i="14"/>
  <c r="I550" i="14"/>
  <c r="H550" i="14"/>
  <c r="G550" i="14"/>
  <c r="F550" i="14"/>
  <c r="E550" i="14"/>
  <c r="D550" i="14"/>
  <c r="C550" i="14"/>
  <c r="B550" i="14"/>
  <c r="A550" i="14"/>
  <c r="Z549" i="14"/>
  <c r="Y549" i="14"/>
  <c r="X549" i="14"/>
  <c r="W549" i="14"/>
  <c r="V549" i="14"/>
  <c r="U549" i="14"/>
  <c r="T549" i="14"/>
  <c r="S549" i="14"/>
  <c r="R549" i="14"/>
  <c r="Q549" i="14"/>
  <c r="P549" i="14"/>
  <c r="O549" i="14"/>
  <c r="N549" i="14"/>
  <c r="M549" i="14"/>
  <c r="L549" i="14"/>
  <c r="K549" i="14"/>
  <c r="J549" i="14"/>
  <c r="I549" i="14"/>
  <c r="H549" i="14"/>
  <c r="G549" i="14"/>
  <c r="F549" i="14"/>
  <c r="E549" i="14"/>
  <c r="D549" i="14"/>
  <c r="C549" i="14"/>
  <c r="B549" i="14"/>
  <c r="A549" i="14"/>
  <c r="Z548" i="14"/>
  <c r="Y548" i="14"/>
  <c r="X548" i="14"/>
  <c r="W548" i="14"/>
  <c r="V548" i="14"/>
  <c r="U548" i="14"/>
  <c r="T548" i="14"/>
  <c r="S548" i="14"/>
  <c r="R548" i="14"/>
  <c r="Q548" i="14"/>
  <c r="P548" i="14"/>
  <c r="O548" i="14"/>
  <c r="N548" i="14"/>
  <c r="M548" i="14"/>
  <c r="L548" i="14"/>
  <c r="K548" i="14"/>
  <c r="J548" i="14"/>
  <c r="I548" i="14"/>
  <c r="H548" i="14"/>
  <c r="G548" i="14"/>
  <c r="F548" i="14"/>
  <c r="E548" i="14"/>
  <c r="D548" i="14"/>
  <c r="C548" i="14"/>
  <c r="B548" i="14"/>
  <c r="A548" i="14"/>
  <c r="Z547" i="14"/>
  <c r="Y547" i="14"/>
  <c r="X547" i="14"/>
  <c r="W547" i="14"/>
  <c r="V547" i="14"/>
  <c r="U547" i="14"/>
  <c r="T547" i="14"/>
  <c r="S547" i="14"/>
  <c r="R547" i="14"/>
  <c r="Q547" i="14"/>
  <c r="P547" i="14"/>
  <c r="O547" i="14"/>
  <c r="N547" i="14"/>
  <c r="M547" i="14"/>
  <c r="L547" i="14"/>
  <c r="K547" i="14"/>
  <c r="J547" i="14"/>
  <c r="I547" i="14"/>
  <c r="H547" i="14"/>
  <c r="G547" i="14"/>
  <c r="F547" i="14"/>
  <c r="E547" i="14"/>
  <c r="D547" i="14"/>
  <c r="C547" i="14"/>
  <c r="B547" i="14"/>
  <c r="A547" i="14"/>
  <c r="Z546" i="14"/>
  <c r="Y546" i="14"/>
  <c r="X546" i="14"/>
  <c r="W546" i="14"/>
  <c r="V546" i="14"/>
  <c r="U546" i="14"/>
  <c r="T546" i="14"/>
  <c r="S546" i="14"/>
  <c r="R546" i="14"/>
  <c r="Q546" i="14"/>
  <c r="P546" i="14"/>
  <c r="O546" i="14"/>
  <c r="N546" i="14"/>
  <c r="M546" i="14"/>
  <c r="L546" i="14"/>
  <c r="K546" i="14"/>
  <c r="J546" i="14"/>
  <c r="I546" i="14"/>
  <c r="H546" i="14"/>
  <c r="G546" i="14"/>
  <c r="F546" i="14"/>
  <c r="E546" i="14"/>
  <c r="D546" i="14"/>
  <c r="C546" i="14"/>
  <c r="B546" i="14"/>
  <c r="A546" i="14"/>
  <c r="Z545" i="14"/>
  <c r="Y545" i="14"/>
  <c r="X545" i="14"/>
  <c r="W545" i="14"/>
  <c r="V545" i="14"/>
  <c r="U545" i="14"/>
  <c r="T545" i="14"/>
  <c r="S545" i="14"/>
  <c r="R545" i="14"/>
  <c r="Q545" i="14"/>
  <c r="P545" i="14"/>
  <c r="O545" i="14"/>
  <c r="N545" i="14"/>
  <c r="M545" i="14"/>
  <c r="L545" i="14"/>
  <c r="K545" i="14"/>
  <c r="J545" i="14"/>
  <c r="I545" i="14"/>
  <c r="H545" i="14"/>
  <c r="G545" i="14"/>
  <c r="F545" i="14"/>
  <c r="E545" i="14"/>
  <c r="D545" i="14"/>
  <c r="C545" i="14"/>
  <c r="B545" i="14"/>
  <c r="A545" i="14"/>
  <c r="Z544" i="14"/>
  <c r="Y544" i="14"/>
  <c r="X544" i="14"/>
  <c r="W544" i="14"/>
  <c r="V544" i="14"/>
  <c r="U544" i="14"/>
  <c r="T544" i="14"/>
  <c r="S544" i="14"/>
  <c r="R544" i="14"/>
  <c r="Q544" i="14"/>
  <c r="P544" i="14"/>
  <c r="O544" i="14"/>
  <c r="N544" i="14"/>
  <c r="M544" i="14"/>
  <c r="L544" i="14"/>
  <c r="K544" i="14"/>
  <c r="J544" i="14"/>
  <c r="I544" i="14"/>
  <c r="H544" i="14"/>
  <c r="G544" i="14"/>
  <c r="F544" i="14"/>
  <c r="E544" i="14"/>
  <c r="D544" i="14"/>
  <c r="C544" i="14"/>
  <c r="B544" i="14"/>
  <c r="A544" i="14"/>
  <c r="Z543" i="14"/>
  <c r="Y543" i="14"/>
  <c r="X543" i="14"/>
  <c r="W543" i="14"/>
  <c r="V543" i="14"/>
  <c r="U543" i="14"/>
  <c r="T543" i="14"/>
  <c r="S543" i="14"/>
  <c r="R543" i="14"/>
  <c r="Q543" i="14"/>
  <c r="P543" i="14"/>
  <c r="O543" i="14"/>
  <c r="N543" i="14"/>
  <c r="M543" i="14"/>
  <c r="L543" i="14"/>
  <c r="K543" i="14"/>
  <c r="J543" i="14"/>
  <c r="I543" i="14"/>
  <c r="H543" i="14"/>
  <c r="G543" i="14"/>
  <c r="F543" i="14"/>
  <c r="E543" i="14"/>
  <c r="D543" i="14"/>
  <c r="C543" i="14"/>
  <c r="B543" i="14"/>
  <c r="A543" i="14"/>
  <c r="Z542" i="14"/>
  <c r="Y542" i="14"/>
  <c r="X542" i="14"/>
  <c r="W542" i="14"/>
  <c r="V542" i="14"/>
  <c r="U542" i="14"/>
  <c r="T542" i="14"/>
  <c r="S542" i="14"/>
  <c r="R542" i="14"/>
  <c r="Q542" i="14"/>
  <c r="P542" i="14"/>
  <c r="O542" i="14"/>
  <c r="N542" i="14"/>
  <c r="M542" i="14"/>
  <c r="L542" i="14"/>
  <c r="K542" i="14"/>
  <c r="J542" i="14"/>
  <c r="I542" i="14"/>
  <c r="H542" i="14"/>
  <c r="G542" i="14"/>
  <c r="F542" i="14"/>
  <c r="E542" i="14"/>
  <c r="D542" i="14"/>
  <c r="C542" i="14"/>
  <c r="B542" i="14"/>
  <c r="A542" i="14"/>
  <c r="Z541" i="14"/>
  <c r="Y541" i="14"/>
  <c r="X541" i="14"/>
  <c r="W541" i="14"/>
  <c r="V541" i="14"/>
  <c r="U541" i="14"/>
  <c r="T541" i="14"/>
  <c r="S541" i="14"/>
  <c r="R541" i="14"/>
  <c r="Q541" i="14"/>
  <c r="P541" i="14"/>
  <c r="O541" i="14"/>
  <c r="N541" i="14"/>
  <c r="M541" i="14"/>
  <c r="L541" i="14"/>
  <c r="K541" i="14"/>
  <c r="J541" i="14"/>
  <c r="I541" i="14"/>
  <c r="H541" i="14"/>
  <c r="G541" i="14"/>
  <c r="F541" i="14"/>
  <c r="E541" i="14"/>
  <c r="D541" i="14"/>
  <c r="C541" i="14"/>
  <c r="B541" i="14"/>
  <c r="A541" i="14"/>
  <c r="Z540" i="14"/>
  <c r="Y540" i="14"/>
  <c r="X540" i="14"/>
  <c r="W540" i="14"/>
  <c r="V540" i="14"/>
  <c r="U540" i="14"/>
  <c r="T540" i="14"/>
  <c r="S540" i="14"/>
  <c r="R540" i="14"/>
  <c r="Q540" i="14"/>
  <c r="P540" i="14"/>
  <c r="O540" i="14"/>
  <c r="N540" i="14"/>
  <c r="M540" i="14"/>
  <c r="L540" i="14"/>
  <c r="K540" i="14"/>
  <c r="J540" i="14"/>
  <c r="I540" i="14"/>
  <c r="H540" i="14"/>
  <c r="G540" i="14"/>
  <c r="F540" i="14"/>
  <c r="E540" i="14"/>
  <c r="D540" i="14"/>
  <c r="C540" i="14"/>
  <c r="B540" i="14"/>
  <c r="A540" i="14"/>
  <c r="Z539" i="14"/>
  <c r="Y539" i="14"/>
  <c r="X539" i="14"/>
  <c r="W539" i="14"/>
  <c r="V539" i="14"/>
  <c r="U539" i="14"/>
  <c r="T539" i="14"/>
  <c r="S539" i="14"/>
  <c r="R539" i="14"/>
  <c r="Q539" i="14"/>
  <c r="P539" i="14"/>
  <c r="O539" i="14"/>
  <c r="N539" i="14"/>
  <c r="M539" i="14"/>
  <c r="L539" i="14"/>
  <c r="K539" i="14"/>
  <c r="J539" i="14"/>
  <c r="I539" i="14"/>
  <c r="H539" i="14"/>
  <c r="G539" i="14"/>
  <c r="F539" i="14"/>
  <c r="E539" i="14"/>
  <c r="D539" i="14"/>
  <c r="C539" i="14"/>
  <c r="B539" i="14"/>
  <c r="A539" i="14"/>
  <c r="Z538" i="14"/>
  <c r="Y538" i="14"/>
  <c r="X538" i="14"/>
  <c r="W538" i="14"/>
  <c r="V538" i="14"/>
  <c r="U538" i="14"/>
  <c r="T538" i="14"/>
  <c r="S538" i="14"/>
  <c r="R538" i="14"/>
  <c r="Q538" i="14"/>
  <c r="P538" i="14"/>
  <c r="O538" i="14"/>
  <c r="N538" i="14"/>
  <c r="M538" i="14"/>
  <c r="L538" i="14"/>
  <c r="K538" i="14"/>
  <c r="J538" i="14"/>
  <c r="I538" i="14"/>
  <c r="H538" i="14"/>
  <c r="G538" i="14"/>
  <c r="F538" i="14"/>
  <c r="E538" i="14"/>
  <c r="D538" i="14"/>
  <c r="C538" i="14"/>
  <c r="B538" i="14"/>
  <c r="A538" i="14"/>
  <c r="Z537" i="14"/>
  <c r="Y537" i="14"/>
  <c r="X537" i="14"/>
  <c r="W537" i="14"/>
  <c r="V537" i="14"/>
  <c r="U537" i="14"/>
  <c r="T537" i="14"/>
  <c r="S537" i="14"/>
  <c r="R537" i="14"/>
  <c r="Q537" i="14"/>
  <c r="P537" i="14"/>
  <c r="O537" i="14"/>
  <c r="N537" i="14"/>
  <c r="M537" i="14"/>
  <c r="L537" i="14"/>
  <c r="K537" i="14"/>
  <c r="J537" i="14"/>
  <c r="I537" i="14"/>
  <c r="H537" i="14"/>
  <c r="G537" i="14"/>
  <c r="F537" i="14"/>
  <c r="E537" i="14"/>
  <c r="D537" i="14"/>
  <c r="C537" i="14"/>
  <c r="B537" i="14"/>
  <c r="A537" i="14"/>
  <c r="Z536" i="14"/>
  <c r="Y536" i="14"/>
  <c r="X536" i="14"/>
  <c r="W536" i="14"/>
  <c r="V536" i="14"/>
  <c r="U536" i="14"/>
  <c r="T536" i="14"/>
  <c r="S536" i="14"/>
  <c r="R536" i="14"/>
  <c r="Q536" i="14"/>
  <c r="P536" i="14"/>
  <c r="O536" i="14"/>
  <c r="N536" i="14"/>
  <c r="M536" i="14"/>
  <c r="L536" i="14"/>
  <c r="K536" i="14"/>
  <c r="J536" i="14"/>
  <c r="I536" i="14"/>
  <c r="H536" i="14"/>
  <c r="G536" i="14"/>
  <c r="F536" i="14"/>
  <c r="E536" i="14"/>
  <c r="D536" i="14"/>
  <c r="C536" i="14"/>
  <c r="B536" i="14"/>
  <c r="A536" i="14"/>
  <c r="Z535" i="14"/>
  <c r="Y535" i="14"/>
  <c r="X535" i="14"/>
  <c r="W535" i="14"/>
  <c r="V535" i="14"/>
  <c r="U535" i="14"/>
  <c r="T535" i="14"/>
  <c r="S535" i="14"/>
  <c r="R535" i="14"/>
  <c r="Q535" i="14"/>
  <c r="P535" i="14"/>
  <c r="O535" i="14"/>
  <c r="N535" i="14"/>
  <c r="M535" i="14"/>
  <c r="L535" i="14"/>
  <c r="K535" i="14"/>
  <c r="J535" i="14"/>
  <c r="I535" i="14"/>
  <c r="H535" i="14"/>
  <c r="G535" i="14"/>
  <c r="F535" i="14"/>
  <c r="E535" i="14"/>
  <c r="D535" i="14"/>
  <c r="C535" i="14"/>
  <c r="B535" i="14"/>
  <c r="A535" i="14"/>
  <c r="Z534" i="14"/>
  <c r="Y534" i="14"/>
  <c r="X534" i="14"/>
  <c r="W534" i="14"/>
  <c r="V534" i="14"/>
  <c r="U534" i="14"/>
  <c r="T534" i="14"/>
  <c r="S534" i="14"/>
  <c r="R534" i="14"/>
  <c r="Q534" i="14"/>
  <c r="P534" i="14"/>
  <c r="O534" i="14"/>
  <c r="N534" i="14"/>
  <c r="M534" i="14"/>
  <c r="L534" i="14"/>
  <c r="K534" i="14"/>
  <c r="J534" i="14"/>
  <c r="I534" i="14"/>
  <c r="H534" i="14"/>
  <c r="G534" i="14"/>
  <c r="F534" i="14"/>
  <c r="E534" i="14"/>
  <c r="D534" i="14"/>
  <c r="C534" i="14"/>
  <c r="B534" i="14"/>
  <c r="A534" i="14"/>
  <c r="Z533" i="14"/>
  <c r="Y533" i="14"/>
  <c r="X533" i="14"/>
  <c r="W533" i="14"/>
  <c r="V533" i="14"/>
  <c r="U533" i="14"/>
  <c r="T533" i="14"/>
  <c r="S533" i="14"/>
  <c r="R533" i="14"/>
  <c r="Q533" i="14"/>
  <c r="P533" i="14"/>
  <c r="O533" i="14"/>
  <c r="N533" i="14"/>
  <c r="M533" i="14"/>
  <c r="L533" i="14"/>
  <c r="K533" i="14"/>
  <c r="J533" i="14"/>
  <c r="I533" i="14"/>
  <c r="H533" i="14"/>
  <c r="G533" i="14"/>
  <c r="F533" i="14"/>
  <c r="E533" i="14"/>
  <c r="D533" i="14"/>
  <c r="C533" i="14"/>
  <c r="B533" i="14"/>
  <c r="A533" i="14"/>
  <c r="Z532" i="14"/>
  <c r="Y532" i="14"/>
  <c r="X532" i="14"/>
  <c r="W532" i="14"/>
  <c r="V532" i="14"/>
  <c r="U532" i="14"/>
  <c r="T532" i="14"/>
  <c r="S532" i="14"/>
  <c r="R532" i="14"/>
  <c r="Q532" i="14"/>
  <c r="P532" i="14"/>
  <c r="O532" i="14"/>
  <c r="N532" i="14"/>
  <c r="M532" i="14"/>
  <c r="L532" i="14"/>
  <c r="K532" i="14"/>
  <c r="J532" i="14"/>
  <c r="I532" i="14"/>
  <c r="H532" i="14"/>
  <c r="G532" i="14"/>
  <c r="F532" i="14"/>
  <c r="E532" i="14"/>
  <c r="D532" i="14"/>
  <c r="C532" i="14"/>
  <c r="B532" i="14"/>
  <c r="A532" i="14"/>
  <c r="Z531" i="14"/>
  <c r="Y531" i="14"/>
  <c r="X531" i="14"/>
  <c r="W531" i="14"/>
  <c r="V531" i="14"/>
  <c r="U531" i="14"/>
  <c r="T531" i="14"/>
  <c r="S531" i="14"/>
  <c r="R531" i="14"/>
  <c r="Q531" i="14"/>
  <c r="P531" i="14"/>
  <c r="O531" i="14"/>
  <c r="N531" i="14"/>
  <c r="M531" i="14"/>
  <c r="L531" i="14"/>
  <c r="K531" i="14"/>
  <c r="J531" i="14"/>
  <c r="I531" i="14"/>
  <c r="H531" i="14"/>
  <c r="G531" i="14"/>
  <c r="F531" i="14"/>
  <c r="E531" i="14"/>
  <c r="D531" i="14"/>
  <c r="C531" i="14"/>
  <c r="B531" i="14"/>
  <c r="A531" i="14"/>
  <c r="Z530" i="14"/>
  <c r="Y530" i="14"/>
  <c r="X530" i="14"/>
  <c r="W530" i="14"/>
  <c r="V530" i="14"/>
  <c r="U530" i="14"/>
  <c r="T530" i="14"/>
  <c r="S530" i="14"/>
  <c r="R530" i="14"/>
  <c r="Q530" i="14"/>
  <c r="P530" i="14"/>
  <c r="O530" i="14"/>
  <c r="N530" i="14"/>
  <c r="M530" i="14"/>
  <c r="L530" i="14"/>
  <c r="K530" i="14"/>
  <c r="J530" i="14"/>
  <c r="I530" i="14"/>
  <c r="H530" i="14"/>
  <c r="G530" i="14"/>
  <c r="F530" i="14"/>
  <c r="E530" i="14"/>
  <c r="D530" i="14"/>
  <c r="C530" i="14"/>
  <c r="B530" i="14"/>
  <c r="A530" i="14"/>
  <c r="Z529" i="14"/>
  <c r="Y529" i="14"/>
  <c r="X529" i="14"/>
  <c r="W529" i="14"/>
  <c r="V529" i="14"/>
  <c r="U529" i="14"/>
  <c r="T529" i="14"/>
  <c r="S529" i="14"/>
  <c r="R529" i="14"/>
  <c r="Q529" i="14"/>
  <c r="P529" i="14"/>
  <c r="O529" i="14"/>
  <c r="N529" i="14"/>
  <c r="M529" i="14"/>
  <c r="L529" i="14"/>
  <c r="K529" i="14"/>
  <c r="J529" i="14"/>
  <c r="I529" i="14"/>
  <c r="H529" i="14"/>
  <c r="G529" i="14"/>
  <c r="F529" i="14"/>
  <c r="E529" i="14"/>
  <c r="D529" i="14"/>
  <c r="C529" i="14"/>
  <c r="B529" i="14"/>
  <c r="A529" i="14"/>
  <c r="Z528" i="14"/>
  <c r="Y528" i="14"/>
  <c r="X528" i="14"/>
  <c r="W528" i="14"/>
  <c r="V528" i="14"/>
  <c r="U528" i="14"/>
  <c r="T528" i="14"/>
  <c r="S528" i="14"/>
  <c r="R528" i="14"/>
  <c r="Q528" i="14"/>
  <c r="P528" i="14"/>
  <c r="O528" i="14"/>
  <c r="N528" i="14"/>
  <c r="M528" i="14"/>
  <c r="L528" i="14"/>
  <c r="K528" i="14"/>
  <c r="J528" i="14"/>
  <c r="I528" i="14"/>
  <c r="H528" i="14"/>
  <c r="G528" i="14"/>
  <c r="F528" i="14"/>
  <c r="E528" i="14"/>
  <c r="D528" i="14"/>
  <c r="C528" i="14"/>
  <c r="B528" i="14"/>
  <c r="A528" i="14"/>
  <c r="Z527" i="14"/>
  <c r="Y527" i="14"/>
  <c r="X527" i="14"/>
  <c r="W527" i="14"/>
  <c r="V527" i="14"/>
  <c r="U527" i="14"/>
  <c r="T527" i="14"/>
  <c r="S527" i="14"/>
  <c r="R527" i="14"/>
  <c r="Q527" i="14"/>
  <c r="P527" i="14"/>
  <c r="O527" i="14"/>
  <c r="N527" i="14"/>
  <c r="M527" i="14"/>
  <c r="L527" i="14"/>
  <c r="K527" i="14"/>
  <c r="J527" i="14"/>
  <c r="I527" i="14"/>
  <c r="H527" i="14"/>
  <c r="G527" i="14"/>
  <c r="F527" i="14"/>
  <c r="E527" i="14"/>
  <c r="D527" i="14"/>
  <c r="C527" i="14"/>
  <c r="B527" i="14"/>
  <c r="A527" i="14"/>
  <c r="Z526" i="14"/>
  <c r="Y526" i="14"/>
  <c r="X526" i="14"/>
  <c r="W526" i="14"/>
  <c r="V526" i="14"/>
  <c r="U526" i="14"/>
  <c r="T526" i="14"/>
  <c r="S526" i="14"/>
  <c r="R526" i="14"/>
  <c r="Q526" i="14"/>
  <c r="P526" i="14"/>
  <c r="O526" i="14"/>
  <c r="N526" i="14"/>
  <c r="M526" i="14"/>
  <c r="L526" i="14"/>
  <c r="K526" i="14"/>
  <c r="J526" i="14"/>
  <c r="I526" i="14"/>
  <c r="H526" i="14"/>
  <c r="G526" i="14"/>
  <c r="F526" i="14"/>
  <c r="E526" i="14"/>
  <c r="D526" i="14"/>
  <c r="C526" i="14"/>
  <c r="B526" i="14"/>
  <c r="A526" i="14"/>
  <c r="Z525" i="14"/>
  <c r="Y525" i="14"/>
  <c r="X525" i="14"/>
  <c r="W525" i="14"/>
  <c r="V525" i="14"/>
  <c r="U525" i="14"/>
  <c r="T525" i="14"/>
  <c r="S525" i="14"/>
  <c r="R525" i="14"/>
  <c r="Q525" i="14"/>
  <c r="P525" i="14"/>
  <c r="O525" i="14"/>
  <c r="N525" i="14"/>
  <c r="M525" i="14"/>
  <c r="L525" i="14"/>
  <c r="K525" i="14"/>
  <c r="J525" i="14"/>
  <c r="I525" i="14"/>
  <c r="H525" i="14"/>
  <c r="G525" i="14"/>
  <c r="F525" i="14"/>
  <c r="E525" i="14"/>
  <c r="D525" i="14"/>
  <c r="C525" i="14"/>
  <c r="B525" i="14"/>
  <c r="A525" i="14"/>
  <c r="Z524" i="14"/>
  <c r="Y524" i="14"/>
  <c r="X524" i="14"/>
  <c r="W524" i="14"/>
  <c r="V524" i="14"/>
  <c r="U524" i="14"/>
  <c r="T524" i="14"/>
  <c r="S524" i="14"/>
  <c r="R524" i="14"/>
  <c r="Q524" i="14"/>
  <c r="P524" i="14"/>
  <c r="O524" i="14"/>
  <c r="N524" i="14"/>
  <c r="M524" i="14"/>
  <c r="L524" i="14"/>
  <c r="K524" i="14"/>
  <c r="J524" i="14"/>
  <c r="I524" i="14"/>
  <c r="H524" i="14"/>
  <c r="G524" i="14"/>
  <c r="F524" i="14"/>
  <c r="E524" i="14"/>
  <c r="D524" i="14"/>
  <c r="C524" i="14"/>
  <c r="B524" i="14"/>
  <c r="A524" i="14"/>
  <c r="Z523" i="14"/>
  <c r="Y523" i="14"/>
  <c r="X523" i="14"/>
  <c r="W523" i="14"/>
  <c r="V523" i="14"/>
  <c r="U523" i="14"/>
  <c r="T523" i="14"/>
  <c r="S523" i="14"/>
  <c r="R523" i="14"/>
  <c r="Q523" i="14"/>
  <c r="P523" i="14"/>
  <c r="O523" i="14"/>
  <c r="N523" i="14"/>
  <c r="M523" i="14"/>
  <c r="L523" i="14"/>
  <c r="K523" i="14"/>
  <c r="J523" i="14"/>
  <c r="I523" i="14"/>
  <c r="H523" i="14"/>
  <c r="G523" i="14"/>
  <c r="F523" i="14"/>
  <c r="E523" i="14"/>
  <c r="D523" i="14"/>
  <c r="C523" i="14"/>
  <c r="B523" i="14"/>
  <c r="A523" i="14"/>
  <c r="Z522" i="14"/>
  <c r="Y522" i="14"/>
  <c r="X522" i="14"/>
  <c r="W522" i="14"/>
  <c r="V522" i="14"/>
  <c r="U522" i="14"/>
  <c r="T522" i="14"/>
  <c r="S522" i="14"/>
  <c r="R522" i="14"/>
  <c r="Q522" i="14"/>
  <c r="P522" i="14"/>
  <c r="O522" i="14"/>
  <c r="N522" i="14"/>
  <c r="M522" i="14"/>
  <c r="L522" i="14"/>
  <c r="K522" i="14"/>
  <c r="J522" i="14"/>
  <c r="I522" i="14"/>
  <c r="H522" i="14"/>
  <c r="G522" i="14"/>
  <c r="F522" i="14"/>
  <c r="E522" i="14"/>
  <c r="D522" i="14"/>
  <c r="C522" i="14"/>
  <c r="B522" i="14"/>
  <c r="A522" i="14"/>
  <c r="Z521" i="14"/>
  <c r="Y521" i="14"/>
  <c r="X521" i="14"/>
  <c r="W521" i="14"/>
  <c r="V521" i="14"/>
  <c r="U521" i="14"/>
  <c r="T521" i="14"/>
  <c r="S521" i="14"/>
  <c r="R521" i="14"/>
  <c r="Q521" i="14"/>
  <c r="P521" i="14"/>
  <c r="O521" i="14"/>
  <c r="N521" i="14"/>
  <c r="M521" i="14"/>
  <c r="L521" i="14"/>
  <c r="K521" i="14"/>
  <c r="J521" i="14"/>
  <c r="I521" i="14"/>
  <c r="H521" i="14"/>
  <c r="G521" i="14"/>
  <c r="F521" i="14"/>
  <c r="E521" i="14"/>
  <c r="D521" i="14"/>
  <c r="C521" i="14"/>
  <c r="B521" i="14"/>
  <c r="A521" i="14"/>
  <c r="Z520" i="14"/>
  <c r="Y520" i="14"/>
  <c r="X520" i="14"/>
  <c r="W520" i="14"/>
  <c r="V520" i="14"/>
  <c r="U520" i="14"/>
  <c r="T520" i="14"/>
  <c r="S520" i="14"/>
  <c r="R520" i="14"/>
  <c r="Q520" i="14"/>
  <c r="P520" i="14"/>
  <c r="O520" i="14"/>
  <c r="N520" i="14"/>
  <c r="M520" i="14"/>
  <c r="L520" i="14"/>
  <c r="K520" i="14"/>
  <c r="J520" i="14"/>
  <c r="I520" i="14"/>
  <c r="H520" i="14"/>
  <c r="G520" i="14"/>
  <c r="F520" i="14"/>
  <c r="E520" i="14"/>
  <c r="D520" i="14"/>
  <c r="C520" i="14"/>
  <c r="B520" i="14"/>
  <c r="A520" i="14"/>
  <c r="Z519" i="14"/>
  <c r="Y519" i="14"/>
  <c r="X519" i="14"/>
  <c r="W519" i="14"/>
  <c r="V519" i="14"/>
  <c r="U519" i="14"/>
  <c r="T519" i="14"/>
  <c r="S519" i="14"/>
  <c r="R519" i="14"/>
  <c r="Q519" i="14"/>
  <c r="P519" i="14"/>
  <c r="O519" i="14"/>
  <c r="N519" i="14"/>
  <c r="M519" i="14"/>
  <c r="L519" i="14"/>
  <c r="K519" i="14"/>
  <c r="J519" i="14"/>
  <c r="I519" i="14"/>
  <c r="H519" i="14"/>
  <c r="G519" i="14"/>
  <c r="F519" i="14"/>
  <c r="E519" i="14"/>
  <c r="D519" i="14"/>
  <c r="C519" i="14"/>
  <c r="B519" i="14"/>
  <c r="A519" i="14"/>
  <c r="Z518" i="14"/>
  <c r="Y518" i="14"/>
  <c r="X518" i="14"/>
  <c r="W518" i="14"/>
  <c r="V518" i="14"/>
  <c r="U518" i="14"/>
  <c r="T518" i="14"/>
  <c r="S518" i="14"/>
  <c r="R518" i="14"/>
  <c r="Q518" i="14"/>
  <c r="P518" i="14"/>
  <c r="O518" i="14"/>
  <c r="N518" i="14"/>
  <c r="M518" i="14"/>
  <c r="L518" i="14"/>
  <c r="K518" i="14"/>
  <c r="J518" i="14"/>
  <c r="I518" i="14"/>
  <c r="H518" i="14"/>
  <c r="G518" i="14"/>
  <c r="F518" i="14"/>
  <c r="E518" i="14"/>
  <c r="D518" i="14"/>
  <c r="C518" i="14"/>
  <c r="B518" i="14"/>
  <c r="A518" i="14"/>
  <c r="Z517" i="14"/>
  <c r="Y517" i="14"/>
  <c r="X517" i="14"/>
  <c r="W517" i="14"/>
  <c r="V517" i="14"/>
  <c r="U517" i="14"/>
  <c r="T517" i="14"/>
  <c r="S517" i="14"/>
  <c r="R517" i="14"/>
  <c r="Q517" i="14"/>
  <c r="P517" i="14"/>
  <c r="O517" i="14"/>
  <c r="N517" i="14"/>
  <c r="M517" i="14"/>
  <c r="L517" i="14"/>
  <c r="K517" i="14"/>
  <c r="J517" i="14"/>
  <c r="I517" i="14"/>
  <c r="H517" i="14"/>
  <c r="G517" i="14"/>
  <c r="F517" i="14"/>
  <c r="E517" i="14"/>
  <c r="D517" i="14"/>
  <c r="C517" i="14"/>
  <c r="B517" i="14"/>
  <c r="A517" i="14"/>
  <c r="Z516" i="14"/>
  <c r="Y516" i="14"/>
  <c r="X516" i="14"/>
  <c r="W516" i="14"/>
  <c r="V516" i="14"/>
  <c r="U516" i="14"/>
  <c r="T516" i="14"/>
  <c r="S516" i="14"/>
  <c r="R516" i="14"/>
  <c r="Q516" i="14"/>
  <c r="P516" i="14"/>
  <c r="O516" i="14"/>
  <c r="N516" i="14"/>
  <c r="M516" i="14"/>
  <c r="L516" i="14"/>
  <c r="K516" i="14"/>
  <c r="J516" i="14"/>
  <c r="I516" i="14"/>
  <c r="H516" i="14"/>
  <c r="G516" i="14"/>
  <c r="F516" i="14"/>
  <c r="E516" i="14"/>
  <c r="D516" i="14"/>
  <c r="C516" i="14"/>
  <c r="B516" i="14"/>
  <c r="A516" i="14"/>
  <c r="Z515" i="14"/>
  <c r="Y515" i="14"/>
  <c r="X515" i="14"/>
  <c r="W515" i="14"/>
  <c r="V515" i="14"/>
  <c r="U515" i="14"/>
  <c r="T515" i="14"/>
  <c r="S515" i="14"/>
  <c r="R515" i="14"/>
  <c r="Q515" i="14"/>
  <c r="P515" i="14"/>
  <c r="O515" i="14"/>
  <c r="N515" i="14"/>
  <c r="M515" i="14"/>
  <c r="L515" i="14"/>
  <c r="K515" i="14"/>
  <c r="J515" i="14"/>
  <c r="I515" i="14"/>
  <c r="H515" i="14"/>
  <c r="G515" i="14"/>
  <c r="F515" i="14"/>
  <c r="E515" i="14"/>
  <c r="D515" i="14"/>
  <c r="C515" i="14"/>
  <c r="B515" i="14"/>
  <c r="A515" i="14"/>
  <c r="Z514" i="14"/>
  <c r="Y514" i="14"/>
  <c r="X514" i="14"/>
  <c r="W514" i="14"/>
  <c r="V514" i="14"/>
  <c r="U514" i="14"/>
  <c r="T514" i="14"/>
  <c r="S514" i="14"/>
  <c r="R514" i="14"/>
  <c r="Q514" i="14"/>
  <c r="P514" i="14"/>
  <c r="O514" i="14"/>
  <c r="N514" i="14"/>
  <c r="M514" i="14"/>
  <c r="L514" i="14"/>
  <c r="K514" i="14"/>
  <c r="J514" i="14"/>
  <c r="I514" i="14"/>
  <c r="H514" i="14"/>
  <c r="G514" i="14"/>
  <c r="F514" i="14"/>
  <c r="E514" i="14"/>
  <c r="D514" i="14"/>
  <c r="C514" i="14"/>
  <c r="B514" i="14"/>
  <c r="A514" i="14"/>
  <c r="Z513" i="14"/>
  <c r="Y513" i="14"/>
  <c r="X513" i="14"/>
  <c r="W513" i="14"/>
  <c r="V513" i="14"/>
  <c r="U513" i="14"/>
  <c r="T513" i="14"/>
  <c r="S513" i="14"/>
  <c r="R513" i="14"/>
  <c r="Q513" i="14"/>
  <c r="P513" i="14"/>
  <c r="O513" i="14"/>
  <c r="N513" i="14"/>
  <c r="M513" i="14"/>
  <c r="L513" i="14"/>
  <c r="K513" i="14"/>
  <c r="J513" i="14"/>
  <c r="I513" i="14"/>
  <c r="H513" i="14"/>
  <c r="G513" i="14"/>
  <c r="F513" i="14"/>
  <c r="E513" i="14"/>
  <c r="D513" i="14"/>
  <c r="C513" i="14"/>
  <c r="B513" i="14"/>
  <c r="A513" i="14"/>
  <c r="Z512" i="14"/>
  <c r="Y512" i="14"/>
  <c r="X512" i="14"/>
  <c r="W512" i="14"/>
  <c r="V512" i="14"/>
  <c r="U512" i="14"/>
  <c r="T512" i="14"/>
  <c r="S512" i="14"/>
  <c r="R512" i="14"/>
  <c r="Q512" i="14"/>
  <c r="P512" i="14"/>
  <c r="O512" i="14"/>
  <c r="N512" i="14"/>
  <c r="M512" i="14"/>
  <c r="L512" i="14"/>
  <c r="K512" i="14"/>
  <c r="J512" i="14"/>
  <c r="I512" i="14"/>
  <c r="H512" i="14"/>
  <c r="G512" i="14"/>
  <c r="F512" i="14"/>
  <c r="E512" i="14"/>
  <c r="D512" i="14"/>
  <c r="C512" i="14"/>
  <c r="B512" i="14"/>
  <c r="A512" i="14"/>
  <c r="Z511" i="14"/>
  <c r="Y511" i="14"/>
  <c r="X511" i="14"/>
  <c r="W511" i="14"/>
  <c r="V511" i="14"/>
  <c r="U511" i="14"/>
  <c r="T511" i="14"/>
  <c r="S511" i="14"/>
  <c r="R511" i="14"/>
  <c r="Q511" i="14"/>
  <c r="P511" i="14"/>
  <c r="O511" i="14"/>
  <c r="N511" i="14"/>
  <c r="M511" i="14"/>
  <c r="L511" i="14"/>
  <c r="K511" i="14"/>
  <c r="J511" i="14"/>
  <c r="I511" i="14"/>
  <c r="H511" i="14"/>
  <c r="G511" i="14"/>
  <c r="F511" i="14"/>
  <c r="E511" i="14"/>
  <c r="D511" i="14"/>
  <c r="C511" i="14"/>
  <c r="B511" i="14"/>
  <c r="A511" i="14"/>
  <c r="Z510" i="14"/>
  <c r="Y510" i="14"/>
  <c r="X510" i="14"/>
  <c r="W510" i="14"/>
  <c r="V510" i="14"/>
  <c r="U510" i="14"/>
  <c r="T510" i="14"/>
  <c r="S510" i="14"/>
  <c r="R510" i="14"/>
  <c r="Q510" i="14"/>
  <c r="P510" i="14"/>
  <c r="O510" i="14"/>
  <c r="N510" i="14"/>
  <c r="M510" i="14"/>
  <c r="L510" i="14"/>
  <c r="K510" i="14"/>
  <c r="J510" i="14"/>
  <c r="I510" i="14"/>
  <c r="H510" i="14"/>
  <c r="G510" i="14"/>
  <c r="F510" i="14"/>
  <c r="E510" i="14"/>
  <c r="D510" i="14"/>
  <c r="C510" i="14"/>
  <c r="B510" i="14"/>
  <c r="A510" i="14"/>
  <c r="Z509" i="14"/>
  <c r="Y509" i="14"/>
  <c r="X509" i="14"/>
  <c r="W509" i="14"/>
  <c r="V509" i="14"/>
  <c r="U509" i="14"/>
  <c r="T509" i="14"/>
  <c r="S509" i="14"/>
  <c r="R509" i="14"/>
  <c r="Q509" i="14"/>
  <c r="P509" i="14"/>
  <c r="O509" i="14"/>
  <c r="N509" i="14"/>
  <c r="M509" i="14"/>
  <c r="L509" i="14"/>
  <c r="K509" i="14"/>
  <c r="J509" i="14"/>
  <c r="I509" i="14"/>
  <c r="H509" i="14"/>
  <c r="G509" i="14"/>
  <c r="F509" i="14"/>
  <c r="E509" i="14"/>
  <c r="D509" i="14"/>
  <c r="C509" i="14"/>
  <c r="B509" i="14"/>
  <c r="A509" i="14"/>
  <c r="Z508" i="14"/>
  <c r="Y508" i="14"/>
  <c r="X508" i="14"/>
  <c r="W508" i="14"/>
  <c r="V508" i="14"/>
  <c r="U508" i="14"/>
  <c r="T508" i="14"/>
  <c r="S508" i="14"/>
  <c r="R508" i="14"/>
  <c r="Q508" i="14"/>
  <c r="P508" i="14"/>
  <c r="O508" i="14"/>
  <c r="N508" i="14"/>
  <c r="M508" i="14"/>
  <c r="L508" i="14"/>
  <c r="K508" i="14"/>
  <c r="J508" i="14"/>
  <c r="I508" i="14"/>
  <c r="H508" i="14"/>
  <c r="G508" i="14"/>
  <c r="F508" i="14"/>
  <c r="E508" i="14"/>
  <c r="D508" i="14"/>
  <c r="C508" i="14"/>
  <c r="B508" i="14"/>
  <c r="A508" i="14"/>
  <c r="Z507" i="14"/>
  <c r="Y507" i="14"/>
  <c r="X507" i="14"/>
  <c r="W507" i="14"/>
  <c r="V507" i="14"/>
  <c r="U507" i="14"/>
  <c r="T507" i="14"/>
  <c r="S507" i="14"/>
  <c r="R507" i="14"/>
  <c r="Q507" i="14"/>
  <c r="P507" i="14"/>
  <c r="O507" i="14"/>
  <c r="N507" i="14"/>
  <c r="M507" i="14"/>
  <c r="L507" i="14"/>
  <c r="K507" i="14"/>
  <c r="J507" i="14"/>
  <c r="I507" i="14"/>
  <c r="H507" i="14"/>
  <c r="G507" i="14"/>
  <c r="F507" i="14"/>
  <c r="E507" i="14"/>
  <c r="D507" i="14"/>
  <c r="C507" i="14"/>
  <c r="B507" i="14"/>
  <c r="A507" i="14"/>
  <c r="Z506" i="14"/>
  <c r="Y506" i="14"/>
  <c r="X506" i="14"/>
  <c r="W506" i="14"/>
  <c r="V506" i="14"/>
  <c r="U506" i="14"/>
  <c r="T506" i="14"/>
  <c r="S506" i="14"/>
  <c r="R506" i="14"/>
  <c r="Q506" i="14"/>
  <c r="P506" i="14"/>
  <c r="O506" i="14"/>
  <c r="N506" i="14"/>
  <c r="M506" i="14"/>
  <c r="L506" i="14"/>
  <c r="K506" i="14"/>
  <c r="J506" i="14"/>
  <c r="I506" i="14"/>
  <c r="H506" i="14"/>
  <c r="G506" i="14"/>
  <c r="F506" i="14"/>
  <c r="E506" i="14"/>
  <c r="D506" i="14"/>
  <c r="C506" i="14"/>
  <c r="B506" i="14"/>
  <c r="A506" i="14"/>
  <c r="Z505" i="14"/>
  <c r="Y505" i="14"/>
  <c r="X505" i="14"/>
  <c r="W505" i="14"/>
  <c r="V505" i="14"/>
  <c r="U505" i="14"/>
  <c r="T505" i="14"/>
  <c r="S505" i="14"/>
  <c r="R505" i="14"/>
  <c r="Q505" i="14"/>
  <c r="P505" i="14"/>
  <c r="O505" i="14"/>
  <c r="N505" i="14"/>
  <c r="M505" i="14"/>
  <c r="L505" i="14"/>
  <c r="K505" i="14"/>
  <c r="J505" i="14"/>
  <c r="I505" i="14"/>
  <c r="H505" i="14"/>
  <c r="G505" i="14"/>
  <c r="F505" i="14"/>
  <c r="E505" i="14"/>
  <c r="D505" i="14"/>
  <c r="C505" i="14"/>
  <c r="B505" i="14"/>
  <c r="A505" i="14"/>
  <c r="Z504" i="14"/>
  <c r="Y504" i="14"/>
  <c r="X504" i="14"/>
  <c r="W504" i="14"/>
  <c r="V504" i="14"/>
  <c r="U504" i="14"/>
  <c r="T504" i="14"/>
  <c r="S504" i="14"/>
  <c r="R504" i="14"/>
  <c r="Q504" i="14"/>
  <c r="P504" i="14"/>
  <c r="O504" i="14"/>
  <c r="N504" i="14"/>
  <c r="M504" i="14"/>
  <c r="L504" i="14"/>
  <c r="K504" i="14"/>
  <c r="J504" i="14"/>
  <c r="I504" i="14"/>
  <c r="H504" i="14"/>
  <c r="G504" i="14"/>
  <c r="F504" i="14"/>
  <c r="E504" i="14"/>
  <c r="D504" i="14"/>
  <c r="C504" i="14"/>
  <c r="B504" i="14"/>
  <c r="A504" i="14"/>
  <c r="Z503" i="14"/>
  <c r="Y503" i="14"/>
  <c r="X503" i="14"/>
  <c r="W503" i="14"/>
  <c r="V503" i="14"/>
  <c r="U503" i="14"/>
  <c r="T503" i="14"/>
  <c r="S503" i="14"/>
  <c r="R503" i="14"/>
  <c r="Q503" i="14"/>
  <c r="P503" i="14"/>
  <c r="O503" i="14"/>
  <c r="N503" i="14"/>
  <c r="M503" i="14"/>
  <c r="L503" i="14"/>
  <c r="K503" i="14"/>
  <c r="J503" i="14"/>
  <c r="I503" i="14"/>
  <c r="H503" i="14"/>
  <c r="G503" i="14"/>
  <c r="F503" i="14"/>
  <c r="E503" i="14"/>
  <c r="D503" i="14"/>
  <c r="C503" i="14"/>
  <c r="B503" i="14"/>
  <c r="A503" i="14"/>
  <c r="Z502" i="14"/>
  <c r="Y502" i="14"/>
  <c r="X502" i="14"/>
  <c r="W502" i="14"/>
  <c r="V502" i="14"/>
  <c r="U502" i="14"/>
  <c r="T502" i="14"/>
  <c r="S502" i="14"/>
  <c r="R502" i="14"/>
  <c r="Q502" i="14"/>
  <c r="P502" i="14"/>
  <c r="O502" i="14"/>
  <c r="N502" i="14"/>
  <c r="M502" i="14"/>
  <c r="L502" i="14"/>
  <c r="K502" i="14"/>
  <c r="J502" i="14"/>
  <c r="I502" i="14"/>
  <c r="H502" i="14"/>
  <c r="G502" i="14"/>
  <c r="F502" i="14"/>
  <c r="E502" i="14"/>
  <c r="D502" i="14"/>
  <c r="C502" i="14"/>
  <c r="B502" i="14"/>
  <c r="A502" i="14"/>
  <c r="Z501" i="14"/>
  <c r="Y501" i="14"/>
  <c r="X501" i="14"/>
  <c r="W501" i="14"/>
  <c r="V501" i="14"/>
  <c r="U501" i="14"/>
  <c r="T501" i="14"/>
  <c r="S501" i="14"/>
  <c r="R501" i="14"/>
  <c r="Q501" i="14"/>
  <c r="P501" i="14"/>
  <c r="O501" i="14"/>
  <c r="N501" i="14"/>
  <c r="M501" i="14"/>
  <c r="L501" i="14"/>
  <c r="K501" i="14"/>
  <c r="J501" i="14"/>
  <c r="I501" i="14"/>
  <c r="H501" i="14"/>
  <c r="G501" i="14"/>
  <c r="F501" i="14"/>
  <c r="E501" i="14"/>
  <c r="D501" i="14"/>
  <c r="C501" i="14"/>
  <c r="B501" i="14"/>
  <c r="A501" i="14"/>
  <c r="Z500" i="14"/>
  <c r="Y500" i="14"/>
  <c r="X500" i="14"/>
  <c r="W500" i="14"/>
  <c r="V500" i="14"/>
  <c r="U500" i="14"/>
  <c r="T500" i="14"/>
  <c r="S500" i="14"/>
  <c r="R500" i="14"/>
  <c r="Q500" i="14"/>
  <c r="P500" i="14"/>
  <c r="O500" i="14"/>
  <c r="N500" i="14"/>
  <c r="M500" i="14"/>
  <c r="L500" i="14"/>
  <c r="K500" i="14"/>
  <c r="J500" i="14"/>
  <c r="I500" i="14"/>
  <c r="H500" i="14"/>
  <c r="G500" i="14"/>
  <c r="F500" i="14"/>
  <c r="E500" i="14"/>
  <c r="D500" i="14"/>
  <c r="C500" i="14"/>
  <c r="B500" i="14"/>
  <c r="A500" i="14"/>
  <c r="Z499" i="14"/>
  <c r="Y499" i="14"/>
  <c r="X499" i="14"/>
  <c r="W499" i="14"/>
  <c r="V499" i="14"/>
  <c r="U499" i="14"/>
  <c r="T499" i="14"/>
  <c r="S499" i="14"/>
  <c r="R499" i="14"/>
  <c r="Q499" i="14"/>
  <c r="P499" i="14"/>
  <c r="O499" i="14"/>
  <c r="N499" i="14"/>
  <c r="M499" i="14"/>
  <c r="L499" i="14"/>
  <c r="K499" i="14"/>
  <c r="J499" i="14"/>
  <c r="I499" i="14"/>
  <c r="H499" i="14"/>
  <c r="G499" i="14"/>
  <c r="F499" i="14"/>
  <c r="E499" i="14"/>
  <c r="D499" i="14"/>
  <c r="C499" i="14"/>
  <c r="B499" i="14"/>
  <c r="A499" i="14"/>
  <c r="Z498" i="14"/>
  <c r="Y498" i="14"/>
  <c r="X498" i="14"/>
  <c r="W498" i="14"/>
  <c r="V498" i="14"/>
  <c r="U498" i="14"/>
  <c r="T498" i="14"/>
  <c r="S498" i="14"/>
  <c r="R498" i="14"/>
  <c r="Q498" i="14"/>
  <c r="P498" i="14"/>
  <c r="O498" i="14"/>
  <c r="N498" i="14"/>
  <c r="M498" i="14"/>
  <c r="L498" i="14"/>
  <c r="K498" i="14"/>
  <c r="J498" i="14"/>
  <c r="I498" i="14"/>
  <c r="H498" i="14"/>
  <c r="G498" i="14"/>
  <c r="F498" i="14"/>
  <c r="E498" i="14"/>
  <c r="D498" i="14"/>
  <c r="C498" i="14"/>
  <c r="B498" i="14"/>
  <c r="A498" i="14"/>
  <c r="Z497" i="14"/>
  <c r="Y497" i="14"/>
  <c r="X497" i="14"/>
  <c r="W497" i="14"/>
  <c r="V497" i="14"/>
  <c r="U497" i="14"/>
  <c r="T497" i="14"/>
  <c r="S497" i="14"/>
  <c r="R497" i="14"/>
  <c r="Q497" i="14"/>
  <c r="P497" i="14"/>
  <c r="O497" i="14"/>
  <c r="N497" i="14"/>
  <c r="M497" i="14"/>
  <c r="L497" i="14"/>
  <c r="K497" i="14"/>
  <c r="J497" i="14"/>
  <c r="I497" i="14"/>
  <c r="H497" i="14"/>
  <c r="G497" i="14"/>
  <c r="F497" i="14"/>
  <c r="E497" i="14"/>
  <c r="D497" i="14"/>
  <c r="C497" i="14"/>
  <c r="B497" i="14"/>
  <c r="A497" i="14"/>
  <c r="Z496" i="14"/>
  <c r="Y496" i="14"/>
  <c r="X496" i="14"/>
  <c r="W496" i="14"/>
  <c r="V496" i="14"/>
  <c r="U496" i="14"/>
  <c r="T496" i="14"/>
  <c r="S496" i="14"/>
  <c r="R496" i="14"/>
  <c r="Q496" i="14"/>
  <c r="P496" i="14"/>
  <c r="O496" i="14"/>
  <c r="N496" i="14"/>
  <c r="M496" i="14"/>
  <c r="L496" i="14"/>
  <c r="K496" i="14"/>
  <c r="J496" i="14"/>
  <c r="I496" i="14"/>
  <c r="H496" i="14"/>
  <c r="G496" i="14"/>
  <c r="F496" i="14"/>
  <c r="E496" i="14"/>
  <c r="D496" i="14"/>
  <c r="C496" i="14"/>
  <c r="B496" i="14"/>
  <c r="A496" i="14"/>
  <c r="Z495" i="14"/>
  <c r="Y495" i="14"/>
  <c r="X495" i="14"/>
  <c r="W495" i="14"/>
  <c r="V495" i="14"/>
  <c r="U495" i="14"/>
  <c r="T495" i="14"/>
  <c r="S495" i="14"/>
  <c r="R495" i="14"/>
  <c r="Q495" i="14"/>
  <c r="P495" i="14"/>
  <c r="O495" i="14"/>
  <c r="N495" i="14"/>
  <c r="M495" i="14"/>
  <c r="L495" i="14"/>
  <c r="K495" i="14"/>
  <c r="J495" i="14"/>
  <c r="I495" i="14"/>
  <c r="H495" i="14"/>
  <c r="G495" i="14"/>
  <c r="F495" i="14"/>
  <c r="E495" i="14"/>
  <c r="D495" i="14"/>
  <c r="C495" i="14"/>
  <c r="B495" i="14"/>
  <c r="A495" i="14"/>
  <c r="Z494" i="14"/>
  <c r="Y494" i="14"/>
  <c r="X494" i="14"/>
  <c r="W494" i="14"/>
  <c r="V494" i="14"/>
  <c r="U494" i="14"/>
  <c r="T494" i="14"/>
  <c r="S494" i="14"/>
  <c r="R494" i="14"/>
  <c r="Q494" i="14"/>
  <c r="P494" i="14"/>
  <c r="O494" i="14"/>
  <c r="N494" i="14"/>
  <c r="M494" i="14"/>
  <c r="L494" i="14"/>
  <c r="K494" i="14"/>
  <c r="J494" i="14"/>
  <c r="I494" i="14"/>
  <c r="H494" i="14"/>
  <c r="G494" i="14"/>
  <c r="F494" i="14"/>
  <c r="E494" i="14"/>
  <c r="D494" i="14"/>
  <c r="C494" i="14"/>
  <c r="B494" i="14"/>
  <c r="A494" i="14"/>
  <c r="Z493" i="14"/>
  <c r="Y493" i="14"/>
  <c r="X493" i="14"/>
  <c r="W493" i="14"/>
  <c r="V493" i="14"/>
  <c r="U493" i="14"/>
  <c r="T493" i="14"/>
  <c r="S493" i="14"/>
  <c r="R493" i="14"/>
  <c r="Q493" i="14"/>
  <c r="P493" i="14"/>
  <c r="O493" i="14"/>
  <c r="N493" i="14"/>
  <c r="M493" i="14"/>
  <c r="L493" i="14"/>
  <c r="K493" i="14"/>
  <c r="J493" i="14"/>
  <c r="I493" i="14"/>
  <c r="H493" i="14"/>
  <c r="G493" i="14"/>
  <c r="F493" i="14"/>
  <c r="E493" i="14"/>
  <c r="D493" i="14"/>
  <c r="C493" i="14"/>
  <c r="B493" i="14"/>
  <c r="A493" i="14"/>
  <c r="Z492" i="14"/>
  <c r="Y492" i="14"/>
  <c r="X492" i="14"/>
  <c r="W492" i="14"/>
  <c r="V492" i="14"/>
  <c r="U492" i="14"/>
  <c r="T492" i="14"/>
  <c r="S492" i="14"/>
  <c r="R492" i="14"/>
  <c r="Q492" i="14"/>
  <c r="P492" i="14"/>
  <c r="O492" i="14"/>
  <c r="N492" i="14"/>
  <c r="M492" i="14"/>
  <c r="L492" i="14"/>
  <c r="K492" i="14"/>
  <c r="J492" i="14"/>
  <c r="I492" i="14"/>
  <c r="H492" i="14"/>
  <c r="G492" i="14"/>
  <c r="F492" i="14"/>
  <c r="E492" i="14"/>
  <c r="D492" i="14"/>
  <c r="C492" i="14"/>
  <c r="B492" i="14"/>
  <c r="A492" i="14"/>
  <c r="Z491" i="14"/>
  <c r="Y491" i="14"/>
  <c r="X491" i="14"/>
  <c r="W491" i="14"/>
  <c r="V491" i="14"/>
  <c r="U491" i="14"/>
  <c r="T491" i="14"/>
  <c r="S491" i="14"/>
  <c r="R491" i="14"/>
  <c r="Q491" i="14"/>
  <c r="P491" i="14"/>
  <c r="O491" i="14"/>
  <c r="N491" i="14"/>
  <c r="M491" i="14"/>
  <c r="L491" i="14"/>
  <c r="K491" i="14"/>
  <c r="J491" i="14"/>
  <c r="I491" i="14"/>
  <c r="H491" i="14"/>
  <c r="G491" i="14"/>
  <c r="F491" i="14"/>
  <c r="E491" i="14"/>
  <c r="D491" i="14"/>
  <c r="C491" i="14"/>
  <c r="B491" i="14"/>
  <c r="A491" i="14"/>
  <c r="Z490" i="14"/>
  <c r="Y490" i="14"/>
  <c r="X490" i="14"/>
  <c r="W490" i="14"/>
  <c r="V490" i="14"/>
  <c r="U490" i="14"/>
  <c r="T490" i="14"/>
  <c r="S490" i="14"/>
  <c r="R490" i="14"/>
  <c r="Q490" i="14"/>
  <c r="P490" i="14"/>
  <c r="O490" i="14"/>
  <c r="N490" i="14"/>
  <c r="M490" i="14"/>
  <c r="L490" i="14"/>
  <c r="K490" i="14"/>
  <c r="J490" i="14"/>
  <c r="I490" i="14"/>
  <c r="H490" i="14"/>
  <c r="G490" i="14"/>
  <c r="F490" i="14"/>
  <c r="E490" i="14"/>
  <c r="D490" i="14"/>
  <c r="C490" i="14"/>
  <c r="B490" i="14"/>
  <c r="A490" i="14"/>
  <c r="Z489" i="14"/>
  <c r="Y489" i="14"/>
  <c r="X489" i="14"/>
  <c r="W489" i="14"/>
  <c r="V489" i="14"/>
  <c r="U489" i="14"/>
  <c r="T489" i="14"/>
  <c r="S489" i="14"/>
  <c r="R489" i="14"/>
  <c r="Q489" i="14"/>
  <c r="P489" i="14"/>
  <c r="O489" i="14"/>
  <c r="N489" i="14"/>
  <c r="M489" i="14"/>
  <c r="L489" i="14"/>
  <c r="K489" i="14"/>
  <c r="J489" i="14"/>
  <c r="I489" i="14"/>
  <c r="H489" i="14"/>
  <c r="G489" i="14"/>
  <c r="F489" i="14"/>
  <c r="E489" i="14"/>
  <c r="D489" i="14"/>
  <c r="C489" i="14"/>
  <c r="B489" i="14"/>
  <c r="A489" i="14"/>
  <c r="Z488" i="14"/>
  <c r="Y488" i="14"/>
  <c r="X488" i="14"/>
  <c r="W488" i="14"/>
  <c r="V488" i="14"/>
  <c r="U488" i="14"/>
  <c r="T488" i="14"/>
  <c r="S488" i="14"/>
  <c r="R488" i="14"/>
  <c r="Q488" i="14"/>
  <c r="P488" i="14"/>
  <c r="O488" i="14"/>
  <c r="N488" i="14"/>
  <c r="M488" i="14"/>
  <c r="L488" i="14"/>
  <c r="K488" i="14"/>
  <c r="J488" i="14"/>
  <c r="I488" i="14"/>
  <c r="H488" i="14"/>
  <c r="G488" i="14"/>
  <c r="F488" i="14"/>
  <c r="E488" i="14"/>
  <c r="D488" i="14"/>
  <c r="C488" i="14"/>
  <c r="B488" i="14"/>
  <c r="A488" i="14"/>
  <c r="Z487" i="14"/>
  <c r="Y487" i="14"/>
  <c r="X487" i="14"/>
  <c r="W487" i="14"/>
  <c r="V487" i="14"/>
  <c r="U487" i="14"/>
  <c r="T487" i="14"/>
  <c r="S487" i="14"/>
  <c r="R487" i="14"/>
  <c r="Q487" i="14"/>
  <c r="P487" i="14"/>
  <c r="O487" i="14"/>
  <c r="N487" i="14"/>
  <c r="M487" i="14"/>
  <c r="L487" i="14"/>
  <c r="K487" i="14"/>
  <c r="J487" i="14"/>
  <c r="I487" i="14"/>
  <c r="H487" i="14"/>
  <c r="G487" i="14"/>
  <c r="F487" i="14"/>
  <c r="E487" i="14"/>
  <c r="D487" i="14"/>
  <c r="C487" i="14"/>
  <c r="B487" i="14"/>
  <c r="A487" i="14"/>
  <c r="Z486" i="14"/>
  <c r="Y486" i="14"/>
  <c r="X486" i="14"/>
  <c r="W486" i="14"/>
  <c r="V486" i="14"/>
  <c r="U486" i="14"/>
  <c r="T486" i="14"/>
  <c r="S486" i="14"/>
  <c r="R486" i="14"/>
  <c r="Q486" i="14"/>
  <c r="P486" i="14"/>
  <c r="O486" i="14"/>
  <c r="N486" i="14"/>
  <c r="M486" i="14"/>
  <c r="L486" i="14"/>
  <c r="K486" i="14"/>
  <c r="J486" i="14"/>
  <c r="I486" i="14"/>
  <c r="H486" i="14"/>
  <c r="G486" i="14"/>
  <c r="F486" i="14"/>
  <c r="E486" i="14"/>
  <c r="D486" i="14"/>
  <c r="C486" i="14"/>
  <c r="B486" i="14"/>
  <c r="A486" i="14"/>
  <c r="Z485" i="14"/>
  <c r="Y485" i="14"/>
  <c r="X485" i="14"/>
  <c r="W485" i="14"/>
  <c r="V485" i="14"/>
  <c r="U485" i="14"/>
  <c r="T485" i="14"/>
  <c r="S485" i="14"/>
  <c r="R485" i="14"/>
  <c r="Q485" i="14"/>
  <c r="P485" i="14"/>
  <c r="O485" i="14"/>
  <c r="N485" i="14"/>
  <c r="M485" i="14"/>
  <c r="L485" i="14"/>
  <c r="K485" i="14"/>
  <c r="J485" i="14"/>
  <c r="I485" i="14"/>
  <c r="H485" i="14"/>
  <c r="G485" i="14"/>
  <c r="F485" i="14"/>
  <c r="E485" i="14"/>
  <c r="D485" i="14"/>
  <c r="C485" i="14"/>
  <c r="B485" i="14"/>
  <c r="A485" i="14"/>
  <c r="Z484" i="14"/>
  <c r="Y484" i="14"/>
  <c r="X484" i="14"/>
  <c r="W484" i="14"/>
  <c r="V484" i="14"/>
  <c r="U484" i="14"/>
  <c r="T484" i="14"/>
  <c r="S484" i="14"/>
  <c r="R484" i="14"/>
  <c r="Q484" i="14"/>
  <c r="P484" i="14"/>
  <c r="O484" i="14"/>
  <c r="N484" i="14"/>
  <c r="M484" i="14"/>
  <c r="L484" i="14"/>
  <c r="K484" i="14"/>
  <c r="J484" i="14"/>
  <c r="I484" i="14"/>
  <c r="H484" i="14"/>
  <c r="G484" i="14"/>
  <c r="F484" i="14"/>
  <c r="E484" i="14"/>
  <c r="D484" i="14"/>
  <c r="C484" i="14"/>
  <c r="B484" i="14"/>
  <c r="A484" i="14"/>
  <c r="Z483" i="14"/>
  <c r="Y483" i="14"/>
  <c r="X483" i="14"/>
  <c r="W483" i="14"/>
  <c r="V483" i="14"/>
  <c r="U483" i="14"/>
  <c r="T483" i="14"/>
  <c r="S483" i="14"/>
  <c r="R483" i="14"/>
  <c r="Q483" i="14"/>
  <c r="P483" i="14"/>
  <c r="O483" i="14"/>
  <c r="N483" i="14"/>
  <c r="M483" i="14"/>
  <c r="L483" i="14"/>
  <c r="K483" i="14"/>
  <c r="J483" i="14"/>
  <c r="I483" i="14"/>
  <c r="H483" i="14"/>
  <c r="G483" i="14"/>
  <c r="F483" i="14"/>
  <c r="E483" i="14"/>
  <c r="D483" i="14"/>
  <c r="C483" i="14"/>
  <c r="B483" i="14"/>
  <c r="A483" i="14"/>
  <c r="Z482" i="14"/>
  <c r="Y482" i="14"/>
  <c r="X482" i="14"/>
  <c r="W482" i="14"/>
  <c r="V482" i="14"/>
  <c r="U482" i="14"/>
  <c r="T482" i="14"/>
  <c r="S482" i="14"/>
  <c r="R482" i="14"/>
  <c r="Q482" i="14"/>
  <c r="P482" i="14"/>
  <c r="O482" i="14"/>
  <c r="N482" i="14"/>
  <c r="M482" i="14"/>
  <c r="L482" i="14"/>
  <c r="K482" i="14"/>
  <c r="J482" i="14"/>
  <c r="I482" i="14"/>
  <c r="H482" i="14"/>
  <c r="G482" i="14"/>
  <c r="F482" i="14"/>
  <c r="E482" i="14"/>
  <c r="D482" i="14"/>
  <c r="C482" i="14"/>
  <c r="B482" i="14"/>
  <c r="A482" i="14"/>
  <c r="Z481" i="14"/>
  <c r="Y481" i="14"/>
  <c r="X481" i="14"/>
  <c r="W481" i="14"/>
  <c r="V481" i="14"/>
  <c r="U481" i="14"/>
  <c r="T481" i="14"/>
  <c r="S481" i="14"/>
  <c r="R481" i="14"/>
  <c r="Q481" i="14"/>
  <c r="P481" i="14"/>
  <c r="O481" i="14"/>
  <c r="N481" i="14"/>
  <c r="M481" i="14"/>
  <c r="L481" i="14"/>
  <c r="K481" i="14"/>
  <c r="J481" i="14"/>
  <c r="I481" i="14"/>
  <c r="H481" i="14"/>
  <c r="G481" i="14"/>
  <c r="F481" i="14"/>
  <c r="E481" i="14"/>
  <c r="D481" i="14"/>
  <c r="C481" i="14"/>
  <c r="B481" i="14"/>
  <c r="A481" i="14"/>
  <c r="Z480" i="14"/>
  <c r="Y480" i="14"/>
  <c r="X480" i="14"/>
  <c r="W480" i="14"/>
  <c r="V480" i="14"/>
  <c r="U480" i="14"/>
  <c r="T480" i="14"/>
  <c r="S480" i="14"/>
  <c r="R480" i="14"/>
  <c r="Q480" i="14"/>
  <c r="P480" i="14"/>
  <c r="O480" i="14"/>
  <c r="N480" i="14"/>
  <c r="M480" i="14"/>
  <c r="L480" i="14"/>
  <c r="K480" i="14"/>
  <c r="J480" i="14"/>
  <c r="I480" i="14"/>
  <c r="H480" i="14"/>
  <c r="G480" i="14"/>
  <c r="F480" i="14"/>
  <c r="E480" i="14"/>
  <c r="D480" i="14"/>
  <c r="C480" i="14"/>
  <c r="B480" i="14"/>
  <c r="A480" i="14"/>
  <c r="Z479" i="14"/>
  <c r="Y479" i="14"/>
  <c r="X479" i="14"/>
  <c r="W479" i="14"/>
  <c r="V479" i="14"/>
  <c r="U479" i="14"/>
  <c r="T479" i="14"/>
  <c r="S479" i="14"/>
  <c r="R479" i="14"/>
  <c r="Q479" i="14"/>
  <c r="P479" i="14"/>
  <c r="O479" i="14"/>
  <c r="N479" i="14"/>
  <c r="M479" i="14"/>
  <c r="L479" i="14"/>
  <c r="K479" i="14"/>
  <c r="J479" i="14"/>
  <c r="I479" i="14"/>
  <c r="H479" i="14"/>
  <c r="G479" i="14"/>
  <c r="F479" i="14"/>
  <c r="E479" i="14"/>
  <c r="D479" i="14"/>
  <c r="C479" i="14"/>
  <c r="B479" i="14"/>
  <c r="A479" i="14"/>
  <c r="Z478" i="14"/>
  <c r="Y478" i="14"/>
  <c r="X478" i="14"/>
  <c r="W478" i="14"/>
  <c r="V478" i="14"/>
  <c r="U478" i="14"/>
  <c r="T478" i="14"/>
  <c r="S478" i="14"/>
  <c r="R478" i="14"/>
  <c r="Q478" i="14"/>
  <c r="P478" i="14"/>
  <c r="O478" i="14"/>
  <c r="N478" i="14"/>
  <c r="M478" i="14"/>
  <c r="L478" i="14"/>
  <c r="K478" i="14"/>
  <c r="J478" i="14"/>
  <c r="I478" i="14"/>
  <c r="H478" i="14"/>
  <c r="G478" i="14"/>
  <c r="F478" i="14"/>
  <c r="E478" i="14"/>
  <c r="D478" i="14"/>
  <c r="C478" i="14"/>
  <c r="B478" i="14"/>
  <c r="A478" i="14"/>
  <c r="Z477" i="14"/>
  <c r="Y477" i="14"/>
  <c r="X477" i="14"/>
  <c r="W477" i="14"/>
  <c r="V477" i="14"/>
  <c r="U477" i="14"/>
  <c r="T477" i="14"/>
  <c r="S477" i="14"/>
  <c r="R477" i="14"/>
  <c r="Q477" i="14"/>
  <c r="P477" i="14"/>
  <c r="O477" i="14"/>
  <c r="N477" i="14"/>
  <c r="M477" i="14"/>
  <c r="L477" i="14"/>
  <c r="K477" i="14"/>
  <c r="J477" i="14"/>
  <c r="I477" i="14"/>
  <c r="H477" i="14"/>
  <c r="G477" i="14"/>
  <c r="F477" i="14"/>
  <c r="E477" i="14"/>
  <c r="D477" i="14"/>
  <c r="C477" i="14"/>
  <c r="B477" i="14"/>
  <c r="A477" i="14"/>
  <c r="Z476" i="14"/>
  <c r="Y476" i="14"/>
  <c r="X476" i="14"/>
  <c r="W476" i="14"/>
  <c r="V476" i="14"/>
  <c r="U476" i="14"/>
  <c r="T476" i="14"/>
  <c r="S476" i="14"/>
  <c r="R476" i="14"/>
  <c r="Q476" i="14"/>
  <c r="P476" i="14"/>
  <c r="O476" i="14"/>
  <c r="N476" i="14"/>
  <c r="M476" i="14"/>
  <c r="L476" i="14"/>
  <c r="K476" i="14"/>
  <c r="J476" i="14"/>
  <c r="I476" i="14"/>
  <c r="H476" i="14"/>
  <c r="G476" i="14"/>
  <c r="F476" i="14"/>
  <c r="E476" i="14"/>
  <c r="D476" i="14"/>
  <c r="C476" i="14"/>
  <c r="B476" i="14"/>
  <c r="A476" i="14"/>
  <c r="Z475" i="14"/>
  <c r="Y475" i="14"/>
  <c r="X475" i="14"/>
  <c r="W475" i="14"/>
  <c r="V475" i="14"/>
  <c r="U475" i="14"/>
  <c r="T475" i="14"/>
  <c r="S475" i="14"/>
  <c r="R475" i="14"/>
  <c r="Q475" i="14"/>
  <c r="P475" i="14"/>
  <c r="O475" i="14"/>
  <c r="N475" i="14"/>
  <c r="M475" i="14"/>
  <c r="L475" i="14"/>
  <c r="K475" i="14"/>
  <c r="J475" i="14"/>
  <c r="I475" i="14"/>
  <c r="H475" i="14"/>
  <c r="G475" i="14"/>
  <c r="F475" i="14"/>
  <c r="E475" i="14"/>
  <c r="D475" i="14"/>
  <c r="C475" i="14"/>
  <c r="B475" i="14"/>
  <c r="A475" i="14"/>
  <c r="Z474" i="14"/>
  <c r="Y474" i="14"/>
  <c r="X474" i="14"/>
  <c r="W474" i="14"/>
  <c r="V474" i="14"/>
  <c r="U474" i="14"/>
  <c r="T474" i="14"/>
  <c r="S474" i="14"/>
  <c r="R474" i="14"/>
  <c r="Q474" i="14"/>
  <c r="P474" i="14"/>
  <c r="O474" i="14"/>
  <c r="N474" i="14"/>
  <c r="M474" i="14"/>
  <c r="L474" i="14"/>
  <c r="K474" i="14"/>
  <c r="J474" i="14"/>
  <c r="I474" i="14"/>
  <c r="H474" i="14"/>
  <c r="G474" i="14"/>
  <c r="F474" i="14"/>
  <c r="E474" i="14"/>
  <c r="D474" i="14"/>
  <c r="C474" i="14"/>
  <c r="B474" i="14"/>
  <c r="A474" i="14"/>
  <c r="Z473" i="14"/>
  <c r="Y473" i="14"/>
  <c r="X473" i="14"/>
  <c r="W473" i="14"/>
  <c r="V473" i="14"/>
  <c r="U473" i="14"/>
  <c r="T473" i="14"/>
  <c r="S473" i="14"/>
  <c r="R473" i="14"/>
  <c r="Q473" i="14"/>
  <c r="P473" i="14"/>
  <c r="O473" i="14"/>
  <c r="N473" i="14"/>
  <c r="M473" i="14"/>
  <c r="L473" i="14"/>
  <c r="K473" i="14"/>
  <c r="J473" i="14"/>
  <c r="I473" i="14"/>
  <c r="H473" i="14"/>
  <c r="G473" i="14"/>
  <c r="F473" i="14"/>
  <c r="E473" i="14"/>
  <c r="D473" i="14"/>
  <c r="C473" i="14"/>
  <c r="B473" i="14"/>
  <c r="A473" i="14"/>
  <c r="Z472" i="14"/>
  <c r="Y472" i="14"/>
  <c r="X472" i="14"/>
  <c r="W472" i="14"/>
  <c r="V472" i="14"/>
  <c r="U472" i="14"/>
  <c r="T472" i="14"/>
  <c r="S472" i="14"/>
  <c r="R472" i="14"/>
  <c r="Q472" i="14"/>
  <c r="P472" i="14"/>
  <c r="O472" i="14"/>
  <c r="N472" i="14"/>
  <c r="M472" i="14"/>
  <c r="L472" i="14"/>
  <c r="K472" i="14"/>
  <c r="J472" i="14"/>
  <c r="I472" i="14"/>
  <c r="H472" i="14"/>
  <c r="G472" i="14"/>
  <c r="F472" i="14"/>
  <c r="E472" i="14"/>
  <c r="D472" i="14"/>
  <c r="C472" i="14"/>
  <c r="B472" i="14"/>
  <c r="A472" i="14"/>
  <c r="Z471" i="14"/>
  <c r="Y471" i="14"/>
  <c r="X471" i="14"/>
  <c r="W471" i="14"/>
  <c r="V471" i="14"/>
  <c r="U471" i="14"/>
  <c r="T471" i="14"/>
  <c r="S471" i="14"/>
  <c r="R471" i="14"/>
  <c r="Q471" i="14"/>
  <c r="P471" i="14"/>
  <c r="O471" i="14"/>
  <c r="N471" i="14"/>
  <c r="M471" i="14"/>
  <c r="L471" i="14"/>
  <c r="K471" i="14"/>
  <c r="J471" i="14"/>
  <c r="I471" i="14"/>
  <c r="H471" i="14"/>
  <c r="G471" i="14"/>
  <c r="F471" i="14"/>
  <c r="E471" i="14"/>
  <c r="D471" i="14"/>
  <c r="C471" i="14"/>
  <c r="B471" i="14"/>
  <c r="A471" i="14"/>
  <c r="Z470" i="14"/>
  <c r="Y470" i="14"/>
  <c r="X470" i="14"/>
  <c r="W470" i="14"/>
  <c r="V470" i="14"/>
  <c r="U470" i="14"/>
  <c r="T470" i="14"/>
  <c r="S470" i="14"/>
  <c r="R470" i="14"/>
  <c r="Q470" i="14"/>
  <c r="P470" i="14"/>
  <c r="O470" i="14"/>
  <c r="N470" i="14"/>
  <c r="M470" i="14"/>
  <c r="L470" i="14"/>
  <c r="K470" i="14"/>
  <c r="J470" i="14"/>
  <c r="I470" i="14"/>
  <c r="H470" i="14"/>
  <c r="G470" i="14"/>
  <c r="F470" i="14"/>
  <c r="E470" i="14"/>
  <c r="D470" i="14"/>
  <c r="C470" i="14"/>
  <c r="B470" i="14"/>
  <c r="A470" i="14"/>
  <c r="Z469" i="14"/>
  <c r="Y469" i="14"/>
  <c r="X469" i="14"/>
  <c r="W469" i="14"/>
  <c r="V469" i="14"/>
  <c r="U469" i="14"/>
  <c r="T469" i="14"/>
  <c r="S469" i="14"/>
  <c r="R469" i="14"/>
  <c r="Q469" i="14"/>
  <c r="P469" i="14"/>
  <c r="O469" i="14"/>
  <c r="N469" i="14"/>
  <c r="M469" i="14"/>
  <c r="L469" i="14"/>
  <c r="K469" i="14"/>
  <c r="J469" i="14"/>
  <c r="I469" i="14"/>
  <c r="H469" i="14"/>
  <c r="G469" i="14"/>
  <c r="F469" i="14"/>
  <c r="E469" i="14"/>
  <c r="D469" i="14"/>
  <c r="C469" i="14"/>
  <c r="B469" i="14"/>
  <c r="A469" i="14"/>
  <c r="Z468" i="14"/>
  <c r="Y468" i="14"/>
  <c r="X468" i="14"/>
  <c r="W468" i="14"/>
  <c r="V468" i="14"/>
  <c r="U468" i="14"/>
  <c r="T468" i="14"/>
  <c r="S468" i="14"/>
  <c r="R468" i="14"/>
  <c r="Q468" i="14"/>
  <c r="P468" i="14"/>
  <c r="O468" i="14"/>
  <c r="N468" i="14"/>
  <c r="M468" i="14"/>
  <c r="L468" i="14"/>
  <c r="K468" i="14"/>
  <c r="J468" i="14"/>
  <c r="I468" i="14"/>
  <c r="H468" i="14"/>
  <c r="G468" i="14"/>
  <c r="F468" i="14"/>
  <c r="E468" i="14"/>
  <c r="D468" i="14"/>
  <c r="C468" i="14"/>
  <c r="B468" i="14"/>
  <c r="A468" i="14"/>
  <c r="Z467" i="14"/>
  <c r="Y467" i="14"/>
  <c r="X467" i="14"/>
  <c r="W467" i="14"/>
  <c r="V467" i="14"/>
  <c r="U467" i="14"/>
  <c r="T467" i="14"/>
  <c r="S467" i="14"/>
  <c r="R467" i="14"/>
  <c r="Q467" i="14"/>
  <c r="P467" i="14"/>
  <c r="O467" i="14"/>
  <c r="N467" i="14"/>
  <c r="M467" i="14"/>
  <c r="L467" i="14"/>
  <c r="K467" i="14"/>
  <c r="J467" i="14"/>
  <c r="I467" i="14"/>
  <c r="H467" i="14"/>
  <c r="G467" i="14"/>
  <c r="F467" i="14"/>
  <c r="E467" i="14"/>
  <c r="D467" i="14"/>
  <c r="C467" i="14"/>
  <c r="B467" i="14"/>
  <c r="A467" i="14"/>
  <c r="Z466" i="14"/>
  <c r="Y466" i="14"/>
  <c r="X466" i="14"/>
  <c r="W466" i="14"/>
  <c r="V466" i="14"/>
  <c r="U466" i="14"/>
  <c r="T466" i="14"/>
  <c r="S466" i="14"/>
  <c r="R466" i="14"/>
  <c r="Q466" i="14"/>
  <c r="P466" i="14"/>
  <c r="O466" i="14"/>
  <c r="N466" i="14"/>
  <c r="M466" i="14"/>
  <c r="L466" i="14"/>
  <c r="K466" i="14"/>
  <c r="J466" i="14"/>
  <c r="I466" i="14"/>
  <c r="H466" i="14"/>
  <c r="G466" i="14"/>
  <c r="F466" i="14"/>
  <c r="E466" i="14"/>
  <c r="D466" i="14"/>
  <c r="C466" i="14"/>
  <c r="B466" i="14"/>
  <c r="A466" i="14"/>
  <c r="Z465" i="14"/>
  <c r="Y465" i="14"/>
  <c r="X465" i="14"/>
  <c r="W465" i="14"/>
  <c r="V465" i="14"/>
  <c r="U465" i="14"/>
  <c r="T465" i="14"/>
  <c r="S465" i="14"/>
  <c r="R465" i="14"/>
  <c r="Q465" i="14"/>
  <c r="P465" i="14"/>
  <c r="O465" i="14"/>
  <c r="N465" i="14"/>
  <c r="M465" i="14"/>
  <c r="L465" i="14"/>
  <c r="K465" i="14"/>
  <c r="J465" i="14"/>
  <c r="I465" i="14"/>
  <c r="H465" i="14"/>
  <c r="G465" i="14"/>
  <c r="F465" i="14"/>
  <c r="E465" i="14"/>
  <c r="D465" i="14"/>
  <c r="C465" i="14"/>
  <c r="B465" i="14"/>
  <c r="A465" i="14"/>
  <c r="Z464" i="14"/>
  <c r="Y464" i="14"/>
  <c r="X464" i="14"/>
  <c r="W464" i="14"/>
  <c r="V464" i="14"/>
  <c r="U464" i="14"/>
  <c r="T464" i="14"/>
  <c r="S464" i="14"/>
  <c r="R464" i="14"/>
  <c r="Q464" i="14"/>
  <c r="P464" i="14"/>
  <c r="O464" i="14"/>
  <c r="N464" i="14"/>
  <c r="M464" i="14"/>
  <c r="L464" i="14"/>
  <c r="K464" i="14"/>
  <c r="J464" i="14"/>
  <c r="I464" i="14"/>
  <c r="H464" i="14"/>
  <c r="G464" i="14"/>
  <c r="F464" i="14"/>
  <c r="E464" i="14"/>
  <c r="D464" i="14"/>
  <c r="C464" i="14"/>
  <c r="B464" i="14"/>
  <c r="A464" i="14"/>
  <c r="Z463" i="14"/>
  <c r="Y463" i="14"/>
  <c r="X463" i="14"/>
  <c r="W463" i="14"/>
  <c r="V463" i="14"/>
  <c r="U463" i="14"/>
  <c r="T463" i="14"/>
  <c r="S463" i="14"/>
  <c r="R463" i="14"/>
  <c r="Q463" i="14"/>
  <c r="P463" i="14"/>
  <c r="O463" i="14"/>
  <c r="N463" i="14"/>
  <c r="M463" i="14"/>
  <c r="L463" i="14"/>
  <c r="K463" i="14"/>
  <c r="J463" i="14"/>
  <c r="I463" i="14"/>
  <c r="H463" i="14"/>
  <c r="G463" i="14"/>
  <c r="F463" i="14"/>
  <c r="E463" i="14"/>
  <c r="D463" i="14"/>
  <c r="C463" i="14"/>
  <c r="B463" i="14"/>
  <c r="A463" i="14"/>
  <c r="Z462" i="14"/>
  <c r="Y462" i="14"/>
  <c r="X462" i="14"/>
  <c r="W462" i="14"/>
  <c r="V462" i="14"/>
  <c r="U462" i="14"/>
  <c r="T462" i="14"/>
  <c r="S462" i="14"/>
  <c r="R462" i="14"/>
  <c r="Q462" i="14"/>
  <c r="P462" i="14"/>
  <c r="O462" i="14"/>
  <c r="N462" i="14"/>
  <c r="M462" i="14"/>
  <c r="L462" i="14"/>
  <c r="K462" i="14"/>
  <c r="J462" i="14"/>
  <c r="I462" i="14"/>
  <c r="H462" i="14"/>
  <c r="G462" i="14"/>
  <c r="F462" i="14"/>
  <c r="E462" i="14"/>
  <c r="D462" i="14"/>
  <c r="C462" i="14"/>
  <c r="B462" i="14"/>
  <c r="A462" i="14"/>
  <c r="Z461" i="14"/>
  <c r="Y461" i="14"/>
  <c r="X461" i="14"/>
  <c r="W461" i="14"/>
  <c r="V461" i="14"/>
  <c r="U461" i="14"/>
  <c r="T461" i="14"/>
  <c r="S461" i="14"/>
  <c r="R461" i="14"/>
  <c r="Q461" i="14"/>
  <c r="P461" i="14"/>
  <c r="O461" i="14"/>
  <c r="N461" i="14"/>
  <c r="M461" i="14"/>
  <c r="L461" i="14"/>
  <c r="K461" i="14"/>
  <c r="J461" i="14"/>
  <c r="I461" i="14"/>
  <c r="H461" i="14"/>
  <c r="G461" i="14"/>
  <c r="F461" i="14"/>
  <c r="E461" i="14"/>
  <c r="D461" i="14"/>
  <c r="C461" i="14"/>
  <c r="B461" i="14"/>
  <c r="A461" i="14"/>
  <c r="Z460" i="14"/>
  <c r="Y460" i="14"/>
  <c r="X460" i="14"/>
  <c r="W460" i="14"/>
  <c r="V460" i="14"/>
  <c r="U460" i="14"/>
  <c r="T460" i="14"/>
  <c r="S460" i="14"/>
  <c r="R460" i="14"/>
  <c r="Q460" i="14"/>
  <c r="P460" i="14"/>
  <c r="O460" i="14"/>
  <c r="N460" i="14"/>
  <c r="M460" i="14"/>
  <c r="L460" i="14"/>
  <c r="K460" i="14"/>
  <c r="J460" i="14"/>
  <c r="I460" i="14"/>
  <c r="H460" i="14"/>
  <c r="G460" i="14"/>
  <c r="F460" i="14"/>
  <c r="E460" i="14"/>
  <c r="D460" i="14"/>
  <c r="C460" i="14"/>
  <c r="B460" i="14"/>
  <c r="A460" i="14"/>
  <c r="Z459" i="14"/>
  <c r="Y459" i="14"/>
  <c r="X459" i="14"/>
  <c r="W459" i="14"/>
  <c r="V459" i="14"/>
  <c r="U459" i="14"/>
  <c r="T459" i="14"/>
  <c r="S459" i="14"/>
  <c r="R459" i="14"/>
  <c r="Q459" i="14"/>
  <c r="P459" i="14"/>
  <c r="O459" i="14"/>
  <c r="N459" i="14"/>
  <c r="M459" i="14"/>
  <c r="L459" i="14"/>
  <c r="K459" i="14"/>
  <c r="J459" i="14"/>
  <c r="I459" i="14"/>
  <c r="H459" i="14"/>
  <c r="G459" i="14"/>
  <c r="F459" i="14"/>
  <c r="E459" i="14"/>
  <c r="D459" i="14"/>
  <c r="C459" i="14"/>
  <c r="B459" i="14"/>
  <c r="A459" i="14"/>
  <c r="Z458" i="14"/>
  <c r="Y458" i="14"/>
  <c r="X458" i="14"/>
  <c r="W458" i="14"/>
  <c r="V458" i="14"/>
  <c r="U458" i="14"/>
  <c r="T458" i="14"/>
  <c r="S458" i="14"/>
  <c r="R458" i="14"/>
  <c r="Q458" i="14"/>
  <c r="P458" i="14"/>
  <c r="O458" i="14"/>
  <c r="N458" i="14"/>
  <c r="M458" i="14"/>
  <c r="L458" i="14"/>
  <c r="K458" i="14"/>
  <c r="J458" i="14"/>
  <c r="I458" i="14"/>
  <c r="H458" i="14"/>
  <c r="G458" i="14"/>
  <c r="F458" i="14"/>
  <c r="E458" i="14"/>
  <c r="D458" i="14"/>
  <c r="C458" i="14"/>
  <c r="B458" i="14"/>
  <c r="A458" i="14"/>
  <c r="Z457" i="14"/>
  <c r="Y457" i="14"/>
  <c r="X457" i="14"/>
  <c r="W457" i="14"/>
  <c r="V457" i="14"/>
  <c r="U457" i="14"/>
  <c r="T457" i="14"/>
  <c r="S457" i="14"/>
  <c r="R457" i="14"/>
  <c r="Q457" i="14"/>
  <c r="P457" i="14"/>
  <c r="O457" i="14"/>
  <c r="N457" i="14"/>
  <c r="M457" i="14"/>
  <c r="L457" i="14"/>
  <c r="K457" i="14"/>
  <c r="J457" i="14"/>
  <c r="I457" i="14"/>
  <c r="H457" i="14"/>
  <c r="G457" i="14"/>
  <c r="F457" i="14"/>
  <c r="E457" i="14"/>
  <c r="D457" i="14"/>
  <c r="C457" i="14"/>
  <c r="B457" i="14"/>
  <c r="A457" i="14"/>
  <c r="Z456" i="14"/>
  <c r="Y456" i="14"/>
  <c r="X456" i="14"/>
  <c r="W456" i="14"/>
  <c r="V456" i="14"/>
  <c r="U456" i="14"/>
  <c r="T456" i="14"/>
  <c r="S456" i="14"/>
  <c r="R456" i="14"/>
  <c r="Q456" i="14"/>
  <c r="P456" i="14"/>
  <c r="O456" i="14"/>
  <c r="N456" i="14"/>
  <c r="M456" i="14"/>
  <c r="L456" i="14"/>
  <c r="K456" i="14"/>
  <c r="J456" i="14"/>
  <c r="I456" i="14"/>
  <c r="H456" i="14"/>
  <c r="G456" i="14"/>
  <c r="F456" i="14"/>
  <c r="E456" i="14"/>
  <c r="D456" i="14"/>
  <c r="C456" i="14"/>
  <c r="B456" i="14"/>
  <c r="A456" i="14"/>
  <c r="Z455" i="14"/>
  <c r="Y455" i="14"/>
  <c r="X455" i="14"/>
  <c r="W455" i="14"/>
  <c r="V455" i="14"/>
  <c r="U455" i="14"/>
  <c r="T455" i="14"/>
  <c r="S455" i="14"/>
  <c r="R455" i="14"/>
  <c r="Q455" i="14"/>
  <c r="P455" i="14"/>
  <c r="O455" i="14"/>
  <c r="N455" i="14"/>
  <c r="M455" i="14"/>
  <c r="L455" i="14"/>
  <c r="K455" i="14"/>
  <c r="J455" i="14"/>
  <c r="I455" i="14"/>
  <c r="H455" i="14"/>
  <c r="G455" i="14"/>
  <c r="F455" i="14"/>
  <c r="E455" i="14"/>
  <c r="D455" i="14"/>
  <c r="C455" i="14"/>
  <c r="B455" i="14"/>
  <c r="A455" i="14"/>
  <c r="Z454" i="14"/>
  <c r="Y454" i="14"/>
  <c r="X454" i="14"/>
  <c r="W454" i="14"/>
  <c r="V454" i="14"/>
  <c r="U454" i="14"/>
  <c r="T454" i="14"/>
  <c r="S454" i="14"/>
  <c r="R454" i="14"/>
  <c r="Q454" i="14"/>
  <c r="P454" i="14"/>
  <c r="O454" i="14"/>
  <c r="N454" i="14"/>
  <c r="M454" i="14"/>
  <c r="L454" i="14"/>
  <c r="K454" i="14"/>
  <c r="J454" i="14"/>
  <c r="I454" i="14"/>
  <c r="H454" i="14"/>
  <c r="G454" i="14"/>
  <c r="F454" i="14"/>
  <c r="E454" i="14"/>
  <c r="D454" i="14"/>
  <c r="C454" i="14"/>
  <c r="B454" i="14"/>
  <c r="A454" i="14"/>
  <c r="Z453" i="14"/>
  <c r="Y453" i="14"/>
  <c r="X453" i="14"/>
  <c r="W453" i="14"/>
  <c r="V453" i="14"/>
  <c r="U453" i="14"/>
  <c r="T453" i="14"/>
  <c r="S453" i="14"/>
  <c r="R453" i="14"/>
  <c r="Q453" i="14"/>
  <c r="P453" i="14"/>
  <c r="O453" i="14"/>
  <c r="N453" i="14"/>
  <c r="M453" i="14"/>
  <c r="L453" i="14"/>
  <c r="K453" i="14"/>
  <c r="J453" i="14"/>
  <c r="I453" i="14"/>
  <c r="H453" i="14"/>
  <c r="G453" i="14"/>
  <c r="F453" i="14"/>
  <c r="E453" i="14"/>
  <c r="D453" i="14"/>
  <c r="C453" i="14"/>
  <c r="B453" i="14"/>
  <c r="A453" i="14"/>
  <c r="Z452" i="14"/>
  <c r="Y452" i="14"/>
  <c r="X452" i="14"/>
  <c r="W452" i="14"/>
  <c r="V452" i="14"/>
  <c r="U452" i="14"/>
  <c r="T452" i="14"/>
  <c r="S452" i="14"/>
  <c r="R452" i="14"/>
  <c r="Q452" i="14"/>
  <c r="P452" i="14"/>
  <c r="O452" i="14"/>
  <c r="N452" i="14"/>
  <c r="M452" i="14"/>
  <c r="L452" i="14"/>
  <c r="K452" i="14"/>
  <c r="J452" i="14"/>
  <c r="I452" i="14"/>
  <c r="H452" i="14"/>
  <c r="G452" i="14"/>
  <c r="F452" i="14"/>
  <c r="E452" i="14"/>
  <c r="D452" i="14"/>
  <c r="C452" i="14"/>
  <c r="B452" i="14"/>
  <c r="A452" i="14"/>
  <c r="Z451" i="14"/>
  <c r="Y451" i="14"/>
  <c r="X451" i="14"/>
  <c r="W451" i="14"/>
  <c r="V451" i="14"/>
  <c r="U451" i="14"/>
  <c r="T451" i="14"/>
  <c r="S451" i="14"/>
  <c r="R451" i="14"/>
  <c r="Q451" i="14"/>
  <c r="P451" i="14"/>
  <c r="O451" i="14"/>
  <c r="N451" i="14"/>
  <c r="M451" i="14"/>
  <c r="L451" i="14"/>
  <c r="K451" i="14"/>
  <c r="J451" i="14"/>
  <c r="I451" i="14"/>
  <c r="H451" i="14"/>
  <c r="G451" i="14"/>
  <c r="F451" i="14"/>
  <c r="E451" i="14"/>
  <c r="D451" i="14"/>
  <c r="C451" i="14"/>
  <c r="B451" i="14"/>
  <c r="A451" i="14"/>
  <c r="Z450" i="14"/>
  <c r="Y450" i="14"/>
  <c r="X450" i="14"/>
  <c r="W450" i="14"/>
  <c r="V450" i="14"/>
  <c r="U450" i="14"/>
  <c r="T450" i="14"/>
  <c r="S450" i="14"/>
  <c r="R450" i="14"/>
  <c r="Q450" i="14"/>
  <c r="P450" i="14"/>
  <c r="O450" i="14"/>
  <c r="N450" i="14"/>
  <c r="M450" i="14"/>
  <c r="L450" i="14"/>
  <c r="K450" i="14"/>
  <c r="J450" i="14"/>
  <c r="I450" i="14"/>
  <c r="H450" i="14"/>
  <c r="G450" i="14"/>
  <c r="F450" i="14"/>
  <c r="E450" i="14"/>
  <c r="D450" i="14"/>
  <c r="C450" i="14"/>
  <c r="B450" i="14"/>
  <c r="A450" i="14"/>
  <c r="Z449" i="14"/>
  <c r="Y449" i="14"/>
  <c r="X449" i="14"/>
  <c r="W449" i="14"/>
  <c r="V449" i="14"/>
  <c r="U449" i="14"/>
  <c r="T449" i="14"/>
  <c r="S449" i="14"/>
  <c r="R449" i="14"/>
  <c r="Q449" i="14"/>
  <c r="P449" i="14"/>
  <c r="O449" i="14"/>
  <c r="N449" i="14"/>
  <c r="M449" i="14"/>
  <c r="L449" i="14"/>
  <c r="K449" i="14"/>
  <c r="J449" i="14"/>
  <c r="I449" i="14"/>
  <c r="H449" i="14"/>
  <c r="G449" i="14"/>
  <c r="F449" i="14"/>
  <c r="E449" i="14"/>
  <c r="D449" i="14"/>
  <c r="C449" i="14"/>
  <c r="B449" i="14"/>
  <c r="A449" i="14"/>
  <c r="Z448" i="14"/>
  <c r="Y448" i="14"/>
  <c r="X448" i="14"/>
  <c r="W448" i="14"/>
  <c r="V448" i="14"/>
  <c r="U448" i="14"/>
  <c r="T448" i="14"/>
  <c r="S448" i="14"/>
  <c r="R448" i="14"/>
  <c r="Q448" i="14"/>
  <c r="P448" i="14"/>
  <c r="O448" i="14"/>
  <c r="N448" i="14"/>
  <c r="M448" i="14"/>
  <c r="L448" i="14"/>
  <c r="K448" i="14"/>
  <c r="J448" i="14"/>
  <c r="I448" i="14"/>
  <c r="H448" i="14"/>
  <c r="G448" i="14"/>
  <c r="F448" i="14"/>
  <c r="E448" i="14"/>
  <c r="D448" i="14"/>
  <c r="C448" i="14"/>
  <c r="B448" i="14"/>
  <c r="A448" i="14"/>
  <c r="Z447" i="14"/>
  <c r="Y447" i="14"/>
  <c r="X447" i="14"/>
  <c r="W447" i="14"/>
  <c r="V447" i="14"/>
  <c r="U447" i="14"/>
  <c r="T447" i="14"/>
  <c r="S447" i="14"/>
  <c r="R447" i="14"/>
  <c r="Q447" i="14"/>
  <c r="P447" i="14"/>
  <c r="O447" i="14"/>
  <c r="N447" i="14"/>
  <c r="M447" i="14"/>
  <c r="L447" i="14"/>
  <c r="K447" i="14"/>
  <c r="J447" i="14"/>
  <c r="I447" i="14"/>
  <c r="H447" i="14"/>
  <c r="G447" i="14"/>
  <c r="F447" i="14"/>
  <c r="E447" i="14"/>
  <c r="D447" i="14"/>
  <c r="C447" i="14"/>
  <c r="B447" i="14"/>
  <c r="A447" i="14"/>
  <c r="Z446" i="14"/>
  <c r="Y446" i="14"/>
  <c r="X446" i="14"/>
  <c r="W446" i="14"/>
  <c r="V446" i="14"/>
  <c r="U446" i="14"/>
  <c r="T446" i="14"/>
  <c r="S446" i="14"/>
  <c r="R446" i="14"/>
  <c r="Q446" i="14"/>
  <c r="P446" i="14"/>
  <c r="O446" i="14"/>
  <c r="N446" i="14"/>
  <c r="M446" i="14"/>
  <c r="L446" i="14"/>
  <c r="K446" i="14"/>
  <c r="J446" i="14"/>
  <c r="I446" i="14"/>
  <c r="H446" i="14"/>
  <c r="G446" i="14"/>
  <c r="F446" i="14"/>
  <c r="E446" i="14"/>
  <c r="D446" i="14"/>
  <c r="C446" i="14"/>
  <c r="B446" i="14"/>
  <c r="A446" i="14"/>
  <c r="Z445" i="14"/>
  <c r="Y445" i="14"/>
  <c r="X445" i="14"/>
  <c r="W445" i="14"/>
  <c r="V445" i="14"/>
  <c r="U445" i="14"/>
  <c r="T445" i="14"/>
  <c r="S445" i="14"/>
  <c r="R445" i="14"/>
  <c r="Q445" i="14"/>
  <c r="P445" i="14"/>
  <c r="O445" i="14"/>
  <c r="N445" i="14"/>
  <c r="M445" i="14"/>
  <c r="L445" i="14"/>
  <c r="K445" i="14"/>
  <c r="J445" i="14"/>
  <c r="I445" i="14"/>
  <c r="H445" i="14"/>
  <c r="G445" i="14"/>
  <c r="F445" i="14"/>
  <c r="E445" i="14"/>
  <c r="D445" i="14"/>
  <c r="C445" i="14"/>
  <c r="B445" i="14"/>
  <c r="A445" i="14"/>
  <c r="Z444" i="14"/>
  <c r="Y444" i="14"/>
  <c r="X444" i="14"/>
  <c r="W444" i="14"/>
  <c r="V444" i="14"/>
  <c r="U444" i="14"/>
  <c r="T444" i="14"/>
  <c r="S444" i="14"/>
  <c r="R444" i="14"/>
  <c r="Q444" i="14"/>
  <c r="P444" i="14"/>
  <c r="O444" i="14"/>
  <c r="N444" i="14"/>
  <c r="M444" i="14"/>
  <c r="L444" i="14"/>
  <c r="K444" i="14"/>
  <c r="J444" i="14"/>
  <c r="I444" i="14"/>
  <c r="H444" i="14"/>
  <c r="G444" i="14"/>
  <c r="F444" i="14"/>
  <c r="E444" i="14"/>
  <c r="D444" i="14"/>
  <c r="C444" i="14"/>
  <c r="B444" i="14"/>
  <c r="A444" i="14"/>
  <c r="Z443" i="14"/>
  <c r="Y443" i="14"/>
  <c r="X443" i="14"/>
  <c r="W443" i="14"/>
  <c r="V443" i="14"/>
  <c r="U443" i="14"/>
  <c r="T443" i="14"/>
  <c r="S443" i="14"/>
  <c r="R443" i="14"/>
  <c r="Q443" i="14"/>
  <c r="P443" i="14"/>
  <c r="O443" i="14"/>
  <c r="N443" i="14"/>
  <c r="M443" i="14"/>
  <c r="L443" i="14"/>
  <c r="K443" i="14"/>
  <c r="J443" i="14"/>
  <c r="I443" i="14"/>
  <c r="H443" i="14"/>
  <c r="G443" i="14"/>
  <c r="F443" i="14"/>
  <c r="E443" i="14"/>
  <c r="D443" i="14"/>
  <c r="C443" i="14"/>
  <c r="B443" i="14"/>
  <c r="A443" i="14"/>
  <c r="Z442" i="14"/>
  <c r="Y442" i="14"/>
  <c r="X442" i="14"/>
  <c r="W442" i="14"/>
  <c r="V442" i="14"/>
  <c r="U442" i="14"/>
  <c r="T442" i="14"/>
  <c r="S442" i="14"/>
  <c r="R442" i="14"/>
  <c r="Q442" i="14"/>
  <c r="P442" i="14"/>
  <c r="O442" i="14"/>
  <c r="N442" i="14"/>
  <c r="M442" i="14"/>
  <c r="L442" i="14"/>
  <c r="K442" i="14"/>
  <c r="J442" i="14"/>
  <c r="I442" i="14"/>
  <c r="H442" i="14"/>
  <c r="G442" i="14"/>
  <c r="F442" i="14"/>
  <c r="E442" i="14"/>
  <c r="D442" i="14"/>
  <c r="C442" i="14"/>
  <c r="B442" i="14"/>
  <c r="A442" i="14"/>
  <c r="Z441" i="14"/>
  <c r="Y441" i="14"/>
  <c r="X441" i="14"/>
  <c r="W441" i="14"/>
  <c r="V441" i="14"/>
  <c r="U441" i="14"/>
  <c r="T441" i="14"/>
  <c r="S441" i="14"/>
  <c r="R441" i="14"/>
  <c r="Q441" i="14"/>
  <c r="P441" i="14"/>
  <c r="O441" i="14"/>
  <c r="N441" i="14"/>
  <c r="M441" i="14"/>
  <c r="L441" i="14"/>
  <c r="K441" i="14"/>
  <c r="J441" i="14"/>
  <c r="I441" i="14"/>
  <c r="H441" i="14"/>
  <c r="G441" i="14"/>
  <c r="F441" i="14"/>
  <c r="E441" i="14"/>
  <c r="D441" i="14"/>
  <c r="C441" i="14"/>
  <c r="B441" i="14"/>
  <c r="A441" i="14"/>
  <c r="Z440" i="14"/>
  <c r="Y440" i="14"/>
  <c r="X440" i="14"/>
  <c r="W440" i="14"/>
  <c r="V440" i="14"/>
  <c r="U440" i="14"/>
  <c r="T440" i="14"/>
  <c r="S440" i="14"/>
  <c r="R440" i="14"/>
  <c r="Q440" i="14"/>
  <c r="P440" i="14"/>
  <c r="O440" i="14"/>
  <c r="N440" i="14"/>
  <c r="M440" i="14"/>
  <c r="L440" i="14"/>
  <c r="K440" i="14"/>
  <c r="J440" i="14"/>
  <c r="I440" i="14"/>
  <c r="H440" i="14"/>
  <c r="G440" i="14"/>
  <c r="F440" i="14"/>
  <c r="E440" i="14"/>
  <c r="D440" i="14"/>
  <c r="C440" i="14"/>
  <c r="B440" i="14"/>
  <c r="A440" i="14"/>
  <c r="Z439" i="14"/>
  <c r="Y439" i="14"/>
  <c r="X439" i="14"/>
  <c r="W439" i="14"/>
  <c r="V439" i="14"/>
  <c r="U439" i="14"/>
  <c r="T439" i="14"/>
  <c r="S439" i="14"/>
  <c r="R439" i="14"/>
  <c r="Q439" i="14"/>
  <c r="P439" i="14"/>
  <c r="O439" i="14"/>
  <c r="N439" i="14"/>
  <c r="M439" i="14"/>
  <c r="L439" i="14"/>
  <c r="K439" i="14"/>
  <c r="J439" i="14"/>
  <c r="I439" i="14"/>
  <c r="H439" i="14"/>
  <c r="G439" i="14"/>
  <c r="F439" i="14"/>
  <c r="E439" i="14"/>
  <c r="D439" i="14"/>
  <c r="C439" i="14"/>
  <c r="B439" i="14"/>
  <c r="A439" i="14"/>
  <c r="Z438" i="14"/>
  <c r="Y438" i="14"/>
  <c r="X438" i="14"/>
  <c r="W438" i="14"/>
  <c r="V438" i="14"/>
  <c r="U438" i="14"/>
  <c r="T438" i="14"/>
  <c r="S438" i="14"/>
  <c r="R438" i="14"/>
  <c r="Q438" i="14"/>
  <c r="P438" i="14"/>
  <c r="O438" i="14"/>
  <c r="N438" i="14"/>
  <c r="M438" i="14"/>
  <c r="L438" i="14"/>
  <c r="K438" i="14"/>
  <c r="J438" i="14"/>
  <c r="I438" i="14"/>
  <c r="H438" i="14"/>
  <c r="G438" i="14"/>
  <c r="F438" i="14"/>
  <c r="E438" i="14"/>
  <c r="D438" i="14"/>
  <c r="C438" i="14"/>
  <c r="B438" i="14"/>
  <c r="A438" i="14"/>
  <c r="Z437" i="14"/>
  <c r="Y437" i="14"/>
  <c r="X437" i="14"/>
  <c r="W437" i="14"/>
  <c r="V437" i="14"/>
  <c r="U437" i="14"/>
  <c r="T437" i="14"/>
  <c r="S437" i="14"/>
  <c r="R437" i="14"/>
  <c r="Q437" i="14"/>
  <c r="P437" i="14"/>
  <c r="O437" i="14"/>
  <c r="N437" i="14"/>
  <c r="M437" i="14"/>
  <c r="L437" i="14"/>
  <c r="K437" i="14"/>
  <c r="J437" i="14"/>
  <c r="I437" i="14"/>
  <c r="H437" i="14"/>
  <c r="G437" i="14"/>
  <c r="F437" i="14"/>
  <c r="E437" i="14"/>
  <c r="D437" i="14"/>
  <c r="C437" i="14"/>
  <c r="B437" i="14"/>
  <c r="A437" i="14"/>
  <c r="Z436" i="14"/>
  <c r="Y436" i="14"/>
  <c r="X436" i="14"/>
  <c r="W436" i="14"/>
  <c r="V436" i="14"/>
  <c r="U436" i="14"/>
  <c r="T436" i="14"/>
  <c r="S436" i="14"/>
  <c r="R436" i="14"/>
  <c r="Q436" i="14"/>
  <c r="P436" i="14"/>
  <c r="O436" i="14"/>
  <c r="N436" i="14"/>
  <c r="M436" i="14"/>
  <c r="L436" i="14"/>
  <c r="K436" i="14"/>
  <c r="J436" i="14"/>
  <c r="I436" i="14"/>
  <c r="H436" i="14"/>
  <c r="G436" i="14"/>
  <c r="F436" i="14"/>
  <c r="E436" i="14"/>
  <c r="D436" i="14"/>
  <c r="C436" i="14"/>
  <c r="B436" i="14"/>
  <c r="A436" i="14"/>
  <c r="Z435" i="14"/>
  <c r="Y435" i="14"/>
  <c r="X435" i="14"/>
  <c r="W435" i="14"/>
  <c r="V435" i="14"/>
  <c r="U435" i="14"/>
  <c r="T435" i="14"/>
  <c r="S435" i="14"/>
  <c r="R435" i="14"/>
  <c r="Q435" i="14"/>
  <c r="P435" i="14"/>
  <c r="O435" i="14"/>
  <c r="N435" i="14"/>
  <c r="M435" i="14"/>
  <c r="L435" i="14"/>
  <c r="K435" i="14"/>
  <c r="J435" i="14"/>
  <c r="I435" i="14"/>
  <c r="H435" i="14"/>
  <c r="G435" i="14"/>
  <c r="F435" i="14"/>
  <c r="E435" i="14"/>
  <c r="D435" i="14"/>
  <c r="C435" i="14"/>
  <c r="B435" i="14"/>
  <c r="A435" i="14"/>
  <c r="Z434" i="14"/>
  <c r="Y434" i="14"/>
  <c r="X434" i="14"/>
  <c r="W434" i="14"/>
  <c r="V434" i="14"/>
  <c r="U434" i="14"/>
  <c r="T434" i="14"/>
  <c r="S434" i="14"/>
  <c r="R434" i="14"/>
  <c r="Q434" i="14"/>
  <c r="P434" i="14"/>
  <c r="O434" i="14"/>
  <c r="N434" i="14"/>
  <c r="M434" i="14"/>
  <c r="L434" i="14"/>
  <c r="K434" i="14"/>
  <c r="J434" i="14"/>
  <c r="I434" i="14"/>
  <c r="H434" i="14"/>
  <c r="G434" i="14"/>
  <c r="F434" i="14"/>
  <c r="E434" i="14"/>
  <c r="D434" i="14"/>
  <c r="C434" i="14"/>
  <c r="B434" i="14"/>
  <c r="A434" i="14"/>
  <c r="Z433" i="14"/>
  <c r="Y433" i="14"/>
  <c r="X433" i="14"/>
  <c r="W433" i="14"/>
  <c r="V433" i="14"/>
  <c r="U433" i="14"/>
  <c r="T433" i="14"/>
  <c r="S433" i="14"/>
  <c r="R433" i="14"/>
  <c r="Q433" i="14"/>
  <c r="P433" i="14"/>
  <c r="O433" i="14"/>
  <c r="N433" i="14"/>
  <c r="M433" i="14"/>
  <c r="L433" i="14"/>
  <c r="K433" i="14"/>
  <c r="J433" i="14"/>
  <c r="I433" i="14"/>
  <c r="H433" i="14"/>
  <c r="G433" i="14"/>
  <c r="F433" i="14"/>
  <c r="E433" i="14"/>
  <c r="D433" i="14"/>
  <c r="C433" i="14"/>
  <c r="B433" i="14"/>
  <c r="A433" i="14"/>
  <c r="Z432" i="14"/>
  <c r="Y432" i="14"/>
  <c r="X432" i="14"/>
  <c r="W432" i="14"/>
  <c r="V432" i="14"/>
  <c r="U432" i="14"/>
  <c r="T432" i="14"/>
  <c r="S432" i="14"/>
  <c r="R432" i="14"/>
  <c r="Q432" i="14"/>
  <c r="P432" i="14"/>
  <c r="O432" i="14"/>
  <c r="N432" i="14"/>
  <c r="M432" i="14"/>
  <c r="L432" i="14"/>
  <c r="K432" i="14"/>
  <c r="J432" i="14"/>
  <c r="I432" i="14"/>
  <c r="H432" i="14"/>
  <c r="G432" i="14"/>
  <c r="F432" i="14"/>
  <c r="E432" i="14"/>
  <c r="D432" i="14"/>
  <c r="C432" i="14"/>
  <c r="B432" i="14"/>
  <c r="A432" i="14"/>
  <c r="Z431" i="14"/>
  <c r="Y431" i="14"/>
  <c r="X431" i="14"/>
  <c r="W431" i="14"/>
  <c r="V431" i="14"/>
  <c r="U431" i="14"/>
  <c r="T431" i="14"/>
  <c r="S431" i="14"/>
  <c r="R431" i="14"/>
  <c r="Q431" i="14"/>
  <c r="P431" i="14"/>
  <c r="O431" i="14"/>
  <c r="N431" i="14"/>
  <c r="M431" i="14"/>
  <c r="L431" i="14"/>
  <c r="K431" i="14"/>
  <c r="J431" i="14"/>
  <c r="I431" i="14"/>
  <c r="H431" i="14"/>
  <c r="G431" i="14"/>
  <c r="F431" i="14"/>
  <c r="E431" i="14"/>
  <c r="D431" i="14"/>
  <c r="C431" i="14"/>
  <c r="B431" i="14"/>
  <c r="A431" i="14"/>
  <c r="Z430" i="14"/>
  <c r="Y430" i="14"/>
  <c r="X430" i="14"/>
  <c r="W430" i="14"/>
  <c r="V430" i="14"/>
  <c r="U430" i="14"/>
  <c r="T430" i="14"/>
  <c r="S430" i="14"/>
  <c r="R430" i="14"/>
  <c r="Q430" i="14"/>
  <c r="P430" i="14"/>
  <c r="O430" i="14"/>
  <c r="N430" i="14"/>
  <c r="M430" i="14"/>
  <c r="L430" i="14"/>
  <c r="K430" i="14"/>
  <c r="J430" i="14"/>
  <c r="I430" i="14"/>
  <c r="H430" i="14"/>
  <c r="G430" i="14"/>
  <c r="F430" i="14"/>
  <c r="E430" i="14"/>
  <c r="D430" i="14"/>
  <c r="C430" i="14"/>
  <c r="B430" i="14"/>
  <c r="A430" i="14"/>
  <c r="Z429" i="14"/>
  <c r="Y429" i="14"/>
  <c r="X429" i="14"/>
  <c r="W429" i="14"/>
  <c r="V429" i="14"/>
  <c r="U429" i="14"/>
  <c r="T429" i="14"/>
  <c r="S429" i="14"/>
  <c r="R429" i="14"/>
  <c r="Q429" i="14"/>
  <c r="P429" i="14"/>
  <c r="O429" i="14"/>
  <c r="N429" i="14"/>
  <c r="M429" i="14"/>
  <c r="L429" i="14"/>
  <c r="K429" i="14"/>
  <c r="J429" i="14"/>
  <c r="I429" i="14"/>
  <c r="H429" i="14"/>
  <c r="G429" i="14"/>
  <c r="F429" i="14"/>
  <c r="E429" i="14"/>
  <c r="D429" i="14"/>
  <c r="C429" i="14"/>
  <c r="B429" i="14"/>
  <c r="A429" i="14"/>
  <c r="Z428" i="14"/>
  <c r="Y428" i="14"/>
  <c r="X428" i="14"/>
  <c r="W428" i="14"/>
  <c r="V428" i="14"/>
  <c r="U428" i="14"/>
  <c r="T428" i="14"/>
  <c r="S428" i="14"/>
  <c r="R428" i="14"/>
  <c r="Q428" i="14"/>
  <c r="P428" i="14"/>
  <c r="O428" i="14"/>
  <c r="N428" i="14"/>
  <c r="M428" i="14"/>
  <c r="L428" i="14"/>
  <c r="K428" i="14"/>
  <c r="J428" i="14"/>
  <c r="I428" i="14"/>
  <c r="H428" i="14"/>
  <c r="G428" i="14"/>
  <c r="F428" i="14"/>
  <c r="E428" i="14"/>
  <c r="D428" i="14"/>
  <c r="C428" i="14"/>
  <c r="B428" i="14"/>
  <c r="A428" i="14"/>
  <c r="Z427" i="14"/>
  <c r="Y427" i="14"/>
  <c r="X427" i="14"/>
  <c r="W427" i="14"/>
  <c r="V427" i="14"/>
  <c r="U427" i="14"/>
  <c r="T427" i="14"/>
  <c r="S427" i="14"/>
  <c r="R427" i="14"/>
  <c r="Q427" i="14"/>
  <c r="P427" i="14"/>
  <c r="O427" i="14"/>
  <c r="N427" i="14"/>
  <c r="M427" i="14"/>
  <c r="L427" i="14"/>
  <c r="K427" i="14"/>
  <c r="J427" i="14"/>
  <c r="I427" i="14"/>
  <c r="H427" i="14"/>
  <c r="G427" i="14"/>
  <c r="F427" i="14"/>
  <c r="E427" i="14"/>
  <c r="D427" i="14"/>
  <c r="C427" i="14"/>
  <c r="B427" i="14"/>
  <c r="A427" i="14"/>
  <c r="Z426" i="14"/>
  <c r="Y426" i="14"/>
  <c r="X426" i="14"/>
  <c r="W426" i="14"/>
  <c r="V426" i="14"/>
  <c r="U426" i="14"/>
  <c r="T426" i="14"/>
  <c r="S426" i="14"/>
  <c r="R426" i="14"/>
  <c r="Q426" i="14"/>
  <c r="P426" i="14"/>
  <c r="O426" i="14"/>
  <c r="N426" i="14"/>
  <c r="M426" i="14"/>
  <c r="L426" i="14"/>
  <c r="K426" i="14"/>
  <c r="J426" i="14"/>
  <c r="I426" i="14"/>
  <c r="H426" i="14"/>
  <c r="G426" i="14"/>
  <c r="F426" i="14"/>
  <c r="E426" i="14"/>
  <c r="D426" i="14"/>
  <c r="C426" i="14"/>
  <c r="B426" i="14"/>
  <c r="A426" i="14"/>
  <c r="Z425" i="14"/>
  <c r="Y425" i="14"/>
  <c r="X425" i="14"/>
  <c r="W425" i="14"/>
  <c r="V425" i="14"/>
  <c r="U425" i="14"/>
  <c r="T425" i="14"/>
  <c r="S425" i="14"/>
  <c r="R425" i="14"/>
  <c r="Q425" i="14"/>
  <c r="P425" i="14"/>
  <c r="O425" i="14"/>
  <c r="N425" i="14"/>
  <c r="M425" i="14"/>
  <c r="L425" i="14"/>
  <c r="K425" i="14"/>
  <c r="J425" i="14"/>
  <c r="I425" i="14"/>
  <c r="H425" i="14"/>
  <c r="G425" i="14"/>
  <c r="F425" i="14"/>
  <c r="E425" i="14"/>
  <c r="D425" i="14"/>
  <c r="C425" i="14"/>
  <c r="B425" i="14"/>
  <c r="A425" i="14"/>
  <c r="Z424" i="14"/>
  <c r="Y424" i="14"/>
  <c r="X424" i="14"/>
  <c r="W424" i="14"/>
  <c r="V424" i="14"/>
  <c r="U424" i="14"/>
  <c r="T424" i="14"/>
  <c r="S424" i="14"/>
  <c r="R424" i="14"/>
  <c r="Q424" i="14"/>
  <c r="P424" i="14"/>
  <c r="O424" i="14"/>
  <c r="N424" i="14"/>
  <c r="M424" i="14"/>
  <c r="L424" i="14"/>
  <c r="K424" i="14"/>
  <c r="J424" i="14"/>
  <c r="I424" i="14"/>
  <c r="H424" i="14"/>
  <c r="G424" i="14"/>
  <c r="F424" i="14"/>
  <c r="E424" i="14"/>
  <c r="D424" i="14"/>
  <c r="C424" i="14"/>
  <c r="B424" i="14"/>
  <c r="A424" i="14"/>
  <c r="Z423" i="14"/>
  <c r="Y423" i="14"/>
  <c r="X423" i="14"/>
  <c r="W423" i="14"/>
  <c r="V423" i="14"/>
  <c r="U423" i="14"/>
  <c r="T423" i="14"/>
  <c r="S423" i="14"/>
  <c r="R423" i="14"/>
  <c r="Q423" i="14"/>
  <c r="P423" i="14"/>
  <c r="O423" i="14"/>
  <c r="N423" i="14"/>
  <c r="M423" i="14"/>
  <c r="L423" i="14"/>
  <c r="K423" i="14"/>
  <c r="J423" i="14"/>
  <c r="I423" i="14"/>
  <c r="H423" i="14"/>
  <c r="G423" i="14"/>
  <c r="F423" i="14"/>
  <c r="E423" i="14"/>
  <c r="D423" i="14"/>
  <c r="C423" i="14"/>
  <c r="B423" i="14"/>
  <c r="A423" i="14"/>
  <c r="Z422" i="14"/>
  <c r="Y422" i="14"/>
  <c r="X422" i="14"/>
  <c r="W422" i="14"/>
  <c r="V422" i="14"/>
  <c r="U422" i="14"/>
  <c r="T422" i="14"/>
  <c r="S422" i="14"/>
  <c r="R422" i="14"/>
  <c r="Q422" i="14"/>
  <c r="P422" i="14"/>
  <c r="O422" i="14"/>
  <c r="N422" i="14"/>
  <c r="M422" i="14"/>
  <c r="L422" i="14"/>
  <c r="K422" i="14"/>
  <c r="J422" i="14"/>
  <c r="I422" i="14"/>
  <c r="H422" i="14"/>
  <c r="G422" i="14"/>
  <c r="F422" i="14"/>
  <c r="E422" i="14"/>
  <c r="D422" i="14"/>
  <c r="C422" i="14"/>
  <c r="B422" i="14"/>
  <c r="A422" i="14"/>
  <c r="Z421" i="14"/>
  <c r="Y421" i="14"/>
  <c r="X421" i="14"/>
  <c r="W421" i="14"/>
  <c r="V421" i="14"/>
  <c r="U421" i="14"/>
  <c r="T421" i="14"/>
  <c r="S421" i="14"/>
  <c r="R421" i="14"/>
  <c r="Q421" i="14"/>
  <c r="P421" i="14"/>
  <c r="O421" i="14"/>
  <c r="N421" i="14"/>
  <c r="M421" i="14"/>
  <c r="L421" i="14"/>
  <c r="K421" i="14"/>
  <c r="J421" i="14"/>
  <c r="I421" i="14"/>
  <c r="H421" i="14"/>
  <c r="G421" i="14"/>
  <c r="F421" i="14"/>
  <c r="E421" i="14"/>
  <c r="D421" i="14"/>
  <c r="C421" i="14"/>
  <c r="B421" i="14"/>
  <c r="A421" i="14"/>
  <c r="Z420" i="14"/>
  <c r="Y420" i="14"/>
  <c r="X420" i="14"/>
  <c r="W420" i="14"/>
  <c r="V420" i="14"/>
  <c r="U420" i="14"/>
  <c r="T420" i="14"/>
  <c r="S420" i="14"/>
  <c r="R420" i="14"/>
  <c r="Q420" i="14"/>
  <c r="P420" i="14"/>
  <c r="O420" i="14"/>
  <c r="N420" i="14"/>
  <c r="M420" i="14"/>
  <c r="L420" i="14"/>
  <c r="K420" i="14"/>
  <c r="J420" i="14"/>
  <c r="I420" i="14"/>
  <c r="H420" i="14"/>
  <c r="G420" i="14"/>
  <c r="F420" i="14"/>
  <c r="E420" i="14"/>
  <c r="D420" i="14"/>
  <c r="C420" i="14"/>
  <c r="B420" i="14"/>
  <c r="A420" i="14"/>
  <c r="Z419" i="14"/>
  <c r="Y419" i="14"/>
  <c r="X419" i="14"/>
  <c r="W419" i="14"/>
  <c r="V419" i="14"/>
  <c r="U419" i="14"/>
  <c r="T419" i="14"/>
  <c r="S419" i="14"/>
  <c r="R419" i="14"/>
  <c r="Q419" i="14"/>
  <c r="P419" i="14"/>
  <c r="O419" i="14"/>
  <c r="N419" i="14"/>
  <c r="M419" i="14"/>
  <c r="L419" i="14"/>
  <c r="K419" i="14"/>
  <c r="J419" i="14"/>
  <c r="I419" i="14"/>
  <c r="H419" i="14"/>
  <c r="G419" i="14"/>
  <c r="F419" i="14"/>
  <c r="E419" i="14"/>
  <c r="D419" i="14"/>
  <c r="C419" i="14"/>
  <c r="B419" i="14"/>
  <c r="A419" i="14"/>
  <c r="Z418" i="14"/>
  <c r="Y418" i="14"/>
  <c r="X418" i="14"/>
  <c r="W418" i="14"/>
  <c r="V418" i="14"/>
  <c r="U418" i="14"/>
  <c r="T418" i="14"/>
  <c r="S418" i="14"/>
  <c r="R418" i="14"/>
  <c r="Q418" i="14"/>
  <c r="P418" i="14"/>
  <c r="O418" i="14"/>
  <c r="N418" i="14"/>
  <c r="M418" i="14"/>
  <c r="L418" i="14"/>
  <c r="K418" i="14"/>
  <c r="J418" i="14"/>
  <c r="I418" i="14"/>
  <c r="H418" i="14"/>
  <c r="G418" i="14"/>
  <c r="F418" i="14"/>
  <c r="E418" i="14"/>
  <c r="D418" i="14"/>
  <c r="C418" i="14"/>
  <c r="B418" i="14"/>
  <c r="A418" i="14"/>
  <c r="Z417" i="14"/>
  <c r="Y417" i="14"/>
  <c r="X417" i="14"/>
  <c r="W417" i="14"/>
  <c r="V417" i="14"/>
  <c r="U417" i="14"/>
  <c r="T417" i="14"/>
  <c r="S417" i="14"/>
  <c r="R417" i="14"/>
  <c r="Q417" i="14"/>
  <c r="P417" i="14"/>
  <c r="O417" i="14"/>
  <c r="N417" i="14"/>
  <c r="M417" i="14"/>
  <c r="L417" i="14"/>
  <c r="K417" i="14"/>
  <c r="J417" i="14"/>
  <c r="I417" i="14"/>
  <c r="H417" i="14"/>
  <c r="G417" i="14"/>
  <c r="F417" i="14"/>
  <c r="E417" i="14"/>
  <c r="D417" i="14"/>
  <c r="C417" i="14"/>
  <c r="B417" i="14"/>
  <c r="A417" i="14"/>
  <c r="Z416" i="14"/>
  <c r="Y416" i="14"/>
  <c r="X416" i="14"/>
  <c r="W416" i="14"/>
  <c r="V416" i="14"/>
  <c r="U416" i="14"/>
  <c r="T416" i="14"/>
  <c r="S416" i="14"/>
  <c r="R416" i="14"/>
  <c r="Q416" i="14"/>
  <c r="P416" i="14"/>
  <c r="O416" i="14"/>
  <c r="N416" i="14"/>
  <c r="M416" i="14"/>
  <c r="L416" i="14"/>
  <c r="K416" i="14"/>
  <c r="J416" i="14"/>
  <c r="I416" i="14"/>
  <c r="H416" i="14"/>
  <c r="G416" i="14"/>
  <c r="F416" i="14"/>
  <c r="E416" i="14"/>
  <c r="D416" i="14"/>
  <c r="C416" i="14"/>
  <c r="B416" i="14"/>
  <c r="A416" i="14"/>
  <c r="Z415" i="14"/>
  <c r="Y415" i="14"/>
  <c r="X415" i="14"/>
  <c r="W415" i="14"/>
  <c r="V415" i="14"/>
  <c r="U415" i="14"/>
  <c r="T415" i="14"/>
  <c r="S415" i="14"/>
  <c r="R415" i="14"/>
  <c r="Q415" i="14"/>
  <c r="P415" i="14"/>
  <c r="O415" i="14"/>
  <c r="N415" i="14"/>
  <c r="M415" i="14"/>
  <c r="L415" i="14"/>
  <c r="K415" i="14"/>
  <c r="J415" i="14"/>
  <c r="I415" i="14"/>
  <c r="H415" i="14"/>
  <c r="G415" i="14"/>
  <c r="F415" i="14"/>
  <c r="E415" i="14"/>
  <c r="D415" i="14"/>
  <c r="C415" i="14"/>
  <c r="B415" i="14"/>
  <c r="A415" i="14"/>
  <c r="Z414" i="14"/>
  <c r="Y414" i="14"/>
  <c r="X414" i="14"/>
  <c r="W414" i="14"/>
  <c r="V414" i="14"/>
  <c r="U414" i="14"/>
  <c r="T414" i="14"/>
  <c r="S414" i="14"/>
  <c r="R414" i="14"/>
  <c r="Q414" i="14"/>
  <c r="P414" i="14"/>
  <c r="O414" i="14"/>
  <c r="N414" i="14"/>
  <c r="M414" i="14"/>
  <c r="L414" i="14"/>
  <c r="K414" i="14"/>
  <c r="J414" i="14"/>
  <c r="I414" i="14"/>
  <c r="H414" i="14"/>
  <c r="G414" i="14"/>
  <c r="F414" i="14"/>
  <c r="E414" i="14"/>
  <c r="D414" i="14"/>
  <c r="C414" i="14"/>
  <c r="B414" i="14"/>
  <c r="A414" i="14"/>
  <c r="Z413" i="14"/>
  <c r="Y413" i="14"/>
  <c r="X413" i="14"/>
  <c r="W413" i="14"/>
  <c r="V413" i="14"/>
  <c r="U413" i="14"/>
  <c r="T413" i="14"/>
  <c r="S413" i="14"/>
  <c r="R413" i="14"/>
  <c r="Q413" i="14"/>
  <c r="P413" i="14"/>
  <c r="O413" i="14"/>
  <c r="N413" i="14"/>
  <c r="M413" i="14"/>
  <c r="L413" i="14"/>
  <c r="K413" i="14"/>
  <c r="J413" i="14"/>
  <c r="I413" i="14"/>
  <c r="H413" i="14"/>
  <c r="G413" i="14"/>
  <c r="F413" i="14"/>
  <c r="E413" i="14"/>
  <c r="D413" i="14"/>
  <c r="C413" i="14"/>
  <c r="B413" i="14"/>
  <c r="A413" i="14"/>
  <c r="Z412" i="14"/>
  <c r="Y412" i="14"/>
  <c r="X412" i="14"/>
  <c r="W412" i="14"/>
  <c r="V412" i="14"/>
  <c r="U412" i="14"/>
  <c r="T412" i="14"/>
  <c r="S412" i="14"/>
  <c r="R412" i="14"/>
  <c r="Q412" i="14"/>
  <c r="P412" i="14"/>
  <c r="O412" i="14"/>
  <c r="N412" i="14"/>
  <c r="M412" i="14"/>
  <c r="L412" i="14"/>
  <c r="K412" i="14"/>
  <c r="J412" i="14"/>
  <c r="I412" i="14"/>
  <c r="H412" i="14"/>
  <c r="G412" i="14"/>
  <c r="F412" i="14"/>
  <c r="E412" i="14"/>
  <c r="D412" i="14"/>
  <c r="C412" i="14"/>
  <c r="B412" i="14"/>
  <c r="A412" i="14"/>
  <c r="Z411" i="14"/>
  <c r="Y411" i="14"/>
  <c r="X411" i="14"/>
  <c r="W411" i="14"/>
  <c r="V411" i="14"/>
  <c r="U411" i="14"/>
  <c r="T411" i="14"/>
  <c r="S411" i="14"/>
  <c r="R411" i="14"/>
  <c r="Q411" i="14"/>
  <c r="P411" i="14"/>
  <c r="O411" i="14"/>
  <c r="N411" i="14"/>
  <c r="M411" i="14"/>
  <c r="L411" i="14"/>
  <c r="K411" i="14"/>
  <c r="J411" i="14"/>
  <c r="I411" i="14"/>
  <c r="H411" i="14"/>
  <c r="G411" i="14"/>
  <c r="F411" i="14"/>
  <c r="E411" i="14"/>
  <c r="D411" i="14"/>
  <c r="C411" i="14"/>
  <c r="B411" i="14"/>
  <c r="A411" i="14"/>
  <c r="Z410" i="14"/>
  <c r="Y410" i="14"/>
  <c r="X410" i="14"/>
  <c r="W410" i="14"/>
  <c r="V410" i="14"/>
  <c r="U410" i="14"/>
  <c r="T410" i="14"/>
  <c r="S410" i="14"/>
  <c r="R410" i="14"/>
  <c r="Q410" i="14"/>
  <c r="P410" i="14"/>
  <c r="O410" i="14"/>
  <c r="N410" i="14"/>
  <c r="M410" i="14"/>
  <c r="L410" i="14"/>
  <c r="K410" i="14"/>
  <c r="J410" i="14"/>
  <c r="I410" i="14"/>
  <c r="H410" i="14"/>
  <c r="G410" i="14"/>
  <c r="F410" i="14"/>
  <c r="E410" i="14"/>
  <c r="D410" i="14"/>
  <c r="C410" i="14"/>
  <c r="B410" i="14"/>
  <c r="A410" i="14"/>
  <c r="Z409" i="14"/>
  <c r="Y409" i="14"/>
  <c r="X409" i="14"/>
  <c r="W409" i="14"/>
  <c r="V409" i="14"/>
  <c r="U409" i="14"/>
  <c r="T409" i="14"/>
  <c r="S409" i="14"/>
  <c r="R409" i="14"/>
  <c r="Q409" i="14"/>
  <c r="P409" i="14"/>
  <c r="O409" i="14"/>
  <c r="N409" i="14"/>
  <c r="M409" i="14"/>
  <c r="L409" i="14"/>
  <c r="K409" i="14"/>
  <c r="J409" i="14"/>
  <c r="I409" i="14"/>
  <c r="H409" i="14"/>
  <c r="G409" i="14"/>
  <c r="F409" i="14"/>
  <c r="E409" i="14"/>
  <c r="D409" i="14"/>
  <c r="C409" i="14"/>
  <c r="B409" i="14"/>
  <c r="A409" i="14"/>
  <c r="Z408" i="14"/>
  <c r="Y408" i="14"/>
  <c r="X408" i="14"/>
  <c r="W408" i="14"/>
  <c r="V408" i="14"/>
  <c r="U408" i="14"/>
  <c r="T408" i="14"/>
  <c r="S408" i="14"/>
  <c r="R408" i="14"/>
  <c r="Q408" i="14"/>
  <c r="P408" i="14"/>
  <c r="O408" i="14"/>
  <c r="N408" i="14"/>
  <c r="M408" i="14"/>
  <c r="L408" i="14"/>
  <c r="K408" i="14"/>
  <c r="J408" i="14"/>
  <c r="I408" i="14"/>
  <c r="H408" i="14"/>
  <c r="G408" i="14"/>
  <c r="F408" i="14"/>
  <c r="E408" i="14"/>
  <c r="D408" i="14"/>
  <c r="C408" i="14"/>
  <c r="B408" i="14"/>
  <c r="A408" i="14"/>
  <c r="Z407" i="14"/>
  <c r="Y407" i="14"/>
  <c r="X407" i="14"/>
  <c r="W407" i="14"/>
  <c r="V407" i="14"/>
  <c r="U407" i="14"/>
  <c r="T407" i="14"/>
  <c r="S407" i="14"/>
  <c r="R407" i="14"/>
  <c r="Q407" i="14"/>
  <c r="P407" i="14"/>
  <c r="O407" i="14"/>
  <c r="N407" i="14"/>
  <c r="M407" i="14"/>
  <c r="L407" i="14"/>
  <c r="K407" i="14"/>
  <c r="J407" i="14"/>
  <c r="I407" i="14"/>
  <c r="H407" i="14"/>
  <c r="G407" i="14"/>
  <c r="F407" i="14"/>
  <c r="E407" i="14"/>
  <c r="D407" i="14"/>
  <c r="C407" i="14"/>
  <c r="B407" i="14"/>
  <c r="A407" i="14"/>
  <c r="Z406" i="14"/>
  <c r="Y406" i="14"/>
  <c r="X406" i="14"/>
  <c r="W406" i="14"/>
  <c r="V406" i="14"/>
  <c r="U406" i="14"/>
  <c r="T406" i="14"/>
  <c r="S406" i="14"/>
  <c r="R406" i="14"/>
  <c r="Q406" i="14"/>
  <c r="P406" i="14"/>
  <c r="O406" i="14"/>
  <c r="N406" i="14"/>
  <c r="M406" i="14"/>
  <c r="L406" i="14"/>
  <c r="K406" i="14"/>
  <c r="J406" i="14"/>
  <c r="I406" i="14"/>
  <c r="H406" i="14"/>
  <c r="G406" i="14"/>
  <c r="F406" i="14"/>
  <c r="E406" i="14"/>
  <c r="D406" i="14"/>
  <c r="C406" i="14"/>
  <c r="B406" i="14"/>
  <c r="A406" i="14"/>
  <c r="Z405" i="14"/>
  <c r="Y405" i="14"/>
  <c r="X405" i="14"/>
  <c r="W405" i="14"/>
  <c r="V405" i="14"/>
  <c r="U405" i="14"/>
  <c r="T405" i="14"/>
  <c r="S405" i="14"/>
  <c r="R405" i="14"/>
  <c r="Q405" i="14"/>
  <c r="P405" i="14"/>
  <c r="O405" i="14"/>
  <c r="N405" i="14"/>
  <c r="M405" i="14"/>
  <c r="L405" i="14"/>
  <c r="K405" i="14"/>
  <c r="J405" i="14"/>
  <c r="I405" i="14"/>
  <c r="H405" i="14"/>
  <c r="G405" i="14"/>
  <c r="F405" i="14"/>
  <c r="E405" i="14"/>
  <c r="D405" i="14"/>
  <c r="C405" i="14"/>
  <c r="B405" i="14"/>
  <c r="A405" i="14"/>
  <c r="Z404" i="14"/>
  <c r="Y404" i="14"/>
  <c r="X404" i="14"/>
  <c r="W404" i="14"/>
  <c r="V404" i="14"/>
  <c r="U404" i="14"/>
  <c r="T404" i="14"/>
  <c r="S404" i="14"/>
  <c r="R404" i="14"/>
  <c r="Q404" i="14"/>
  <c r="P404" i="14"/>
  <c r="O404" i="14"/>
  <c r="N404" i="14"/>
  <c r="M404" i="14"/>
  <c r="L404" i="14"/>
  <c r="K404" i="14"/>
  <c r="J404" i="14"/>
  <c r="I404" i="14"/>
  <c r="H404" i="14"/>
  <c r="G404" i="14"/>
  <c r="F404" i="14"/>
  <c r="E404" i="14"/>
  <c r="D404" i="14"/>
  <c r="C404" i="14"/>
  <c r="B404" i="14"/>
  <c r="A404" i="14"/>
  <c r="Z403" i="14"/>
  <c r="Y403" i="14"/>
  <c r="X403" i="14"/>
  <c r="W403" i="14"/>
  <c r="V403" i="14"/>
  <c r="U403" i="14"/>
  <c r="T403" i="14"/>
  <c r="S403" i="14"/>
  <c r="R403" i="14"/>
  <c r="Q403" i="14"/>
  <c r="P403" i="14"/>
  <c r="O403" i="14"/>
  <c r="N403" i="14"/>
  <c r="M403" i="14"/>
  <c r="L403" i="14"/>
  <c r="K403" i="14"/>
  <c r="J403" i="14"/>
  <c r="I403" i="14"/>
  <c r="H403" i="14"/>
  <c r="G403" i="14"/>
  <c r="F403" i="14"/>
  <c r="E403" i="14"/>
  <c r="D403" i="14"/>
  <c r="C403" i="14"/>
  <c r="B403" i="14"/>
  <c r="A403" i="14"/>
  <c r="Z402" i="14"/>
  <c r="Y402" i="14"/>
  <c r="X402" i="14"/>
  <c r="W402" i="14"/>
  <c r="V402" i="14"/>
  <c r="U402" i="14"/>
  <c r="T402" i="14"/>
  <c r="S402" i="14"/>
  <c r="R402" i="14"/>
  <c r="Q402" i="14"/>
  <c r="P402" i="14"/>
  <c r="O402" i="14"/>
  <c r="N402" i="14"/>
  <c r="M402" i="14"/>
  <c r="L402" i="14"/>
  <c r="K402" i="14"/>
  <c r="J402" i="14"/>
  <c r="I402" i="14"/>
  <c r="H402" i="14"/>
  <c r="G402" i="14"/>
  <c r="F402" i="14"/>
  <c r="E402" i="14"/>
  <c r="D402" i="14"/>
  <c r="C402" i="14"/>
  <c r="B402" i="14"/>
  <c r="A402" i="14"/>
  <c r="Z401" i="14"/>
  <c r="Y401" i="14"/>
  <c r="X401" i="14"/>
  <c r="W401" i="14"/>
  <c r="V401" i="14"/>
  <c r="U401" i="14"/>
  <c r="T401" i="14"/>
  <c r="S401" i="14"/>
  <c r="R401" i="14"/>
  <c r="Q401" i="14"/>
  <c r="P401" i="14"/>
  <c r="O401" i="14"/>
  <c r="N401" i="14"/>
  <c r="M401" i="14"/>
  <c r="L401" i="14"/>
  <c r="K401" i="14"/>
  <c r="J401" i="14"/>
  <c r="I401" i="14"/>
  <c r="H401" i="14"/>
  <c r="G401" i="14"/>
  <c r="F401" i="14"/>
  <c r="E401" i="14"/>
  <c r="D401" i="14"/>
  <c r="C401" i="14"/>
  <c r="B401" i="14"/>
  <c r="A401" i="14"/>
  <c r="Z400" i="14"/>
  <c r="Y400" i="14"/>
  <c r="X400" i="14"/>
  <c r="W400" i="14"/>
  <c r="V400" i="14"/>
  <c r="U400" i="14"/>
  <c r="T400" i="14"/>
  <c r="S400" i="14"/>
  <c r="R400" i="14"/>
  <c r="Q400" i="14"/>
  <c r="P400" i="14"/>
  <c r="O400" i="14"/>
  <c r="N400" i="14"/>
  <c r="M400" i="14"/>
  <c r="L400" i="14"/>
  <c r="K400" i="14"/>
  <c r="J400" i="14"/>
  <c r="I400" i="14"/>
  <c r="H400" i="14"/>
  <c r="G400" i="14"/>
  <c r="F400" i="14"/>
  <c r="E400" i="14"/>
  <c r="D400" i="14"/>
  <c r="C400" i="14"/>
  <c r="B400" i="14"/>
  <c r="A400" i="14"/>
  <c r="Z399" i="14"/>
  <c r="Y399" i="14"/>
  <c r="X399" i="14"/>
  <c r="W399" i="14"/>
  <c r="V399" i="14"/>
  <c r="U399" i="14"/>
  <c r="T399" i="14"/>
  <c r="S399" i="14"/>
  <c r="R399" i="14"/>
  <c r="Q399" i="14"/>
  <c r="P399" i="14"/>
  <c r="O399" i="14"/>
  <c r="N399" i="14"/>
  <c r="M399" i="14"/>
  <c r="L399" i="14"/>
  <c r="K399" i="14"/>
  <c r="J399" i="14"/>
  <c r="I399" i="14"/>
  <c r="H399" i="14"/>
  <c r="G399" i="14"/>
  <c r="F399" i="14"/>
  <c r="E399" i="14"/>
  <c r="D399" i="14"/>
  <c r="C399" i="14"/>
  <c r="B399" i="14"/>
  <c r="A399" i="14"/>
  <c r="Z398" i="14"/>
  <c r="Y398" i="14"/>
  <c r="X398" i="14"/>
  <c r="W398" i="14"/>
  <c r="V398" i="14"/>
  <c r="U398" i="14"/>
  <c r="T398" i="14"/>
  <c r="S398" i="14"/>
  <c r="R398" i="14"/>
  <c r="Q398" i="14"/>
  <c r="P398" i="14"/>
  <c r="O398" i="14"/>
  <c r="N398" i="14"/>
  <c r="M398" i="14"/>
  <c r="L398" i="14"/>
  <c r="K398" i="14"/>
  <c r="J398" i="14"/>
  <c r="I398" i="14"/>
  <c r="H398" i="14"/>
  <c r="G398" i="14"/>
  <c r="F398" i="14"/>
  <c r="E398" i="14"/>
  <c r="D398" i="14"/>
  <c r="C398" i="14"/>
  <c r="B398" i="14"/>
  <c r="A398" i="14"/>
  <c r="Z397" i="14"/>
  <c r="Y397" i="14"/>
  <c r="X397" i="14"/>
  <c r="W397" i="14"/>
  <c r="V397" i="14"/>
  <c r="U397" i="14"/>
  <c r="T397" i="14"/>
  <c r="S397" i="14"/>
  <c r="R397" i="14"/>
  <c r="Q397" i="14"/>
  <c r="P397" i="14"/>
  <c r="O397" i="14"/>
  <c r="N397" i="14"/>
  <c r="M397" i="14"/>
  <c r="L397" i="14"/>
  <c r="K397" i="14"/>
  <c r="J397" i="14"/>
  <c r="I397" i="14"/>
  <c r="H397" i="14"/>
  <c r="G397" i="14"/>
  <c r="F397" i="14"/>
  <c r="E397" i="14"/>
  <c r="D397" i="14"/>
  <c r="C397" i="14"/>
  <c r="B397" i="14"/>
  <c r="A397" i="14"/>
  <c r="Z396" i="14"/>
  <c r="Y396" i="14"/>
  <c r="X396" i="14"/>
  <c r="W396" i="14"/>
  <c r="V396" i="14"/>
  <c r="U396" i="14"/>
  <c r="T396" i="14"/>
  <c r="S396" i="14"/>
  <c r="R396" i="14"/>
  <c r="Q396" i="14"/>
  <c r="P396" i="14"/>
  <c r="O396" i="14"/>
  <c r="N396" i="14"/>
  <c r="M396" i="14"/>
  <c r="L396" i="14"/>
  <c r="K396" i="14"/>
  <c r="J396" i="14"/>
  <c r="I396" i="14"/>
  <c r="H396" i="14"/>
  <c r="G396" i="14"/>
  <c r="F396" i="14"/>
  <c r="E396" i="14"/>
  <c r="D396" i="14"/>
  <c r="C396" i="14"/>
  <c r="B396" i="14"/>
  <c r="A396" i="14"/>
  <c r="Z395" i="14"/>
  <c r="Y395" i="14"/>
  <c r="X395" i="14"/>
  <c r="W395" i="14"/>
  <c r="V395" i="14"/>
  <c r="U395" i="14"/>
  <c r="T395" i="14"/>
  <c r="S395" i="14"/>
  <c r="R395" i="14"/>
  <c r="Q395" i="14"/>
  <c r="P395" i="14"/>
  <c r="O395" i="14"/>
  <c r="N395" i="14"/>
  <c r="M395" i="14"/>
  <c r="L395" i="14"/>
  <c r="K395" i="14"/>
  <c r="J395" i="14"/>
  <c r="I395" i="14"/>
  <c r="H395" i="14"/>
  <c r="G395" i="14"/>
  <c r="F395" i="14"/>
  <c r="E395" i="14"/>
  <c r="D395" i="14"/>
  <c r="C395" i="14"/>
  <c r="B395" i="14"/>
  <c r="A395" i="14"/>
  <c r="Z394" i="14"/>
  <c r="Y394" i="14"/>
  <c r="X394" i="14"/>
  <c r="W394" i="14"/>
  <c r="V394" i="14"/>
  <c r="U394" i="14"/>
  <c r="T394" i="14"/>
  <c r="S394" i="14"/>
  <c r="R394" i="14"/>
  <c r="Q394" i="14"/>
  <c r="P394" i="14"/>
  <c r="O394" i="14"/>
  <c r="N394" i="14"/>
  <c r="M394" i="14"/>
  <c r="L394" i="14"/>
  <c r="K394" i="14"/>
  <c r="J394" i="14"/>
  <c r="I394" i="14"/>
  <c r="H394" i="14"/>
  <c r="G394" i="14"/>
  <c r="F394" i="14"/>
  <c r="E394" i="14"/>
  <c r="D394" i="14"/>
  <c r="C394" i="14"/>
  <c r="B394" i="14"/>
  <c r="A394" i="14"/>
  <c r="Z393" i="14"/>
  <c r="Y393" i="14"/>
  <c r="X393" i="14"/>
  <c r="W393" i="14"/>
  <c r="V393" i="14"/>
  <c r="U393" i="14"/>
  <c r="T393" i="14"/>
  <c r="S393" i="14"/>
  <c r="R393" i="14"/>
  <c r="Q393" i="14"/>
  <c r="P393" i="14"/>
  <c r="O393" i="14"/>
  <c r="N393" i="14"/>
  <c r="M393" i="14"/>
  <c r="L393" i="14"/>
  <c r="K393" i="14"/>
  <c r="J393" i="14"/>
  <c r="I393" i="14"/>
  <c r="H393" i="14"/>
  <c r="G393" i="14"/>
  <c r="F393" i="14"/>
  <c r="E393" i="14"/>
  <c r="D393" i="14"/>
  <c r="C393" i="14"/>
  <c r="B393" i="14"/>
  <c r="A393" i="14"/>
  <c r="Z392" i="14"/>
  <c r="Y392" i="14"/>
  <c r="X392" i="14"/>
  <c r="W392" i="14"/>
  <c r="V392" i="14"/>
  <c r="U392" i="14"/>
  <c r="T392" i="14"/>
  <c r="S392" i="14"/>
  <c r="R392" i="14"/>
  <c r="Q392" i="14"/>
  <c r="P392" i="14"/>
  <c r="O392" i="14"/>
  <c r="N392" i="14"/>
  <c r="M392" i="14"/>
  <c r="L392" i="14"/>
  <c r="K392" i="14"/>
  <c r="J392" i="14"/>
  <c r="I392" i="14"/>
  <c r="H392" i="14"/>
  <c r="G392" i="14"/>
  <c r="F392" i="14"/>
  <c r="E392" i="14"/>
  <c r="D392" i="14"/>
  <c r="C392" i="14"/>
  <c r="B392" i="14"/>
  <c r="A392" i="14"/>
  <c r="Z391" i="14"/>
  <c r="Y391" i="14"/>
  <c r="X391" i="14"/>
  <c r="W391" i="14"/>
  <c r="V391" i="14"/>
  <c r="U391" i="14"/>
  <c r="T391" i="14"/>
  <c r="S391" i="14"/>
  <c r="R391" i="14"/>
  <c r="Q391" i="14"/>
  <c r="P391" i="14"/>
  <c r="O391" i="14"/>
  <c r="N391" i="14"/>
  <c r="M391" i="14"/>
  <c r="L391" i="14"/>
  <c r="K391" i="14"/>
  <c r="J391" i="14"/>
  <c r="I391" i="14"/>
  <c r="H391" i="14"/>
  <c r="G391" i="14"/>
  <c r="F391" i="14"/>
  <c r="E391" i="14"/>
  <c r="D391" i="14"/>
  <c r="C391" i="14"/>
  <c r="B391" i="14"/>
  <c r="A391" i="14"/>
  <c r="Z390" i="14"/>
  <c r="Y390" i="14"/>
  <c r="X390" i="14"/>
  <c r="W390" i="14"/>
  <c r="V390" i="14"/>
  <c r="U390" i="14"/>
  <c r="T390" i="14"/>
  <c r="S390" i="14"/>
  <c r="R390" i="14"/>
  <c r="Q390" i="14"/>
  <c r="P390" i="14"/>
  <c r="O390" i="14"/>
  <c r="N390" i="14"/>
  <c r="M390" i="14"/>
  <c r="L390" i="14"/>
  <c r="K390" i="14"/>
  <c r="J390" i="14"/>
  <c r="I390" i="14"/>
  <c r="H390" i="14"/>
  <c r="G390" i="14"/>
  <c r="F390" i="14"/>
  <c r="E390" i="14"/>
  <c r="D390" i="14"/>
  <c r="C390" i="14"/>
  <c r="B390" i="14"/>
  <c r="A390" i="14"/>
  <c r="Z389" i="14"/>
  <c r="Y389" i="14"/>
  <c r="X389" i="14"/>
  <c r="W389" i="14"/>
  <c r="V389" i="14"/>
  <c r="U389" i="14"/>
  <c r="T389" i="14"/>
  <c r="S389" i="14"/>
  <c r="R389" i="14"/>
  <c r="Q389" i="14"/>
  <c r="P389" i="14"/>
  <c r="O389" i="14"/>
  <c r="N389" i="14"/>
  <c r="M389" i="14"/>
  <c r="L389" i="14"/>
  <c r="K389" i="14"/>
  <c r="J389" i="14"/>
  <c r="I389" i="14"/>
  <c r="H389" i="14"/>
  <c r="G389" i="14"/>
  <c r="F389" i="14"/>
  <c r="E389" i="14"/>
  <c r="D389" i="14"/>
  <c r="C389" i="14"/>
  <c r="B389" i="14"/>
  <c r="A389" i="14"/>
  <c r="Z388" i="14"/>
  <c r="Y388" i="14"/>
  <c r="X388" i="14"/>
  <c r="W388" i="14"/>
  <c r="V388" i="14"/>
  <c r="U388" i="14"/>
  <c r="T388" i="14"/>
  <c r="S388" i="14"/>
  <c r="R388" i="14"/>
  <c r="Q388" i="14"/>
  <c r="P388" i="14"/>
  <c r="O388" i="14"/>
  <c r="N388" i="14"/>
  <c r="M388" i="14"/>
  <c r="L388" i="14"/>
  <c r="K388" i="14"/>
  <c r="J388" i="14"/>
  <c r="I388" i="14"/>
  <c r="H388" i="14"/>
  <c r="G388" i="14"/>
  <c r="F388" i="14"/>
  <c r="E388" i="14"/>
  <c r="D388" i="14"/>
  <c r="C388" i="14"/>
  <c r="B388" i="14"/>
  <c r="A388" i="14"/>
  <c r="Z387" i="14"/>
  <c r="Y387" i="14"/>
  <c r="X387" i="14"/>
  <c r="W387" i="14"/>
  <c r="V387" i="14"/>
  <c r="U387" i="14"/>
  <c r="T387" i="14"/>
  <c r="S387" i="14"/>
  <c r="R387" i="14"/>
  <c r="Q387" i="14"/>
  <c r="P387" i="14"/>
  <c r="O387" i="14"/>
  <c r="N387" i="14"/>
  <c r="M387" i="14"/>
  <c r="L387" i="14"/>
  <c r="K387" i="14"/>
  <c r="J387" i="14"/>
  <c r="I387" i="14"/>
  <c r="H387" i="14"/>
  <c r="G387" i="14"/>
  <c r="F387" i="14"/>
  <c r="E387" i="14"/>
  <c r="D387" i="14"/>
  <c r="C387" i="14"/>
  <c r="B387" i="14"/>
  <c r="A387" i="14"/>
  <c r="Z386" i="14"/>
  <c r="Y386" i="14"/>
  <c r="X386" i="14"/>
  <c r="W386" i="14"/>
  <c r="V386" i="14"/>
  <c r="U386" i="14"/>
  <c r="T386" i="14"/>
  <c r="S386" i="14"/>
  <c r="R386" i="14"/>
  <c r="Q386" i="14"/>
  <c r="P386" i="14"/>
  <c r="O386" i="14"/>
  <c r="N386" i="14"/>
  <c r="M386" i="14"/>
  <c r="L386" i="14"/>
  <c r="K386" i="14"/>
  <c r="J386" i="14"/>
  <c r="I386" i="14"/>
  <c r="H386" i="14"/>
  <c r="G386" i="14"/>
  <c r="F386" i="14"/>
  <c r="E386" i="14"/>
  <c r="D386" i="14"/>
  <c r="C386" i="14"/>
  <c r="B386" i="14"/>
  <c r="A386" i="14"/>
  <c r="Z385" i="14"/>
  <c r="Y385" i="14"/>
  <c r="X385" i="14"/>
  <c r="W385" i="14"/>
  <c r="V385" i="14"/>
  <c r="U385" i="14"/>
  <c r="T385" i="14"/>
  <c r="S385" i="14"/>
  <c r="R385" i="14"/>
  <c r="Q385" i="14"/>
  <c r="P385" i="14"/>
  <c r="O385" i="14"/>
  <c r="N385" i="14"/>
  <c r="M385" i="14"/>
  <c r="L385" i="14"/>
  <c r="K385" i="14"/>
  <c r="J385" i="14"/>
  <c r="I385" i="14"/>
  <c r="H385" i="14"/>
  <c r="G385" i="14"/>
  <c r="F385" i="14"/>
  <c r="E385" i="14"/>
  <c r="D385" i="14"/>
  <c r="C385" i="14"/>
  <c r="B385" i="14"/>
  <c r="A385" i="14"/>
  <c r="Z384" i="14"/>
  <c r="Y384" i="14"/>
  <c r="X384" i="14"/>
  <c r="W384" i="14"/>
  <c r="V384" i="14"/>
  <c r="U384" i="14"/>
  <c r="T384" i="14"/>
  <c r="S384" i="14"/>
  <c r="R384" i="14"/>
  <c r="Q384" i="14"/>
  <c r="P384" i="14"/>
  <c r="O384" i="14"/>
  <c r="N384" i="14"/>
  <c r="M384" i="14"/>
  <c r="L384" i="14"/>
  <c r="K384" i="14"/>
  <c r="J384" i="14"/>
  <c r="I384" i="14"/>
  <c r="H384" i="14"/>
  <c r="G384" i="14"/>
  <c r="F384" i="14"/>
  <c r="E384" i="14"/>
  <c r="D384" i="14"/>
  <c r="C384" i="14"/>
  <c r="B384" i="14"/>
  <c r="A384" i="14"/>
  <c r="Z383" i="14"/>
  <c r="Y383" i="14"/>
  <c r="X383" i="14"/>
  <c r="W383" i="14"/>
  <c r="V383" i="14"/>
  <c r="U383" i="14"/>
  <c r="T383" i="14"/>
  <c r="S383" i="14"/>
  <c r="R383" i="14"/>
  <c r="Q383" i="14"/>
  <c r="P383" i="14"/>
  <c r="O383" i="14"/>
  <c r="N383" i="14"/>
  <c r="M383" i="14"/>
  <c r="L383" i="14"/>
  <c r="K383" i="14"/>
  <c r="J383" i="14"/>
  <c r="I383" i="14"/>
  <c r="H383" i="14"/>
  <c r="G383" i="14"/>
  <c r="F383" i="14"/>
  <c r="E383" i="14"/>
  <c r="D383" i="14"/>
  <c r="C383" i="14"/>
  <c r="B383" i="14"/>
  <c r="A383" i="14"/>
  <c r="Z382" i="14"/>
  <c r="Y382" i="14"/>
  <c r="X382" i="14"/>
  <c r="W382" i="14"/>
  <c r="V382" i="14"/>
  <c r="U382" i="14"/>
  <c r="T382" i="14"/>
  <c r="S382" i="14"/>
  <c r="R382" i="14"/>
  <c r="Q382" i="14"/>
  <c r="P382" i="14"/>
  <c r="O382" i="14"/>
  <c r="N382" i="14"/>
  <c r="M382" i="14"/>
  <c r="L382" i="14"/>
  <c r="K382" i="14"/>
  <c r="J382" i="14"/>
  <c r="I382" i="14"/>
  <c r="H382" i="14"/>
  <c r="G382" i="14"/>
  <c r="F382" i="14"/>
  <c r="E382" i="14"/>
  <c r="D382" i="14"/>
  <c r="C382" i="14"/>
  <c r="B382" i="14"/>
  <c r="A382" i="14"/>
  <c r="Z381" i="14"/>
  <c r="Y381" i="14"/>
  <c r="X381" i="14"/>
  <c r="W381" i="14"/>
  <c r="V381" i="14"/>
  <c r="U381" i="14"/>
  <c r="T381" i="14"/>
  <c r="S381" i="14"/>
  <c r="R381" i="14"/>
  <c r="Q381" i="14"/>
  <c r="P381" i="14"/>
  <c r="O381" i="14"/>
  <c r="N381" i="14"/>
  <c r="M381" i="14"/>
  <c r="L381" i="14"/>
  <c r="K381" i="14"/>
  <c r="J381" i="14"/>
  <c r="I381" i="14"/>
  <c r="H381" i="14"/>
  <c r="G381" i="14"/>
  <c r="F381" i="14"/>
  <c r="E381" i="14"/>
  <c r="D381" i="14"/>
  <c r="C381" i="14"/>
  <c r="B381" i="14"/>
  <c r="A381" i="14"/>
  <c r="Z380" i="14"/>
  <c r="Y380" i="14"/>
  <c r="X380" i="14"/>
  <c r="W380" i="14"/>
  <c r="V380" i="14"/>
  <c r="U380" i="14"/>
  <c r="T380" i="14"/>
  <c r="S380" i="14"/>
  <c r="R380" i="14"/>
  <c r="Q380" i="14"/>
  <c r="P380" i="14"/>
  <c r="O380" i="14"/>
  <c r="N380" i="14"/>
  <c r="M380" i="14"/>
  <c r="L380" i="14"/>
  <c r="K380" i="14"/>
  <c r="J380" i="14"/>
  <c r="I380" i="14"/>
  <c r="H380" i="14"/>
  <c r="G380" i="14"/>
  <c r="F380" i="14"/>
  <c r="E380" i="14"/>
  <c r="D380" i="14"/>
  <c r="C380" i="14"/>
  <c r="B380" i="14"/>
  <c r="A380" i="14"/>
  <c r="Z379" i="14"/>
  <c r="Y379" i="14"/>
  <c r="X379" i="14"/>
  <c r="W379" i="14"/>
  <c r="V379" i="14"/>
  <c r="U379" i="14"/>
  <c r="T379" i="14"/>
  <c r="S379" i="14"/>
  <c r="R379" i="14"/>
  <c r="Q379" i="14"/>
  <c r="P379" i="14"/>
  <c r="O379" i="14"/>
  <c r="N379" i="14"/>
  <c r="M379" i="14"/>
  <c r="L379" i="14"/>
  <c r="K379" i="14"/>
  <c r="J379" i="14"/>
  <c r="I379" i="14"/>
  <c r="H379" i="14"/>
  <c r="G379" i="14"/>
  <c r="F379" i="14"/>
  <c r="E379" i="14"/>
  <c r="D379" i="14"/>
  <c r="C379" i="14"/>
  <c r="B379" i="14"/>
  <c r="A379" i="14"/>
  <c r="Z378" i="14"/>
  <c r="Y378" i="14"/>
  <c r="X378" i="14"/>
  <c r="W378" i="14"/>
  <c r="V378" i="14"/>
  <c r="U378" i="14"/>
  <c r="T378" i="14"/>
  <c r="S378" i="14"/>
  <c r="R378" i="14"/>
  <c r="Q378" i="14"/>
  <c r="P378" i="14"/>
  <c r="O378" i="14"/>
  <c r="N378" i="14"/>
  <c r="M378" i="14"/>
  <c r="L378" i="14"/>
  <c r="K378" i="14"/>
  <c r="J378" i="14"/>
  <c r="I378" i="14"/>
  <c r="H378" i="14"/>
  <c r="G378" i="14"/>
  <c r="F378" i="14"/>
  <c r="E378" i="14"/>
  <c r="D378" i="14"/>
  <c r="C378" i="14"/>
  <c r="B378" i="14"/>
  <c r="A378" i="14"/>
  <c r="Z377" i="14"/>
  <c r="Y377" i="14"/>
  <c r="X377" i="14"/>
  <c r="W377" i="14"/>
  <c r="V377" i="14"/>
  <c r="U377" i="14"/>
  <c r="T377" i="14"/>
  <c r="S377" i="14"/>
  <c r="R377" i="14"/>
  <c r="Q377" i="14"/>
  <c r="P377" i="14"/>
  <c r="O377" i="14"/>
  <c r="N377" i="14"/>
  <c r="M377" i="14"/>
  <c r="L377" i="14"/>
  <c r="K377" i="14"/>
  <c r="J377" i="14"/>
  <c r="I377" i="14"/>
  <c r="H377" i="14"/>
  <c r="G377" i="14"/>
  <c r="F377" i="14"/>
  <c r="E377" i="14"/>
  <c r="D377" i="14"/>
  <c r="C377" i="14"/>
  <c r="B377" i="14"/>
  <c r="A377" i="14"/>
  <c r="Z376" i="14"/>
  <c r="Y376" i="14"/>
  <c r="X376" i="14"/>
  <c r="W376" i="14"/>
  <c r="V376" i="14"/>
  <c r="U376" i="14"/>
  <c r="T376" i="14"/>
  <c r="S376" i="14"/>
  <c r="R376" i="14"/>
  <c r="Q376" i="14"/>
  <c r="P376" i="14"/>
  <c r="O376" i="14"/>
  <c r="N376" i="14"/>
  <c r="M376" i="14"/>
  <c r="L376" i="14"/>
  <c r="K376" i="14"/>
  <c r="J376" i="14"/>
  <c r="I376" i="14"/>
  <c r="H376" i="14"/>
  <c r="G376" i="14"/>
  <c r="F376" i="14"/>
  <c r="E376" i="14"/>
  <c r="D376" i="14"/>
  <c r="C376" i="14"/>
  <c r="B376" i="14"/>
  <c r="A376" i="14"/>
  <c r="Z375" i="14"/>
  <c r="Y375" i="14"/>
  <c r="X375" i="14"/>
  <c r="W375" i="14"/>
  <c r="V375" i="14"/>
  <c r="U375" i="14"/>
  <c r="T375" i="14"/>
  <c r="S375" i="14"/>
  <c r="R375" i="14"/>
  <c r="Q375" i="14"/>
  <c r="P375" i="14"/>
  <c r="O375" i="14"/>
  <c r="N375" i="14"/>
  <c r="M375" i="14"/>
  <c r="L375" i="14"/>
  <c r="K375" i="14"/>
  <c r="J375" i="14"/>
  <c r="I375" i="14"/>
  <c r="H375" i="14"/>
  <c r="G375" i="14"/>
  <c r="F375" i="14"/>
  <c r="E375" i="14"/>
  <c r="D375" i="14"/>
  <c r="C375" i="14"/>
  <c r="B375" i="14"/>
  <c r="A375" i="14"/>
  <c r="Z374" i="14"/>
  <c r="Y374" i="14"/>
  <c r="X374" i="14"/>
  <c r="W374" i="14"/>
  <c r="V374" i="14"/>
  <c r="U374" i="14"/>
  <c r="T374" i="14"/>
  <c r="S374" i="14"/>
  <c r="R374" i="14"/>
  <c r="Q374" i="14"/>
  <c r="P374" i="14"/>
  <c r="O374" i="14"/>
  <c r="N374" i="14"/>
  <c r="M374" i="14"/>
  <c r="L374" i="14"/>
  <c r="K374" i="14"/>
  <c r="J374" i="14"/>
  <c r="I374" i="14"/>
  <c r="H374" i="14"/>
  <c r="G374" i="14"/>
  <c r="F374" i="14"/>
  <c r="E374" i="14"/>
  <c r="D374" i="14"/>
  <c r="C374" i="14"/>
  <c r="B374" i="14"/>
  <c r="A374" i="14"/>
  <c r="Z373" i="14"/>
  <c r="Y373" i="14"/>
  <c r="X373" i="14"/>
  <c r="W373" i="14"/>
  <c r="V373" i="14"/>
  <c r="U373" i="14"/>
  <c r="T373" i="14"/>
  <c r="S373" i="14"/>
  <c r="R373" i="14"/>
  <c r="Q373" i="14"/>
  <c r="P373" i="14"/>
  <c r="O373" i="14"/>
  <c r="N373" i="14"/>
  <c r="M373" i="14"/>
  <c r="L373" i="14"/>
  <c r="K373" i="14"/>
  <c r="J373" i="14"/>
  <c r="I373" i="14"/>
  <c r="H373" i="14"/>
  <c r="G373" i="14"/>
  <c r="F373" i="14"/>
  <c r="E373" i="14"/>
  <c r="D373" i="14"/>
  <c r="C373" i="14"/>
  <c r="B373" i="14"/>
  <c r="A373" i="14"/>
  <c r="Z372" i="14"/>
  <c r="Y372" i="14"/>
  <c r="X372" i="14"/>
  <c r="W372" i="14"/>
  <c r="V372" i="14"/>
  <c r="U372" i="14"/>
  <c r="T372" i="14"/>
  <c r="S372" i="14"/>
  <c r="R372" i="14"/>
  <c r="Q372" i="14"/>
  <c r="P372" i="14"/>
  <c r="O372" i="14"/>
  <c r="N372" i="14"/>
  <c r="M372" i="14"/>
  <c r="L372" i="14"/>
  <c r="K372" i="14"/>
  <c r="J372" i="14"/>
  <c r="I372" i="14"/>
  <c r="H372" i="14"/>
  <c r="G372" i="14"/>
  <c r="F372" i="14"/>
  <c r="E372" i="14"/>
  <c r="D372" i="14"/>
  <c r="C372" i="14"/>
  <c r="B372" i="14"/>
  <c r="A372" i="14"/>
  <c r="Z371" i="14"/>
  <c r="Y371" i="14"/>
  <c r="X371" i="14"/>
  <c r="W371" i="14"/>
  <c r="V371" i="14"/>
  <c r="U371" i="14"/>
  <c r="T371" i="14"/>
  <c r="S371" i="14"/>
  <c r="R371" i="14"/>
  <c r="Q371" i="14"/>
  <c r="P371" i="14"/>
  <c r="O371" i="14"/>
  <c r="N371" i="14"/>
  <c r="M371" i="14"/>
  <c r="L371" i="14"/>
  <c r="K371" i="14"/>
  <c r="J371" i="14"/>
  <c r="I371" i="14"/>
  <c r="H371" i="14"/>
  <c r="G371" i="14"/>
  <c r="F371" i="14"/>
  <c r="E371" i="14"/>
  <c r="D371" i="14"/>
  <c r="C371" i="14"/>
  <c r="B371" i="14"/>
  <c r="A371" i="14"/>
  <c r="Z370" i="14"/>
  <c r="Y370" i="14"/>
  <c r="X370" i="14"/>
  <c r="W370" i="14"/>
  <c r="V370" i="14"/>
  <c r="U370" i="14"/>
  <c r="T370" i="14"/>
  <c r="S370" i="14"/>
  <c r="R370" i="14"/>
  <c r="Q370" i="14"/>
  <c r="P370" i="14"/>
  <c r="O370" i="14"/>
  <c r="N370" i="14"/>
  <c r="M370" i="14"/>
  <c r="L370" i="14"/>
  <c r="K370" i="14"/>
  <c r="J370" i="14"/>
  <c r="I370" i="14"/>
  <c r="H370" i="14"/>
  <c r="G370" i="14"/>
  <c r="F370" i="14"/>
  <c r="E370" i="14"/>
  <c r="D370" i="14"/>
  <c r="C370" i="14"/>
  <c r="B370" i="14"/>
  <c r="A370" i="14"/>
  <c r="Z369" i="14"/>
  <c r="Y369" i="14"/>
  <c r="X369" i="14"/>
  <c r="W369" i="14"/>
  <c r="V369" i="14"/>
  <c r="U369" i="14"/>
  <c r="T369" i="14"/>
  <c r="S369" i="14"/>
  <c r="R369" i="14"/>
  <c r="Q369" i="14"/>
  <c r="P369" i="14"/>
  <c r="O369" i="14"/>
  <c r="N369" i="14"/>
  <c r="M369" i="14"/>
  <c r="L369" i="14"/>
  <c r="K369" i="14"/>
  <c r="J369" i="14"/>
  <c r="I369" i="14"/>
  <c r="H369" i="14"/>
  <c r="G369" i="14"/>
  <c r="F369" i="14"/>
  <c r="E369" i="14"/>
  <c r="D369" i="14"/>
  <c r="C369" i="14"/>
  <c r="B369" i="14"/>
  <c r="A369" i="14"/>
  <c r="Z368" i="14"/>
  <c r="Y368" i="14"/>
  <c r="X368" i="14"/>
  <c r="W368" i="14"/>
  <c r="V368" i="14"/>
  <c r="U368" i="14"/>
  <c r="T368" i="14"/>
  <c r="S368" i="14"/>
  <c r="R368" i="14"/>
  <c r="Q368" i="14"/>
  <c r="P368" i="14"/>
  <c r="O368" i="14"/>
  <c r="N368" i="14"/>
  <c r="M368" i="14"/>
  <c r="L368" i="14"/>
  <c r="K368" i="14"/>
  <c r="J368" i="14"/>
  <c r="I368" i="14"/>
  <c r="H368" i="14"/>
  <c r="G368" i="14"/>
  <c r="F368" i="14"/>
  <c r="E368" i="14"/>
  <c r="D368" i="14"/>
  <c r="C368" i="14"/>
  <c r="B368" i="14"/>
  <c r="A368" i="14"/>
  <c r="Z367" i="14"/>
  <c r="Y367" i="14"/>
  <c r="X367" i="14"/>
  <c r="W367" i="14"/>
  <c r="V367" i="14"/>
  <c r="U367" i="14"/>
  <c r="T367" i="14"/>
  <c r="S367" i="14"/>
  <c r="R367" i="14"/>
  <c r="Q367" i="14"/>
  <c r="P367" i="14"/>
  <c r="O367" i="14"/>
  <c r="N367" i="14"/>
  <c r="M367" i="14"/>
  <c r="L367" i="14"/>
  <c r="K367" i="14"/>
  <c r="J367" i="14"/>
  <c r="I367" i="14"/>
  <c r="H367" i="14"/>
  <c r="G367" i="14"/>
  <c r="F367" i="14"/>
  <c r="E367" i="14"/>
  <c r="D367" i="14"/>
  <c r="C367" i="14"/>
  <c r="B367" i="14"/>
  <c r="A367" i="14"/>
  <c r="Z366" i="14"/>
  <c r="Y366" i="14"/>
  <c r="X366" i="14"/>
  <c r="W366" i="14"/>
  <c r="V366" i="14"/>
  <c r="U366" i="14"/>
  <c r="T366" i="14"/>
  <c r="S366" i="14"/>
  <c r="R366" i="14"/>
  <c r="Q366" i="14"/>
  <c r="P366" i="14"/>
  <c r="O366" i="14"/>
  <c r="N366" i="14"/>
  <c r="M366" i="14"/>
  <c r="L366" i="14"/>
  <c r="K366" i="14"/>
  <c r="J366" i="14"/>
  <c r="I366" i="14"/>
  <c r="H366" i="14"/>
  <c r="G366" i="14"/>
  <c r="F366" i="14"/>
  <c r="E366" i="14"/>
  <c r="D366" i="14"/>
  <c r="C366" i="14"/>
  <c r="B366" i="14"/>
  <c r="A366" i="14"/>
  <c r="Z365" i="14"/>
  <c r="Y365" i="14"/>
  <c r="X365" i="14"/>
  <c r="W365" i="14"/>
  <c r="V365" i="14"/>
  <c r="U365" i="14"/>
  <c r="T365" i="14"/>
  <c r="S365" i="14"/>
  <c r="R365" i="14"/>
  <c r="Q365" i="14"/>
  <c r="P365" i="14"/>
  <c r="O365" i="14"/>
  <c r="N365" i="14"/>
  <c r="M365" i="14"/>
  <c r="L365" i="14"/>
  <c r="K365" i="14"/>
  <c r="J365" i="14"/>
  <c r="I365" i="14"/>
  <c r="H365" i="14"/>
  <c r="G365" i="14"/>
  <c r="F365" i="14"/>
  <c r="E365" i="14"/>
  <c r="D365" i="14"/>
  <c r="C365" i="14"/>
  <c r="B365" i="14"/>
  <c r="A365" i="14"/>
  <c r="Z364" i="14"/>
  <c r="Y364" i="14"/>
  <c r="X364" i="14"/>
  <c r="W364" i="14"/>
  <c r="V364" i="14"/>
  <c r="U364" i="14"/>
  <c r="T364" i="14"/>
  <c r="S364" i="14"/>
  <c r="R364" i="14"/>
  <c r="Q364" i="14"/>
  <c r="P364" i="14"/>
  <c r="O364" i="14"/>
  <c r="N364" i="14"/>
  <c r="M364" i="14"/>
  <c r="L364" i="14"/>
  <c r="K364" i="14"/>
  <c r="J364" i="14"/>
  <c r="I364" i="14"/>
  <c r="H364" i="14"/>
  <c r="G364" i="14"/>
  <c r="F364" i="14"/>
  <c r="E364" i="14"/>
  <c r="D364" i="14"/>
  <c r="C364" i="14"/>
  <c r="B364" i="14"/>
  <c r="A364" i="14"/>
  <c r="Z363" i="14"/>
  <c r="Y363" i="14"/>
  <c r="X363" i="14"/>
  <c r="W363" i="14"/>
  <c r="V363" i="14"/>
  <c r="U363" i="14"/>
  <c r="T363" i="14"/>
  <c r="S363" i="14"/>
  <c r="R363" i="14"/>
  <c r="Q363" i="14"/>
  <c r="P363" i="14"/>
  <c r="O363" i="14"/>
  <c r="N363" i="14"/>
  <c r="M363" i="14"/>
  <c r="L363" i="14"/>
  <c r="K363" i="14"/>
  <c r="J363" i="14"/>
  <c r="I363" i="14"/>
  <c r="H363" i="14"/>
  <c r="G363" i="14"/>
  <c r="F363" i="14"/>
  <c r="E363" i="14"/>
  <c r="D363" i="14"/>
  <c r="C363" i="14"/>
  <c r="B363" i="14"/>
  <c r="A363" i="14"/>
  <c r="Z362" i="14"/>
  <c r="Y362" i="14"/>
  <c r="X362" i="14"/>
  <c r="W362" i="14"/>
  <c r="V362" i="14"/>
  <c r="U362" i="14"/>
  <c r="T362" i="14"/>
  <c r="S362" i="14"/>
  <c r="R362" i="14"/>
  <c r="Q362" i="14"/>
  <c r="P362" i="14"/>
  <c r="O362" i="14"/>
  <c r="N362" i="14"/>
  <c r="M362" i="14"/>
  <c r="L362" i="14"/>
  <c r="K362" i="14"/>
  <c r="J362" i="14"/>
  <c r="I362" i="14"/>
  <c r="H362" i="14"/>
  <c r="G362" i="14"/>
  <c r="F362" i="14"/>
  <c r="E362" i="14"/>
  <c r="D362" i="14"/>
  <c r="C362" i="14"/>
  <c r="B362" i="14"/>
  <c r="A362" i="14"/>
  <c r="Z361" i="14"/>
  <c r="Y361" i="14"/>
  <c r="X361" i="14"/>
  <c r="W361" i="14"/>
  <c r="V361" i="14"/>
  <c r="U361" i="14"/>
  <c r="T361" i="14"/>
  <c r="S361" i="14"/>
  <c r="R361" i="14"/>
  <c r="Q361" i="14"/>
  <c r="P361" i="14"/>
  <c r="O361" i="14"/>
  <c r="N361" i="14"/>
  <c r="M361" i="14"/>
  <c r="L361" i="14"/>
  <c r="K361" i="14"/>
  <c r="J361" i="14"/>
  <c r="I361" i="14"/>
  <c r="H361" i="14"/>
  <c r="G361" i="14"/>
  <c r="F361" i="14"/>
  <c r="E361" i="14"/>
  <c r="D361" i="14"/>
  <c r="C361" i="14"/>
  <c r="B361" i="14"/>
  <c r="A361" i="14"/>
  <c r="Z360" i="14"/>
  <c r="Y360" i="14"/>
  <c r="X360" i="14"/>
  <c r="W360" i="14"/>
  <c r="V360" i="14"/>
  <c r="U360" i="14"/>
  <c r="T360" i="14"/>
  <c r="S360" i="14"/>
  <c r="R360" i="14"/>
  <c r="Q360" i="14"/>
  <c r="P360" i="14"/>
  <c r="O360" i="14"/>
  <c r="N360" i="14"/>
  <c r="M360" i="14"/>
  <c r="L360" i="14"/>
  <c r="K360" i="14"/>
  <c r="J360" i="14"/>
  <c r="I360" i="14"/>
  <c r="H360" i="14"/>
  <c r="G360" i="14"/>
  <c r="F360" i="14"/>
  <c r="E360" i="14"/>
  <c r="D360" i="14"/>
  <c r="C360" i="14"/>
  <c r="B360" i="14"/>
  <c r="A360" i="14"/>
  <c r="Z359" i="14"/>
  <c r="Y359" i="14"/>
  <c r="X359" i="14"/>
  <c r="W359" i="14"/>
  <c r="V359" i="14"/>
  <c r="U359" i="14"/>
  <c r="T359" i="14"/>
  <c r="S359" i="14"/>
  <c r="R359" i="14"/>
  <c r="Q359" i="14"/>
  <c r="P359" i="14"/>
  <c r="O359" i="14"/>
  <c r="N359" i="14"/>
  <c r="M359" i="14"/>
  <c r="L359" i="14"/>
  <c r="K359" i="14"/>
  <c r="J359" i="14"/>
  <c r="I359" i="14"/>
  <c r="H359" i="14"/>
  <c r="G359" i="14"/>
  <c r="F359" i="14"/>
  <c r="E359" i="14"/>
  <c r="D359" i="14"/>
  <c r="C359" i="14"/>
  <c r="B359" i="14"/>
  <c r="A359" i="14"/>
  <c r="Z358" i="14"/>
  <c r="Y358" i="14"/>
  <c r="X358" i="14"/>
  <c r="W358" i="14"/>
  <c r="V358" i="14"/>
  <c r="U358" i="14"/>
  <c r="T358" i="14"/>
  <c r="S358" i="14"/>
  <c r="R358" i="14"/>
  <c r="Q358" i="14"/>
  <c r="P358" i="14"/>
  <c r="O358" i="14"/>
  <c r="N358" i="14"/>
  <c r="M358" i="14"/>
  <c r="L358" i="14"/>
  <c r="K358" i="14"/>
  <c r="J358" i="14"/>
  <c r="I358" i="14"/>
  <c r="H358" i="14"/>
  <c r="G358" i="14"/>
  <c r="F358" i="14"/>
  <c r="E358" i="14"/>
  <c r="D358" i="14"/>
  <c r="C358" i="14"/>
  <c r="B358" i="14"/>
  <c r="A358" i="14"/>
  <c r="Z357" i="14"/>
  <c r="Y357" i="14"/>
  <c r="X357" i="14"/>
  <c r="W357" i="14"/>
  <c r="V357" i="14"/>
  <c r="U357" i="14"/>
  <c r="T357" i="14"/>
  <c r="S357" i="14"/>
  <c r="R357" i="14"/>
  <c r="Q357" i="14"/>
  <c r="P357" i="14"/>
  <c r="O357" i="14"/>
  <c r="N357" i="14"/>
  <c r="M357" i="14"/>
  <c r="L357" i="14"/>
  <c r="K357" i="14"/>
  <c r="J357" i="14"/>
  <c r="I357" i="14"/>
  <c r="H357" i="14"/>
  <c r="G357" i="14"/>
  <c r="F357" i="14"/>
  <c r="E357" i="14"/>
  <c r="D357" i="14"/>
  <c r="C357" i="14"/>
  <c r="B357" i="14"/>
  <c r="A357" i="14"/>
  <c r="Z356" i="14"/>
  <c r="Y356" i="14"/>
  <c r="X356" i="14"/>
  <c r="W356" i="14"/>
  <c r="V356" i="14"/>
  <c r="U356" i="14"/>
  <c r="T356" i="14"/>
  <c r="S356" i="14"/>
  <c r="R356" i="14"/>
  <c r="Q356" i="14"/>
  <c r="P356" i="14"/>
  <c r="O356" i="14"/>
  <c r="N356" i="14"/>
  <c r="M356" i="14"/>
  <c r="L356" i="14"/>
  <c r="K356" i="14"/>
  <c r="J356" i="14"/>
  <c r="I356" i="14"/>
  <c r="H356" i="14"/>
  <c r="G356" i="14"/>
  <c r="F356" i="14"/>
  <c r="E356" i="14"/>
  <c r="D356" i="14"/>
  <c r="C356" i="14"/>
  <c r="B356" i="14"/>
  <c r="A356" i="14"/>
  <c r="Z355" i="14"/>
  <c r="Y355" i="14"/>
  <c r="X355" i="14"/>
  <c r="W355" i="14"/>
  <c r="V355" i="14"/>
  <c r="U355" i="14"/>
  <c r="T355" i="14"/>
  <c r="S355" i="14"/>
  <c r="R355" i="14"/>
  <c r="Q355" i="14"/>
  <c r="P355" i="14"/>
  <c r="O355" i="14"/>
  <c r="N355" i="14"/>
  <c r="M355" i="14"/>
  <c r="L355" i="14"/>
  <c r="K355" i="14"/>
  <c r="J355" i="14"/>
  <c r="I355" i="14"/>
  <c r="H355" i="14"/>
  <c r="G355" i="14"/>
  <c r="F355" i="14"/>
  <c r="E355" i="14"/>
  <c r="D355" i="14"/>
  <c r="C355" i="14"/>
  <c r="B355" i="14"/>
  <c r="A355" i="14"/>
  <c r="Z354" i="14"/>
  <c r="Y354" i="14"/>
  <c r="X354" i="14"/>
  <c r="W354" i="14"/>
  <c r="V354" i="14"/>
  <c r="U354" i="14"/>
  <c r="T354" i="14"/>
  <c r="S354" i="14"/>
  <c r="R354" i="14"/>
  <c r="Q354" i="14"/>
  <c r="P354" i="14"/>
  <c r="O354" i="14"/>
  <c r="N354" i="14"/>
  <c r="M354" i="14"/>
  <c r="L354" i="14"/>
  <c r="K354" i="14"/>
  <c r="J354" i="14"/>
  <c r="I354" i="14"/>
  <c r="H354" i="14"/>
  <c r="G354" i="14"/>
  <c r="F354" i="14"/>
  <c r="E354" i="14"/>
  <c r="D354" i="14"/>
  <c r="C354" i="14"/>
  <c r="B354" i="14"/>
  <c r="A354" i="14"/>
  <c r="Z353" i="14"/>
  <c r="Y353" i="14"/>
  <c r="X353" i="14"/>
  <c r="W353" i="14"/>
  <c r="V353" i="14"/>
  <c r="U353" i="14"/>
  <c r="T353" i="14"/>
  <c r="S353" i="14"/>
  <c r="R353" i="14"/>
  <c r="Q353" i="14"/>
  <c r="P353" i="14"/>
  <c r="O353" i="14"/>
  <c r="N353" i="14"/>
  <c r="M353" i="14"/>
  <c r="L353" i="14"/>
  <c r="K353" i="14"/>
  <c r="J353" i="14"/>
  <c r="I353" i="14"/>
  <c r="H353" i="14"/>
  <c r="G353" i="14"/>
  <c r="F353" i="14"/>
  <c r="E353" i="14"/>
  <c r="D353" i="14"/>
  <c r="C353" i="14"/>
  <c r="B353" i="14"/>
  <c r="A353" i="14"/>
  <c r="Z352" i="14"/>
  <c r="Y352" i="14"/>
  <c r="X352" i="14"/>
  <c r="W352" i="14"/>
  <c r="V352" i="14"/>
  <c r="U352" i="14"/>
  <c r="T352" i="14"/>
  <c r="S352" i="14"/>
  <c r="R352" i="14"/>
  <c r="Q352" i="14"/>
  <c r="P352" i="14"/>
  <c r="O352" i="14"/>
  <c r="N352" i="14"/>
  <c r="M352" i="14"/>
  <c r="L352" i="14"/>
  <c r="K352" i="14"/>
  <c r="J352" i="14"/>
  <c r="I352" i="14"/>
  <c r="H352" i="14"/>
  <c r="G352" i="14"/>
  <c r="F352" i="14"/>
  <c r="E352" i="14"/>
  <c r="D352" i="14"/>
  <c r="C352" i="14"/>
  <c r="B352" i="14"/>
  <c r="A352" i="14"/>
  <c r="Z351" i="14"/>
  <c r="Y351" i="14"/>
  <c r="X351" i="14"/>
  <c r="W351" i="14"/>
  <c r="V351" i="14"/>
  <c r="U351" i="14"/>
  <c r="T351" i="14"/>
  <c r="S351" i="14"/>
  <c r="R351" i="14"/>
  <c r="Q351" i="14"/>
  <c r="P351" i="14"/>
  <c r="O351" i="14"/>
  <c r="N351" i="14"/>
  <c r="M351" i="14"/>
  <c r="L351" i="14"/>
  <c r="K351" i="14"/>
  <c r="J351" i="14"/>
  <c r="I351" i="14"/>
  <c r="H351" i="14"/>
  <c r="G351" i="14"/>
  <c r="F351" i="14"/>
  <c r="E351" i="14"/>
  <c r="D351" i="14"/>
  <c r="C351" i="14"/>
  <c r="B351" i="14"/>
  <c r="A351" i="14"/>
  <c r="Z350" i="14"/>
  <c r="Y350" i="14"/>
  <c r="X350" i="14"/>
  <c r="W350" i="14"/>
  <c r="V350" i="14"/>
  <c r="U350" i="14"/>
  <c r="T350" i="14"/>
  <c r="S350" i="14"/>
  <c r="R350" i="14"/>
  <c r="Q350" i="14"/>
  <c r="P350" i="14"/>
  <c r="O350" i="14"/>
  <c r="N350" i="14"/>
  <c r="M350" i="14"/>
  <c r="L350" i="14"/>
  <c r="K350" i="14"/>
  <c r="J350" i="14"/>
  <c r="I350" i="14"/>
  <c r="H350" i="14"/>
  <c r="G350" i="14"/>
  <c r="F350" i="14"/>
  <c r="E350" i="14"/>
  <c r="D350" i="14"/>
  <c r="C350" i="14"/>
  <c r="B350" i="14"/>
  <c r="A350" i="14"/>
  <c r="Z349" i="14"/>
  <c r="Y349" i="14"/>
  <c r="X349" i="14"/>
  <c r="W349" i="14"/>
  <c r="V349" i="14"/>
  <c r="U349" i="14"/>
  <c r="T349" i="14"/>
  <c r="S349" i="14"/>
  <c r="R349" i="14"/>
  <c r="Q349" i="14"/>
  <c r="P349" i="14"/>
  <c r="O349" i="14"/>
  <c r="N349" i="14"/>
  <c r="M349" i="14"/>
  <c r="L349" i="14"/>
  <c r="K349" i="14"/>
  <c r="J349" i="14"/>
  <c r="I349" i="14"/>
  <c r="H349" i="14"/>
  <c r="G349" i="14"/>
  <c r="F349" i="14"/>
  <c r="E349" i="14"/>
  <c r="D349" i="14"/>
  <c r="C349" i="14"/>
  <c r="B349" i="14"/>
  <c r="A349" i="14"/>
  <c r="Z348" i="14"/>
  <c r="Y348" i="14"/>
  <c r="X348" i="14"/>
  <c r="W348" i="14"/>
  <c r="V348" i="14"/>
  <c r="U348" i="14"/>
  <c r="T348" i="14"/>
  <c r="S348" i="14"/>
  <c r="R348" i="14"/>
  <c r="Q348" i="14"/>
  <c r="P348" i="14"/>
  <c r="O348" i="14"/>
  <c r="N348" i="14"/>
  <c r="M348" i="14"/>
  <c r="L348" i="14"/>
  <c r="K348" i="14"/>
  <c r="J348" i="14"/>
  <c r="I348" i="14"/>
  <c r="H348" i="14"/>
  <c r="G348" i="14"/>
  <c r="F348" i="14"/>
  <c r="E348" i="14"/>
  <c r="D348" i="14"/>
  <c r="C348" i="14"/>
  <c r="B348" i="14"/>
  <c r="A348" i="14"/>
  <c r="Z347" i="14"/>
  <c r="Y347" i="14"/>
  <c r="X347" i="14"/>
  <c r="W347" i="14"/>
  <c r="V347" i="14"/>
  <c r="U347" i="14"/>
  <c r="T347" i="14"/>
  <c r="S347" i="14"/>
  <c r="R347" i="14"/>
  <c r="Q347" i="14"/>
  <c r="P347" i="14"/>
  <c r="O347" i="14"/>
  <c r="N347" i="14"/>
  <c r="M347" i="14"/>
  <c r="L347" i="14"/>
  <c r="K347" i="14"/>
  <c r="J347" i="14"/>
  <c r="I347" i="14"/>
  <c r="H347" i="14"/>
  <c r="G347" i="14"/>
  <c r="F347" i="14"/>
  <c r="E347" i="14"/>
  <c r="D347" i="14"/>
  <c r="C347" i="14"/>
  <c r="B347" i="14"/>
  <c r="A347" i="14"/>
  <c r="Z346" i="14"/>
  <c r="Y346" i="14"/>
  <c r="X346" i="14"/>
  <c r="W346" i="14"/>
  <c r="V346" i="14"/>
  <c r="U346" i="14"/>
  <c r="T346" i="14"/>
  <c r="S346" i="14"/>
  <c r="R346" i="14"/>
  <c r="Q346" i="14"/>
  <c r="P346" i="14"/>
  <c r="O346" i="14"/>
  <c r="N346" i="14"/>
  <c r="M346" i="14"/>
  <c r="L346" i="14"/>
  <c r="K346" i="14"/>
  <c r="J346" i="14"/>
  <c r="I346" i="14"/>
  <c r="H346" i="14"/>
  <c r="G346" i="14"/>
  <c r="F346" i="14"/>
  <c r="E346" i="14"/>
  <c r="D346" i="14"/>
  <c r="C346" i="14"/>
  <c r="B346" i="14"/>
  <c r="A346" i="14"/>
  <c r="Z345" i="14"/>
  <c r="Y345" i="14"/>
  <c r="X345" i="14"/>
  <c r="W345" i="14"/>
  <c r="V345" i="14"/>
  <c r="U345" i="14"/>
  <c r="T345" i="14"/>
  <c r="S345" i="14"/>
  <c r="R345" i="14"/>
  <c r="Q345" i="14"/>
  <c r="P345" i="14"/>
  <c r="O345" i="14"/>
  <c r="N345" i="14"/>
  <c r="M345" i="14"/>
  <c r="L345" i="14"/>
  <c r="K345" i="14"/>
  <c r="J345" i="14"/>
  <c r="I345" i="14"/>
  <c r="H345" i="14"/>
  <c r="G345" i="14"/>
  <c r="F345" i="14"/>
  <c r="E345" i="14"/>
  <c r="D345" i="14"/>
  <c r="C345" i="14"/>
  <c r="B345" i="14"/>
  <c r="A345" i="14"/>
  <c r="Z344" i="14"/>
  <c r="Y344" i="14"/>
  <c r="X344" i="14"/>
  <c r="W344" i="14"/>
  <c r="V344" i="14"/>
  <c r="U344" i="14"/>
  <c r="T344" i="14"/>
  <c r="S344" i="14"/>
  <c r="R344" i="14"/>
  <c r="Q344" i="14"/>
  <c r="P344" i="14"/>
  <c r="O344" i="14"/>
  <c r="N344" i="14"/>
  <c r="M344" i="14"/>
  <c r="L344" i="14"/>
  <c r="K344" i="14"/>
  <c r="J344" i="14"/>
  <c r="I344" i="14"/>
  <c r="H344" i="14"/>
  <c r="G344" i="14"/>
  <c r="F344" i="14"/>
  <c r="E344" i="14"/>
  <c r="D344" i="14"/>
  <c r="C344" i="14"/>
  <c r="B344" i="14"/>
  <c r="A344" i="14"/>
  <c r="Z343" i="14"/>
  <c r="Y343" i="14"/>
  <c r="X343" i="14"/>
  <c r="W343" i="14"/>
  <c r="V343" i="14"/>
  <c r="U343" i="14"/>
  <c r="T343" i="14"/>
  <c r="S343" i="14"/>
  <c r="R343" i="14"/>
  <c r="Q343" i="14"/>
  <c r="P343" i="14"/>
  <c r="O343" i="14"/>
  <c r="N343" i="14"/>
  <c r="M343" i="14"/>
  <c r="L343" i="14"/>
  <c r="K343" i="14"/>
  <c r="J343" i="14"/>
  <c r="I343" i="14"/>
  <c r="H343" i="14"/>
  <c r="G343" i="14"/>
  <c r="F343" i="14"/>
  <c r="E343" i="14"/>
  <c r="D343" i="14"/>
  <c r="C343" i="14"/>
  <c r="B343" i="14"/>
  <c r="A343" i="14"/>
  <c r="Z342" i="14"/>
  <c r="Y342" i="14"/>
  <c r="X342" i="14"/>
  <c r="W342" i="14"/>
  <c r="V342" i="14"/>
  <c r="U342" i="14"/>
  <c r="T342" i="14"/>
  <c r="S342" i="14"/>
  <c r="R342" i="14"/>
  <c r="Q342" i="14"/>
  <c r="P342" i="14"/>
  <c r="O342" i="14"/>
  <c r="N342" i="14"/>
  <c r="M342" i="14"/>
  <c r="L342" i="14"/>
  <c r="K342" i="14"/>
  <c r="J342" i="14"/>
  <c r="I342" i="14"/>
  <c r="H342" i="14"/>
  <c r="G342" i="14"/>
  <c r="F342" i="14"/>
  <c r="E342" i="14"/>
  <c r="D342" i="14"/>
  <c r="C342" i="14"/>
  <c r="B342" i="14"/>
  <c r="A342" i="14"/>
  <c r="Z341" i="14"/>
  <c r="Y341" i="14"/>
  <c r="X341" i="14"/>
  <c r="W341" i="14"/>
  <c r="V341" i="14"/>
  <c r="U341" i="14"/>
  <c r="T341" i="14"/>
  <c r="S341" i="14"/>
  <c r="R341" i="14"/>
  <c r="Q341" i="14"/>
  <c r="P341" i="14"/>
  <c r="O341" i="14"/>
  <c r="N341" i="14"/>
  <c r="M341" i="14"/>
  <c r="L341" i="14"/>
  <c r="K341" i="14"/>
  <c r="J341" i="14"/>
  <c r="I341" i="14"/>
  <c r="H341" i="14"/>
  <c r="G341" i="14"/>
  <c r="F341" i="14"/>
  <c r="E341" i="14"/>
  <c r="D341" i="14"/>
  <c r="C341" i="14"/>
  <c r="B341" i="14"/>
  <c r="A341" i="14"/>
  <c r="Z340" i="14"/>
  <c r="Y340" i="14"/>
  <c r="X340" i="14"/>
  <c r="W340" i="14"/>
  <c r="V340" i="14"/>
  <c r="U340" i="14"/>
  <c r="T340" i="14"/>
  <c r="S340" i="14"/>
  <c r="R340" i="14"/>
  <c r="Q340" i="14"/>
  <c r="P340" i="14"/>
  <c r="O340" i="14"/>
  <c r="N340" i="14"/>
  <c r="M340" i="14"/>
  <c r="L340" i="14"/>
  <c r="K340" i="14"/>
  <c r="J340" i="14"/>
  <c r="I340" i="14"/>
  <c r="H340" i="14"/>
  <c r="G340" i="14"/>
  <c r="F340" i="14"/>
  <c r="E340" i="14"/>
  <c r="D340" i="14"/>
  <c r="C340" i="14"/>
  <c r="B340" i="14"/>
  <c r="A340" i="14"/>
  <c r="Z339" i="14"/>
  <c r="Y339" i="14"/>
  <c r="X339" i="14"/>
  <c r="W339" i="14"/>
  <c r="V339" i="14"/>
  <c r="U339" i="14"/>
  <c r="T339" i="14"/>
  <c r="S339" i="14"/>
  <c r="R339" i="14"/>
  <c r="Q339" i="14"/>
  <c r="P339" i="14"/>
  <c r="O339" i="14"/>
  <c r="N339" i="14"/>
  <c r="M339" i="14"/>
  <c r="L339" i="14"/>
  <c r="K339" i="14"/>
  <c r="J339" i="14"/>
  <c r="I339" i="14"/>
  <c r="H339" i="14"/>
  <c r="G339" i="14"/>
  <c r="F339" i="14"/>
  <c r="E339" i="14"/>
  <c r="D339" i="14"/>
  <c r="C339" i="14"/>
  <c r="B339" i="14"/>
  <c r="A339" i="14"/>
  <c r="Z338" i="14"/>
  <c r="Y338" i="14"/>
  <c r="X338" i="14"/>
  <c r="W338" i="14"/>
  <c r="V338" i="14"/>
  <c r="U338" i="14"/>
  <c r="T338" i="14"/>
  <c r="S338" i="14"/>
  <c r="R338" i="14"/>
  <c r="Q338" i="14"/>
  <c r="P338" i="14"/>
  <c r="O338" i="14"/>
  <c r="N338" i="14"/>
  <c r="M338" i="14"/>
  <c r="L338" i="14"/>
  <c r="K338" i="14"/>
  <c r="J338" i="14"/>
  <c r="I338" i="14"/>
  <c r="H338" i="14"/>
  <c r="G338" i="14"/>
  <c r="F338" i="14"/>
  <c r="E338" i="14"/>
  <c r="D338" i="14"/>
  <c r="C338" i="14"/>
  <c r="B338" i="14"/>
  <c r="A338" i="14"/>
  <c r="Z337" i="14"/>
  <c r="Y337" i="14"/>
  <c r="X337" i="14"/>
  <c r="W337" i="14"/>
  <c r="V337" i="14"/>
  <c r="U337" i="14"/>
  <c r="T337" i="14"/>
  <c r="S337" i="14"/>
  <c r="R337" i="14"/>
  <c r="Q337" i="14"/>
  <c r="P337" i="14"/>
  <c r="O337" i="14"/>
  <c r="N337" i="14"/>
  <c r="M337" i="14"/>
  <c r="L337" i="14"/>
  <c r="K337" i="14"/>
  <c r="J337" i="14"/>
  <c r="I337" i="14"/>
  <c r="H337" i="14"/>
  <c r="G337" i="14"/>
  <c r="F337" i="14"/>
  <c r="E337" i="14"/>
  <c r="D337" i="14"/>
  <c r="C337" i="14"/>
  <c r="B337" i="14"/>
  <c r="A337" i="14"/>
  <c r="Z336" i="14"/>
  <c r="Y336" i="14"/>
  <c r="X336" i="14"/>
  <c r="W336" i="14"/>
  <c r="V336" i="14"/>
  <c r="U336" i="14"/>
  <c r="T336" i="14"/>
  <c r="S336" i="14"/>
  <c r="R336" i="14"/>
  <c r="Q336" i="14"/>
  <c r="P336" i="14"/>
  <c r="O336" i="14"/>
  <c r="N336" i="14"/>
  <c r="M336" i="14"/>
  <c r="L336" i="14"/>
  <c r="K336" i="14"/>
  <c r="J336" i="14"/>
  <c r="I336" i="14"/>
  <c r="H336" i="14"/>
  <c r="G336" i="14"/>
  <c r="F336" i="14"/>
  <c r="E336" i="14"/>
  <c r="D336" i="14"/>
  <c r="C336" i="14"/>
  <c r="B336" i="14"/>
  <c r="A336" i="14"/>
  <c r="Z335" i="14"/>
  <c r="Y335" i="14"/>
  <c r="X335" i="14"/>
  <c r="W335" i="14"/>
  <c r="V335" i="14"/>
  <c r="U335" i="14"/>
  <c r="T335" i="14"/>
  <c r="S335" i="14"/>
  <c r="R335" i="14"/>
  <c r="Q335" i="14"/>
  <c r="P335" i="14"/>
  <c r="O335" i="14"/>
  <c r="N335" i="14"/>
  <c r="M335" i="14"/>
  <c r="L335" i="14"/>
  <c r="K335" i="14"/>
  <c r="J335" i="14"/>
  <c r="I335" i="14"/>
  <c r="H335" i="14"/>
  <c r="G335" i="14"/>
  <c r="F335" i="14"/>
  <c r="E335" i="14"/>
  <c r="D335" i="14"/>
  <c r="C335" i="14"/>
  <c r="B335" i="14"/>
  <c r="A335" i="14"/>
  <c r="Z334" i="14"/>
  <c r="Y334" i="14"/>
  <c r="X334" i="14"/>
  <c r="W334" i="14"/>
  <c r="V334" i="14"/>
  <c r="U334" i="14"/>
  <c r="T334" i="14"/>
  <c r="S334" i="14"/>
  <c r="R334" i="14"/>
  <c r="Q334" i="14"/>
  <c r="P334" i="14"/>
  <c r="O334" i="14"/>
  <c r="N334" i="14"/>
  <c r="M334" i="14"/>
  <c r="L334" i="14"/>
  <c r="K334" i="14"/>
  <c r="J334" i="14"/>
  <c r="I334" i="14"/>
  <c r="H334" i="14"/>
  <c r="G334" i="14"/>
  <c r="F334" i="14"/>
  <c r="E334" i="14"/>
  <c r="D334" i="14"/>
  <c r="C334" i="14"/>
  <c r="B334" i="14"/>
  <c r="A334" i="14"/>
  <c r="Z333" i="14"/>
  <c r="Y333" i="14"/>
  <c r="X333" i="14"/>
  <c r="W333" i="14"/>
  <c r="V333" i="14"/>
  <c r="U333" i="14"/>
  <c r="T333" i="14"/>
  <c r="S333" i="14"/>
  <c r="R333" i="14"/>
  <c r="Q333" i="14"/>
  <c r="P333" i="14"/>
  <c r="O333" i="14"/>
  <c r="N333" i="14"/>
  <c r="M333" i="14"/>
  <c r="L333" i="14"/>
  <c r="K333" i="14"/>
  <c r="J333" i="14"/>
  <c r="I333" i="14"/>
  <c r="H333" i="14"/>
  <c r="G333" i="14"/>
  <c r="F333" i="14"/>
  <c r="E333" i="14"/>
  <c r="D333" i="14"/>
  <c r="C333" i="14"/>
  <c r="B333" i="14"/>
  <c r="A333" i="14"/>
  <c r="Z332" i="14"/>
  <c r="Y332" i="14"/>
  <c r="X332" i="14"/>
  <c r="W332" i="14"/>
  <c r="V332" i="14"/>
  <c r="U332" i="14"/>
  <c r="T332" i="14"/>
  <c r="S332" i="14"/>
  <c r="R332" i="14"/>
  <c r="Q332" i="14"/>
  <c r="P332" i="14"/>
  <c r="O332" i="14"/>
  <c r="N332" i="14"/>
  <c r="M332" i="14"/>
  <c r="L332" i="14"/>
  <c r="K332" i="14"/>
  <c r="J332" i="14"/>
  <c r="I332" i="14"/>
  <c r="H332" i="14"/>
  <c r="G332" i="14"/>
  <c r="F332" i="14"/>
  <c r="E332" i="14"/>
  <c r="D332" i="14"/>
  <c r="C332" i="14"/>
  <c r="B332" i="14"/>
  <c r="A332" i="14"/>
  <c r="Z331" i="14"/>
  <c r="Y331" i="14"/>
  <c r="X331" i="14"/>
  <c r="W331" i="14"/>
  <c r="V331" i="14"/>
  <c r="U331" i="14"/>
  <c r="T331" i="14"/>
  <c r="S331" i="14"/>
  <c r="R331" i="14"/>
  <c r="Q331" i="14"/>
  <c r="P331" i="14"/>
  <c r="O331" i="14"/>
  <c r="N331" i="14"/>
  <c r="M331" i="14"/>
  <c r="L331" i="14"/>
  <c r="K331" i="14"/>
  <c r="J331" i="14"/>
  <c r="I331" i="14"/>
  <c r="H331" i="14"/>
  <c r="G331" i="14"/>
  <c r="F331" i="14"/>
  <c r="E331" i="14"/>
  <c r="D331" i="14"/>
  <c r="C331" i="14"/>
  <c r="B331" i="14"/>
  <c r="A331" i="14"/>
  <c r="Z330" i="14"/>
  <c r="Y330" i="14"/>
  <c r="X330" i="14"/>
  <c r="W330" i="14"/>
  <c r="V330" i="14"/>
  <c r="U330" i="14"/>
  <c r="T330" i="14"/>
  <c r="S330" i="14"/>
  <c r="R330" i="14"/>
  <c r="Q330" i="14"/>
  <c r="P330" i="14"/>
  <c r="O330" i="14"/>
  <c r="N330" i="14"/>
  <c r="M330" i="14"/>
  <c r="L330" i="14"/>
  <c r="K330" i="14"/>
  <c r="J330" i="14"/>
  <c r="I330" i="14"/>
  <c r="H330" i="14"/>
  <c r="G330" i="14"/>
  <c r="F330" i="14"/>
  <c r="E330" i="14"/>
  <c r="D330" i="14"/>
  <c r="C330" i="14"/>
  <c r="B330" i="14"/>
  <c r="A330" i="14"/>
  <c r="Z329" i="14"/>
  <c r="Y329" i="14"/>
  <c r="X329" i="14"/>
  <c r="W329" i="14"/>
  <c r="V329" i="14"/>
  <c r="U329" i="14"/>
  <c r="T329" i="14"/>
  <c r="S329" i="14"/>
  <c r="R329" i="14"/>
  <c r="Q329" i="14"/>
  <c r="P329" i="14"/>
  <c r="O329" i="14"/>
  <c r="N329" i="14"/>
  <c r="M329" i="14"/>
  <c r="L329" i="14"/>
  <c r="K329" i="14"/>
  <c r="J329" i="14"/>
  <c r="I329" i="14"/>
  <c r="H329" i="14"/>
  <c r="G329" i="14"/>
  <c r="F329" i="14"/>
  <c r="E329" i="14"/>
  <c r="D329" i="14"/>
  <c r="C329" i="14"/>
  <c r="B329" i="14"/>
  <c r="A329" i="14"/>
  <c r="Z328" i="14"/>
  <c r="Y328" i="14"/>
  <c r="X328" i="14"/>
  <c r="W328" i="14"/>
  <c r="V328" i="14"/>
  <c r="U328" i="14"/>
  <c r="T328" i="14"/>
  <c r="S328" i="14"/>
  <c r="R328" i="14"/>
  <c r="Q328" i="14"/>
  <c r="P328" i="14"/>
  <c r="O328" i="14"/>
  <c r="N328" i="14"/>
  <c r="M328" i="14"/>
  <c r="L328" i="14"/>
  <c r="K328" i="14"/>
  <c r="J328" i="14"/>
  <c r="I328" i="14"/>
  <c r="H328" i="14"/>
  <c r="G328" i="14"/>
  <c r="F328" i="14"/>
  <c r="E328" i="14"/>
  <c r="D328" i="14"/>
  <c r="C328" i="14"/>
  <c r="B328" i="14"/>
  <c r="A328" i="14"/>
  <c r="Z327" i="14"/>
  <c r="Y327" i="14"/>
  <c r="X327" i="14"/>
  <c r="W327" i="14"/>
  <c r="V327" i="14"/>
  <c r="U327" i="14"/>
  <c r="T327" i="14"/>
  <c r="S327" i="14"/>
  <c r="R327" i="14"/>
  <c r="Q327" i="14"/>
  <c r="P327" i="14"/>
  <c r="O327" i="14"/>
  <c r="N327" i="14"/>
  <c r="M327" i="14"/>
  <c r="L327" i="14"/>
  <c r="K327" i="14"/>
  <c r="J327" i="14"/>
  <c r="I327" i="14"/>
  <c r="H327" i="14"/>
  <c r="G327" i="14"/>
  <c r="F327" i="14"/>
  <c r="E327" i="14"/>
  <c r="D327" i="14"/>
  <c r="C327" i="14"/>
  <c r="B327" i="14"/>
  <c r="A327" i="14"/>
  <c r="Z326" i="14"/>
  <c r="Y326" i="14"/>
  <c r="X326" i="14"/>
  <c r="W326" i="14"/>
  <c r="V326" i="14"/>
  <c r="U326" i="14"/>
  <c r="T326" i="14"/>
  <c r="S326" i="14"/>
  <c r="R326" i="14"/>
  <c r="Q326" i="14"/>
  <c r="P326" i="14"/>
  <c r="O326" i="14"/>
  <c r="N326" i="14"/>
  <c r="M326" i="14"/>
  <c r="L326" i="14"/>
  <c r="K326" i="14"/>
  <c r="J326" i="14"/>
  <c r="I326" i="14"/>
  <c r="H326" i="14"/>
  <c r="G326" i="14"/>
  <c r="F326" i="14"/>
  <c r="E326" i="14"/>
  <c r="D326" i="14"/>
  <c r="C326" i="14"/>
  <c r="B326" i="14"/>
  <c r="A326" i="14"/>
  <c r="Z325" i="14"/>
  <c r="Y325" i="14"/>
  <c r="X325" i="14"/>
  <c r="W325" i="14"/>
  <c r="V325" i="14"/>
  <c r="U325" i="14"/>
  <c r="T325" i="14"/>
  <c r="S325" i="14"/>
  <c r="R325" i="14"/>
  <c r="Q325" i="14"/>
  <c r="P325" i="14"/>
  <c r="O325" i="14"/>
  <c r="N325" i="14"/>
  <c r="M325" i="14"/>
  <c r="L325" i="14"/>
  <c r="K325" i="14"/>
  <c r="J325" i="14"/>
  <c r="I325" i="14"/>
  <c r="H325" i="14"/>
  <c r="G325" i="14"/>
  <c r="F325" i="14"/>
  <c r="E325" i="14"/>
  <c r="D325" i="14"/>
  <c r="C325" i="14"/>
  <c r="B325" i="14"/>
  <c r="A325" i="14"/>
  <c r="Z324" i="14"/>
  <c r="Y324" i="14"/>
  <c r="X324" i="14"/>
  <c r="W324" i="14"/>
  <c r="V324" i="14"/>
  <c r="U324" i="14"/>
  <c r="T324" i="14"/>
  <c r="S324" i="14"/>
  <c r="R324" i="14"/>
  <c r="Q324" i="14"/>
  <c r="P324" i="14"/>
  <c r="O324" i="14"/>
  <c r="N324" i="14"/>
  <c r="M324" i="14"/>
  <c r="L324" i="14"/>
  <c r="K324" i="14"/>
  <c r="J324" i="14"/>
  <c r="I324" i="14"/>
  <c r="H324" i="14"/>
  <c r="G324" i="14"/>
  <c r="F324" i="14"/>
  <c r="E324" i="14"/>
  <c r="D324" i="14"/>
  <c r="C324" i="14"/>
  <c r="B324" i="14"/>
  <c r="A324" i="14"/>
  <c r="Z323" i="14"/>
  <c r="Y323" i="14"/>
  <c r="X323" i="14"/>
  <c r="W323" i="14"/>
  <c r="V323" i="14"/>
  <c r="U323" i="14"/>
  <c r="T323" i="14"/>
  <c r="S323" i="14"/>
  <c r="R323" i="14"/>
  <c r="Q323" i="14"/>
  <c r="P323" i="14"/>
  <c r="O323" i="14"/>
  <c r="N323" i="14"/>
  <c r="M323" i="14"/>
  <c r="L323" i="14"/>
  <c r="K323" i="14"/>
  <c r="J323" i="14"/>
  <c r="I323" i="14"/>
  <c r="H323" i="14"/>
  <c r="G323" i="14"/>
  <c r="F323" i="14"/>
  <c r="E323" i="14"/>
  <c r="D323" i="14"/>
  <c r="C323" i="14"/>
  <c r="B323" i="14"/>
  <c r="A323" i="14"/>
  <c r="Z322" i="14"/>
  <c r="Y322" i="14"/>
  <c r="X322" i="14"/>
  <c r="W322" i="14"/>
  <c r="V322" i="14"/>
  <c r="U322" i="14"/>
  <c r="T322" i="14"/>
  <c r="S322" i="14"/>
  <c r="R322" i="14"/>
  <c r="Q322" i="14"/>
  <c r="P322" i="14"/>
  <c r="O322" i="14"/>
  <c r="N322" i="14"/>
  <c r="M322" i="14"/>
  <c r="L322" i="14"/>
  <c r="K322" i="14"/>
  <c r="J322" i="14"/>
  <c r="I322" i="14"/>
  <c r="H322" i="14"/>
  <c r="G322" i="14"/>
  <c r="F322" i="14"/>
  <c r="E322" i="14"/>
  <c r="D322" i="14"/>
  <c r="C322" i="14"/>
  <c r="B322" i="14"/>
  <c r="A322" i="14"/>
  <c r="Z321" i="14"/>
  <c r="Y321" i="14"/>
  <c r="X321" i="14"/>
  <c r="W321" i="14"/>
  <c r="V321" i="14"/>
  <c r="U321" i="14"/>
  <c r="T321" i="14"/>
  <c r="S321" i="14"/>
  <c r="R321" i="14"/>
  <c r="Q321" i="14"/>
  <c r="P321" i="14"/>
  <c r="O321" i="14"/>
  <c r="N321" i="14"/>
  <c r="M321" i="14"/>
  <c r="L321" i="14"/>
  <c r="K321" i="14"/>
  <c r="J321" i="14"/>
  <c r="I321" i="14"/>
  <c r="H321" i="14"/>
  <c r="G321" i="14"/>
  <c r="F321" i="14"/>
  <c r="E321" i="14"/>
  <c r="D321" i="14"/>
  <c r="C321" i="14"/>
  <c r="B321" i="14"/>
  <c r="A321" i="14"/>
  <c r="Z320" i="14"/>
  <c r="Y320" i="14"/>
  <c r="X320" i="14"/>
  <c r="W320" i="14"/>
  <c r="V320" i="14"/>
  <c r="U320" i="14"/>
  <c r="T320" i="14"/>
  <c r="S320" i="14"/>
  <c r="R320" i="14"/>
  <c r="Q320" i="14"/>
  <c r="P320" i="14"/>
  <c r="O320" i="14"/>
  <c r="N320" i="14"/>
  <c r="M320" i="14"/>
  <c r="L320" i="14"/>
  <c r="K320" i="14"/>
  <c r="J320" i="14"/>
  <c r="I320" i="14"/>
  <c r="H320" i="14"/>
  <c r="G320" i="14"/>
  <c r="F320" i="14"/>
  <c r="E320" i="14"/>
  <c r="D320" i="14"/>
  <c r="C320" i="14"/>
  <c r="B320" i="14"/>
  <c r="A320" i="14"/>
  <c r="Z319" i="14"/>
  <c r="Y319" i="14"/>
  <c r="X319" i="14"/>
  <c r="W319" i="14"/>
  <c r="V319" i="14"/>
  <c r="U319" i="14"/>
  <c r="T319" i="14"/>
  <c r="S319" i="14"/>
  <c r="R319" i="14"/>
  <c r="Q319" i="14"/>
  <c r="P319" i="14"/>
  <c r="O319" i="14"/>
  <c r="N319" i="14"/>
  <c r="M319" i="14"/>
  <c r="L319" i="14"/>
  <c r="K319" i="14"/>
  <c r="J319" i="14"/>
  <c r="I319" i="14"/>
  <c r="H319" i="14"/>
  <c r="G319" i="14"/>
  <c r="F319" i="14"/>
  <c r="E319" i="14"/>
  <c r="D319" i="14"/>
  <c r="C319" i="14"/>
  <c r="B319" i="14"/>
  <c r="A319" i="14"/>
  <c r="Z318" i="14"/>
  <c r="Y318" i="14"/>
  <c r="X318" i="14"/>
  <c r="W318" i="14"/>
  <c r="V318" i="14"/>
  <c r="U318" i="14"/>
  <c r="T318" i="14"/>
  <c r="S318" i="14"/>
  <c r="R318" i="14"/>
  <c r="Q318" i="14"/>
  <c r="P318" i="14"/>
  <c r="O318" i="14"/>
  <c r="N318" i="14"/>
  <c r="M318" i="14"/>
  <c r="L318" i="14"/>
  <c r="K318" i="14"/>
  <c r="J318" i="14"/>
  <c r="I318" i="14"/>
  <c r="H318" i="14"/>
  <c r="G318" i="14"/>
  <c r="F318" i="14"/>
  <c r="E318" i="14"/>
  <c r="D318" i="14"/>
  <c r="C318" i="14"/>
  <c r="B318" i="14"/>
  <c r="A318" i="14"/>
  <c r="Z317" i="14"/>
  <c r="Y317" i="14"/>
  <c r="X317" i="14"/>
  <c r="W317" i="14"/>
  <c r="V317" i="14"/>
  <c r="U317" i="14"/>
  <c r="T317" i="14"/>
  <c r="S317" i="14"/>
  <c r="R317" i="14"/>
  <c r="Q317" i="14"/>
  <c r="P317" i="14"/>
  <c r="O317" i="14"/>
  <c r="N317" i="14"/>
  <c r="M317" i="14"/>
  <c r="L317" i="14"/>
  <c r="K317" i="14"/>
  <c r="J317" i="14"/>
  <c r="I317" i="14"/>
  <c r="H317" i="14"/>
  <c r="G317" i="14"/>
  <c r="F317" i="14"/>
  <c r="E317" i="14"/>
  <c r="D317" i="14"/>
  <c r="C317" i="14"/>
  <c r="B317" i="14"/>
  <c r="A317" i="14"/>
  <c r="Z316" i="14"/>
  <c r="Y316" i="14"/>
  <c r="X316" i="14"/>
  <c r="W316" i="14"/>
  <c r="V316" i="14"/>
  <c r="U316" i="14"/>
  <c r="T316" i="14"/>
  <c r="S316" i="14"/>
  <c r="R316" i="14"/>
  <c r="Q316" i="14"/>
  <c r="P316" i="14"/>
  <c r="O316" i="14"/>
  <c r="N316" i="14"/>
  <c r="M316" i="14"/>
  <c r="L316" i="14"/>
  <c r="K316" i="14"/>
  <c r="J316" i="14"/>
  <c r="I316" i="14"/>
  <c r="H316" i="14"/>
  <c r="G316" i="14"/>
  <c r="F316" i="14"/>
  <c r="E316" i="14"/>
  <c r="D316" i="14"/>
  <c r="C316" i="14"/>
  <c r="B316" i="14"/>
  <c r="A316" i="14"/>
  <c r="Z315" i="14"/>
  <c r="Y315" i="14"/>
  <c r="X315" i="14"/>
  <c r="W315" i="14"/>
  <c r="V315" i="14"/>
  <c r="U315" i="14"/>
  <c r="T315" i="14"/>
  <c r="S315" i="14"/>
  <c r="R315" i="14"/>
  <c r="Q315" i="14"/>
  <c r="P315" i="14"/>
  <c r="O315" i="14"/>
  <c r="N315" i="14"/>
  <c r="M315" i="14"/>
  <c r="L315" i="14"/>
  <c r="K315" i="14"/>
  <c r="J315" i="14"/>
  <c r="I315" i="14"/>
  <c r="H315" i="14"/>
  <c r="G315" i="14"/>
  <c r="F315" i="14"/>
  <c r="E315" i="14"/>
  <c r="D315" i="14"/>
  <c r="C315" i="14"/>
  <c r="B315" i="14"/>
  <c r="A315" i="14"/>
  <c r="Z314" i="14"/>
  <c r="Y314" i="14"/>
  <c r="X314" i="14"/>
  <c r="W314" i="14"/>
  <c r="V314" i="14"/>
  <c r="U314" i="14"/>
  <c r="T314" i="14"/>
  <c r="S314" i="14"/>
  <c r="R314" i="14"/>
  <c r="Q314" i="14"/>
  <c r="P314" i="14"/>
  <c r="O314" i="14"/>
  <c r="N314" i="14"/>
  <c r="M314" i="14"/>
  <c r="L314" i="14"/>
  <c r="K314" i="14"/>
  <c r="J314" i="14"/>
  <c r="I314" i="14"/>
  <c r="H314" i="14"/>
  <c r="G314" i="14"/>
  <c r="F314" i="14"/>
  <c r="E314" i="14"/>
  <c r="D314" i="14"/>
  <c r="C314" i="14"/>
  <c r="B314" i="14"/>
  <c r="A314" i="14"/>
  <c r="Z313" i="14"/>
  <c r="Y313" i="14"/>
  <c r="X313" i="14"/>
  <c r="W313" i="14"/>
  <c r="V313" i="14"/>
  <c r="U313" i="14"/>
  <c r="T313" i="14"/>
  <c r="S313" i="14"/>
  <c r="R313" i="14"/>
  <c r="Q313" i="14"/>
  <c r="P313" i="14"/>
  <c r="O313" i="14"/>
  <c r="N313" i="14"/>
  <c r="M313" i="14"/>
  <c r="L313" i="14"/>
  <c r="K313" i="14"/>
  <c r="J313" i="14"/>
  <c r="I313" i="14"/>
  <c r="H313" i="14"/>
  <c r="G313" i="14"/>
  <c r="F313" i="14"/>
  <c r="E313" i="14"/>
  <c r="D313" i="14"/>
  <c r="C313" i="14"/>
  <c r="B313" i="14"/>
  <c r="A313" i="14"/>
  <c r="Z312" i="14"/>
  <c r="Y312" i="14"/>
  <c r="X312" i="14"/>
  <c r="W312" i="14"/>
  <c r="V312" i="14"/>
  <c r="U312" i="14"/>
  <c r="T312" i="14"/>
  <c r="S312" i="14"/>
  <c r="R312" i="14"/>
  <c r="Q312" i="14"/>
  <c r="P312" i="14"/>
  <c r="O312" i="14"/>
  <c r="N312" i="14"/>
  <c r="M312" i="14"/>
  <c r="L312" i="14"/>
  <c r="K312" i="14"/>
  <c r="J312" i="14"/>
  <c r="I312" i="14"/>
  <c r="H312" i="14"/>
  <c r="G312" i="14"/>
  <c r="F312" i="14"/>
  <c r="E312" i="14"/>
  <c r="D312" i="14"/>
  <c r="C312" i="14"/>
  <c r="B312" i="14"/>
  <c r="A312" i="14"/>
  <c r="Z311" i="14"/>
  <c r="Y311" i="14"/>
  <c r="X311" i="14"/>
  <c r="W311" i="14"/>
  <c r="V311" i="14"/>
  <c r="U311" i="14"/>
  <c r="T311" i="14"/>
  <c r="S311" i="14"/>
  <c r="R311" i="14"/>
  <c r="Q311" i="14"/>
  <c r="P311" i="14"/>
  <c r="O311" i="14"/>
  <c r="N311" i="14"/>
  <c r="M311" i="14"/>
  <c r="L311" i="14"/>
  <c r="K311" i="14"/>
  <c r="J311" i="14"/>
  <c r="I311" i="14"/>
  <c r="H311" i="14"/>
  <c r="G311" i="14"/>
  <c r="F311" i="14"/>
  <c r="E311" i="14"/>
  <c r="D311" i="14"/>
  <c r="C311" i="14"/>
  <c r="B311" i="14"/>
  <c r="A311" i="14"/>
  <c r="Z310" i="14"/>
  <c r="Y310" i="14"/>
  <c r="X310" i="14"/>
  <c r="W310" i="14"/>
  <c r="V310" i="14"/>
  <c r="U310" i="14"/>
  <c r="T310" i="14"/>
  <c r="S310" i="14"/>
  <c r="R310" i="14"/>
  <c r="Q310" i="14"/>
  <c r="P310" i="14"/>
  <c r="O310" i="14"/>
  <c r="N310" i="14"/>
  <c r="M310" i="14"/>
  <c r="L310" i="14"/>
  <c r="K310" i="14"/>
  <c r="J310" i="14"/>
  <c r="I310" i="14"/>
  <c r="H310" i="14"/>
  <c r="G310" i="14"/>
  <c r="F310" i="14"/>
  <c r="E310" i="14"/>
  <c r="D310" i="14"/>
  <c r="C310" i="14"/>
  <c r="B310" i="14"/>
  <c r="A310" i="14"/>
  <c r="Z309" i="14"/>
  <c r="Y309" i="14"/>
  <c r="X309" i="14"/>
  <c r="W309" i="14"/>
  <c r="V309" i="14"/>
  <c r="U309" i="14"/>
  <c r="T309" i="14"/>
  <c r="S309" i="14"/>
  <c r="R309" i="14"/>
  <c r="Q309" i="14"/>
  <c r="P309" i="14"/>
  <c r="O309" i="14"/>
  <c r="N309" i="14"/>
  <c r="M309" i="14"/>
  <c r="L309" i="14"/>
  <c r="K309" i="14"/>
  <c r="J309" i="14"/>
  <c r="I309" i="14"/>
  <c r="H309" i="14"/>
  <c r="G309" i="14"/>
  <c r="F309" i="14"/>
  <c r="E309" i="14"/>
  <c r="D309" i="14"/>
  <c r="C309" i="14"/>
  <c r="B309" i="14"/>
  <c r="A309" i="14"/>
  <c r="Z308" i="14"/>
  <c r="Y308" i="14"/>
  <c r="X308" i="14"/>
  <c r="W308" i="14"/>
  <c r="V308" i="14"/>
  <c r="U308" i="14"/>
  <c r="T308" i="14"/>
  <c r="S308" i="14"/>
  <c r="R308" i="14"/>
  <c r="Q308" i="14"/>
  <c r="P308" i="14"/>
  <c r="O308" i="14"/>
  <c r="N308" i="14"/>
  <c r="M308" i="14"/>
  <c r="L308" i="14"/>
  <c r="K308" i="14"/>
  <c r="J308" i="14"/>
  <c r="I308" i="14"/>
  <c r="H308" i="14"/>
  <c r="G308" i="14"/>
  <c r="F308" i="14"/>
  <c r="E308" i="14"/>
  <c r="D308" i="14"/>
  <c r="C308" i="14"/>
  <c r="B308" i="14"/>
  <c r="A308" i="14"/>
  <c r="Z307" i="14"/>
  <c r="Y307" i="14"/>
  <c r="X307" i="14"/>
  <c r="W307" i="14"/>
  <c r="V307" i="14"/>
  <c r="U307" i="14"/>
  <c r="T307" i="14"/>
  <c r="S307" i="14"/>
  <c r="R307" i="14"/>
  <c r="Q307" i="14"/>
  <c r="P307" i="14"/>
  <c r="O307" i="14"/>
  <c r="N307" i="14"/>
  <c r="M307" i="14"/>
  <c r="L307" i="14"/>
  <c r="K307" i="14"/>
  <c r="J307" i="14"/>
  <c r="I307" i="14"/>
  <c r="H307" i="14"/>
  <c r="G307" i="14"/>
  <c r="F307" i="14"/>
  <c r="E307" i="14"/>
  <c r="D307" i="14"/>
  <c r="C307" i="14"/>
  <c r="B307" i="14"/>
  <c r="A307" i="14"/>
  <c r="Z306" i="14"/>
  <c r="Y306" i="14"/>
  <c r="X306" i="14"/>
  <c r="W306" i="14"/>
  <c r="V306" i="14"/>
  <c r="U306" i="14"/>
  <c r="T306" i="14"/>
  <c r="S306" i="14"/>
  <c r="R306" i="14"/>
  <c r="Q306" i="14"/>
  <c r="P306" i="14"/>
  <c r="O306" i="14"/>
  <c r="N306" i="14"/>
  <c r="M306" i="14"/>
  <c r="L306" i="14"/>
  <c r="K306" i="14"/>
  <c r="J306" i="14"/>
  <c r="I306" i="14"/>
  <c r="H306" i="14"/>
  <c r="G306" i="14"/>
  <c r="F306" i="14"/>
  <c r="E306" i="14"/>
  <c r="D306" i="14"/>
  <c r="C306" i="14"/>
  <c r="B306" i="14"/>
  <c r="A306" i="14"/>
  <c r="Z305" i="14"/>
  <c r="Y305" i="14"/>
  <c r="X305" i="14"/>
  <c r="W305" i="14"/>
  <c r="V305" i="14"/>
  <c r="U305" i="14"/>
  <c r="T305" i="14"/>
  <c r="S305" i="14"/>
  <c r="R305" i="14"/>
  <c r="Q305" i="14"/>
  <c r="P305" i="14"/>
  <c r="O305" i="14"/>
  <c r="N305" i="14"/>
  <c r="M305" i="14"/>
  <c r="L305" i="14"/>
  <c r="K305" i="14"/>
  <c r="J305" i="14"/>
  <c r="I305" i="14"/>
  <c r="H305" i="14"/>
  <c r="G305" i="14"/>
  <c r="F305" i="14"/>
  <c r="E305" i="14"/>
  <c r="D305" i="14"/>
  <c r="C305" i="14"/>
  <c r="B305" i="14"/>
  <c r="A305" i="14"/>
  <c r="Z304" i="14"/>
  <c r="Y304" i="14"/>
  <c r="X304" i="14"/>
  <c r="W304" i="14"/>
  <c r="V304" i="14"/>
  <c r="U304" i="14"/>
  <c r="T304" i="14"/>
  <c r="S304" i="14"/>
  <c r="R304" i="14"/>
  <c r="Q304" i="14"/>
  <c r="P304" i="14"/>
  <c r="O304" i="14"/>
  <c r="N304" i="14"/>
  <c r="M304" i="14"/>
  <c r="L304" i="14"/>
  <c r="K304" i="14"/>
  <c r="J304" i="14"/>
  <c r="I304" i="14"/>
  <c r="H304" i="14"/>
  <c r="G304" i="14"/>
  <c r="F304" i="14"/>
  <c r="E304" i="14"/>
  <c r="D304" i="14"/>
  <c r="C304" i="14"/>
  <c r="B304" i="14"/>
  <c r="A304" i="14"/>
  <c r="Z303" i="14"/>
  <c r="Y303" i="14"/>
  <c r="X303" i="14"/>
  <c r="W303" i="14"/>
  <c r="V303" i="14"/>
  <c r="U303" i="14"/>
  <c r="T303" i="14"/>
  <c r="S303" i="14"/>
  <c r="R303" i="14"/>
  <c r="Q303" i="14"/>
  <c r="P303" i="14"/>
  <c r="O303" i="14"/>
  <c r="N303" i="14"/>
  <c r="M303" i="14"/>
  <c r="L303" i="14"/>
  <c r="K303" i="14"/>
  <c r="J303" i="14"/>
  <c r="I303" i="14"/>
  <c r="H303" i="14"/>
  <c r="G303" i="14"/>
  <c r="F303" i="14"/>
  <c r="E303" i="14"/>
  <c r="D303" i="14"/>
  <c r="C303" i="14"/>
  <c r="B303" i="14"/>
  <c r="A303" i="14"/>
  <c r="Z302" i="14"/>
  <c r="Y302" i="14"/>
  <c r="X302" i="14"/>
  <c r="W302" i="14"/>
  <c r="V302" i="14"/>
  <c r="U302" i="14"/>
  <c r="T302" i="14"/>
  <c r="S302" i="14"/>
  <c r="R302" i="14"/>
  <c r="Q302" i="14"/>
  <c r="P302" i="14"/>
  <c r="O302" i="14"/>
  <c r="N302" i="14"/>
  <c r="M302" i="14"/>
  <c r="L302" i="14"/>
  <c r="K302" i="14"/>
  <c r="J302" i="14"/>
  <c r="I302" i="14"/>
  <c r="H302" i="14"/>
  <c r="G302" i="14"/>
  <c r="F302" i="14"/>
  <c r="E302" i="14"/>
  <c r="D302" i="14"/>
  <c r="C302" i="14"/>
  <c r="B302" i="14"/>
  <c r="A302" i="14"/>
  <c r="Z301" i="14"/>
  <c r="Y301" i="14"/>
  <c r="X301" i="14"/>
  <c r="W301" i="14"/>
  <c r="V301" i="14"/>
  <c r="U301" i="14"/>
  <c r="T301" i="14"/>
  <c r="S301" i="14"/>
  <c r="R301" i="14"/>
  <c r="Q301" i="14"/>
  <c r="P301" i="14"/>
  <c r="O301" i="14"/>
  <c r="N301" i="14"/>
  <c r="M301" i="14"/>
  <c r="L301" i="14"/>
  <c r="K301" i="14"/>
  <c r="J301" i="14"/>
  <c r="I301" i="14"/>
  <c r="H301" i="14"/>
  <c r="G301" i="14"/>
  <c r="F301" i="14"/>
  <c r="E301" i="14"/>
  <c r="D301" i="14"/>
  <c r="C301" i="14"/>
  <c r="B301" i="14"/>
  <c r="A301" i="14"/>
  <c r="Z300" i="14"/>
  <c r="Y300" i="14"/>
  <c r="X300" i="14"/>
  <c r="W300" i="14"/>
  <c r="V300" i="14"/>
  <c r="U300" i="14"/>
  <c r="T300" i="14"/>
  <c r="S300" i="14"/>
  <c r="R300" i="14"/>
  <c r="Q300" i="14"/>
  <c r="P300" i="14"/>
  <c r="O300" i="14"/>
  <c r="N300" i="14"/>
  <c r="M300" i="14"/>
  <c r="L300" i="14"/>
  <c r="K300" i="14"/>
  <c r="J300" i="14"/>
  <c r="I300" i="14"/>
  <c r="H300" i="14"/>
  <c r="G300" i="14"/>
  <c r="F300" i="14"/>
  <c r="E300" i="14"/>
  <c r="D300" i="14"/>
  <c r="C300" i="14"/>
  <c r="B300" i="14"/>
  <c r="A300" i="14"/>
  <c r="Z299" i="14"/>
  <c r="Y299" i="14"/>
  <c r="X299" i="14"/>
  <c r="W299" i="14"/>
  <c r="V299" i="14"/>
  <c r="U299" i="14"/>
  <c r="T299" i="14"/>
  <c r="S299" i="14"/>
  <c r="R299" i="14"/>
  <c r="Q299" i="14"/>
  <c r="P299" i="14"/>
  <c r="O299" i="14"/>
  <c r="N299" i="14"/>
  <c r="M299" i="14"/>
  <c r="L299" i="14"/>
  <c r="K299" i="14"/>
  <c r="J299" i="14"/>
  <c r="I299" i="14"/>
  <c r="H299" i="14"/>
  <c r="G299" i="14"/>
  <c r="F299" i="14"/>
  <c r="E299" i="14"/>
  <c r="D299" i="14"/>
  <c r="C299" i="14"/>
  <c r="B299" i="14"/>
  <c r="A299" i="14"/>
  <c r="Z298" i="14"/>
  <c r="Y298" i="14"/>
  <c r="X298" i="14"/>
  <c r="W298" i="14"/>
  <c r="V298" i="14"/>
  <c r="U298" i="14"/>
  <c r="T298" i="14"/>
  <c r="S298" i="14"/>
  <c r="R298" i="14"/>
  <c r="Q298" i="14"/>
  <c r="P298" i="14"/>
  <c r="O298" i="14"/>
  <c r="N298" i="14"/>
  <c r="M298" i="14"/>
  <c r="L298" i="14"/>
  <c r="K298" i="14"/>
  <c r="J298" i="14"/>
  <c r="I298" i="14"/>
  <c r="H298" i="14"/>
  <c r="G298" i="14"/>
  <c r="F298" i="14"/>
  <c r="E298" i="14"/>
  <c r="D298" i="14"/>
  <c r="C298" i="14"/>
  <c r="B298" i="14"/>
  <c r="A298" i="14"/>
  <c r="Z297" i="14"/>
  <c r="Y297" i="14"/>
  <c r="X297" i="14"/>
  <c r="W297" i="14"/>
  <c r="V297" i="14"/>
  <c r="U297" i="14"/>
  <c r="T297" i="14"/>
  <c r="S297" i="14"/>
  <c r="R297" i="14"/>
  <c r="Q297" i="14"/>
  <c r="P297" i="14"/>
  <c r="O297" i="14"/>
  <c r="N297" i="14"/>
  <c r="M297" i="14"/>
  <c r="L297" i="14"/>
  <c r="K297" i="14"/>
  <c r="J297" i="14"/>
  <c r="I297" i="14"/>
  <c r="H297" i="14"/>
  <c r="G297" i="14"/>
  <c r="F297" i="14"/>
  <c r="E297" i="14"/>
  <c r="D297" i="14"/>
  <c r="C297" i="14"/>
  <c r="B297" i="14"/>
  <c r="A297" i="14"/>
  <c r="Z296" i="14"/>
  <c r="Y296" i="14"/>
  <c r="X296" i="14"/>
  <c r="W296" i="14"/>
  <c r="V296" i="14"/>
  <c r="U296" i="14"/>
  <c r="T296" i="14"/>
  <c r="S296" i="14"/>
  <c r="R296" i="14"/>
  <c r="Q296" i="14"/>
  <c r="P296" i="14"/>
  <c r="O296" i="14"/>
  <c r="N296" i="14"/>
  <c r="M296" i="14"/>
  <c r="L296" i="14"/>
  <c r="K296" i="14"/>
  <c r="J296" i="14"/>
  <c r="I296" i="14"/>
  <c r="H296" i="14"/>
  <c r="G296" i="14"/>
  <c r="F296" i="14"/>
  <c r="E296" i="14"/>
  <c r="D296" i="14"/>
  <c r="C296" i="14"/>
  <c r="B296" i="14"/>
  <c r="A296" i="14"/>
  <c r="Z295" i="14"/>
  <c r="Y295" i="14"/>
  <c r="X295" i="14"/>
  <c r="W295" i="14"/>
  <c r="V295" i="14"/>
  <c r="U295" i="14"/>
  <c r="T295" i="14"/>
  <c r="S295" i="14"/>
  <c r="R295" i="14"/>
  <c r="Q295" i="14"/>
  <c r="P295" i="14"/>
  <c r="O295" i="14"/>
  <c r="N295" i="14"/>
  <c r="M295" i="14"/>
  <c r="L295" i="14"/>
  <c r="K295" i="14"/>
  <c r="J295" i="14"/>
  <c r="I295" i="14"/>
  <c r="H295" i="14"/>
  <c r="G295" i="14"/>
  <c r="F295" i="14"/>
  <c r="E295" i="14"/>
  <c r="D295" i="14"/>
  <c r="C295" i="14"/>
  <c r="B295" i="14"/>
  <c r="A295" i="14"/>
  <c r="Z294" i="14"/>
  <c r="Y294" i="14"/>
  <c r="X294" i="14"/>
  <c r="W294" i="14"/>
  <c r="V294" i="14"/>
  <c r="U294" i="14"/>
  <c r="T294" i="14"/>
  <c r="S294" i="14"/>
  <c r="R294" i="14"/>
  <c r="Q294" i="14"/>
  <c r="P294" i="14"/>
  <c r="O294" i="14"/>
  <c r="N294" i="14"/>
  <c r="M294" i="14"/>
  <c r="L294" i="14"/>
  <c r="K294" i="14"/>
  <c r="J294" i="14"/>
  <c r="I294" i="14"/>
  <c r="H294" i="14"/>
  <c r="G294" i="14"/>
  <c r="F294" i="14"/>
  <c r="E294" i="14"/>
  <c r="D294" i="14"/>
  <c r="C294" i="14"/>
  <c r="B294" i="14"/>
  <c r="A294" i="14"/>
  <c r="Z293" i="14"/>
  <c r="Y293" i="14"/>
  <c r="X293" i="14"/>
  <c r="W293" i="14"/>
  <c r="V293" i="14"/>
  <c r="U293" i="14"/>
  <c r="T293" i="14"/>
  <c r="S293" i="14"/>
  <c r="R293" i="14"/>
  <c r="Q293" i="14"/>
  <c r="P293" i="14"/>
  <c r="O293" i="14"/>
  <c r="N293" i="14"/>
  <c r="M293" i="14"/>
  <c r="L293" i="14"/>
  <c r="K293" i="14"/>
  <c r="J293" i="14"/>
  <c r="I293" i="14"/>
  <c r="H293" i="14"/>
  <c r="G293" i="14"/>
  <c r="F293" i="14"/>
  <c r="E293" i="14"/>
  <c r="D293" i="14"/>
  <c r="C293" i="14"/>
  <c r="B293" i="14"/>
  <c r="A293" i="14"/>
  <c r="Z292" i="14"/>
  <c r="Y292" i="14"/>
  <c r="X292" i="14"/>
  <c r="W292" i="14"/>
  <c r="V292" i="14"/>
  <c r="U292" i="14"/>
  <c r="T292" i="14"/>
  <c r="S292" i="14"/>
  <c r="R292" i="14"/>
  <c r="Q292" i="14"/>
  <c r="P292" i="14"/>
  <c r="O292" i="14"/>
  <c r="N292" i="14"/>
  <c r="M292" i="14"/>
  <c r="L292" i="14"/>
  <c r="K292" i="14"/>
  <c r="J292" i="14"/>
  <c r="I292" i="14"/>
  <c r="H292" i="14"/>
  <c r="G292" i="14"/>
  <c r="F292" i="14"/>
  <c r="E292" i="14"/>
  <c r="D292" i="14"/>
  <c r="C292" i="14"/>
  <c r="B292" i="14"/>
  <c r="A292" i="14"/>
  <c r="Z291" i="14"/>
  <c r="Y291" i="14"/>
  <c r="X291" i="14"/>
  <c r="W291" i="14"/>
  <c r="V291" i="14"/>
  <c r="U291" i="14"/>
  <c r="T291" i="14"/>
  <c r="S291" i="14"/>
  <c r="R291" i="14"/>
  <c r="Q291" i="14"/>
  <c r="P291" i="14"/>
  <c r="O291" i="14"/>
  <c r="N291" i="14"/>
  <c r="M291" i="14"/>
  <c r="L291" i="14"/>
  <c r="K291" i="14"/>
  <c r="J291" i="14"/>
  <c r="I291" i="14"/>
  <c r="H291" i="14"/>
  <c r="G291" i="14"/>
  <c r="F291" i="14"/>
  <c r="E291" i="14"/>
  <c r="D291" i="14"/>
  <c r="C291" i="14"/>
  <c r="B291" i="14"/>
  <c r="A291" i="14"/>
  <c r="Z290" i="14"/>
  <c r="Y290" i="14"/>
  <c r="X290" i="14"/>
  <c r="W290" i="14"/>
  <c r="V290" i="14"/>
  <c r="U290" i="14"/>
  <c r="T290" i="14"/>
  <c r="S290" i="14"/>
  <c r="R290" i="14"/>
  <c r="Q290" i="14"/>
  <c r="P290" i="14"/>
  <c r="O290" i="14"/>
  <c r="N290" i="14"/>
  <c r="M290" i="14"/>
  <c r="L290" i="14"/>
  <c r="K290" i="14"/>
  <c r="J290" i="14"/>
  <c r="I290" i="14"/>
  <c r="H290" i="14"/>
  <c r="G290" i="14"/>
  <c r="F290" i="14"/>
  <c r="E290" i="14"/>
  <c r="D290" i="14"/>
  <c r="C290" i="14"/>
  <c r="B290" i="14"/>
  <c r="A290" i="14"/>
  <c r="Z289" i="14"/>
  <c r="Y289" i="14"/>
  <c r="X289" i="14"/>
  <c r="W289" i="14"/>
  <c r="V289" i="14"/>
  <c r="U289" i="14"/>
  <c r="T289" i="14"/>
  <c r="S289" i="14"/>
  <c r="R289" i="14"/>
  <c r="Q289" i="14"/>
  <c r="P289" i="14"/>
  <c r="O289" i="14"/>
  <c r="N289" i="14"/>
  <c r="M289" i="14"/>
  <c r="L289" i="14"/>
  <c r="K289" i="14"/>
  <c r="J289" i="14"/>
  <c r="I289" i="14"/>
  <c r="H289" i="14"/>
  <c r="G289" i="14"/>
  <c r="F289" i="14"/>
  <c r="E289" i="14"/>
  <c r="D289" i="14"/>
  <c r="C289" i="14"/>
  <c r="B289" i="14"/>
  <c r="A289" i="14"/>
  <c r="Z288" i="14"/>
  <c r="Y288" i="14"/>
  <c r="X288" i="14"/>
  <c r="W288" i="14"/>
  <c r="V288" i="14"/>
  <c r="U288" i="14"/>
  <c r="T288" i="14"/>
  <c r="S288" i="14"/>
  <c r="R288" i="14"/>
  <c r="Q288" i="14"/>
  <c r="P288" i="14"/>
  <c r="O288" i="14"/>
  <c r="N288" i="14"/>
  <c r="M288" i="14"/>
  <c r="L288" i="14"/>
  <c r="K288" i="14"/>
  <c r="J288" i="14"/>
  <c r="I288" i="14"/>
  <c r="H288" i="14"/>
  <c r="G288" i="14"/>
  <c r="F288" i="14"/>
  <c r="E288" i="14"/>
  <c r="D288" i="14"/>
  <c r="C288" i="14"/>
  <c r="B288" i="14"/>
  <c r="A288" i="14"/>
  <c r="Z287" i="14"/>
  <c r="Y287" i="14"/>
  <c r="X287" i="14"/>
  <c r="W287" i="14"/>
  <c r="V287" i="14"/>
  <c r="U287" i="14"/>
  <c r="T287" i="14"/>
  <c r="S287" i="14"/>
  <c r="R287" i="14"/>
  <c r="Q287" i="14"/>
  <c r="P287" i="14"/>
  <c r="O287" i="14"/>
  <c r="N287" i="14"/>
  <c r="M287" i="14"/>
  <c r="L287" i="14"/>
  <c r="K287" i="14"/>
  <c r="J287" i="14"/>
  <c r="I287" i="14"/>
  <c r="H287" i="14"/>
  <c r="G287" i="14"/>
  <c r="F287" i="14"/>
  <c r="E287" i="14"/>
  <c r="D287" i="14"/>
  <c r="C287" i="14"/>
  <c r="B287" i="14"/>
  <c r="A287" i="14"/>
  <c r="Z286" i="14"/>
  <c r="Y286" i="14"/>
  <c r="X286" i="14"/>
  <c r="W286" i="14"/>
  <c r="V286" i="14"/>
  <c r="U286" i="14"/>
  <c r="T286" i="14"/>
  <c r="S286" i="14"/>
  <c r="R286" i="14"/>
  <c r="Q286" i="14"/>
  <c r="P286" i="14"/>
  <c r="O286" i="14"/>
  <c r="N286" i="14"/>
  <c r="M286" i="14"/>
  <c r="L286" i="14"/>
  <c r="K286" i="14"/>
  <c r="J286" i="14"/>
  <c r="I286" i="14"/>
  <c r="H286" i="14"/>
  <c r="G286" i="14"/>
  <c r="F286" i="14"/>
  <c r="E286" i="14"/>
  <c r="D286" i="14"/>
  <c r="C286" i="14"/>
  <c r="B286" i="14"/>
  <c r="A286" i="14"/>
  <c r="Z285" i="14"/>
  <c r="Y285" i="14"/>
  <c r="X285" i="14"/>
  <c r="W285" i="14"/>
  <c r="V285" i="14"/>
  <c r="U285" i="14"/>
  <c r="T285" i="14"/>
  <c r="S285" i="14"/>
  <c r="R285" i="14"/>
  <c r="Q285" i="14"/>
  <c r="P285" i="14"/>
  <c r="O285" i="14"/>
  <c r="N285" i="14"/>
  <c r="M285" i="14"/>
  <c r="L285" i="14"/>
  <c r="K285" i="14"/>
  <c r="J285" i="14"/>
  <c r="I285" i="14"/>
  <c r="H285" i="14"/>
  <c r="G285" i="14"/>
  <c r="F285" i="14"/>
  <c r="E285" i="14"/>
  <c r="D285" i="14"/>
  <c r="C285" i="14"/>
  <c r="B285" i="14"/>
  <c r="A285" i="14"/>
  <c r="Z284" i="14"/>
  <c r="Y284" i="14"/>
  <c r="X284" i="14"/>
  <c r="W284" i="14"/>
  <c r="V284" i="14"/>
  <c r="U284" i="14"/>
  <c r="T284" i="14"/>
  <c r="S284" i="14"/>
  <c r="R284" i="14"/>
  <c r="Q284" i="14"/>
  <c r="P284" i="14"/>
  <c r="O284" i="14"/>
  <c r="N284" i="14"/>
  <c r="M284" i="14"/>
  <c r="L284" i="14"/>
  <c r="K284" i="14"/>
  <c r="J284" i="14"/>
  <c r="I284" i="14"/>
  <c r="H284" i="14"/>
  <c r="G284" i="14"/>
  <c r="F284" i="14"/>
  <c r="E284" i="14"/>
  <c r="D284" i="14"/>
  <c r="C284" i="14"/>
  <c r="B284" i="14"/>
  <c r="A284" i="14"/>
  <c r="Z283" i="14"/>
  <c r="Y283" i="14"/>
  <c r="X283" i="14"/>
  <c r="W283" i="14"/>
  <c r="V283" i="14"/>
  <c r="U283" i="14"/>
  <c r="T283" i="14"/>
  <c r="S283" i="14"/>
  <c r="R283" i="14"/>
  <c r="Q283" i="14"/>
  <c r="P283" i="14"/>
  <c r="O283" i="14"/>
  <c r="N283" i="14"/>
  <c r="M283" i="14"/>
  <c r="L283" i="14"/>
  <c r="K283" i="14"/>
  <c r="J283" i="14"/>
  <c r="I283" i="14"/>
  <c r="H283" i="14"/>
  <c r="G283" i="14"/>
  <c r="F283" i="14"/>
  <c r="E283" i="14"/>
  <c r="D283" i="14"/>
  <c r="C283" i="14"/>
  <c r="B283" i="14"/>
  <c r="A283" i="14"/>
  <c r="Z282" i="14"/>
  <c r="Y282" i="14"/>
  <c r="X282" i="14"/>
  <c r="W282" i="14"/>
  <c r="V282" i="14"/>
  <c r="U282" i="14"/>
  <c r="T282" i="14"/>
  <c r="S282" i="14"/>
  <c r="R282" i="14"/>
  <c r="Q282" i="14"/>
  <c r="P282" i="14"/>
  <c r="O282" i="14"/>
  <c r="N282" i="14"/>
  <c r="M282" i="14"/>
  <c r="L282" i="14"/>
  <c r="K282" i="14"/>
  <c r="J282" i="14"/>
  <c r="I282" i="14"/>
  <c r="H282" i="14"/>
  <c r="G282" i="14"/>
  <c r="F282" i="14"/>
  <c r="E282" i="14"/>
  <c r="D282" i="14"/>
  <c r="C282" i="14"/>
  <c r="B282" i="14"/>
  <c r="A282" i="14"/>
  <c r="Z281" i="14"/>
  <c r="Y281" i="14"/>
  <c r="X281" i="14"/>
  <c r="W281" i="14"/>
  <c r="V281" i="14"/>
  <c r="U281" i="14"/>
  <c r="T281" i="14"/>
  <c r="S281" i="14"/>
  <c r="R281" i="14"/>
  <c r="Q281" i="14"/>
  <c r="P281" i="14"/>
  <c r="O281" i="14"/>
  <c r="N281" i="14"/>
  <c r="M281" i="14"/>
  <c r="L281" i="14"/>
  <c r="K281" i="14"/>
  <c r="J281" i="14"/>
  <c r="I281" i="14"/>
  <c r="H281" i="14"/>
  <c r="G281" i="14"/>
  <c r="F281" i="14"/>
  <c r="E281" i="14"/>
  <c r="D281" i="14"/>
  <c r="C281" i="14"/>
  <c r="B281" i="14"/>
  <c r="A281" i="14"/>
  <c r="Z280" i="14"/>
  <c r="Y280" i="14"/>
  <c r="X280" i="14"/>
  <c r="W280" i="14"/>
  <c r="V280" i="14"/>
  <c r="U280" i="14"/>
  <c r="T280" i="14"/>
  <c r="S280" i="14"/>
  <c r="R280" i="14"/>
  <c r="Q280" i="14"/>
  <c r="P280" i="14"/>
  <c r="O280" i="14"/>
  <c r="N280" i="14"/>
  <c r="M280" i="14"/>
  <c r="L280" i="14"/>
  <c r="K280" i="14"/>
  <c r="J280" i="14"/>
  <c r="I280" i="14"/>
  <c r="H280" i="14"/>
  <c r="G280" i="14"/>
  <c r="F280" i="14"/>
  <c r="E280" i="14"/>
  <c r="D280" i="14"/>
  <c r="C280" i="14"/>
  <c r="B280" i="14"/>
  <c r="A280" i="14"/>
  <c r="Z279" i="14"/>
  <c r="Y279" i="14"/>
  <c r="X279" i="14"/>
  <c r="W279" i="14"/>
  <c r="V279" i="14"/>
  <c r="U279" i="14"/>
  <c r="T279" i="14"/>
  <c r="S279" i="14"/>
  <c r="R279" i="14"/>
  <c r="Q279" i="14"/>
  <c r="P279" i="14"/>
  <c r="O279" i="14"/>
  <c r="N279" i="14"/>
  <c r="M279" i="14"/>
  <c r="L279" i="14"/>
  <c r="K279" i="14"/>
  <c r="J279" i="14"/>
  <c r="I279" i="14"/>
  <c r="H279" i="14"/>
  <c r="G279" i="14"/>
  <c r="F279" i="14"/>
  <c r="E279" i="14"/>
  <c r="D279" i="14"/>
  <c r="C279" i="14"/>
  <c r="B279" i="14"/>
  <c r="A279" i="14"/>
  <c r="Z278" i="14"/>
  <c r="Y278" i="14"/>
  <c r="X278" i="14"/>
  <c r="W278" i="14"/>
  <c r="V278" i="14"/>
  <c r="U278" i="14"/>
  <c r="T278" i="14"/>
  <c r="S278" i="14"/>
  <c r="R278" i="14"/>
  <c r="Q278" i="14"/>
  <c r="P278" i="14"/>
  <c r="O278" i="14"/>
  <c r="N278" i="14"/>
  <c r="M278" i="14"/>
  <c r="L278" i="14"/>
  <c r="K278" i="14"/>
  <c r="J278" i="14"/>
  <c r="I278" i="14"/>
  <c r="H278" i="14"/>
  <c r="G278" i="14"/>
  <c r="F278" i="14"/>
  <c r="E278" i="14"/>
  <c r="D278" i="14"/>
  <c r="C278" i="14"/>
  <c r="B278" i="14"/>
  <c r="A278" i="14"/>
  <c r="Z277" i="14"/>
  <c r="Y277" i="14"/>
  <c r="X277" i="14"/>
  <c r="W277" i="14"/>
  <c r="V277" i="14"/>
  <c r="U277" i="14"/>
  <c r="T277" i="14"/>
  <c r="S277" i="14"/>
  <c r="R277" i="14"/>
  <c r="Q277" i="14"/>
  <c r="P277" i="14"/>
  <c r="O277" i="14"/>
  <c r="N277" i="14"/>
  <c r="M277" i="14"/>
  <c r="L277" i="14"/>
  <c r="K277" i="14"/>
  <c r="J277" i="14"/>
  <c r="I277" i="14"/>
  <c r="H277" i="14"/>
  <c r="G277" i="14"/>
  <c r="F277" i="14"/>
  <c r="E277" i="14"/>
  <c r="D277" i="14"/>
  <c r="C277" i="14"/>
  <c r="B277" i="14"/>
  <c r="A277" i="14"/>
  <c r="Z276" i="14"/>
  <c r="Y276" i="14"/>
  <c r="X276" i="14"/>
  <c r="W276" i="14"/>
  <c r="V276" i="14"/>
  <c r="U276" i="14"/>
  <c r="T276" i="14"/>
  <c r="S276" i="14"/>
  <c r="R276" i="14"/>
  <c r="Q276" i="14"/>
  <c r="P276" i="14"/>
  <c r="O276" i="14"/>
  <c r="N276" i="14"/>
  <c r="M276" i="14"/>
  <c r="L276" i="14"/>
  <c r="K276" i="14"/>
  <c r="J276" i="14"/>
  <c r="I276" i="14"/>
  <c r="H276" i="14"/>
  <c r="G276" i="14"/>
  <c r="F276" i="14"/>
  <c r="E276" i="14"/>
  <c r="D276" i="14"/>
  <c r="C276" i="14"/>
  <c r="B276" i="14"/>
  <c r="A276" i="14"/>
  <c r="Z275" i="14"/>
  <c r="Y275" i="14"/>
  <c r="X275" i="14"/>
  <c r="W275" i="14"/>
  <c r="V275" i="14"/>
  <c r="U275" i="14"/>
  <c r="T275" i="14"/>
  <c r="S275" i="14"/>
  <c r="R275" i="14"/>
  <c r="Q275" i="14"/>
  <c r="P275" i="14"/>
  <c r="O275" i="14"/>
  <c r="N275" i="14"/>
  <c r="M275" i="14"/>
  <c r="L275" i="14"/>
  <c r="K275" i="14"/>
  <c r="J275" i="14"/>
  <c r="I275" i="14"/>
  <c r="H275" i="14"/>
  <c r="G275" i="14"/>
  <c r="F275" i="14"/>
  <c r="E275" i="14"/>
  <c r="D275" i="14"/>
  <c r="C275" i="14"/>
  <c r="B275" i="14"/>
  <c r="A275" i="14"/>
  <c r="Z274" i="14"/>
  <c r="Y274" i="14"/>
  <c r="X274" i="14"/>
  <c r="W274" i="14"/>
  <c r="V274" i="14"/>
  <c r="U274" i="14"/>
  <c r="T274" i="14"/>
  <c r="S274" i="14"/>
  <c r="R274" i="14"/>
  <c r="Q274" i="14"/>
  <c r="P274" i="14"/>
  <c r="O274" i="14"/>
  <c r="N274" i="14"/>
  <c r="M274" i="14"/>
  <c r="L274" i="14"/>
  <c r="K274" i="14"/>
  <c r="J274" i="14"/>
  <c r="I274" i="14"/>
  <c r="H274" i="14"/>
  <c r="G274" i="14"/>
  <c r="F274" i="14"/>
  <c r="E274" i="14"/>
  <c r="D274" i="14"/>
  <c r="C274" i="14"/>
  <c r="B274" i="14"/>
  <c r="A274" i="14"/>
  <c r="Z273" i="14"/>
  <c r="Y273" i="14"/>
  <c r="X273" i="14"/>
  <c r="W273" i="14"/>
  <c r="V273" i="14"/>
  <c r="U273" i="14"/>
  <c r="T273" i="14"/>
  <c r="S273" i="14"/>
  <c r="R273" i="14"/>
  <c r="Q273" i="14"/>
  <c r="P273" i="14"/>
  <c r="O273" i="14"/>
  <c r="N273" i="14"/>
  <c r="M273" i="14"/>
  <c r="L273" i="14"/>
  <c r="K273" i="14"/>
  <c r="J273" i="14"/>
  <c r="I273" i="14"/>
  <c r="H273" i="14"/>
  <c r="G273" i="14"/>
  <c r="F273" i="14"/>
  <c r="E273" i="14"/>
  <c r="D273" i="14"/>
  <c r="C273" i="14"/>
  <c r="B273" i="14"/>
  <c r="A273" i="14"/>
  <c r="Z272" i="14"/>
  <c r="Y272" i="14"/>
  <c r="X272" i="14"/>
  <c r="W272" i="14"/>
  <c r="V272" i="14"/>
  <c r="U272" i="14"/>
  <c r="T272" i="14"/>
  <c r="S272" i="14"/>
  <c r="R272" i="14"/>
  <c r="Q272" i="14"/>
  <c r="P272" i="14"/>
  <c r="O272" i="14"/>
  <c r="N272" i="14"/>
  <c r="M272" i="14"/>
  <c r="L272" i="14"/>
  <c r="K272" i="14"/>
  <c r="J272" i="14"/>
  <c r="I272" i="14"/>
  <c r="H272" i="14"/>
  <c r="G272" i="14"/>
  <c r="F272" i="14"/>
  <c r="E272" i="14"/>
  <c r="D272" i="14"/>
  <c r="C272" i="14"/>
  <c r="B272" i="14"/>
  <c r="A272" i="14"/>
  <c r="Z271" i="14"/>
  <c r="Y271" i="14"/>
  <c r="X271" i="14"/>
  <c r="W271" i="14"/>
  <c r="V271" i="14"/>
  <c r="U271" i="14"/>
  <c r="T271" i="14"/>
  <c r="S271" i="14"/>
  <c r="R271" i="14"/>
  <c r="Q271" i="14"/>
  <c r="P271" i="14"/>
  <c r="O271" i="14"/>
  <c r="N271" i="14"/>
  <c r="M271" i="14"/>
  <c r="L271" i="14"/>
  <c r="K271" i="14"/>
  <c r="J271" i="14"/>
  <c r="I271" i="14"/>
  <c r="H271" i="14"/>
  <c r="G271" i="14"/>
  <c r="F271" i="14"/>
  <c r="E271" i="14"/>
  <c r="D271" i="14"/>
  <c r="C271" i="14"/>
  <c r="B271" i="14"/>
  <c r="A271" i="14"/>
  <c r="Z270" i="14"/>
  <c r="Y270" i="14"/>
  <c r="X270" i="14"/>
  <c r="W270" i="14"/>
  <c r="V270" i="14"/>
  <c r="U270" i="14"/>
  <c r="T270" i="14"/>
  <c r="S270" i="14"/>
  <c r="R270" i="14"/>
  <c r="Q270" i="14"/>
  <c r="P270" i="14"/>
  <c r="O270" i="14"/>
  <c r="N270" i="14"/>
  <c r="M270" i="14"/>
  <c r="L270" i="14"/>
  <c r="K270" i="14"/>
  <c r="J270" i="14"/>
  <c r="I270" i="14"/>
  <c r="H270" i="14"/>
  <c r="G270" i="14"/>
  <c r="F270" i="14"/>
  <c r="E270" i="14"/>
  <c r="D270" i="14"/>
  <c r="C270" i="14"/>
  <c r="B270" i="14"/>
  <c r="A270" i="14"/>
  <c r="Z269" i="14"/>
  <c r="Y269" i="14"/>
  <c r="X269" i="14"/>
  <c r="W269" i="14"/>
  <c r="V269" i="14"/>
  <c r="U269" i="14"/>
  <c r="T269" i="14"/>
  <c r="S269" i="14"/>
  <c r="R269" i="14"/>
  <c r="Q269" i="14"/>
  <c r="P269" i="14"/>
  <c r="O269" i="14"/>
  <c r="N269" i="14"/>
  <c r="M269" i="14"/>
  <c r="L269" i="14"/>
  <c r="K269" i="14"/>
  <c r="J269" i="14"/>
  <c r="I269" i="14"/>
  <c r="H269" i="14"/>
  <c r="G269" i="14"/>
  <c r="F269" i="14"/>
  <c r="E269" i="14"/>
  <c r="D269" i="14"/>
  <c r="C269" i="14"/>
  <c r="B269" i="14"/>
  <c r="A269" i="14"/>
  <c r="Z268" i="14"/>
  <c r="Y268" i="14"/>
  <c r="X268" i="14"/>
  <c r="W268" i="14"/>
  <c r="V268" i="14"/>
  <c r="U268" i="14"/>
  <c r="T268" i="14"/>
  <c r="S268" i="14"/>
  <c r="R268" i="14"/>
  <c r="Q268" i="14"/>
  <c r="P268" i="14"/>
  <c r="O268" i="14"/>
  <c r="N268" i="14"/>
  <c r="M268" i="14"/>
  <c r="L268" i="14"/>
  <c r="K268" i="14"/>
  <c r="J268" i="14"/>
  <c r="I268" i="14"/>
  <c r="H268" i="14"/>
  <c r="G268" i="14"/>
  <c r="F268" i="14"/>
  <c r="E268" i="14"/>
  <c r="D268" i="14"/>
  <c r="C268" i="14"/>
  <c r="B268" i="14"/>
  <c r="A268" i="14"/>
  <c r="Z267" i="14"/>
  <c r="Y267" i="14"/>
  <c r="X267" i="14"/>
  <c r="W267" i="14"/>
  <c r="V267" i="14"/>
  <c r="U267" i="14"/>
  <c r="T267" i="14"/>
  <c r="S267" i="14"/>
  <c r="R267" i="14"/>
  <c r="Q267" i="14"/>
  <c r="P267" i="14"/>
  <c r="O267" i="14"/>
  <c r="N267" i="14"/>
  <c r="M267" i="14"/>
  <c r="L267" i="14"/>
  <c r="K267" i="14"/>
  <c r="J267" i="14"/>
  <c r="I267" i="14"/>
  <c r="H267" i="14"/>
  <c r="G267" i="14"/>
  <c r="F267" i="14"/>
  <c r="E267" i="14"/>
  <c r="D267" i="14"/>
  <c r="C267" i="14"/>
  <c r="B267" i="14"/>
  <c r="A267" i="14"/>
  <c r="Z266" i="14"/>
  <c r="Y266" i="14"/>
  <c r="X266" i="14"/>
  <c r="W266" i="14"/>
  <c r="V266" i="14"/>
  <c r="U266" i="14"/>
  <c r="T266" i="14"/>
  <c r="S266" i="14"/>
  <c r="R266" i="14"/>
  <c r="Q266" i="14"/>
  <c r="P266" i="14"/>
  <c r="O266" i="14"/>
  <c r="N266" i="14"/>
  <c r="M266" i="14"/>
  <c r="L266" i="14"/>
  <c r="K266" i="14"/>
  <c r="J266" i="14"/>
  <c r="I266" i="14"/>
  <c r="H266" i="14"/>
  <c r="G266" i="14"/>
  <c r="F266" i="14"/>
  <c r="E266" i="14"/>
  <c r="D266" i="14"/>
  <c r="C266" i="14"/>
  <c r="B266" i="14"/>
  <c r="A266" i="14"/>
  <c r="Z265" i="14"/>
  <c r="Y265" i="14"/>
  <c r="X265" i="14"/>
  <c r="W265" i="14"/>
  <c r="V265" i="14"/>
  <c r="U265" i="14"/>
  <c r="T265" i="14"/>
  <c r="S265" i="14"/>
  <c r="R265" i="14"/>
  <c r="Q265" i="14"/>
  <c r="P265" i="14"/>
  <c r="O265" i="14"/>
  <c r="N265" i="14"/>
  <c r="M265" i="14"/>
  <c r="L265" i="14"/>
  <c r="K265" i="14"/>
  <c r="J265" i="14"/>
  <c r="I265" i="14"/>
  <c r="H265" i="14"/>
  <c r="G265" i="14"/>
  <c r="F265" i="14"/>
  <c r="E265" i="14"/>
  <c r="D265" i="14"/>
  <c r="C265" i="14"/>
  <c r="B265" i="14"/>
  <c r="A265" i="14"/>
  <c r="Z264" i="14"/>
  <c r="Y264" i="14"/>
  <c r="X264" i="14"/>
  <c r="W264" i="14"/>
  <c r="V264" i="14"/>
  <c r="U264" i="14"/>
  <c r="T264" i="14"/>
  <c r="S264" i="14"/>
  <c r="R264" i="14"/>
  <c r="Q264" i="14"/>
  <c r="P264" i="14"/>
  <c r="O264" i="14"/>
  <c r="N264" i="14"/>
  <c r="M264" i="14"/>
  <c r="L264" i="14"/>
  <c r="K264" i="14"/>
  <c r="J264" i="14"/>
  <c r="I264" i="14"/>
  <c r="H264" i="14"/>
  <c r="G264" i="14"/>
  <c r="F264" i="14"/>
  <c r="E264" i="14"/>
  <c r="D264" i="14"/>
  <c r="C264" i="14"/>
  <c r="B264" i="14"/>
  <c r="A264" i="14"/>
  <c r="Z263" i="14"/>
  <c r="Y263" i="14"/>
  <c r="X263" i="14"/>
  <c r="W263" i="14"/>
  <c r="V263" i="14"/>
  <c r="U263" i="14"/>
  <c r="T263" i="14"/>
  <c r="S263" i="14"/>
  <c r="R263" i="14"/>
  <c r="Q263" i="14"/>
  <c r="P263" i="14"/>
  <c r="O263" i="14"/>
  <c r="N263" i="14"/>
  <c r="M263" i="14"/>
  <c r="L263" i="14"/>
  <c r="K263" i="14"/>
  <c r="J263" i="14"/>
  <c r="I263" i="14"/>
  <c r="H263" i="14"/>
  <c r="G263" i="14"/>
  <c r="F263" i="14"/>
  <c r="E263" i="14"/>
  <c r="D263" i="14"/>
  <c r="C263" i="14"/>
  <c r="B263" i="14"/>
  <c r="A263" i="14"/>
  <c r="Z262" i="14"/>
  <c r="Y262" i="14"/>
  <c r="X262" i="14"/>
  <c r="W262" i="14"/>
  <c r="V262" i="14"/>
  <c r="U262" i="14"/>
  <c r="T262" i="14"/>
  <c r="S262" i="14"/>
  <c r="R262" i="14"/>
  <c r="Q262" i="14"/>
  <c r="P262" i="14"/>
  <c r="O262" i="14"/>
  <c r="N262" i="14"/>
  <c r="M262" i="14"/>
  <c r="L262" i="14"/>
  <c r="K262" i="14"/>
  <c r="J262" i="14"/>
  <c r="I262" i="14"/>
  <c r="H262" i="14"/>
  <c r="G262" i="14"/>
  <c r="F262" i="14"/>
  <c r="E262" i="14"/>
  <c r="D262" i="14"/>
  <c r="C262" i="14"/>
  <c r="B262" i="14"/>
  <c r="A262" i="14"/>
  <c r="Z261" i="14"/>
  <c r="Y261" i="14"/>
  <c r="X261" i="14"/>
  <c r="W261" i="14"/>
  <c r="V261" i="14"/>
  <c r="U261" i="14"/>
  <c r="T261" i="14"/>
  <c r="S261" i="14"/>
  <c r="R261" i="14"/>
  <c r="Q261" i="14"/>
  <c r="P261" i="14"/>
  <c r="O261" i="14"/>
  <c r="N261" i="14"/>
  <c r="M261" i="14"/>
  <c r="L261" i="14"/>
  <c r="K261" i="14"/>
  <c r="J261" i="14"/>
  <c r="I261" i="14"/>
  <c r="H261" i="14"/>
  <c r="G261" i="14"/>
  <c r="F261" i="14"/>
  <c r="E261" i="14"/>
  <c r="D261" i="14"/>
  <c r="C261" i="14"/>
  <c r="B261" i="14"/>
  <c r="A261" i="14"/>
  <c r="Z260" i="14"/>
  <c r="Y260" i="14"/>
  <c r="X260" i="14"/>
  <c r="W260" i="14"/>
  <c r="V260" i="14"/>
  <c r="U260" i="14"/>
  <c r="T260" i="14"/>
  <c r="S260" i="14"/>
  <c r="R260" i="14"/>
  <c r="Q260" i="14"/>
  <c r="P260" i="14"/>
  <c r="O260" i="14"/>
  <c r="N260" i="14"/>
  <c r="M260" i="14"/>
  <c r="L260" i="14"/>
  <c r="K260" i="14"/>
  <c r="J260" i="14"/>
  <c r="I260" i="14"/>
  <c r="H260" i="14"/>
  <c r="G260" i="14"/>
  <c r="F260" i="14"/>
  <c r="E260" i="14"/>
  <c r="D260" i="14"/>
  <c r="C260" i="14"/>
  <c r="B260" i="14"/>
  <c r="A260" i="14"/>
  <c r="Z259" i="14"/>
  <c r="Y259" i="14"/>
  <c r="X259" i="14"/>
  <c r="W259" i="14"/>
  <c r="V259" i="14"/>
  <c r="U259" i="14"/>
  <c r="T259" i="14"/>
  <c r="S259" i="14"/>
  <c r="R259" i="14"/>
  <c r="Q259" i="14"/>
  <c r="P259" i="14"/>
  <c r="O259" i="14"/>
  <c r="N259" i="14"/>
  <c r="M259" i="14"/>
  <c r="L259" i="14"/>
  <c r="K259" i="14"/>
  <c r="J259" i="14"/>
  <c r="I259" i="14"/>
  <c r="H259" i="14"/>
  <c r="G259" i="14"/>
  <c r="F259" i="14"/>
  <c r="E259" i="14"/>
  <c r="D259" i="14"/>
  <c r="C259" i="14"/>
  <c r="B259" i="14"/>
  <c r="A259" i="14"/>
  <c r="Z258" i="14"/>
  <c r="Y258" i="14"/>
  <c r="X258" i="14"/>
  <c r="W258" i="14"/>
  <c r="V258" i="14"/>
  <c r="U258" i="14"/>
  <c r="T258" i="14"/>
  <c r="S258" i="14"/>
  <c r="R258" i="14"/>
  <c r="Q258" i="14"/>
  <c r="P258" i="14"/>
  <c r="O258" i="14"/>
  <c r="N258" i="14"/>
  <c r="M258" i="14"/>
  <c r="L258" i="14"/>
  <c r="K258" i="14"/>
  <c r="J258" i="14"/>
  <c r="I258" i="14"/>
  <c r="H258" i="14"/>
  <c r="G258" i="14"/>
  <c r="F258" i="14"/>
  <c r="E258" i="14"/>
  <c r="D258" i="14"/>
  <c r="C258" i="14"/>
  <c r="B258" i="14"/>
  <c r="A258" i="14"/>
  <c r="Z257" i="14"/>
  <c r="Y257" i="14"/>
  <c r="X257" i="14"/>
  <c r="W257" i="14"/>
  <c r="V257" i="14"/>
  <c r="U257" i="14"/>
  <c r="T257" i="14"/>
  <c r="S257" i="14"/>
  <c r="R257" i="14"/>
  <c r="Q257" i="14"/>
  <c r="P257" i="14"/>
  <c r="O257" i="14"/>
  <c r="N257" i="14"/>
  <c r="M257" i="14"/>
  <c r="L257" i="14"/>
  <c r="K257" i="14"/>
  <c r="J257" i="14"/>
  <c r="I257" i="14"/>
  <c r="H257" i="14"/>
  <c r="G257" i="14"/>
  <c r="F257" i="14"/>
  <c r="E257" i="14"/>
  <c r="D257" i="14"/>
  <c r="C257" i="14"/>
  <c r="B257" i="14"/>
  <c r="A257" i="14"/>
  <c r="Z256" i="14"/>
  <c r="Y256" i="14"/>
  <c r="X256" i="14"/>
  <c r="W256" i="14"/>
  <c r="V256" i="14"/>
  <c r="U256" i="14"/>
  <c r="T256" i="14"/>
  <c r="S256" i="14"/>
  <c r="R256" i="14"/>
  <c r="Q256" i="14"/>
  <c r="P256" i="14"/>
  <c r="O256" i="14"/>
  <c r="N256" i="14"/>
  <c r="M256" i="14"/>
  <c r="L256" i="14"/>
  <c r="K256" i="14"/>
  <c r="J256" i="14"/>
  <c r="I256" i="14"/>
  <c r="H256" i="14"/>
  <c r="G256" i="14"/>
  <c r="F256" i="14"/>
  <c r="E256" i="14"/>
  <c r="D256" i="14"/>
  <c r="C256" i="14"/>
  <c r="B256" i="14"/>
  <c r="A256" i="14"/>
  <c r="Z255" i="14"/>
  <c r="Y255" i="14"/>
  <c r="X255" i="14"/>
  <c r="W255" i="14"/>
  <c r="V255" i="14"/>
  <c r="U255" i="14"/>
  <c r="T255" i="14"/>
  <c r="S255" i="14"/>
  <c r="R255" i="14"/>
  <c r="Q255" i="14"/>
  <c r="P255" i="14"/>
  <c r="O255" i="14"/>
  <c r="N255" i="14"/>
  <c r="M255" i="14"/>
  <c r="L255" i="14"/>
  <c r="K255" i="14"/>
  <c r="J255" i="14"/>
  <c r="I255" i="14"/>
  <c r="H255" i="14"/>
  <c r="G255" i="14"/>
  <c r="F255" i="14"/>
  <c r="E255" i="14"/>
  <c r="D255" i="14"/>
  <c r="C255" i="14"/>
  <c r="B255" i="14"/>
  <c r="A255" i="14"/>
  <c r="Z254" i="14"/>
  <c r="Y254" i="14"/>
  <c r="X254" i="14"/>
  <c r="W254" i="14"/>
  <c r="V254" i="14"/>
  <c r="U254" i="14"/>
  <c r="T254" i="14"/>
  <c r="S254" i="14"/>
  <c r="R254" i="14"/>
  <c r="Q254" i="14"/>
  <c r="P254" i="14"/>
  <c r="O254" i="14"/>
  <c r="N254" i="14"/>
  <c r="M254" i="14"/>
  <c r="L254" i="14"/>
  <c r="K254" i="14"/>
  <c r="J254" i="14"/>
  <c r="I254" i="14"/>
  <c r="H254" i="14"/>
  <c r="G254" i="14"/>
  <c r="F254" i="14"/>
  <c r="E254" i="14"/>
  <c r="D254" i="14"/>
  <c r="C254" i="14"/>
  <c r="B254" i="14"/>
  <c r="A254" i="14"/>
  <c r="Z253" i="14"/>
  <c r="Y253" i="14"/>
  <c r="X253" i="14"/>
  <c r="W253" i="14"/>
  <c r="V253" i="14"/>
  <c r="U253" i="14"/>
  <c r="T253" i="14"/>
  <c r="S253" i="14"/>
  <c r="R253" i="14"/>
  <c r="Q253" i="14"/>
  <c r="P253" i="14"/>
  <c r="O253" i="14"/>
  <c r="N253" i="14"/>
  <c r="M253" i="14"/>
  <c r="L253" i="14"/>
  <c r="K253" i="14"/>
  <c r="J253" i="14"/>
  <c r="I253" i="14"/>
  <c r="H253" i="14"/>
  <c r="G253" i="14"/>
  <c r="F253" i="14"/>
  <c r="E253" i="14"/>
  <c r="D253" i="14"/>
  <c r="C253" i="14"/>
  <c r="B253" i="14"/>
  <c r="A253" i="14"/>
  <c r="Z252" i="14"/>
  <c r="Y252" i="14"/>
  <c r="X252" i="14"/>
  <c r="W252" i="14"/>
  <c r="V252" i="14"/>
  <c r="U252" i="14"/>
  <c r="T252" i="14"/>
  <c r="S252" i="14"/>
  <c r="R252" i="14"/>
  <c r="Q252" i="14"/>
  <c r="P252" i="14"/>
  <c r="O252" i="14"/>
  <c r="N252" i="14"/>
  <c r="M252" i="14"/>
  <c r="L252" i="14"/>
  <c r="K252" i="14"/>
  <c r="J252" i="14"/>
  <c r="I252" i="14"/>
  <c r="H252" i="14"/>
  <c r="G252" i="14"/>
  <c r="F252" i="14"/>
  <c r="E252" i="14"/>
  <c r="D252" i="14"/>
  <c r="C252" i="14"/>
  <c r="B252" i="14"/>
  <c r="A252" i="14"/>
  <c r="Z251" i="14"/>
  <c r="Y251" i="14"/>
  <c r="X251" i="14"/>
  <c r="W251" i="14"/>
  <c r="V251" i="14"/>
  <c r="U251" i="14"/>
  <c r="T251" i="14"/>
  <c r="S251" i="14"/>
  <c r="R251" i="14"/>
  <c r="Q251" i="14"/>
  <c r="P251" i="14"/>
  <c r="O251" i="14"/>
  <c r="N251" i="14"/>
  <c r="M251" i="14"/>
  <c r="L251" i="14"/>
  <c r="K251" i="14"/>
  <c r="J251" i="14"/>
  <c r="I251" i="14"/>
  <c r="H251" i="14"/>
  <c r="G251" i="14"/>
  <c r="F251" i="14"/>
  <c r="E251" i="14"/>
  <c r="D251" i="14"/>
  <c r="C251" i="14"/>
  <c r="B251" i="14"/>
  <c r="A251" i="14"/>
  <c r="Z250" i="14"/>
  <c r="Y250" i="14"/>
  <c r="X250" i="14"/>
  <c r="W250" i="14"/>
  <c r="V250" i="14"/>
  <c r="U250" i="14"/>
  <c r="T250" i="14"/>
  <c r="S250" i="14"/>
  <c r="R250" i="14"/>
  <c r="Q250" i="14"/>
  <c r="P250" i="14"/>
  <c r="O250" i="14"/>
  <c r="N250" i="14"/>
  <c r="M250" i="14"/>
  <c r="L250" i="14"/>
  <c r="K250" i="14"/>
  <c r="J250" i="14"/>
  <c r="I250" i="14"/>
  <c r="H250" i="14"/>
  <c r="G250" i="14"/>
  <c r="F250" i="14"/>
  <c r="E250" i="14"/>
  <c r="D250" i="14"/>
  <c r="C250" i="14"/>
  <c r="B250" i="14"/>
  <c r="A250" i="14"/>
  <c r="Z249" i="14"/>
  <c r="Y249" i="14"/>
  <c r="X249" i="14"/>
  <c r="W249" i="14"/>
  <c r="V249" i="14"/>
  <c r="U249" i="14"/>
  <c r="T249" i="14"/>
  <c r="S249" i="14"/>
  <c r="R249" i="14"/>
  <c r="Q249" i="14"/>
  <c r="P249" i="14"/>
  <c r="O249" i="14"/>
  <c r="N249" i="14"/>
  <c r="M249" i="14"/>
  <c r="L249" i="14"/>
  <c r="K249" i="14"/>
  <c r="J249" i="14"/>
  <c r="I249" i="14"/>
  <c r="H249" i="14"/>
  <c r="G249" i="14"/>
  <c r="F249" i="14"/>
  <c r="E249" i="14"/>
  <c r="D249" i="14"/>
  <c r="C249" i="14"/>
  <c r="B249" i="14"/>
  <c r="A249" i="14"/>
  <c r="Z248" i="14"/>
  <c r="Y248" i="14"/>
  <c r="X248" i="14"/>
  <c r="W248" i="14"/>
  <c r="V248" i="14"/>
  <c r="U248" i="14"/>
  <c r="T248" i="14"/>
  <c r="S248" i="14"/>
  <c r="R248" i="14"/>
  <c r="Q248" i="14"/>
  <c r="P248" i="14"/>
  <c r="O248" i="14"/>
  <c r="N248" i="14"/>
  <c r="M248" i="14"/>
  <c r="L248" i="14"/>
  <c r="K248" i="14"/>
  <c r="J248" i="14"/>
  <c r="I248" i="14"/>
  <c r="H248" i="14"/>
  <c r="G248" i="14"/>
  <c r="F248" i="14"/>
  <c r="E248" i="14"/>
  <c r="D248" i="14"/>
  <c r="C248" i="14"/>
  <c r="B248" i="14"/>
  <c r="A248" i="14"/>
  <c r="Z247" i="14"/>
  <c r="Y247" i="14"/>
  <c r="X247" i="14"/>
  <c r="W247" i="14"/>
  <c r="V247" i="14"/>
  <c r="U247" i="14"/>
  <c r="T247" i="14"/>
  <c r="S247" i="14"/>
  <c r="R247" i="14"/>
  <c r="Q247" i="14"/>
  <c r="P247" i="14"/>
  <c r="O247" i="14"/>
  <c r="N247" i="14"/>
  <c r="M247" i="14"/>
  <c r="L247" i="14"/>
  <c r="K247" i="14"/>
  <c r="J247" i="14"/>
  <c r="I247" i="14"/>
  <c r="H247" i="14"/>
  <c r="G247" i="14"/>
  <c r="F247" i="14"/>
  <c r="E247" i="14"/>
  <c r="D247" i="14"/>
  <c r="C247" i="14"/>
  <c r="B247" i="14"/>
  <c r="A247" i="14"/>
  <c r="Z246" i="14"/>
  <c r="Y246" i="14"/>
  <c r="X246" i="14"/>
  <c r="W246" i="14"/>
  <c r="V246" i="14"/>
  <c r="U246" i="14"/>
  <c r="T246" i="14"/>
  <c r="S246" i="14"/>
  <c r="R246" i="14"/>
  <c r="Q246" i="14"/>
  <c r="P246" i="14"/>
  <c r="O246" i="14"/>
  <c r="N246" i="14"/>
  <c r="M246" i="14"/>
  <c r="L246" i="14"/>
  <c r="K246" i="14"/>
  <c r="J246" i="14"/>
  <c r="I246" i="14"/>
  <c r="H246" i="14"/>
  <c r="G246" i="14"/>
  <c r="F246" i="14"/>
  <c r="E246" i="14"/>
  <c r="D246" i="14"/>
  <c r="C246" i="14"/>
  <c r="B246" i="14"/>
  <c r="A246" i="14"/>
  <c r="Z245" i="14"/>
  <c r="Y245" i="14"/>
  <c r="X245" i="14"/>
  <c r="W245" i="14"/>
  <c r="V245" i="14"/>
  <c r="U245" i="14"/>
  <c r="T245" i="14"/>
  <c r="S245" i="14"/>
  <c r="R245" i="14"/>
  <c r="Q245" i="14"/>
  <c r="P245" i="14"/>
  <c r="O245" i="14"/>
  <c r="N245" i="14"/>
  <c r="M245" i="14"/>
  <c r="L245" i="14"/>
  <c r="K245" i="14"/>
  <c r="J245" i="14"/>
  <c r="I245" i="14"/>
  <c r="H245" i="14"/>
  <c r="G245" i="14"/>
  <c r="F245" i="14"/>
  <c r="E245" i="14"/>
  <c r="D245" i="14"/>
  <c r="C245" i="14"/>
  <c r="B245" i="14"/>
  <c r="A245" i="14"/>
  <c r="Z244" i="14"/>
  <c r="Y244" i="14"/>
  <c r="X244" i="14"/>
  <c r="W244" i="14"/>
  <c r="V244" i="14"/>
  <c r="U244" i="14"/>
  <c r="T244" i="14"/>
  <c r="S244" i="14"/>
  <c r="R244" i="14"/>
  <c r="Q244" i="14"/>
  <c r="P244" i="14"/>
  <c r="O244" i="14"/>
  <c r="N244" i="14"/>
  <c r="M244" i="14"/>
  <c r="L244" i="14"/>
  <c r="K244" i="14"/>
  <c r="J244" i="14"/>
  <c r="I244" i="14"/>
  <c r="H244" i="14"/>
  <c r="G244" i="14"/>
  <c r="F244" i="14"/>
  <c r="E244" i="14"/>
  <c r="D244" i="14"/>
  <c r="C244" i="14"/>
  <c r="B244" i="14"/>
  <c r="A244" i="14"/>
  <c r="Z243" i="14"/>
  <c r="Y243" i="14"/>
  <c r="X243" i="14"/>
  <c r="W243" i="14"/>
  <c r="V243" i="14"/>
  <c r="U243" i="14"/>
  <c r="T243" i="14"/>
  <c r="S243" i="14"/>
  <c r="R243" i="14"/>
  <c r="Q243" i="14"/>
  <c r="P243" i="14"/>
  <c r="O243" i="14"/>
  <c r="N243" i="14"/>
  <c r="M243" i="14"/>
  <c r="L243" i="14"/>
  <c r="K243" i="14"/>
  <c r="J243" i="14"/>
  <c r="I243" i="14"/>
  <c r="H243" i="14"/>
  <c r="G243" i="14"/>
  <c r="F243" i="14"/>
  <c r="E243" i="14"/>
  <c r="D243" i="14"/>
  <c r="C243" i="14"/>
  <c r="B243" i="14"/>
  <c r="A243" i="14"/>
  <c r="Z242" i="14"/>
  <c r="Y242" i="14"/>
  <c r="X242" i="14"/>
  <c r="W242" i="14"/>
  <c r="V242" i="14"/>
  <c r="U242" i="14"/>
  <c r="T242" i="14"/>
  <c r="S242" i="14"/>
  <c r="R242" i="14"/>
  <c r="Q242" i="14"/>
  <c r="P242" i="14"/>
  <c r="O242" i="14"/>
  <c r="N242" i="14"/>
  <c r="M242" i="14"/>
  <c r="L242" i="14"/>
  <c r="K242" i="14"/>
  <c r="J242" i="14"/>
  <c r="I242" i="14"/>
  <c r="H242" i="14"/>
  <c r="G242" i="14"/>
  <c r="F242" i="14"/>
  <c r="E242" i="14"/>
  <c r="D242" i="14"/>
  <c r="C242" i="14"/>
  <c r="B242" i="14"/>
  <c r="A242" i="14"/>
  <c r="Z241" i="14"/>
  <c r="Y241" i="14"/>
  <c r="X241" i="14"/>
  <c r="W241" i="14"/>
  <c r="V241" i="14"/>
  <c r="U241" i="14"/>
  <c r="T241" i="14"/>
  <c r="S241" i="14"/>
  <c r="R241" i="14"/>
  <c r="Q241" i="14"/>
  <c r="P241" i="14"/>
  <c r="O241" i="14"/>
  <c r="N241" i="14"/>
  <c r="M241" i="14"/>
  <c r="L241" i="14"/>
  <c r="K241" i="14"/>
  <c r="J241" i="14"/>
  <c r="I241" i="14"/>
  <c r="H241" i="14"/>
  <c r="G241" i="14"/>
  <c r="F241" i="14"/>
  <c r="E241" i="14"/>
  <c r="D241" i="14"/>
  <c r="C241" i="14"/>
  <c r="B241" i="14"/>
  <c r="A241" i="14"/>
  <c r="Z240" i="14"/>
  <c r="Y240" i="14"/>
  <c r="X240" i="14"/>
  <c r="W240" i="14"/>
  <c r="V240" i="14"/>
  <c r="U240" i="14"/>
  <c r="T240" i="14"/>
  <c r="S240" i="14"/>
  <c r="R240" i="14"/>
  <c r="Q240" i="14"/>
  <c r="P240" i="14"/>
  <c r="O240" i="14"/>
  <c r="N240" i="14"/>
  <c r="M240" i="14"/>
  <c r="L240" i="14"/>
  <c r="K240" i="14"/>
  <c r="J240" i="14"/>
  <c r="I240" i="14"/>
  <c r="H240" i="14"/>
  <c r="G240" i="14"/>
  <c r="F240" i="14"/>
  <c r="E240" i="14"/>
  <c r="D240" i="14"/>
  <c r="C240" i="14"/>
  <c r="B240" i="14"/>
  <c r="A240" i="14"/>
  <c r="Z239" i="14"/>
  <c r="Y239" i="14"/>
  <c r="X239" i="14"/>
  <c r="W239" i="14"/>
  <c r="V239" i="14"/>
  <c r="U239" i="14"/>
  <c r="T239" i="14"/>
  <c r="S239" i="14"/>
  <c r="R239" i="14"/>
  <c r="Q239" i="14"/>
  <c r="P239" i="14"/>
  <c r="O239" i="14"/>
  <c r="N239" i="14"/>
  <c r="M239" i="14"/>
  <c r="L239" i="14"/>
  <c r="K239" i="14"/>
  <c r="J239" i="14"/>
  <c r="I239" i="14"/>
  <c r="H239" i="14"/>
  <c r="G239" i="14"/>
  <c r="F239" i="14"/>
  <c r="E239" i="14"/>
  <c r="D239" i="14"/>
  <c r="C239" i="14"/>
  <c r="B239" i="14"/>
  <c r="A239" i="14"/>
  <c r="Z238" i="14"/>
  <c r="Y238" i="14"/>
  <c r="X238" i="14"/>
  <c r="W238" i="14"/>
  <c r="V238" i="14"/>
  <c r="U238" i="14"/>
  <c r="T238" i="14"/>
  <c r="S238" i="14"/>
  <c r="R238" i="14"/>
  <c r="Q238" i="14"/>
  <c r="P238" i="14"/>
  <c r="O238" i="14"/>
  <c r="N238" i="14"/>
  <c r="M238" i="14"/>
  <c r="L238" i="14"/>
  <c r="K238" i="14"/>
  <c r="J238" i="14"/>
  <c r="I238" i="14"/>
  <c r="H238" i="14"/>
  <c r="G238" i="14"/>
  <c r="F238" i="14"/>
  <c r="E238" i="14"/>
  <c r="D238" i="14"/>
  <c r="C238" i="14"/>
  <c r="B238" i="14"/>
  <c r="A238" i="14"/>
  <c r="Z237" i="14"/>
  <c r="Y237" i="14"/>
  <c r="X237" i="14"/>
  <c r="W237" i="14"/>
  <c r="V237" i="14"/>
  <c r="U237" i="14"/>
  <c r="T237" i="14"/>
  <c r="S237" i="14"/>
  <c r="R237" i="14"/>
  <c r="Q237" i="14"/>
  <c r="P237" i="14"/>
  <c r="O237" i="14"/>
  <c r="N237" i="14"/>
  <c r="M237" i="14"/>
  <c r="L237" i="14"/>
  <c r="K237" i="14"/>
  <c r="J237" i="14"/>
  <c r="I237" i="14"/>
  <c r="H237" i="14"/>
  <c r="G237" i="14"/>
  <c r="F237" i="14"/>
  <c r="E237" i="14"/>
  <c r="D237" i="14"/>
  <c r="C237" i="14"/>
  <c r="B237" i="14"/>
  <c r="A237" i="14"/>
  <c r="Z236" i="14"/>
  <c r="Y236" i="14"/>
  <c r="X236" i="14"/>
  <c r="W236" i="14"/>
  <c r="V236" i="14"/>
  <c r="U236" i="14"/>
  <c r="T236" i="14"/>
  <c r="S236" i="14"/>
  <c r="R236" i="14"/>
  <c r="Q236" i="14"/>
  <c r="P236" i="14"/>
  <c r="O236" i="14"/>
  <c r="N236" i="14"/>
  <c r="M236" i="14"/>
  <c r="L236" i="14"/>
  <c r="K236" i="14"/>
  <c r="J236" i="14"/>
  <c r="I236" i="14"/>
  <c r="H236" i="14"/>
  <c r="G236" i="14"/>
  <c r="F236" i="14"/>
  <c r="E236" i="14"/>
  <c r="D236" i="14"/>
  <c r="C236" i="14"/>
  <c r="B236" i="14"/>
  <c r="A236" i="14"/>
  <c r="Z235" i="14"/>
  <c r="Y235" i="14"/>
  <c r="X235" i="14"/>
  <c r="W235" i="14"/>
  <c r="V235" i="14"/>
  <c r="U235" i="14"/>
  <c r="T235" i="14"/>
  <c r="S235" i="14"/>
  <c r="R235" i="14"/>
  <c r="Q235" i="14"/>
  <c r="P235" i="14"/>
  <c r="O235" i="14"/>
  <c r="N235" i="14"/>
  <c r="M235" i="14"/>
  <c r="L235" i="14"/>
  <c r="K235" i="14"/>
  <c r="J235" i="14"/>
  <c r="I235" i="14"/>
  <c r="H235" i="14"/>
  <c r="G235" i="14"/>
  <c r="F235" i="14"/>
  <c r="E235" i="14"/>
  <c r="D235" i="14"/>
  <c r="C235" i="14"/>
  <c r="B235" i="14"/>
  <c r="A235" i="14"/>
  <c r="Z234" i="14"/>
  <c r="Y234" i="14"/>
  <c r="X234" i="14"/>
  <c r="W234" i="14"/>
  <c r="V234" i="14"/>
  <c r="U234" i="14"/>
  <c r="T234" i="14"/>
  <c r="S234" i="14"/>
  <c r="R234" i="14"/>
  <c r="Q234" i="14"/>
  <c r="P234" i="14"/>
  <c r="O234" i="14"/>
  <c r="N234" i="14"/>
  <c r="M234" i="14"/>
  <c r="L234" i="14"/>
  <c r="K234" i="14"/>
  <c r="J234" i="14"/>
  <c r="I234" i="14"/>
  <c r="H234" i="14"/>
  <c r="G234" i="14"/>
  <c r="F234" i="14"/>
  <c r="E234" i="14"/>
  <c r="D234" i="14"/>
  <c r="C234" i="14"/>
  <c r="B234" i="14"/>
  <c r="A234" i="14"/>
  <c r="Z233" i="14"/>
  <c r="Y233" i="14"/>
  <c r="X233" i="14"/>
  <c r="W233" i="14"/>
  <c r="V233" i="14"/>
  <c r="U233" i="14"/>
  <c r="T233" i="14"/>
  <c r="S233" i="14"/>
  <c r="R233" i="14"/>
  <c r="Q233" i="14"/>
  <c r="P233" i="14"/>
  <c r="O233" i="14"/>
  <c r="N233" i="14"/>
  <c r="M233" i="14"/>
  <c r="L233" i="14"/>
  <c r="K233" i="14"/>
  <c r="J233" i="14"/>
  <c r="I233" i="14"/>
  <c r="H233" i="14"/>
  <c r="G233" i="14"/>
  <c r="F233" i="14"/>
  <c r="E233" i="14"/>
  <c r="D233" i="14"/>
  <c r="C233" i="14"/>
  <c r="B233" i="14"/>
  <c r="A233" i="14"/>
  <c r="Z232" i="14"/>
  <c r="Y232" i="14"/>
  <c r="X232" i="14"/>
  <c r="W232" i="14"/>
  <c r="V232" i="14"/>
  <c r="U232" i="14"/>
  <c r="T232" i="14"/>
  <c r="S232" i="14"/>
  <c r="R232" i="14"/>
  <c r="Q232" i="14"/>
  <c r="P232" i="14"/>
  <c r="O232" i="14"/>
  <c r="N232" i="14"/>
  <c r="M232" i="14"/>
  <c r="L232" i="14"/>
  <c r="K232" i="14"/>
  <c r="J232" i="14"/>
  <c r="I232" i="14"/>
  <c r="H232" i="14"/>
  <c r="G232" i="14"/>
  <c r="F232" i="14"/>
  <c r="E232" i="14"/>
  <c r="D232" i="14"/>
  <c r="C232" i="14"/>
  <c r="B232" i="14"/>
  <c r="A232" i="14"/>
  <c r="Z231" i="14"/>
  <c r="Y231" i="14"/>
  <c r="X231" i="14"/>
  <c r="W231" i="14"/>
  <c r="V231" i="14"/>
  <c r="U231" i="14"/>
  <c r="T231" i="14"/>
  <c r="S231" i="14"/>
  <c r="R231" i="14"/>
  <c r="Q231" i="14"/>
  <c r="P231" i="14"/>
  <c r="O231" i="14"/>
  <c r="N231" i="14"/>
  <c r="M231" i="14"/>
  <c r="L231" i="14"/>
  <c r="K231" i="14"/>
  <c r="J231" i="14"/>
  <c r="I231" i="14"/>
  <c r="H231" i="14"/>
  <c r="G231" i="14"/>
  <c r="F231" i="14"/>
  <c r="E231" i="14"/>
  <c r="D231" i="14"/>
  <c r="C231" i="14"/>
  <c r="B231" i="14"/>
  <c r="A231" i="14"/>
  <c r="Z230" i="14"/>
  <c r="Y230" i="14"/>
  <c r="X230" i="14"/>
  <c r="W230" i="14"/>
  <c r="V230" i="14"/>
  <c r="U230" i="14"/>
  <c r="T230" i="14"/>
  <c r="S230" i="14"/>
  <c r="R230" i="14"/>
  <c r="Q230" i="14"/>
  <c r="P230" i="14"/>
  <c r="O230" i="14"/>
  <c r="N230" i="14"/>
  <c r="M230" i="14"/>
  <c r="L230" i="14"/>
  <c r="K230" i="14"/>
  <c r="J230" i="14"/>
  <c r="I230" i="14"/>
  <c r="H230" i="14"/>
  <c r="G230" i="14"/>
  <c r="F230" i="14"/>
  <c r="E230" i="14"/>
  <c r="D230" i="14"/>
  <c r="C230" i="14"/>
  <c r="B230" i="14"/>
  <c r="A230" i="14"/>
  <c r="Z229" i="14"/>
  <c r="Y229" i="14"/>
  <c r="X229" i="14"/>
  <c r="W229" i="14"/>
  <c r="V229" i="14"/>
  <c r="U229" i="14"/>
  <c r="T229" i="14"/>
  <c r="S229" i="14"/>
  <c r="R229" i="14"/>
  <c r="Q229" i="14"/>
  <c r="P229" i="14"/>
  <c r="O229" i="14"/>
  <c r="N229" i="14"/>
  <c r="M229" i="14"/>
  <c r="L229" i="14"/>
  <c r="K229" i="14"/>
  <c r="J229" i="14"/>
  <c r="I229" i="14"/>
  <c r="H229" i="14"/>
  <c r="G229" i="14"/>
  <c r="F229" i="14"/>
  <c r="E229" i="14"/>
  <c r="D229" i="14"/>
  <c r="C229" i="14"/>
  <c r="B229" i="14"/>
  <c r="A229" i="14"/>
  <c r="Z228" i="14"/>
  <c r="Y228" i="14"/>
  <c r="X228" i="14"/>
  <c r="W228" i="14"/>
  <c r="V228" i="14"/>
  <c r="U228" i="14"/>
  <c r="T228" i="14"/>
  <c r="S228" i="14"/>
  <c r="R228" i="14"/>
  <c r="Q228" i="14"/>
  <c r="P228" i="14"/>
  <c r="O228" i="14"/>
  <c r="N228" i="14"/>
  <c r="M228" i="14"/>
  <c r="L228" i="14"/>
  <c r="K228" i="14"/>
  <c r="J228" i="14"/>
  <c r="I228" i="14"/>
  <c r="H228" i="14"/>
  <c r="G228" i="14"/>
  <c r="F228" i="14"/>
  <c r="E228" i="14"/>
  <c r="D228" i="14"/>
  <c r="C228" i="14"/>
  <c r="B228" i="14"/>
  <c r="A228" i="14"/>
  <c r="Z227" i="14"/>
  <c r="Y227" i="14"/>
  <c r="X227" i="14"/>
  <c r="W227" i="14"/>
  <c r="V227" i="14"/>
  <c r="U227" i="14"/>
  <c r="T227" i="14"/>
  <c r="S227" i="14"/>
  <c r="R227" i="14"/>
  <c r="Q227" i="14"/>
  <c r="P227" i="14"/>
  <c r="O227" i="14"/>
  <c r="N227" i="14"/>
  <c r="M227" i="14"/>
  <c r="L227" i="14"/>
  <c r="K227" i="14"/>
  <c r="J227" i="14"/>
  <c r="I227" i="14"/>
  <c r="H227" i="14"/>
  <c r="G227" i="14"/>
  <c r="F227" i="14"/>
  <c r="E227" i="14"/>
  <c r="D227" i="14"/>
  <c r="C227" i="14"/>
  <c r="B227" i="14"/>
  <c r="A227" i="14"/>
  <c r="Z226" i="14"/>
  <c r="Y226" i="14"/>
  <c r="X226" i="14"/>
  <c r="W226" i="14"/>
  <c r="V226" i="14"/>
  <c r="U226" i="14"/>
  <c r="T226" i="14"/>
  <c r="S226" i="14"/>
  <c r="R226" i="14"/>
  <c r="Q226" i="14"/>
  <c r="P226" i="14"/>
  <c r="O226" i="14"/>
  <c r="N226" i="14"/>
  <c r="M226" i="14"/>
  <c r="L226" i="14"/>
  <c r="K226" i="14"/>
  <c r="J226" i="14"/>
  <c r="I226" i="14"/>
  <c r="H226" i="14"/>
  <c r="G226" i="14"/>
  <c r="F226" i="14"/>
  <c r="E226" i="14"/>
  <c r="D226" i="14"/>
  <c r="C226" i="14"/>
  <c r="B226" i="14"/>
  <c r="A226" i="14"/>
  <c r="Z225" i="14"/>
  <c r="Y225" i="14"/>
  <c r="X225" i="14"/>
  <c r="W225" i="14"/>
  <c r="V225" i="14"/>
  <c r="U225" i="14"/>
  <c r="T225" i="14"/>
  <c r="S225" i="14"/>
  <c r="R225" i="14"/>
  <c r="Q225" i="14"/>
  <c r="P225" i="14"/>
  <c r="O225" i="14"/>
  <c r="N225" i="14"/>
  <c r="M225" i="14"/>
  <c r="L225" i="14"/>
  <c r="K225" i="14"/>
  <c r="J225" i="14"/>
  <c r="I225" i="14"/>
  <c r="H225" i="14"/>
  <c r="G225" i="14"/>
  <c r="F225" i="14"/>
  <c r="E225" i="14"/>
  <c r="D225" i="14"/>
  <c r="C225" i="14"/>
  <c r="B225" i="14"/>
  <c r="A225" i="14"/>
  <c r="Z224" i="14"/>
  <c r="Y224" i="14"/>
  <c r="X224" i="14"/>
  <c r="W224" i="14"/>
  <c r="V224" i="14"/>
  <c r="U224" i="14"/>
  <c r="T224" i="14"/>
  <c r="S224" i="14"/>
  <c r="R224" i="14"/>
  <c r="Q224" i="14"/>
  <c r="P224" i="14"/>
  <c r="O224" i="14"/>
  <c r="N224" i="14"/>
  <c r="M224" i="14"/>
  <c r="L224" i="14"/>
  <c r="K224" i="14"/>
  <c r="J224" i="14"/>
  <c r="I224" i="14"/>
  <c r="H224" i="14"/>
  <c r="G224" i="14"/>
  <c r="F224" i="14"/>
  <c r="E224" i="14"/>
  <c r="D224" i="14"/>
  <c r="C224" i="14"/>
  <c r="B224" i="14"/>
  <c r="A224" i="14"/>
  <c r="Z223" i="14"/>
  <c r="Y223" i="14"/>
  <c r="X223" i="14"/>
  <c r="W223" i="14"/>
  <c r="V223" i="14"/>
  <c r="U223" i="14"/>
  <c r="T223" i="14"/>
  <c r="S223" i="14"/>
  <c r="R223" i="14"/>
  <c r="Q223" i="14"/>
  <c r="P223" i="14"/>
  <c r="O223" i="14"/>
  <c r="N223" i="14"/>
  <c r="M223" i="14"/>
  <c r="L223" i="14"/>
  <c r="K223" i="14"/>
  <c r="J223" i="14"/>
  <c r="I223" i="14"/>
  <c r="H223" i="14"/>
  <c r="G223" i="14"/>
  <c r="F223" i="14"/>
  <c r="E223" i="14"/>
  <c r="D223" i="14"/>
  <c r="C223" i="14"/>
  <c r="B223" i="14"/>
  <c r="A223" i="14"/>
  <c r="Z222" i="14"/>
  <c r="Y222" i="14"/>
  <c r="X222" i="14"/>
  <c r="W222" i="14"/>
  <c r="V222" i="14"/>
  <c r="U222" i="14"/>
  <c r="T222" i="14"/>
  <c r="S222" i="14"/>
  <c r="R222" i="14"/>
  <c r="Q222" i="14"/>
  <c r="P222" i="14"/>
  <c r="O222" i="14"/>
  <c r="N222" i="14"/>
  <c r="M222" i="14"/>
  <c r="L222" i="14"/>
  <c r="K222" i="14"/>
  <c r="J222" i="14"/>
  <c r="I222" i="14"/>
  <c r="H222" i="14"/>
  <c r="G222" i="14"/>
  <c r="F222" i="14"/>
  <c r="E222" i="14"/>
  <c r="D222" i="14"/>
  <c r="C222" i="14"/>
  <c r="B222" i="14"/>
  <c r="A222" i="14"/>
  <c r="Z221" i="14"/>
  <c r="Y221" i="14"/>
  <c r="X221" i="14"/>
  <c r="W221" i="14"/>
  <c r="V221" i="14"/>
  <c r="U221" i="14"/>
  <c r="T221" i="14"/>
  <c r="S221" i="14"/>
  <c r="R221" i="14"/>
  <c r="Q221" i="14"/>
  <c r="P221" i="14"/>
  <c r="O221" i="14"/>
  <c r="N221" i="14"/>
  <c r="M221" i="14"/>
  <c r="L221" i="14"/>
  <c r="K221" i="14"/>
  <c r="J221" i="14"/>
  <c r="I221" i="14"/>
  <c r="H221" i="14"/>
  <c r="G221" i="14"/>
  <c r="F221" i="14"/>
  <c r="E221" i="14"/>
  <c r="D221" i="14"/>
  <c r="C221" i="14"/>
  <c r="B221" i="14"/>
  <c r="A221" i="14"/>
  <c r="Z220" i="14"/>
  <c r="Y220" i="14"/>
  <c r="X220" i="14"/>
  <c r="W220" i="14"/>
  <c r="V220" i="14"/>
  <c r="U220" i="14"/>
  <c r="T220" i="14"/>
  <c r="S220" i="14"/>
  <c r="R220" i="14"/>
  <c r="Q220" i="14"/>
  <c r="P220" i="14"/>
  <c r="O220" i="14"/>
  <c r="N220" i="14"/>
  <c r="M220" i="14"/>
  <c r="L220" i="14"/>
  <c r="K220" i="14"/>
  <c r="J220" i="14"/>
  <c r="I220" i="14"/>
  <c r="H220" i="14"/>
  <c r="G220" i="14"/>
  <c r="F220" i="14"/>
  <c r="E220" i="14"/>
  <c r="D220" i="14"/>
  <c r="C220" i="14"/>
  <c r="B220" i="14"/>
  <c r="A220" i="14"/>
  <c r="Z219" i="14"/>
  <c r="Y219" i="14"/>
  <c r="X219" i="14"/>
  <c r="W219" i="14"/>
  <c r="V219" i="14"/>
  <c r="U219" i="14"/>
  <c r="T219" i="14"/>
  <c r="S219" i="14"/>
  <c r="R219" i="14"/>
  <c r="Q219" i="14"/>
  <c r="P219" i="14"/>
  <c r="O219" i="14"/>
  <c r="N219" i="14"/>
  <c r="M219" i="14"/>
  <c r="L219" i="14"/>
  <c r="K219" i="14"/>
  <c r="J219" i="14"/>
  <c r="I219" i="14"/>
  <c r="H219" i="14"/>
  <c r="G219" i="14"/>
  <c r="F219" i="14"/>
  <c r="E219" i="14"/>
  <c r="D219" i="14"/>
  <c r="C219" i="14"/>
  <c r="B219" i="14"/>
  <c r="A219" i="14"/>
  <c r="Z218" i="14"/>
  <c r="Y218" i="14"/>
  <c r="X218" i="14"/>
  <c r="W218" i="14"/>
  <c r="V218" i="14"/>
  <c r="U218" i="14"/>
  <c r="T218" i="14"/>
  <c r="S218" i="14"/>
  <c r="R218" i="14"/>
  <c r="Q218" i="14"/>
  <c r="P218" i="14"/>
  <c r="O218" i="14"/>
  <c r="N218" i="14"/>
  <c r="M218" i="14"/>
  <c r="L218" i="14"/>
  <c r="K218" i="14"/>
  <c r="J218" i="14"/>
  <c r="I218" i="14"/>
  <c r="H218" i="14"/>
  <c r="G218" i="14"/>
  <c r="F218" i="14"/>
  <c r="E218" i="14"/>
  <c r="D218" i="14"/>
  <c r="C218" i="14"/>
  <c r="B218" i="14"/>
  <c r="A218" i="14"/>
  <c r="Z217" i="14"/>
  <c r="Y217" i="14"/>
  <c r="X217" i="14"/>
  <c r="W217" i="14"/>
  <c r="V217" i="14"/>
  <c r="U217" i="14"/>
  <c r="T217" i="14"/>
  <c r="S217" i="14"/>
  <c r="R217" i="14"/>
  <c r="Q217" i="14"/>
  <c r="P217" i="14"/>
  <c r="O217" i="14"/>
  <c r="N217" i="14"/>
  <c r="M217" i="14"/>
  <c r="L217" i="14"/>
  <c r="K217" i="14"/>
  <c r="J217" i="14"/>
  <c r="I217" i="14"/>
  <c r="H217" i="14"/>
  <c r="G217" i="14"/>
  <c r="F217" i="14"/>
  <c r="E217" i="14"/>
  <c r="D217" i="14"/>
  <c r="C217" i="14"/>
  <c r="B217" i="14"/>
  <c r="A217" i="14"/>
  <c r="Z216" i="14"/>
  <c r="Y216" i="14"/>
  <c r="X216" i="14"/>
  <c r="W216" i="14"/>
  <c r="V216" i="14"/>
  <c r="U216" i="14"/>
  <c r="T216" i="14"/>
  <c r="S216" i="14"/>
  <c r="R216" i="14"/>
  <c r="Q216" i="14"/>
  <c r="P216" i="14"/>
  <c r="O216" i="14"/>
  <c r="N216" i="14"/>
  <c r="M216" i="14"/>
  <c r="L216" i="14"/>
  <c r="K216" i="14"/>
  <c r="J216" i="14"/>
  <c r="I216" i="14"/>
  <c r="H216" i="14"/>
  <c r="G216" i="14"/>
  <c r="F216" i="14"/>
  <c r="E216" i="14"/>
  <c r="D216" i="14"/>
  <c r="C216" i="14"/>
  <c r="B216" i="14"/>
  <c r="A216" i="14"/>
  <c r="Z215" i="14"/>
  <c r="Y215" i="14"/>
  <c r="X215" i="14"/>
  <c r="W215" i="14"/>
  <c r="V215" i="14"/>
  <c r="U215" i="14"/>
  <c r="T215" i="14"/>
  <c r="S215" i="14"/>
  <c r="R215" i="14"/>
  <c r="Q215" i="14"/>
  <c r="P215" i="14"/>
  <c r="O215" i="14"/>
  <c r="N215" i="14"/>
  <c r="M215" i="14"/>
  <c r="L215" i="14"/>
  <c r="K215" i="14"/>
  <c r="J215" i="14"/>
  <c r="I215" i="14"/>
  <c r="H215" i="14"/>
  <c r="G215" i="14"/>
  <c r="F215" i="14"/>
  <c r="E215" i="14"/>
  <c r="D215" i="14"/>
  <c r="C215" i="14"/>
  <c r="B215" i="14"/>
  <c r="A215" i="14"/>
  <c r="Z214" i="14"/>
  <c r="Y214" i="14"/>
  <c r="X214" i="14"/>
  <c r="W214" i="14"/>
  <c r="V214" i="14"/>
  <c r="U214" i="14"/>
  <c r="T214" i="14"/>
  <c r="S214" i="14"/>
  <c r="R214" i="14"/>
  <c r="Q214" i="14"/>
  <c r="P214" i="14"/>
  <c r="O214" i="14"/>
  <c r="N214" i="14"/>
  <c r="M214" i="14"/>
  <c r="L214" i="14"/>
  <c r="K214" i="14"/>
  <c r="J214" i="14"/>
  <c r="I214" i="14"/>
  <c r="H214" i="14"/>
  <c r="G214" i="14"/>
  <c r="F214" i="14"/>
  <c r="E214" i="14"/>
  <c r="D214" i="14"/>
  <c r="C214" i="14"/>
  <c r="B214" i="14"/>
  <c r="A214" i="14"/>
  <c r="Z213" i="14"/>
  <c r="Y213" i="14"/>
  <c r="X213" i="14"/>
  <c r="W213" i="14"/>
  <c r="V213" i="14"/>
  <c r="U213" i="14"/>
  <c r="T213" i="14"/>
  <c r="S213" i="14"/>
  <c r="R213" i="14"/>
  <c r="Q213" i="14"/>
  <c r="P213" i="14"/>
  <c r="O213" i="14"/>
  <c r="N213" i="14"/>
  <c r="M213" i="14"/>
  <c r="L213" i="14"/>
  <c r="K213" i="14"/>
  <c r="J213" i="14"/>
  <c r="I213" i="14"/>
  <c r="H213" i="14"/>
  <c r="G213" i="14"/>
  <c r="F213" i="14"/>
  <c r="E213" i="14"/>
  <c r="D213" i="14"/>
  <c r="C213" i="14"/>
  <c r="B213" i="14"/>
  <c r="A213" i="14"/>
  <c r="Z212" i="14"/>
  <c r="Y212" i="14"/>
  <c r="X212" i="14"/>
  <c r="W212" i="14"/>
  <c r="V212" i="14"/>
  <c r="U212" i="14"/>
  <c r="T212" i="14"/>
  <c r="S212" i="14"/>
  <c r="R212" i="14"/>
  <c r="Q212" i="14"/>
  <c r="P212" i="14"/>
  <c r="O212" i="14"/>
  <c r="N212" i="14"/>
  <c r="M212" i="14"/>
  <c r="L212" i="14"/>
  <c r="K212" i="14"/>
  <c r="J212" i="14"/>
  <c r="I212" i="14"/>
  <c r="H212" i="14"/>
  <c r="G212" i="14"/>
  <c r="F212" i="14"/>
  <c r="E212" i="14"/>
  <c r="D212" i="14"/>
  <c r="C212" i="14"/>
  <c r="B212" i="14"/>
  <c r="A212" i="14"/>
  <c r="Z211" i="14"/>
  <c r="Y211" i="14"/>
  <c r="X211" i="14"/>
  <c r="W211" i="14"/>
  <c r="V211" i="14"/>
  <c r="U211" i="14"/>
  <c r="T211" i="14"/>
  <c r="S211" i="14"/>
  <c r="R211" i="14"/>
  <c r="Q211" i="14"/>
  <c r="P211" i="14"/>
  <c r="O211" i="14"/>
  <c r="N211" i="14"/>
  <c r="M211" i="14"/>
  <c r="L211" i="14"/>
  <c r="K211" i="14"/>
  <c r="J211" i="14"/>
  <c r="I211" i="14"/>
  <c r="H211" i="14"/>
  <c r="G211" i="14"/>
  <c r="F211" i="14"/>
  <c r="E211" i="14"/>
  <c r="D211" i="14"/>
  <c r="C211" i="14"/>
  <c r="B211" i="14"/>
  <c r="A211" i="14"/>
  <c r="Z210" i="14"/>
  <c r="Y210" i="14"/>
  <c r="X210" i="14"/>
  <c r="W210" i="14"/>
  <c r="V210" i="14"/>
  <c r="U210" i="14"/>
  <c r="T210" i="14"/>
  <c r="S210" i="14"/>
  <c r="R210" i="14"/>
  <c r="Q210" i="14"/>
  <c r="P210" i="14"/>
  <c r="O210" i="14"/>
  <c r="N210" i="14"/>
  <c r="M210" i="14"/>
  <c r="L210" i="14"/>
  <c r="K210" i="14"/>
  <c r="J210" i="14"/>
  <c r="I210" i="14"/>
  <c r="H210" i="14"/>
  <c r="G210" i="14"/>
  <c r="F210" i="14"/>
  <c r="E210" i="14"/>
  <c r="D210" i="14"/>
  <c r="C210" i="14"/>
  <c r="B210" i="14"/>
  <c r="A210" i="14"/>
  <c r="Z209" i="14"/>
  <c r="Y209" i="14"/>
  <c r="X209" i="14"/>
  <c r="W209" i="14"/>
  <c r="V209" i="14"/>
  <c r="U209" i="14"/>
  <c r="T209" i="14"/>
  <c r="S209" i="14"/>
  <c r="R209" i="14"/>
  <c r="Q209" i="14"/>
  <c r="P209" i="14"/>
  <c r="O209" i="14"/>
  <c r="N209" i="14"/>
  <c r="M209" i="14"/>
  <c r="L209" i="14"/>
  <c r="K209" i="14"/>
  <c r="J209" i="14"/>
  <c r="I209" i="14"/>
  <c r="H209" i="14"/>
  <c r="G209" i="14"/>
  <c r="F209" i="14"/>
  <c r="E209" i="14"/>
  <c r="D209" i="14"/>
  <c r="C209" i="14"/>
  <c r="B209" i="14"/>
  <c r="A209" i="14"/>
  <c r="Z208" i="14"/>
  <c r="Y208" i="14"/>
  <c r="X208" i="14"/>
  <c r="W208" i="14"/>
  <c r="V208" i="14"/>
  <c r="U208" i="14"/>
  <c r="T208" i="14"/>
  <c r="S208" i="14"/>
  <c r="R208" i="14"/>
  <c r="Q208" i="14"/>
  <c r="P208" i="14"/>
  <c r="O208" i="14"/>
  <c r="N208" i="14"/>
  <c r="M208" i="14"/>
  <c r="L208" i="14"/>
  <c r="K208" i="14"/>
  <c r="J208" i="14"/>
  <c r="I208" i="14"/>
  <c r="H208" i="14"/>
  <c r="G208" i="14"/>
  <c r="F208" i="14"/>
  <c r="E208" i="14"/>
  <c r="D208" i="14"/>
  <c r="C208" i="14"/>
  <c r="B208" i="14"/>
  <c r="A208" i="14"/>
  <c r="Z207" i="14"/>
  <c r="Y207" i="14"/>
  <c r="X207" i="14"/>
  <c r="W207" i="14"/>
  <c r="V207" i="14"/>
  <c r="U207" i="14"/>
  <c r="T207" i="14"/>
  <c r="S207" i="14"/>
  <c r="R207" i="14"/>
  <c r="Q207" i="14"/>
  <c r="P207" i="14"/>
  <c r="O207" i="14"/>
  <c r="N207" i="14"/>
  <c r="M207" i="14"/>
  <c r="L207" i="14"/>
  <c r="K207" i="14"/>
  <c r="J207" i="14"/>
  <c r="I207" i="14"/>
  <c r="H207" i="14"/>
  <c r="G207" i="14"/>
  <c r="F207" i="14"/>
  <c r="E207" i="14"/>
  <c r="D207" i="14"/>
  <c r="C207" i="14"/>
  <c r="B207" i="14"/>
  <c r="A207" i="14"/>
  <c r="Z206" i="14"/>
  <c r="Y206" i="14"/>
  <c r="X206" i="14"/>
  <c r="W206" i="14"/>
  <c r="V206" i="14"/>
  <c r="U206" i="14"/>
  <c r="T206" i="14"/>
  <c r="S206" i="14"/>
  <c r="R206" i="14"/>
  <c r="Q206" i="14"/>
  <c r="P206" i="14"/>
  <c r="O206" i="14"/>
  <c r="N206" i="14"/>
  <c r="M206" i="14"/>
  <c r="L206" i="14"/>
  <c r="K206" i="14"/>
  <c r="J206" i="14"/>
  <c r="I206" i="14"/>
  <c r="H206" i="14"/>
  <c r="G206" i="14"/>
  <c r="F206" i="14"/>
  <c r="E206" i="14"/>
  <c r="D206" i="14"/>
  <c r="C206" i="14"/>
  <c r="B206" i="14"/>
  <c r="A206" i="14"/>
  <c r="Z205" i="14"/>
  <c r="Y205" i="14"/>
  <c r="X205" i="14"/>
  <c r="W205" i="14"/>
  <c r="V205" i="14"/>
  <c r="U205" i="14"/>
  <c r="T205" i="14"/>
  <c r="S205" i="14"/>
  <c r="R205" i="14"/>
  <c r="Q205" i="14"/>
  <c r="P205" i="14"/>
  <c r="O205" i="14"/>
  <c r="N205" i="14"/>
  <c r="M205" i="14"/>
  <c r="L205" i="14"/>
  <c r="K205" i="14"/>
  <c r="J205" i="14"/>
  <c r="I205" i="14"/>
  <c r="H205" i="14"/>
  <c r="G205" i="14"/>
  <c r="F205" i="14"/>
  <c r="E205" i="14"/>
  <c r="D205" i="14"/>
  <c r="C205" i="14"/>
  <c r="B205" i="14"/>
  <c r="A205" i="14"/>
  <c r="Z204" i="14"/>
  <c r="Y204" i="14"/>
  <c r="X204" i="14"/>
  <c r="W204" i="14"/>
  <c r="V204" i="14"/>
  <c r="U204" i="14"/>
  <c r="T204" i="14"/>
  <c r="S204" i="14"/>
  <c r="R204" i="14"/>
  <c r="Q204" i="14"/>
  <c r="P204" i="14"/>
  <c r="O204" i="14"/>
  <c r="N204" i="14"/>
  <c r="M204" i="14"/>
  <c r="L204" i="14"/>
  <c r="K204" i="14"/>
  <c r="J204" i="14"/>
  <c r="I204" i="14"/>
  <c r="H204" i="14"/>
  <c r="G204" i="14"/>
  <c r="F204" i="14"/>
  <c r="E204" i="14"/>
  <c r="D204" i="14"/>
  <c r="C204" i="14"/>
  <c r="B204" i="14"/>
  <c r="A204" i="14"/>
  <c r="Z203" i="14"/>
  <c r="Y203" i="14"/>
  <c r="X203" i="14"/>
  <c r="W203" i="14"/>
  <c r="V203" i="14"/>
  <c r="U203" i="14"/>
  <c r="T203" i="14"/>
  <c r="S203" i="14"/>
  <c r="R203" i="14"/>
  <c r="Q203" i="14"/>
  <c r="P203" i="14"/>
  <c r="O203" i="14"/>
  <c r="N203" i="14"/>
  <c r="M203" i="14"/>
  <c r="L203" i="14"/>
  <c r="K203" i="14"/>
  <c r="J203" i="14"/>
  <c r="I203" i="14"/>
  <c r="H203" i="14"/>
  <c r="G203" i="14"/>
  <c r="F203" i="14"/>
  <c r="E203" i="14"/>
  <c r="D203" i="14"/>
  <c r="C203" i="14"/>
  <c r="B203" i="14"/>
  <c r="A203" i="14"/>
  <c r="Z202" i="14"/>
  <c r="Y202" i="14"/>
  <c r="X202" i="14"/>
  <c r="W202" i="14"/>
  <c r="V202" i="14"/>
  <c r="U202" i="14"/>
  <c r="T202" i="14"/>
  <c r="S202" i="14"/>
  <c r="R202" i="14"/>
  <c r="Q202" i="14"/>
  <c r="P202" i="14"/>
  <c r="O202" i="14"/>
  <c r="N202" i="14"/>
  <c r="M202" i="14"/>
  <c r="L202" i="14"/>
  <c r="K202" i="14"/>
  <c r="J202" i="14"/>
  <c r="I202" i="14"/>
  <c r="H202" i="14"/>
  <c r="G202" i="14"/>
  <c r="F202" i="14"/>
  <c r="E202" i="14"/>
  <c r="D202" i="14"/>
  <c r="C202" i="14"/>
  <c r="B202" i="14"/>
  <c r="A202" i="14"/>
  <c r="Z201" i="14"/>
  <c r="Y201" i="14"/>
  <c r="X201" i="14"/>
  <c r="W201" i="14"/>
  <c r="V201" i="14"/>
  <c r="U201" i="14"/>
  <c r="T201" i="14"/>
  <c r="S201" i="14"/>
  <c r="R201" i="14"/>
  <c r="Q201" i="14"/>
  <c r="P201" i="14"/>
  <c r="O201" i="14"/>
  <c r="N201" i="14"/>
  <c r="M201" i="14"/>
  <c r="L201" i="14"/>
  <c r="K201" i="14"/>
  <c r="J201" i="14"/>
  <c r="I201" i="14"/>
  <c r="H201" i="14"/>
  <c r="G201" i="14"/>
  <c r="F201" i="14"/>
  <c r="E201" i="14"/>
  <c r="D201" i="14"/>
  <c r="C201" i="14"/>
  <c r="B201" i="14"/>
  <c r="A201" i="14"/>
  <c r="Z200" i="14"/>
  <c r="Y200" i="14"/>
  <c r="X200" i="14"/>
  <c r="W200" i="14"/>
  <c r="V200" i="14"/>
  <c r="U200" i="14"/>
  <c r="T200" i="14"/>
  <c r="S200" i="14"/>
  <c r="R200" i="14"/>
  <c r="Q200" i="14"/>
  <c r="P200" i="14"/>
  <c r="O200" i="14"/>
  <c r="N200" i="14"/>
  <c r="M200" i="14"/>
  <c r="L200" i="14"/>
  <c r="K200" i="14"/>
  <c r="J200" i="14"/>
  <c r="I200" i="14"/>
  <c r="H200" i="14"/>
  <c r="G200" i="14"/>
  <c r="F200" i="14"/>
  <c r="E200" i="14"/>
  <c r="D200" i="14"/>
  <c r="C200" i="14"/>
  <c r="B200" i="14"/>
  <c r="A200"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C199" i="14"/>
  <c r="B199" i="14"/>
  <c r="A199"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C198" i="14"/>
  <c r="B198" i="14"/>
  <c r="A198"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C197" i="14"/>
  <c r="B197" i="14"/>
  <c r="A197"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C196" i="14"/>
  <c r="B196" i="14"/>
  <c r="A196"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C195" i="14"/>
  <c r="B195" i="14"/>
  <c r="A195"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C194" i="14"/>
  <c r="B194" i="14"/>
  <c r="A194"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C193" i="14"/>
  <c r="B193" i="14"/>
  <c r="A193"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B192" i="14"/>
  <c r="A192"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C191" i="14"/>
  <c r="B191" i="14"/>
  <c r="A191"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C190" i="14"/>
  <c r="B190" i="14"/>
  <c r="A190"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C189" i="14"/>
  <c r="B189" i="14"/>
  <c r="A189"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C188" i="14"/>
  <c r="B188" i="14"/>
  <c r="A188"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C187" i="14"/>
  <c r="B187" i="14"/>
  <c r="A187"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C186" i="14"/>
  <c r="B186" i="14"/>
  <c r="A186"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C185" i="14"/>
  <c r="B185" i="14"/>
  <c r="A185"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B184" i="14"/>
  <c r="A184"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C183" i="14"/>
  <c r="B183" i="14"/>
  <c r="A183"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C182" i="14"/>
  <c r="B182" i="14"/>
  <c r="A182"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C181" i="14"/>
  <c r="B181" i="14"/>
  <c r="A181"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C180" i="14"/>
  <c r="B180" i="14"/>
  <c r="A180"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C179" i="14"/>
  <c r="B179" i="14"/>
  <c r="A179"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C178" i="14"/>
  <c r="B178" i="14"/>
  <c r="A178"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C177" i="14"/>
  <c r="B177" i="14"/>
  <c r="A177"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C176" i="14"/>
  <c r="B176" i="14"/>
  <c r="A176"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C175" i="14"/>
  <c r="B175" i="14"/>
  <c r="A175"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C174" i="14"/>
  <c r="B174" i="14"/>
  <c r="A174"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C173" i="14"/>
  <c r="B173" i="14"/>
  <c r="A173"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C172" i="14"/>
  <c r="B172" i="14"/>
  <c r="A172"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C171" i="14"/>
  <c r="B171" i="14"/>
  <c r="A171"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C170" i="14"/>
  <c r="B170" i="14"/>
  <c r="A170"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C169" i="14"/>
  <c r="B169" i="14"/>
  <c r="A169"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B168" i="14"/>
  <c r="A168"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C167" i="14"/>
  <c r="B167" i="14"/>
  <c r="A167"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C166" i="14"/>
  <c r="B166" i="14"/>
  <c r="A166"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C165" i="14"/>
  <c r="B165" i="14"/>
  <c r="A165"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C164" i="14"/>
  <c r="B164" i="14"/>
  <c r="A164"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C163" i="14"/>
  <c r="B163" i="14"/>
  <c r="A163"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C162" i="14"/>
  <c r="B162" i="14"/>
  <c r="A162"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C161" i="14"/>
  <c r="B161" i="14"/>
  <c r="A161"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B160" i="14"/>
  <c r="A160"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C159" i="14"/>
  <c r="B159" i="14"/>
  <c r="A159"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C158" i="14"/>
  <c r="B158" i="14"/>
  <c r="A158"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C157" i="14"/>
  <c r="B157" i="14"/>
  <c r="A157"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C156" i="14"/>
  <c r="B156" i="14"/>
  <c r="A156"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C155" i="14"/>
  <c r="B155" i="14"/>
  <c r="A155"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C154" i="14"/>
  <c r="B154" i="14"/>
  <c r="A154"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C153" i="14"/>
  <c r="B153" i="14"/>
  <c r="A153"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B152" i="14"/>
  <c r="A152"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C151" i="14"/>
  <c r="B151" i="14"/>
  <c r="A151"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C150" i="14"/>
  <c r="B150" i="14"/>
  <c r="A150"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C149" i="14"/>
  <c r="B149" i="14"/>
  <c r="A149"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C148" i="14"/>
  <c r="B148" i="14"/>
  <c r="A148"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C147" i="14"/>
  <c r="B147" i="14"/>
  <c r="A147"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C146" i="14"/>
  <c r="B146" i="14"/>
  <c r="A146"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C145" i="14"/>
  <c r="B145" i="14"/>
  <c r="A145"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C144" i="14"/>
  <c r="B144" i="14"/>
  <c r="A144"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C143" i="14"/>
  <c r="B143" i="14"/>
  <c r="A143"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B142" i="14"/>
  <c r="A142"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C141" i="14"/>
  <c r="B141" i="14"/>
  <c r="A141"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C140" i="14"/>
  <c r="B140" i="14"/>
  <c r="A140"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C139" i="14"/>
  <c r="B139" i="14"/>
  <c r="A139"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C138" i="14"/>
  <c r="B138" i="14"/>
  <c r="A138"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C137" i="14"/>
  <c r="B137" i="14"/>
  <c r="A137"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C136" i="14"/>
  <c r="B136" i="14"/>
  <c r="A136" i="14"/>
  <c r="Z135" i="14"/>
  <c r="Y135" i="14"/>
  <c r="X135" i="14"/>
  <c r="W135" i="14"/>
  <c r="V135" i="14"/>
  <c r="U135" i="14"/>
  <c r="T135" i="14"/>
  <c r="S135" i="14"/>
  <c r="R135" i="14"/>
  <c r="Q135" i="14"/>
  <c r="P135" i="14"/>
  <c r="O135" i="14"/>
  <c r="N135" i="14"/>
  <c r="M135" i="14"/>
  <c r="L135" i="14"/>
  <c r="K135" i="14"/>
  <c r="J135" i="14"/>
  <c r="I135" i="14"/>
  <c r="H135" i="14"/>
  <c r="G135" i="14"/>
  <c r="F135" i="14"/>
  <c r="E135" i="14"/>
  <c r="D135" i="14"/>
  <c r="C135" i="14"/>
  <c r="B135" i="14"/>
  <c r="A135"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C134" i="14"/>
  <c r="B134" i="14"/>
  <c r="A134"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B133" i="14"/>
  <c r="A133"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C132" i="14"/>
  <c r="B132" i="14"/>
  <c r="A132"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C131" i="14"/>
  <c r="B131" i="14"/>
  <c r="A131"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C130" i="14"/>
  <c r="B130" i="14"/>
  <c r="A130"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C129" i="14"/>
  <c r="B129" i="14"/>
  <c r="A129"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C128" i="14"/>
  <c r="B128" i="14"/>
  <c r="A128"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C127" i="14"/>
  <c r="B127" i="14"/>
  <c r="A127"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C126" i="14"/>
  <c r="B126" i="14"/>
  <c r="A126"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B125" i="14"/>
  <c r="A125"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C124" i="14"/>
  <c r="B124" i="14"/>
  <c r="A124"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C123" i="14"/>
  <c r="B123" i="14"/>
  <c r="A123"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B122" i="14"/>
  <c r="A122"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B121" i="14"/>
  <c r="A121"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C120" i="14"/>
  <c r="B120" i="14"/>
  <c r="A120"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C119" i="14"/>
  <c r="B119" i="14"/>
  <c r="A119"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C118" i="14"/>
  <c r="B118" i="14"/>
  <c r="A118"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B117" i="14"/>
  <c r="A117"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C116" i="14"/>
  <c r="B116" i="14"/>
  <c r="A116"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C115" i="14"/>
  <c r="B115" i="14"/>
  <c r="A115"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B114" i="14"/>
  <c r="A114"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B109" i="14"/>
  <c r="A109"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C108" i="14"/>
  <c r="B108" i="14"/>
  <c r="A108"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C107" i="14"/>
  <c r="B107" i="14"/>
  <c r="A107"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C106" i="14"/>
  <c r="B106" i="14"/>
  <c r="A106"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C105" i="14"/>
  <c r="B105" i="14"/>
  <c r="A105"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C104" i="14"/>
  <c r="B104" i="14"/>
  <c r="A104"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C103" i="14"/>
  <c r="B103" i="14"/>
  <c r="A103"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B102" i="14"/>
  <c r="A102"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B101" i="14"/>
  <c r="A101"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C100" i="14"/>
  <c r="B100" i="14"/>
  <c r="A100" i="14"/>
  <c r="Z99" i="14"/>
  <c r="Y99" i="14"/>
  <c r="X99" i="14"/>
  <c r="W99" i="14"/>
  <c r="V99" i="14"/>
  <c r="U99" i="14"/>
  <c r="T99" i="14"/>
  <c r="S99" i="14"/>
  <c r="R99" i="14"/>
  <c r="Q99" i="14"/>
  <c r="P99" i="14"/>
  <c r="O99" i="14"/>
  <c r="N99" i="14"/>
  <c r="M99" i="14"/>
  <c r="L99" i="14"/>
  <c r="K99" i="14"/>
  <c r="J99" i="14"/>
  <c r="I99" i="14"/>
  <c r="H99" i="14"/>
  <c r="G99" i="14"/>
  <c r="F99" i="14"/>
  <c r="E99" i="14"/>
  <c r="D99" i="14"/>
  <c r="C99" i="14"/>
  <c r="B99" i="14"/>
  <c r="A99" i="14"/>
  <c r="Z98" i="14"/>
  <c r="Y98" i="14"/>
  <c r="X98" i="14"/>
  <c r="W98" i="14"/>
  <c r="V98" i="14"/>
  <c r="U98" i="14"/>
  <c r="T98" i="14"/>
  <c r="S98" i="14"/>
  <c r="R98" i="14"/>
  <c r="Q98" i="14"/>
  <c r="P98" i="14"/>
  <c r="O98" i="14"/>
  <c r="N98" i="14"/>
  <c r="M98" i="14"/>
  <c r="L98" i="14"/>
  <c r="K98" i="14"/>
  <c r="J98" i="14"/>
  <c r="I98" i="14"/>
  <c r="H98" i="14"/>
  <c r="G98" i="14"/>
  <c r="F98" i="14"/>
  <c r="E98" i="14"/>
  <c r="D98" i="14"/>
  <c r="C98" i="14"/>
  <c r="B98" i="14"/>
  <c r="A98" i="14"/>
  <c r="Z97" i="14"/>
  <c r="Y97" i="14"/>
  <c r="X97" i="14"/>
  <c r="W97" i="14"/>
  <c r="V97" i="14"/>
  <c r="U97" i="14"/>
  <c r="T97" i="14"/>
  <c r="S97" i="14"/>
  <c r="R97" i="14"/>
  <c r="Q97" i="14"/>
  <c r="P97" i="14"/>
  <c r="O97" i="14"/>
  <c r="N97" i="14"/>
  <c r="M97" i="14"/>
  <c r="L97" i="14"/>
  <c r="K97" i="14"/>
  <c r="J97" i="14"/>
  <c r="I97" i="14"/>
  <c r="H97" i="14"/>
  <c r="G97" i="14"/>
  <c r="F97" i="14"/>
  <c r="E97" i="14"/>
  <c r="D97" i="14"/>
  <c r="C97" i="14"/>
  <c r="B97" i="14"/>
  <c r="A97" i="14"/>
  <c r="Z96" i="14"/>
  <c r="Y96" i="14"/>
  <c r="X96" i="14"/>
  <c r="W96" i="14"/>
  <c r="V96" i="14"/>
  <c r="U96" i="14"/>
  <c r="T96" i="14"/>
  <c r="S96" i="14"/>
  <c r="R96" i="14"/>
  <c r="Q96" i="14"/>
  <c r="P96" i="14"/>
  <c r="O96" i="14"/>
  <c r="N96" i="14"/>
  <c r="M96" i="14"/>
  <c r="L96" i="14"/>
  <c r="K96" i="14"/>
  <c r="J96" i="14"/>
  <c r="I96" i="14"/>
  <c r="H96" i="14"/>
  <c r="G96" i="14"/>
  <c r="F96" i="14"/>
  <c r="E96" i="14"/>
  <c r="D96" i="14"/>
  <c r="C96" i="14"/>
  <c r="B96" i="14"/>
  <c r="A96" i="14"/>
  <c r="Z95" i="14"/>
  <c r="Y95" i="14"/>
  <c r="X95" i="14"/>
  <c r="W95" i="14"/>
  <c r="V95" i="14"/>
  <c r="U95" i="14"/>
  <c r="T95" i="14"/>
  <c r="S95" i="14"/>
  <c r="R95" i="14"/>
  <c r="Q95" i="14"/>
  <c r="P95" i="14"/>
  <c r="O95" i="14"/>
  <c r="N95" i="14"/>
  <c r="M95" i="14"/>
  <c r="L95" i="14"/>
  <c r="K95" i="14"/>
  <c r="J95" i="14"/>
  <c r="I95" i="14"/>
  <c r="H95" i="14"/>
  <c r="G95" i="14"/>
  <c r="F95" i="14"/>
  <c r="E95" i="14"/>
  <c r="D95" i="14"/>
  <c r="C95" i="14"/>
  <c r="B95" i="14"/>
  <c r="A95" i="14"/>
  <c r="Z94" i="14"/>
  <c r="Y94" i="14"/>
  <c r="X94" i="14"/>
  <c r="W94" i="14"/>
  <c r="V94" i="14"/>
  <c r="U94" i="14"/>
  <c r="T94" i="14"/>
  <c r="S94" i="14"/>
  <c r="R94" i="14"/>
  <c r="Q94" i="14"/>
  <c r="P94" i="14"/>
  <c r="O94" i="14"/>
  <c r="N94" i="14"/>
  <c r="M94" i="14"/>
  <c r="L94" i="14"/>
  <c r="K94" i="14"/>
  <c r="J94" i="14"/>
  <c r="I94" i="14"/>
  <c r="H94" i="14"/>
  <c r="G94" i="14"/>
  <c r="F94" i="14"/>
  <c r="E94" i="14"/>
  <c r="D94" i="14"/>
  <c r="C94" i="14"/>
  <c r="B94" i="14"/>
  <c r="A94" i="14"/>
  <c r="Z93" i="14"/>
  <c r="Y93" i="14"/>
  <c r="X93" i="14"/>
  <c r="W93" i="14"/>
  <c r="V93" i="14"/>
  <c r="U93" i="14"/>
  <c r="T93" i="14"/>
  <c r="S93" i="14"/>
  <c r="R93" i="14"/>
  <c r="Q93" i="14"/>
  <c r="P93" i="14"/>
  <c r="O93" i="14"/>
  <c r="N93" i="14"/>
  <c r="M93" i="14"/>
  <c r="L93" i="14"/>
  <c r="K93" i="14"/>
  <c r="J93" i="14"/>
  <c r="I93" i="14"/>
  <c r="H93" i="14"/>
  <c r="G93" i="14"/>
  <c r="F93" i="14"/>
  <c r="E93" i="14"/>
  <c r="D93" i="14"/>
  <c r="C93" i="14"/>
  <c r="B93" i="14"/>
  <c r="A93" i="14"/>
  <c r="Z92" i="14"/>
  <c r="Y92" i="14"/>
  <c r="X92" i="14"/>
  <c r="W92" i="14"/>
  <c r="V92" i="14"/>
  <c r="U92" i="14"/>
  <c r="T92" i="14"/>
  <c r="S92" i="14"/>
  <c r="R92" i="14"/>
  <c r="Q92" i="14"/>
  <c r="P92" i="14"/>
  <c r="O92" i="14"/>
  <c r="N92" i="14"/>
  <c r="M92" i="14"/>
  <c r="L92" i="14"/>
  <c r="K92" i="14"/>
  <c r="J92" i="14"/>
  <c r="I92" i="14"/>
  <c r="H92" i="14"/>
  <c r="G92" i="14"/>
  <c r="F92" i="14"/>
  <c r="E92" i="14"/>
  <c r="D92" i="14"/>
  <c r="C92" i="14"/>
  <c r="B92" i="14"/>
  <c r="A92" i="14"/>
  <c r="Z91" i="14"/>
  <c r="Y91" i="14"/>
  <c r="X91" i="14"/>
  <c r="W91" i="14"/>
  <c r="V91" i="14"/>
  <c r="U91" i="14"/>
  <c r="T91" i="14"/>
  <c r="S91" i="14"/>
  <c r="R91" i="14"/>
  <c r="Q91" i="14"/>
  <c r="P91" i="14"/>
  <c r="O91" i="14"/>
  <c r="N91" i="14"/>
  <c r="M91" i="14"/>
  <c r="L91" i="14"/>
  <c r="K91" i="14"/>
  <c r="J91" i="14"/>
  <c r="I91" i="14"/>
  <c r="H91" i="14"/>
  <c r="G91" i="14"/>
  <c r="F91" i="14"/>
  <c r="E91" i="14"/>
  <c r="D91" i="14"/>
  <c r="C91" i="14"/>
  <c r="B91" i="14"/>
  <c r="A91" i="14"/>
  <c r="Z90" i="14"/>
  <c r="Y90" i="14"/>
  <c r="X90" i="14"/>
  <c r="W90" i="14"/>
  <c r="V90" i="14"/>
  <c r="U90" i="14"/>
  <c r="T90" i="14"/>
  <c r="S90" i="14"/>
  <c r="R90" i="14"/>
  <c r="Q90" i="14"/>
  <c r="P90" i="14"/>
  <c r="O90" i="14"/>
  <c r="N90" i="14"/>
  <c r="M90" i="14"/>
  <c r="L90" i="14"/>
  <c r="K90" i="14"/>
  <c r="J90" i="14"/>
  <c r="I90" i="14"/>
  <c r="H90" i="14"/>
  <c r="G90" i="14"/>
  <c r="F90" i="14"/>
  <c r="E90" i="14"/>
  <c r="D90" i="14"/>
  <c r="C90" i="14"/>
  <c r="B90" i="14"/>
  <c r="A90" i="14"/>
  <c r="Z89" i="14"/>
  <c r="Y89" i="14"/>
  <c r="X89" i="14"/>
  <c r="W89" i="14"/>
  <c r="V89" i="14"/>
  <c r="U89" i="14"/>
  <c r="T89" i="14"/>
  <c r="S89" i="14"/>
  <c r="R89" i="14"/>
  <c r="Q89" i="14"/>
  <c r="P89" i="14"/>
  <c r="O89" i="14"/>
  <c r="N89" i="14"/>
  <c r="M89" i="14"/>
  <c r="L89" i="14"/>
  <c r="K89" i="14"/>
  <c r="J89" i="14"/>
  <c r="I89" i="14"/>
  <c r="H89" i="14"/>
  <c r="G89" i="14"/>
  <c r="F89" i="14"/>
  <c r="E89" i="14"/>
  <c r="D89" i="14"/>
  <c r="C89" i="14"/>
  <c r="B89" i="14"/>
  <c r="A89" i="14"/>
  <c r="Z88" i="14"/>
  <c r="Y88" i="14"/>
  <c r="X88" i="14"/>
  <c r="W88" i="14"/>
  <c r="V88" i="14"/>
  <c r="U88" i="14"/>
  <c r="T88" i="14"/>
  <c r="S88" i="14"/>
  <c r="R88" i="14"/>
  <c r="Q88" i="14"/>
  <c r="P88" i="14"/>
  <c r="O88" i="14"/>
  <c r="N88" i="14"/>
  <c r="M88" i="14"/>
  <c r="L88" i="14"/>
  <c r="K88" i="14"/>
  <c r="J88" i="14"/>
  <c r="I88" i="14"/>
  <c r="H88" i="14"/>
  <c r="G88" i="14"/>
  <c r="F88" i="14"/>
  <c r="E88" i="14"/>
  <c r="D88" i="14"/>
  <c r="C88" i="14"/>
  <c r="B88" i="14"/>
  <c r="A88" i="14"/>
  <c r="Z87" i="14"/>
  <c r="Y87" i="14"/>
  <c r="X87" i="14"/>
  <c r="W87" i="14"/>
  <c r="V87" i="14"/>
  <c r="U87" i="14"/>
  <c r="T87" i="14"/>
  <c r="S87" i="14"/>
  <c r="R87" i="14"/>
  <c r="Q87" i="14"/>
  <c r="P87" i="14"/>
  <c r="O87" i="14"/>
  <c r="N87" i="14"/>
  <c r="M87" i="14"/>
  <c r="L87" i="14"/>
  <c r="K87" i="14"/>
  <c r="J87" i="14"/>
  <c r="I87" i="14"/>
  <c r="H87" i="14"/>
  <c r="G87" i="14"/>
  <c r="F87" i="14"/>
  <c r="E87" i="14"/>
  <c r="D87" i="14"/>
  <c r="C87" i="14"/>
  <c r="B87" i="14"/>
  <c r="A87" i="14"/>
  <c r="Z86" i="14"/>
  <c r="Y86" i="14"/>
  <c r="X86" i="14"/>
  <c r="W86" i="14"/>
  <c r="V86" i="14"/>
  <c r="U86" i="14"/>
  <c r="T86" i="14"/>
  <c r="S86" i="14"/>
  <c r="R86" i="14"/>
  <c r="Q86" i="14"/>
  <c r="P86" i="14"/>
  <c r="O86" i="14"/>
  <c r="N86" i="14"/>
  <c r="M86" i="14"/>
  <c r="L86" i="14"/>
  <c r="K86" i="14"/>
  <c r="J86" i="14"/>
  <c r="I86" i="14"/>
  <c r="H86" i="14"/>
  <c r="G86" i="14"/>
  <c r="F86" i="14"/>
  <c r="E86" i="14"/>
  <c r="D86" i="14"/>
  <c r="C86" i="14"/>
  <c r="B86" i="14"/>
  <c r="A86" i="14"/>
  <c r="Z85" i="14"/>
  <c r="Y85" i="14"/>
  <c r="X85" i="14"/>
  <c r="W85" i="14"/>
  <c r="V85" i="14"/>
  <c r="U85" i="14"/>
  <c r="T85" i="14"/>
  <c r="S85" i="14"/>
  <c r="R85" i="14"/>
  <c r="Q85" i="14"/>
  <c r="P85" i="14"/>
  <c r="O85" i="14"/>
  <c r="N85" i="14"/>
  <c r="M85" i="14"/>
  <c r="L85" i="14"/>
  <c r="K85" i="14"/>
  <c r="J85" i="14"/>
  <c r="I85" i="14"/>
  <c r="H85" i="14"/>
  <c r="G85" i="14"/>
  <c r="F85" i="14"/>
  <c r="E85" i="14"/>
  <c r="D85" i="14"/>
  <c r="C85" i="14"/>
  <c r="B85" i="14"/>
  <c r="A85" i="14"/>
  <c r="Z84" i="14"/>
  <c r="Y84" i="14"/>
  <c r="X84" i="14"/>
  <c r="W84" i="14"/>
  <c r="V84" i="14"/>
  <c r="U84" i="14"/>
  <c r="T84" i="14"/>
  <c r="S84" i="14"/>
  <c r="R84" i="14"/>
  <c r="Q84" i="14"/>
  <c r="P84" i="14"/>
  <c r="O84" i="14"/>
  <c r="N84" i="14"/>
  <c r="M84" i="14"/>
  <c r="L84" i="14"/>
  <c r="K84" i="14"/>
  <c r="J84" i="14"/>
  <c r="I84" i="14"/>
  <c r="H84" i="14"/>
  <c r="G84" i="14"/>
  <c r="F84" i="14"/>
  <c r="E84" i="14"/>
  <c r="D84" i="14"/>
  <c r="C84" i="14"/>
  <c r="B84" i="14"/>
  <c r="A84" i="14"/>
  <c r="Z83" i="14"/>
  <c r="Y83" i="14"/>
  <c r="X83" i="14"/>
  <c r="W83" i="14"/>
  <c r="V83" i="14"/>
  <c r="U83" i="14"/>
  <c r="T83" i="14"/>
  <c r="S83" i="14"/>
  <c r="R83" i="14"/>
  <c r="Q83" i="14"/>
  <c r="P83" i="14"/>
  <c r="O83" i="14"/>
  <c r="N83" i="14"/>
  <c r="M83" i="14"/>
  <c r="L83" i="14"/>
  <c r="K83" i="14"/>
  <c r="J83" i="14"/>
  <c r="I83" i="14"/>
  <c r="H83" i="14"/>
  <c r="G83" i="14"/>
  <c r="F83" i="14"/>
  <c r="E83" i="14"/>
  <c r="D83" i="14"/>
  <c r="C83" i="14"/>
  <c r="B83" i="14"/>
  <c r="A83" i="14"/>
  <c r="Z82" i="14"/>
  <c r="Y82" i="14"/>
  <c r="X82" i="14"/>
  <c r="W82" i="14"/>
  <c r="V82" i="14"/>
  <c r="U82" i="14"/>
  <c r="T82" i="14"/>
  <c r="S82" i="14"/>
  <c r="R82" i="14"/>
  <c r="Q82" i="14"/>
  <c r="P82" i="14"/>
  <c r="O82" i="14"/>
  <c r="N82" i="14"/>
  <c r="M82" i="14"/>
  <c r="L82" i="14"/>
  <c r="K82" i="14"/>
  <c r="J82" i="14"/>
  <c r="I82" i="14"/>
  <c r="H82" i="14"/>
  <c r="G82" i="14"/>
  <c r="F82" i="14"/>
  <c r="E82" i="14"/>
  <c r="D82" i="14"/>
  <c r="C82" i="14"/>
  <c r="B82" i="14"/>
  <c r="A82" i="14"/>
  <c r="Z81" i="14"/>
  <c r="Y81" i="14"/>
  <c r="X81" i="14"/>
  <c r="W81" i="14"/>
  <c r="V81" i="14"/>
  <c r="U81" i="14"/>
  <c r="T81" i="14"/>
  <c r="S81" i="14"/>
  <c r="R81" i="14"/>
  <c r="Q81" i="14"/>
  <c r="P81" i="14"/>
  <c r="O81" i="14"/>
  <c r="N81" i="14"/>
  <c r="M81" i="14"/>
  <c r="L81" i="14"/>
  <c r="K81" i="14"/>
  <c r="J81" i="14"/>
  <c r="I81" i="14"/>
  <c r="H81" i="14"/>
  <c r="G81" i="14"/>
  <c r="F81" i="14"/>
  <c r="E81" i="14"/>
  <c r="D81" i="14"/>
  <c r="C81" i="14"/>
  <c r="B81" i="14"/>
  <c r="A81" i="14"/>
  <c r="Z80" i="14"/>
  <c r="Y80" i="14"/>
  <c r="X80" i="14"/>
  <c r="W80" i="14"/>
  <c r="V80" i="14"/>
  <c r="U80" i="14"/>
  <c r="T80" i="14"/>
  <c r="S80" i="14"/>
  <c r="R80" i="14"/>
  <c r="Q80" i="14"/>
  <c r="P80" i="14"/>
  <c r="O80" i="14"/>
  <c r="N80" i="14"/>
  <c r="M80" i="14"/>
  <c r="L80" i="14"/>
  <c r="K80" i="14"/>
  <c r="J80" i="14"/>
  <c r="I80" i="14"/>
  <c r="H80" i="14"/>
  <c r="G80" i="14"/>
  <c r="F80" i="14"/>
  <c r="E80" i="14"/>
  <c r="D80" i="14"/>
  <c r="C80" i="14"/>
  <c r="B80" i="14"/>
  <c r="A80" i="14"/>
  <c r="Z79" i="14"/>
  <c r="Y79" i="14"/>
  <c r="X79" i="14"/>
  <c r="W79" i="14"/>
  <c r="V79" i="14"/>
  <c r="U79" i="14"/>
  <c r="T79" i="14"/>
  <c r="S79" i="14"/>
  <c r="R79" i="14"/>
  <c r="Q79" i="14"/>
  <c r="P79" i="14"/>
  <c r="O79" i="14"/>
  <c r="N79" i="14"/>
  <c r="M79" i="14"/>
  <c r="L79" i="14"/>
  <c r="K79" i="14"/>
  <c r="J79" i="14"/>
  <c r="I79" i="14"/>
  <c r="H79" i="14"/>
  <c r="G79" i="14"/>
  <c r="F79" i="14"/>
  <c r="E79" i="14"/>
  <c r="D79" i="14"/>
  <c r="C79" i="14"/>
  <c r="B79" i="14"/>
  <c r="A79" i="14"/>
  <c r="Z78" i="14"/>
  <c r="Y78" i="14"/>
  <c r="X78" i="14"/>
  <c r="W78" i="14"/>
  <c r="V78" i="14"/>
  <c r="U78" i="14"/>
  <c r="T78" i="14"/>
  <c r="S78" i="14"/>
  <c r="R78" i="14"/>
  <c r="Q78" i="14"/>
  <c r="P78" i="14"/>
  <c r="O78" i="14"/>
  <c r="N78" i="14"/>
  <c r="M78" i="14"/>
  <c r="L78" i="14"/>
  <c r="K78" i="14"/>
  <c r="J78" i="14"/>
  <c r="I78" i="14"/>
  <c r="H78" i="14"/>
  <c r="G78" i="14"/>
  <c r="F78" i="14"/>
  <c r="E78" i="14"/>
  <c r="D78" i="14"/>
  <c r="C78" i="14"/>
  <c r="B78" i="14"/>
  <c r="A78"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77" i="14"/>
  <c r="Z76" i="14"/>
  <c r="Y76" i="14"/>
  <c r="X76" i="14"/>
  <c r="W76" i="14"/>
  <c r="V76" i="14"/>
  <c r="U76" i="14"/>
  <c r="T76" i="14"/>
  <c r="S76" i="14"/>
  <c r="R76" i="14"/>
  <c r="Q76" i="14"/>
  <c r="P76" i="14"/>
  <c r="O76" i="14"/>
  <c r="N76" i="14"/>
  <c r="M76" i="14"/>
  <c r="L76" i="14"/>
  <c r="K76" i="14"/>
  <c r="J76" i="14"/>
  <c r="I76" i="14"/>
  <c r="H76" i="14"/>
  <c r="G76" i="14"/>
  <c r="F76" i="14"/>
  <c r="E76" i="14"/>
  <c r="D76" i="14"/>
  <c r="C76" i="14"/>
  <c r="B76" i="14"/>
  <c r="A76"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A75" i="14"/>
  <c r="Z74" i="14"/>
  <c r="Y74" i="14"/>
  <c r="X74" i="14"/>
  <c r="W74" i="14"/>
  <c r="V74" i="14"/>
  <c r="U74" i="14"/>
  <c r="T74" i="14"/>
  <c r="S74" i="14"/>
  <c r="R74" i="14"/>
  <c r="Q74" i="14"/>
  <c r="P74" i="14"/>
  <c r="O74" i="14"/>
  <c r="N74" i="14"/>
  <c r="M74" i="14"/>
  <c r="L74" i="14"/>
  <c r="K74" i="14"/>
  <c r="J74" i="14"/>
  <c r="I74" i="14"/>
  <c r="H74" i="14"/>
  <c r="G74" i="14"/>
  <c r="F74" i="14"/>
  <c r="E74" i="14"/>
  <c r="D74" i="14"/>
  <c r="C74" i="14"/>
  <c r="B74" i="14"/>
  <c r="A74" i="14"/>
  <c r="Z73" i="14"/>
  <c r="Y73" i="14"/>
  <c r="X73" i="14"/>
  <c r="W73" i="14"/>
  <c r="V73" i="14"/>
  <c r="U73" i="14"/>
  <c r="T73" i="14"/>
  <c r="S73" i="14"/>
  <c r="R73" i="14"/>
  <c r="Q73" i="14"/>
  <c r="P73" i="14"/>
  <c r="O73" i="14"/>
  <c r="N73" i="14"/>
  <c r="M73" i="14"/>
  <c r="L73" i="14"/>
  <c r="K73" i="14"/>
  <c r="J73" i="14"/>
  <c r="I73" i="14"/>
  <c r="H73" i="14"/>
  <c r="G73" i="14"/>
  <c r="F73" i="14"/>
  <c r="E73" i="14"/>
  <c r="D73" i="14"/>
  <c r="C73" i="14"/>
  <c r="B73" i="14"/>
  <c r="A73" i="14"/>
  <c r="Z72" i="14"/>
  <c r="Y72" i="14"/>
  <c r="X72" i="14"/>
  <c r="W72" i="14"/>
  <c r="V72" i="14"/>
  <c r="U72" i="14"/>
  <c r="T72" i="14"/>
  <c r="S72" i="14"/>
  <c r="R72" i="14"/>
  <c r="Q72" i="14"/>
  <c r="P72" i="14"/>
  <c r="O72" i="14"/>
  <c r="N72" i="14"/>
  <c r="M72" i="14"/>
  <c r="L72" i="14"/>
  <c r="K72" i="14"/>
  <c r="J72" i="14"/>
  <c r="I72" i="14"/>
  <c r="H72" i="14"/>
  <c r="G72" i="14"/>
  <c r="F72" i="14"/>
  <c r="E72" i="14"/>
  <c r="D72" i="14"/>
  <c r="C72" i="14"/>
  <c r="B72" i="14"/>
  <c r="A72" i="14"/>
  <c r="Z71" i="14"/>
  <c r="Y71" i="14"/>
  <c r="X71" i="14"/>
  <c r="W71" i="14"/>
  <c r="V71" i="14"/>
  <c r="U71" i="14"/>
  <c r="T71" i="14"/>
  <c r="S71" i="14"/>
  <c r="R71" i="14"/>
  <c r="Q71" i="14"/>
  <c r="P71" i="14"/>
  <c r="O71" i="14"/>
  <c r="N71" i="14"/>
  <c r="M71" i="14"/>
  <c r="L71" i="14"/>
  <c r="K71" i="14"/>
  <c r="J71" i="14"/>
  <c r="I71" i="14"/>
  <c r="H71" i="14"/>
  <c r="G71" i="14"/>
  <c r="F71" i="14"/>
  <c r="E71" i="14"/>
  <c r="D71" i="14"/>
  <c r="C71" i="14"/>
  <c r="B71" i="14"/>
  <c r="A71" i="14"/>
  <c r="Z70" i="14"/>
  <c r="Y70" i="14"/>
  <c r="X70" i="14"/>
  <c r="W70" i="14"/>
  <c r="V70" i="14"/>
  <c r="U70" i="14"/>
  <c r="T70" i="14"/>
  <c r="S70" i="14"/>
  <c r="R70" i="14"/>
  <c r="Q70" i="14"/>
  <c r="P70" i="14"/>
  <c r="O70" i="14"/>
  <c r="N70" i="14"/>
  <c r="M70" i="14"/>
  <c r="L70" i="14"/>
  <c r="K70" i="14"/>
  <c r="J70" i="14"/>
  <c r="I70" i="14"/>
  <c r="H70" i="14"/>
  <c r="G70" i="14"/>
  <c r="F70" i="14"/>
  <c r="E70" i="14"/>
  <c r="D70" i="14"/>
  <c r="C70" i="14"/>
  <c r="B70" i="14"/>
  <c r="A70" i="14"/>
  <c r="Z69" i="14"/>
  <c r="Y69" i="14"/>
  <c r="X69" i="14"/>
  <c r="W69" i="14"/>
  <c r="V69" i="14"/>
  <c r="U69" i="14"/>
  <c r="T69" i="14"/>
  <c r="S69" i="14"/>
  <c r="R69" i="14"/>
  <c r="Q69" i="14"/>
  <c r="P69" i="14"/>
  <c r="O69" i="14"/>
  <c r="N69" i="14"/>
  <c r="M69" i="14"/>
  <c r="L69" i="14"/>
  <c r="K69" i="14"/>
  <c r="J69" i="14"/>
  <c r="I69" i="14"/>
  <c r="H69" i="14"/>
  <c r="G69" i="14"/>
  <c r="F69" i="14"/>
  <c r="E69" i="14"/>
  <c r="D69" i="14"/>
  <c r="C69" i="14"/>
  <c r="B69" i="14"/>
  <c r="A69" i="14"/>
  <c r="Z68" i="14"/>
  <c r="Y68" i="14"/>
  <c r="X68" i="14"/>
  <c r="W68" i="14"/>
  <c r="V68" i="14"/>
  <c r="U68" i="14"/>
  <c r="T68" i="14"/>
  <c r="S68" i="14"/>
  <c r="R68" i="14"/>
  <c r="Q68" i="14"/>
  <c r="P68" i="14"/>
  <c r="O68" i="14"/>
  <c r="N68" i="14"/>
  <c r="M68" i="14"/>
  <c r="L68" i="14"/>
  <c r="K68" i="14"/>
  <c r="J68" i="14"/>
  <c r="I68" i="14"/>
  <c r="H68" i="14"/>
  <c r="G68" i="14"/>
  <c r="F68" i="14"/>
  <c r="E68" i="14"/>
  <c r="D68" i="14"/>
  <c r="C68" i="14"/>
  <c r="B68" i="14"/>
  <c r="A68" i="14"/>
  <c r="Z67" i="14"/>
  <c r="Y67" i="14"/>
  <c r="X67" i="14"/>
  <c r="W67" i="14"/>
  <c r="V67" i="14"/>
  <c r="U67" i="14"/>
  <c r="T67" i="14"/>
  <c r="S67" i="14"/>
  <c r="R67" i="14"/>
  <c r="Q67" i="14"/>
  <c r="P67" i="14"/>
  <c r="O67" i="14"/>
  <c r="N67" i="14"/>
  <c r="M67" i="14"/>
  <c r="L67" i="14"/>
  <c r="K67" i="14"/>
  <c r="J67" i="14"/>
  <c r="I67" i="14"/>
  <c r="H67" i="14"/>
  <c r="G67" i="14"/>
  <c r="F67" i="14"/>
  <c r="E67" i="14"/>
  <c r="D67" i="14"/>
  <c r="C67" i="14"/>
  <c r="B67" i="14"/>
  <c r="A67" i="14"/>
  <c r="Z66" i="14"/>
  <c r="Y66" i="14"/>
  <c r="X66" i="14"/>
  <c r="W66" i="14"/>
  <c r="V66" i="14"/>
  <c r="U66" i="14"/>
  <c r="T66" i="14"/>
  <c r="S66" i="14"/>
  <c r="R66" i="14"/>
  <c r="Q66" i="14"/>
  <c r="P66" i="14"/>
  <c r="O66" i="14"/>
  <c r="N66" i="14"/>
  <c r="M66" i="14"/>
  <c r="L66" i="14"/>
  <c r="K66" i="14"/>
  <c r="J66" i="14"/>
  <c r="I66" i="14"/>
  <c r="H66" i="14"/>
  <c r="G66" i="14"/>
  <c r="F66" i="14"/>
  <c r="E66" i="14"/>
  <c r="D66" i="14"/>
  <c r="C66" i="14"/>
  <c r="B66" i="14"/>
  <c r="A66" i="14"/>
  <c r="Z65" i="14"/>
  <c r="Y65" i="14"/>
  <c r="X65" i="14"/>
  <c r="W65" i="14"/>
  <c r="V65" i="14"/>
  <c r="U65" i="14"/>
  <c r="T65" i="14"/>
  <c r="S65" i="14"/>
  <c r="R65" i="14"/>
  <c r="Q65" i="14"/>
  <c r="P65" i="14"/>
  <c r="O65" i="14"/>
  <c r="N65" i="14"/>
  <c r="M65" i="14"/>
  <c r="L65" i="14"/>
  <c r="K65" i="14"/>
  <c r="J65" i="14"/>
  <c r="I65" i="14"/>
  <c r="H65" i="14"/>
  <c r="G65" i="14"/>
  <c r="F65" i="14"/>
  <c r="E65" i="14"/>
  <c r="D65" i="14"/>
  <c r="C65" i="14"/>
  <c r="B65" i="14"/>
  <c r="A65" i="14"/>
  <c r="Z64" i="14"/>
  <c r="Y64" i="14"/>
  <c r="X64" i="14"/>
  <c r="W64" i="14"/>
  <c r="V64" i="14"/>
  <c r="U64" i="14"/>
  <c r="T64" i="14"/>
  <c r="S64" i="14"/>
  <c r="R64" i="14"/>
  <c r="Q64" i="14"/>
  <c r="P64" i="14"/>
  <c r="O64" i="14"/>
  <c r="N64" i="14"/>
  <c r="M64" i="14"/>
  <c r="L64" i="14"/>
  <c r="K64" i="14"/>
  <c r="J64" i="14"/>
  <c r="I64" i="14"/>
  <c r="H64" i="14"/>
  <c r="G64" i="14"/>
  <c r="F64" i="14"/>
  <c r="E64" i="14"/>
  <c r="D64" i="14"/>
  <c r="C64" i="14"/>
  <c r="B64" i="14"/>
  <c r="A64" i="14"/>
  <c r="Z63" i="14"/>
  <c r="Y63" i="14"/>
  <c r="X63" i="14"/>
  <c r="W63" i="14"/>
  <c r="V63" i="14"/>
  <c r="U63" i="14"/>
  <c r="T63" i="14"/>
  <c r="S63" i="14"/>
  <c r="R63" i="14"/>
  <c r="Q63" i="14"/>
  <c r="P63" i="14"/>
  <c r="O63" i="14"/>
  <c r="N63" i="14"/>
  <c r="M63" i="14"/>
  <c r="L63" i="14"/>
  <c r="K63" i="14"/>
  <c r="J63" i="14"/>
  <c r="I63" i="14"/>
  <c r="H63" i="14"/>
  <c r="G63" i="14"/>
  <c r="F63" i="14"/>
  <c r="E63" i="14"/>
  <c r="D63" i="14"/>
  <c r="C63" i="14"/>
  <c r="B63" i="14"/>
  <c r="A63" i="14"/>
  <c r="Z62" i="14"/>
  <c r="Y62" i="14"/>
  <c r="X62" i="14"/>
  <c r="W62" i="14"/>
  <c r="V62" i="14"/>
  <c r="U62" i="14"/>
  <c r="T62" i="14"/>
  <c r="S62" i="14"/>
  <c r="R62" i="14"/>
  <c r="Q62" i="14"/>
  <c r="P62" i="14"/>
  <c r="O62" i="14"/>
  <c r="N62" i="14"/>
  <c r="M62" i="14"/>
  <c r="L62" i="14"/>
  <c r="K62" i="14"/>
  <c r="J62" i="14"/>
  <c r="I62" i="14"/>
  <c r="H62" i="14"/>
  <c r="G62" i="14"/>
  <c r="F62" i="14"/>
  <c r="E62" i="14"/>
  <c r="D62" i="14"/>
  <c r="C62" i="14"/>
  <c r="B62" i="14"/>
  <c r="A62" i="14"/>
  <c r="Z61" i="14"/>
  <c r="Y61" i="14"/>
  <c r="X61" i="14"/>
  <c r="W61" i="14"/>
  <c r="V61" i="14"/>
  <c r="U61" i="14"/>
  <c r="T61" i="14"/>
  <c r="S61" i="14"/>
  <c r="R61" i="14"/>
  <c r="Q61" i="14"/>
  <c r="P61" i="14"/>
  <c r="O61" i="14"/>
  <c r="N61" i="14"/>
  <c r="M61" i="14"/>
  <c r="L61" i="14"/>
  <c r="K61" i="14"/>
  <c r="J61" i="14"/>
  <c r="I61" i="14"/>
  <c r="H61" i="14"/>
  <c r="G61" i="14"/>
  <c r="F61" i="14"/>
  <c r="E61" i="14"/>
  <c r="D61" i="14"/>
  <c r="C61" i="14"/>
  <c r="B61" i="14"/>
  <c r="A61" i="14"/>
  <c r="Z60" i="14"/>
  <c r="Y60" i="14"/>
  <c r="X60" i="14"/>
  <c r="W60" i="14"/>
  <c r="V60" i="14"/>
  <c r="U60" i="14"/>
  <c r="T60" i="14"/>
  <c r="S60" i="14"/>
  <c r="R60" i="14"/>
  <c r="Q60" i="14"/>
  <c r="P60" i="14"/>
  <c r="O60" i="14"/>
  <c r="N60" i="14"/>
  <c r="M60" i="14"/>
  <c r="L60" i="14"/>
  <c r="K60" i="14"/>
  <c r="J60" i="14"/>
  <c r="I60" i="14"/>
  <c r="H60" i="14"/>
  <c r="G60" i="14"/>
  <c r="F60" i="14"/>
  <c r="E60" i="14"/>
  <c r="D60" i="14"/>
  <c r="C60" i="14"/>
  <c r="B60" i="14"/>
  <c r="A60" i="14"/>
  <c r="Z59" i="14"/>
  <c r="Y59" i="14"/>
  <c r="X59" i="14"/>
  <c r="W59" i="14"/>
  <c r="V59" i="14"/>
  <c r="U59" i="14"/>
  <c r="T59" i="14"/>
  <c r="S59" i="14"/>
  <c r="R59" i="14"/>
  <c r="Q59" i="14"/>
  <c r="P59" i="14"/>
  <c r="O59" i="14"/>
  <c r="N59" i="14"/>
  <c r="M59" i="14"/>
  <c r="L59" i="14"/>
  <c r="K59" i="14"/>
  <c r="J59" i="14"/>
  <c r="I59" i="14"/>
  <c r="H59" i="14"/>
  <c r="G59" i="14"/>
  <c r="F59" i="14"/>
  <c r="E59" i="14"/>
  <c r="D59" i="14"/>
  <c r="C59" i="14"/>
  <c r="B59" i="14"/>
  <c r="A59" i="14"/>
  <c r="Z58" i="14"/>
  <c r="Y58" i="14"/>
  <c r="X58" i="14"/>
  <c r="W58" i="14"/>
  <c r="V58" i="14"/>
  <c r="U58" i="14"/>
  <c r="T58" i="14"/>
  <c r="S58" i="14"/>
  <c r="R58" i="14"/>
  <c r="Q58" i="14"/>
  <c r="P58" i="14"/>
  <c r="O58" i="14"/>
  <c r="N58" i="14"/>
  <c r="M58" i="14"/>
  <c r="L58" i="14"/>
  <c r="K58" i="14"/>
  <c r="J58" i="14"/>
  <c r="I58" i="14"/>
  <c r="H58" i="14"/>
  <c r="G58" i="14"/>
  <c r="F58" i="14"/>
  <c r="E58" i="14"/>
  <c r="D58" i="14"/>
  <c r="C58" i="14"/>
  <c r="B58" i="14"/>
  <c r="A58" i="14"/>
  <c r="Z57" i="14"/>
  <c r="Y57" i="14"/>
  <c r="X57" i="14"/>
  <c r="W57" i="14"/>
  <c r="V57" i="14"/>
  <c r="U57" i="14"/>
  <c r="T57" i="14"/>
  <c r="S57" i="14"/>
  <c r="R57" i="14"/>
  <c r="Q57" i="14"/>
  <c r="P57" i="14"/>
  <c r="O57" i="14"/>
  <c r="N57" i="14"/>
  <c r="M57" i="14"/>
  <c r="L57" i="14"/>
  <c r="K57" i="14"/>
  <c r="J57" i="14"/>
  <c r="I57" i="14"/>
  <c r="H57" i="14"/>
  <c r="G57" i="14"/>
  <c r="F57" i="14"/>
  <c r="E57" i="14"/>
  <c r="D57" i="14"/>
  <c r="C57" i="14"/>
  <c r="B57" i="14"/>
  <c r="A57" i="14"/>
  <c r="Z56" i="14"/>
  <c r="Y56" i="14"/>
  <c r="X56" i="14"/>
  <c r="W56" i="14"/>
  <c r="V56" i="14"/>
  <c r="U56" i="14"/>
  <c r="T56" i="14"/>
  <c r="S56" i="14"/>
  <c r="R56" i="14"/>
  <c r="Q56" i="14"/>
  <c r="P56" i="14"/>
  <c r="O56" i="14"/>
  <c r="N56" i="14"/>
  <c r="M56" i="14"/>
  <c r="L56" i="14"/>
  <c r="K56" i="14"/>
  <c r="J56" i="14"/>
  <c r="I56" i="14"/>
  <c r="H56" i="14"/>
  <c r="G56" i="14"/>
  <c r="F56" i="14"/>
  <c r="E56" i="14"/>
  <c r="D56" i="14"/>
  <c r="C56" i="14"/>
  <c r="B56" i="14"/>
  <c r="A56" i="14"/>
  <c r="Z55" i="14"/>
  <c r="Y55" i="14"/>
  <c r="X55" i="14"/>
  <c r="W55" i="14"/>
  <c r="V55" i="14"/>
  <c r="U55" i="14"/>
  <c r="T55" i="14"/>
  <c r="S55" i="14"/>
  <c r="R55" i="14"/>
  <c r="Q55" i="14"/>
  <c r="P55" i="14"/>
  <c r="O55" i="14"/>
  <c r="N55" i="14"/>
  <c r="M55" i="14"/>
  <c r="L55" i="14"/>
  <c r="K55" i="14"/>
  <c r="J55" i="14"/>
  <c r="I55" i="14"/>
  <c r="H55" i="14"/>
  <c r="G55" i="14"/>
  <c r="F55" i="14"/>
  <c r="E55" i="14"/>
  <c r="D55" i="14"/>
  <c r="C55" i="14"/>
  <c r="B55" i="14"/>
  <c r="A55" i="14"/>
  <c r="Z54" i="14"/>
  <c r="Y54" i="14"/>
  <c r="X54" i="14"/>
  <c r="W54" i="14"/>
  <c r="V54" i="14"/>
  <c r="U54" i="14"/>
  <c r="T54" i="14"/>
  <c r="S54" i="14"/>
  <c r="R54" i="14"/>
  <c r="Q54" i="14"/>
  <c r="P54" i="14"/>
  <c r="O54" i="14"/>
  <c r="N54" i="14"/>
  <c r="M54" i="14"/>
  <c r="L54" i="14"/>
  <c r="K54" i="14"/>
  <c r="J54" i="14"/>
  <c r="I54" i="14"/>
  <c r="H54" i="14"/>
  <c r="G54" i="14"/>
  <c r="F54" i="14"/>
  <c r="E54" i="14"/>
  <c r="D54" i="14"/>
  <c r="C54" i="14"/>
  <c r="B54" i="14"/>
  <c r="A54" i="14"/>
  <c r="Z53" i="14"/>
  <c r="Y53" i="14"/>
  <c r="X53" i="14"/>
  <c r="W53" i="14"/>
  <c r="V53" i="14"/>
  <c r="U53" i="14"/>
  <c r="T53" i="14"/>
  <c r="S53" i="14"/>
  <c r="R53" i="14"/>
  <c r="Q53" i="14"/>
  <c r="P53" i="14"/>
  <c r="O53" i="14"/>
  <c r="N53" i="14"/>
  <c r="M53" i="14"/>
  <c r="L53" i="14"/>
  <c r="K53" i="14"/>
  <c r="J53" i="14"/>
  <c r="I53" i="14"/>
  <c r="H53" i="14"/>
  <c r="G53" i="14"/>
  <c r="F53" i="14"/>
  <c r="E53" i="14"/>
  <c r="D53" i="14"/>
  <c r="C53" i="14"/>
  <c r="B53" i="14"/>
  <c r="A53" i="14"/>
  <c r="Z52" i="14"/>
  <c r="Y52" i="14"/>
  <c r="X52" i="14"/>
  <c r="W52" i="14"/>
  <c r="V52" i="14"/>
  <c r="U52" i="14"/>
  <c r="T52" i="14"/>
  <c r="S52" i="14"/>
  <c r="R52" i="14"/>
  <c r="Q52" i="14"/>
  <c r="P52" i="14"/>
  <c r="O52" i="14"/>
  <c r="N52" i="14"/>
  <c r="M52" i="14"/>
  <c r="L52" i="14"/>
  <c r="K52" i="14"/>
  <c r="J52" i="14"/>
  <c r="I52" i="14"/>
  <c r="H52" i="14"/>
  <c r="G52" i="14"/>
  <c r="F52" i="14"/>
  <c r="E52" i="14"/>
  <c r="D52" i="14"/>
  <c r="C52" i="14"/>
  <c r="B52" i="14"/>
  <c r="A52" i="14"/>
  <c r="Z51" i="14"/>
  <c r="Y51" i="14"/>
  <c r="X51" i="14"/>
  <c r="W51" i="14"/>
  <c r="V51" i="14"/>
  <c r="U51" i="14"/>
  <c r="T51" i="14"/>
  <c r="S51" i="14"/>
  <c r="R51" i="14"/>
  <c r="Q51" i="14"/>
  <c r="P51" i="14"/>
  <c r="O51" i="14"/>
  <c r="N51" i="14"/>
  <c r="M51" i="14"/>
  <c r="L51" i="14"/>
  <c r="K51" i="14"/>
  <c r="J51" i="14"/>
  <c r="I51" i="14"/>
  <c r="H51" i="14"/>
  <c r="G51" i="14"/>
  <c r="F51" i="14"/>
  <c r="E51" i="14"/>
  <c r="D51" i="14"/>
  <c r="C51" i="14"/>
  <c r="B51" i="14"/>
  <c r="A51" i="14"/>
  <c r="Z50" i="14"/>
  <c r="Y50" i="14"/>
  <c r="X50" i="14"/>
  <c r="W50" i="14"/>
  <c r="V50" i="14"/>
  <c r="U50" i="14"/>
  <c r="T50" i="14"/>
  <c r="S50" i="14"/>
  <c r="R50" i="14"/>
  <c r="Q50" i="14"/>
  <c r="P50" i="14"/>
  <c r="O50" i="14"/>
  <c r="N50" i="14"/>
  <c r="M50" i="14"/>
  <c r="L50" i="14"/>
  <c r="K50" i="14"/>
  <c r="J50" i="14"/>
  <c r="I50" i="14"/>
  <c r="H50" i="14"/>
  <c r="G50" i="14"/>
  <c r="F50" i="14"/>
  <c r="E50" i="14"/>
  <c r="D50" i="14"/>
  <c r="C50" i="14"/>
  <c r="B50" i="14"/>
  <c r="A50" i="14"/>
  <c r="Z49" i="14"/>
  <c r="Y49" i="14"/>
  <c r="X49" i="14"/>
  <c r="W49" i="14"/>
  <c r="V49" i="14"/>
  <c r="U49" i="14"/>
  <c r="T49" i="14"/>
  <c r="S49" i="14"/>
  <c r="R49" i="14"/>
  <c r="Q49" i="14"/>
  <c r="P49" i="14"/>
  <c r="O49" i="14"/>
  <c r="N49" i="14"/>
  <c r="M49" i="14"/>
  <c r="L49" i="14"/>
  <c r="K49" i="14"/>
  <c r="J49" i="14"/>
  <c r="I49" i="14"/>
  <c r="H49" i="14"/>
  <c r="G49" i="14"/>
  <c r="F49" i="14"/>
  <c r="E49" i="14"/>
  <c r="D49" i="14"/>
  <c r="C49" i="14"/>
  <c r="B49" i="14"/>
  <c r="A49" i="14"/>
  <c r="Z48" i="14"/>
  <c r="Y48" i="14"/>
  <c r="X48" i="14"/>
  <c r="W48" i="14"/>
  <c r="V48" i="14"/>
  <c r="U48" i="14"/>
  <c r="T48" i="14"/>
  <c r="S48" i="14"/>
  <c r="R48" i="14"/>
  <c r="Q48" i="14"/>
  <c r="P48" i="14"/>
  <c r="O48" i="14"/>
  <c r="N48" i="14"/>
  <c r="M48" i="14"/>
  <c r="L48" i="14"/>
  <c r="K48" i="14"/>
  <c r="J48" i="14"/>
  <c r="I48" i="14"/>
  <c r="H48" i="14"/>
  <c r="G48" i="14"/>
  <c r="F48" i="14"/>
  <c r="E48" i="14"/>
  <c r="D48" i="14"/>
  <c r="C48" i="14"/>
  <c r="B48" i="14"/>
  <c r="A48" i="14"/>
  <c r="Z47" i="14"/>
  <c r="Y47" i="14"/>
  <c r="X47" i="14"/>
  <c r="W47" i="14"/>
  <c r="V47" i="14"/>
  <c r="U47" i="14"/>
  <c r="T47" i="14"/>
  <c r="S47" i="14"/>
  <c r="R47" i="14"/>
  <c r="Q47" i="14"/>
  <c r="P47" i="14"/>
  <c r="O47" i="14"/>
  <c r="N47" i="14"/>
  <c r="M47" i="14"/>
  <c r="L47" i="14"/>
  <c r="K47" i="14"/>
  <c r="J47" i="14"/>
  <c r="I47" i="14"/>
  <c r="H47" i="14"/>
  <c r="G47" i="14"/>
  <c r="F47" i="14"/>
  <c r="E47" i="14"/>
  <c r="D47" i="14"/>
  <c r="C47" i="14"/>
  <c r="B47" i="14"/>
  <c r="A47" i="14"/>
  <c r="Z46" i="14"/>
  <c r="Y46" i="14"/>
  <c r="X46" i="14"/>
  <c r="W46" i="14"/>
  <c r="V46" i="14"/>
  <c r="U46" i="14"/>
  <c r="T46" i="14"/>
  <c r="S46" i="14"/>
  <c r="R46" i="14"/>
  <c r="Q46" i="14"/>
  <c r="P46" i="14"/>
  <c r="O46" i="14"/>
  <c r="N46" i="14"/>
  <c r="M46" i="14"/>
  <c r="L46" i="14"/>
  <c r="K46" i="14"/>
  <c r="J46" i="14"/>
  <c r="I46" i="14"/>
  <c r="H46" i="14"/>
  <c r="G46" i="14"/>
  <c r="F46" i="14"/>
  <c r="E46" i="14"/>
  <c r="D46" i="14"/>
  <c r="C46" i="14"/>
  <c r="B46" i="14"/>
  <c r="A46" i="14"/>
  <c r="Z45" i="14"/>
  <c r="Y45" i="14"/>
  <c r="X45" i="14"/>
  <c r="W45" i="14"/>
  <c r="V45" i="14"/>
  <c r="U45" i="14"/>
  <c r="T45" i="14"/>
  <c r="S45" i="14"/>
  <c r="R45" i="14"/>
  <c r="Q45" i="14"/>
  <c r="P45" i="14"/>
  <c r="O45" i="14"/>
  <c r="N45" i="14"/>
  <c r="M45" i="14"/>
  <c r="L45" i="14"/>
  <c r="K45" i="14"/>
  <c r="J45" i="14"/>
  <c r="I45" i="14"/>
  <c r="H45" i="14"/>
  <c r="G45" i="14"/>
  <c r="F45" i="14"/>
  <c r="E45" i="14"/>
  <c r="D45" i="14"/>
  <c r="C45" i="14"/>
  <c r="B45" i="14"/>
  <c r="A45" i="14"/>
  <c r="Z44" i="14"/>
  <c r="Y44" i="14"/>
  <c r="X44" i="14"/>
  <c r="W44" i="14"/>
  <c r="V44" i="14"/>
  <c r="U44" i="14"/>
  <c r="T44" i="14"/>
  <c r="S44" i="14"/>
  <c r="R44" i="14"/>
  <c r="Q44" i="14"/>
  <c r="P44" i="14"/>
  <c r="O44" i="14"/>
  <c r="N44" i="14"/>
  <c r="M44" i="14"/>
  <c r="L44" i="14"/>
  <c r="K44" i="14"/>
  <c r="J44" i="14"/>
  <c r="I44" i="14"/>
  <c r="H44" i="14"/>
  <c r="G44" i="14"/>
  <c r="F44" i="14"/>
  <c r="E44" i="14"/>
  <c r="D44" i="14"/>
  <c r="C44" i="14"/>
  <c r="B44" i="14"/>
  <c r="A44" i="14"/>
  <c r="Z43" i="14"/>
  <c r="Y43" i="14"/>
  <c r="X43" i="14"/>
  <c r="W43" i="14"/>
  <c r="V43" i="14"/>
  <c r="U43" i="14"/>
  <c r="T43" i="14"/>
  <c r="S43" i="14"/>
  <c r="R43" i="14"/>
  <c r="Q43" i="14"/>
  <c r="P43" i="14"/>
  <c r="O43" i="14"/>
  <c r="N43" i="14"/>
  <c r="M43" i="14"/>
  <c r="L43" i="14"/>
  <c r="K43" i="14"/>
  <c r="J43" i="14"/>
  <c r="I43" i="14"/>
  <c r="H43" i="14"/>
  <c r="G43" i="14"/>
  <c r="F43" i="14"/>
  <c r="E43" i="14"/>
  <c r="D43" i="14"/>
  <c r="C43" i="14"/>
  <c r="B43" i="14"/>
  <c r="A43" i="14"/>
  <c r="Z42" i="14"/>
  <c r="Y42" i="14"/>
  <c r="X42" i="14"/>
  <c r="W42" i="14"/>
  <c r="V42" i="14"/>
  <c r="U42" i="14"/>
  <c r="T42" i="14"/>
  <c r="S42" i="14"/>
  <c r="R42" i="14"/>
  <c r="Q42" i="14"/>
  <c r="P42" i="14"/>
  <c r="O42" i="14"/>
  <c r="N42" i="14"/>
  <c r="M42" i="14"/>
  <c r="L42" i="14"/>
  <c r="K42" i="14"/>
  <c r="J42" i="14"/>
  <c r="I42" i="14"/>
  <c r="H42" i="14"/>
  <c r="G42" i="14"/>
  <c r="F42" i="14"/>
  <c r="E42" i="14"/>
  <c r="D42" i="14"/>
  <c r="C42" i="14"/>
  <c r="B42" i="14"/>
  <c r="A42" i="14"/>
  <c r="Z41" i="14"/>
  <c r="Y41" i="14"/>
  <c r="X41" i="14"/>
  <c r="W41" i="14"/>
  <c r="V41" i="14"/>
  <c r="U41" i="14"/>
  <c r="T41" i="14"/>
  <c r="S41" i="14"/>
  <c r="R41" i="14"/>
  <c r="Q41" i="14"/>
  <c r="P41" i="14"/>
  <c r="O41" i="14"/>
  <c r="N41" i="14"/>
  <c r="M41" i="14"/>
  <c r="L41" i="14"/>
  <c r="K41" i="14"/>
  <c r="J41" i="14"/>
  <c r="I41" i="14"/>
  <c r="H41" i="14"/>
  <c r="G41" i="14"/>
  <c r="F41" i="14"/>
  <c r="E41" i="14"/>
  <c r="D41" i="14"/>
  <c r="C41" i="14"/>
  <c r="B41" i="14"/>
  <c r="A41" i="14"/>
  <c r="Z40" i="14"/>
  <c r="Y40" i="14"/>
  <c r="X40" i="14"/>
  <c r="W40" i="14"/>
  <c r="V40" i="14"/>
  <c r="U40" i="14"/>
  <c r="T40" i="14"/>
  <c r="S40" i="14"/>
  <c r="R40" i="14"/>
  <c r="Q40" i="14"/>
  <c r="P40" i="14"/>
  <c r="O40" i="14"/>
  <c r="N40" i="14"/>
  <c r="M40" i="14"/>
  <c r="L40" i="14"/>
  <c r="K40" i="14"/>
  <c r="J40" i="14"/>
  <c r="I40" i="14"/>
  <c r="H40" i="14"/>
  <c r="G40" i="14"/>
  <c r="F40" i="14"/>
  <c r="E40" i="14"/>
  <c r="D40" i="14"/>
  <c r="C40" i="14"/>
  <c r="B40" i="14"/>
  <c r="A40" i="14"/>
  <c r="Z39" i="14"/>
  <c r="Y39" i="14"/>
  <c r="X39" i="14"/>
  <c r="W39" i="14"/>
  <c r="V39" i="14"/>
  <c r="U39" i="14"/>
  <c r="T39" i="14"/>
  <c r="S39" i="14"/>
  <c r="R39" i="14"/>
  <c r="Q39" i="14"/>
  <c r="P39" i="14"/>
  <c r="O39" i="14"/>
  <c r="N39" i="14"/>
  <c r="M39" i="14"/>
  <c r="L39" i="14"/>
  <c r="K39" i="14"/>
  <c r="J39" i="14"/>
  <c r="I39" i="14"/>
  <c r="H39" i="14"/>
  <c r="G39" i="14"/>
  <c r="F39" i="14"/>
  <c r="E39" i="14"/>
  <c r="D39" i="14"/>
  <c r="C39" i="14"/>
  <c r="B39" i="14"/>
  <c r="A39" i="14"/>
  <c r="Z38" i="14"/>
  <c r="Y38" i="14"/>
  <c r="X38" i="14"/>
  <c r="W38" i="14"/>
  <c r="V38" i="14"/>
  <c r="U38" i="14"/>
  <c r="T38" i="14"/>
  <c r="S38" i="14"/>
  <c r="R38" i="14"/>
  <c r="Q38" i="14"/>
  <c r="P38" i="14"/>
  <c r="O38" i="14"/>
  <c r="N38" i="14"/>
  <c r="M38" i="14"/>
  <c r="L38" i="14"/>
  <c r="K38" i="14"/>
  <c r="J38" i="14"/>
  <c r="I38" i="14"/>
  <c r="H38" i="14"/>
  <c r="G38" i="14"/>
  <c r="F38" i="14"/>
  <c r="E38" i="14"/>
  <c r="D38" i="14"/>
  <c r="C38" i="14"/>
  <c r="B38" i="14"/>
  <c r="A38" i="14"/>
  <c r="Z37" i="14"/>
  <c r="Y37" i="14"/>
  <c r="X37" i="14"/>
  <c r="W37" i="14"/>
  <c r="V37" i="14"/>
  <c r="U37" i="14"/>
  <c r="T37" i="14"/>
  <c r="S37" i="14"/>
  <c r="R37" i="14"/>
  <c r="Q37" i="14"/>
  <c r="P37" i="14"/>
  <c r="O37" i="14"/>
  <c r="N37" i="14"/>
  <c r="M37" i="14"/>
  <c r="L37" i="14"/>
  <c r="K37" i="14"/>
  <c r="J37" i="14"/>
  <c r="I37" i="14"/>
  <c r="H37" i="14"/>
  <c r="G37" i="14"/>
  <c r="F37" i="14"/>
  <c r="E37" i="14"/>
  <c r="D37" i="14"/>
  <c r="C37" i="14"/>
  <c r="B37" i="14"/>
  <c r="A37" i="14"/>
  <c r="Z36" i="14"/>
  <c r="Y36" i="14"/>
  <c r="X36" i="14"/>
  <c r="W36" i="14"/>
  <c r="V36" i="14"/>
  <c r="U36" i="14"/>
  <c r="T36" i="14"/>
  <c r="S36" i="14"/>
  <c r="R36" i="14"/>
  <c r="Q36" i="14"/>
  <c r="P36" i="14"/>
  <c r="O36" i="14"/>
  <c r="N36" i="14"/>
  <c r="M36" i="14"/>
  <c r="L36" i="14"/>
  <c r="K36" i="14"/>
  <c r="J36" i="14"/>
  <c r="I36" i="14"/>
  <c r="H36" i="14"/>
  <c r="G36" i="14"/>
  <c r="F36" i="14"/>
  <c r="E36" i="14"/>
  <c r="D36" i="14"/>
  <c r="C36" i="14"/>
  <c r="B36" i="14"/>
  <c r="A36" i="14"/>
  <c r="Z35" i="14"/>
  <c r="Y35" i="14"/>
  <c r="X35" i="14"/>
  <c r="W35" i="14"/>
  <c r="V35" i="14"/>
  <c r="U35" i="14"/>
  <c r="T35" i="14"/>
  <c r="S35" i="14"/>
  <c r="R35" i="14"/>
  <c r="Q35" i="14"/>
  <c r="P35" i="14"/>
  <c r="O35" i="14"/>
  <c r="N35" i="14"/>
  <c r="M35" i="14"/>
  <c r="L35" i="14"/>
  <c r="K35" i="14"/>
  <c r="J35" i="14"/>
  <c r="I35" i="14"/>
  <c r="H35" i="14"/>
  <c r="G35" i="14"/>
  <c r="F35" i="14"/>
  <c r="E35" i="14"/>
  <c r="D35" i="14"/>
  <c r="C35" i="14"/>
  <c r="B35" i="14"/>
  <c r="A35" i="14"/>
  <c r="Z34" i="14"/>
  <c r="Y34" i="14"/>
  <c r="X34" i="14"/>
  <c r="W34" i="14"/>
  <c r="V34" i="14"/>
  <c r="U34" i="14"/>
  <c r="T34" i="14"/>
  <c r="S34" i="14"/>
  <c r="R34" i="14"/>
  <c r="Q34" i="14"/>
  <c r="P34" i="14"/>
  <c r="O34" i="14"/>
  <c r="N34" i="14"/>
  <c r="M34" i="14"/>
  <c r="L34" i="14"/>
  <c r="K34" i="14"/>
  <c r="J34" i="14"/>
  <c r="I34" i="14"/>
  <c r="H34" i="14"/>
  <c r="G34" i="14"/>
  <c r="F34" i="14"/>
  <c r="E34" i="14"/>
  <c r="D34" i="14"/>
  <c r="C34" i="14"/>
  <c r="B34" i="14"/>
  <c r="A34" i="14"/>
  <c r="Z33" i="14"/>
  <c r="Y33" i="14"/>
  <c r="X33" i="14"/>
  <c r="W33" i="14"/>
  <c r="V33" i="14"/>
  <c r="U33" i="14"/>
  <c r="T33" i="14"/>
  <c r="S33" i="14"/>
  <c r="R33" i="14"/>
  <c r="Q33" i="14"/>
  <c r="P33" i="14"/>
  <c r="O33" i="14"/>
  <c r="N33" i="14"/>
  <c r="M33" i="14"/>
  <c r="L33" i="14"/>
  <c r="K33" i="14"/>
  <c r="J33" i="14"/>
  <c r="I33" i="14"/>
  <c r="H33" i="14"/>
  <c r="G33" i="14"/>
  <c r="F33" i="14"/>
  <c r="E33" i="14"/>
  <c r="D33" i="14"/>
  <c r="C33" i="14"/>
  <c r="B33" i="14"/>
  <c r="A33" i="14"/>
  <c r="Z32" i="14"/>
  <c r="Y32" i="14"/>
  <c r="X32" i="14"/>
  <c r="W32" i="14"/>
  <c r="V32" i="14"/>
  <c r="U32" i="14"/>
  <c r="T32" i="14"/>
  <c r="S32" i="14"/>
  <c r="R32" i="14"/>
  <c r="Q32" i="14"/>
  <c r="P32" i="14"/>
  <c r="O32" i="14"/>
  <c r="N32" i="14"/>
  <c r="M32" i="14"/>
  <c r="L32" i="14"/>
  <c r="K32" i="14"/>
  <c r="J32" i="14"/>
  <c r="I32" i="14"/>
  <c r="H32" i="14"/>
  <c r="G32" i="14"/>
  <c r="F32" i="14"/>
  <c r="E32" i="14"/>
  <c r="D32" i="14"/>
  <c r="C32" i="14"/>
  <c r="B32" i="14"/>
  <c r="A32" i="14"/>
  <c r="Z31" i="14"/>
  <c r="Y31" i="14"/>
  <c r="X31" i="14"/>
  <c r="W31" i="14"/>
  <c r="V31" i="14"/>
  <c r="U31" i="14"/>
  <c r="T31" i="14"/>
  <c r="S31" i="14"/>
  <c r="R31" i="14"/>
  <c r="Q31" i="14"/>
  <c r="P31" i="14"/>
  <c r="O31" i="14"/>
  <c r="N31" i="14"/>
  <c r="M31" i="14"/>
  <c r="L31" i="14"/>
  <c r="K31" i="14"/>
  <c r="J31" i="14"/>
  <c r="I31" i="14"/>
  <c r="H31" i="14"/>
  <c r="G31" i="14"/>
  <c r="F31" i="14"/>
  <c r="E31" i="14"/>
  <c r="D31" i="14"/>
  <c r="C31" i="14"/>
  <c r="B31" i="14"/>
  <c r="A31" i="14"/>
  <c r="Z30" i="14"/>
  <c r="Y30" i="14"/>
  <c r="X30" i="14"/>
  <c r="W30" i="14"/>
  <c r="V30" i="14"/>
  <c r="U30" i="14"/>
  <c r="T30" i="14"/>
  <c r="S30" i="14"/>
  <c r="R30" i="14"/>
  <c r="Q30" i="14"/>
  <c r="P30" i="14"/>
  <c r="O30" i="14"/>
  <c r="N30" i="14"/>
  <c r="M30" i="14"/>
  <c r="L30" i="14"/>
  <c r="K30" i="14"/>
  <c r="J30" i="14"/>
  <c r="I30" i="14"/>
  <c r="H30" i="14"/>
  <c r="G30" i="14"/>
  <c r="F30" i="14"/>
  <c r="E30" i="14"/>
  <c r="D30" i="14"/>
  <c r="C30" i="14"/>
  <c r="B30" i="14"/>
  <c r="A30" i="14"/>
  <c r="Z29" i="14"/>
  <c r="Y29" i="14"/>
  <c r="X29" i="14"/>
  <c r="W29" i="14"/>
  <c r="V29" i="14"/>
  <c r="U29" i="14"/>
  <c r="T29" i="14"/>
  <c r="S29" i="14"/>
  <c r="R29" i="14"/>
  <c r="Q29" i="14"/>
  <c r="P29" i="14"/>
  <c r="O29" i="14"/>
  <c r="N29" i="14"/>
  <c r="M29" i="14"/>
  <c r="L29" i="14"/>
  <c r="K29" i="14"/>
  <c r="J29" i="14"/>
  <c r="I29" i="14"/>
  <c r="H29" i="14"/>
  <c r="G29" i="14"/>
  <c r="F29" i="14"/>
  <c r="E29" i="14"/>
  <c r="D29" i="14"/>
  <c r="C29" i="14"/>
  <c r="B29" i="14"/>
  <c r="A29" i="14"/>
  <c r="Z28" i="14"/>
  <c r="Y28" i="14"/>
  <c r="X28" i="14"/>
  <c r="W28" i="14"/>
  <c r="V28" i="14"/>
  <c r="U28" i="14"/>
  <c r="T28" i="14"/>
  <c r="S28" i="14"/>
  <c r="R28" i="14"/>
  <c r="Q28" i="14"/>
  <c r="P28" i="14"/>
  <c r="O28" i="14"/>
  <c r="N28" i="14"/>
  <c r="M28" i="14"/>
  <c r="L28" i="14"/>
  <c r="K28" i="14"/>
  <c r="J28" i="14"/>
  <c r="I28" i="14"/>
  <c r="H28" i="14"/>
  <c r="G28" i="14"/>
  <c r="F28" i="14"/>
  <c r="E28" i="14"/>
  <c r="D28" i="14"/>
  <c r="C28" i="14"/>
  <c r="B28" i="14"/>
  <c r="A28" i="14"/>
  <c r="Z27" i="14"/>
  <c r="Y27" i="14"/>
  <c r="X27" i="14"/>
  <c r="W27" i="14"/>
  <c r="V27" i="14"/>
  <c r="U27" i="14"/>
  <c r="T27" i="14"/>
  <c r="S27" i="14"/>
  <c r="R27" i="14"/>
  <c r="Q27" i="14"/>
  <c r="P27" i="14"/>
  <c r="O27" i="14"/>
  <c r="N27" i="14"/>
  <c r="M27" i="14"/>
  <c r="L27" i="14"/>
  <c r="K27" i="14"/>
  <c r="J27" i="14"/>
  <c r="I27" i="14"/>
  <c r="H27" i="14"/>
  <c r="G27" i="14"/>
  <c r="F27" i="14"/>
  <c r="E27" i="14"/>
  <c r="D27" i="14"/>
  <c r="C27" i="14"/>
  <c r="B27" i="14"/>
  <c r="A27" i="14"/>
  <c r="Z26" i="14"/>
  <c r="Y26" i="14"/>
  <c r="X26" i="14"/>
  <c r="W26" i="14"/>
  <c r="V26" i="14"/>
  <c r="U26" i="14"/>
  <c r="T26" i="14"/>
  <c r="S26" i="14"/>
  <c r="R26" i="14"/>
  <c r="Q26" i="14"/>
  <c r="P26" i="14"/>
  <c r="O26" i="14"/>
  <c r="N26" i="14"/>
  <c r="M26" i="14"/>
  <c r="L26" i="14"/>
  <c r="K26" i="14"/>
  <c r="J26" i="14"/>
  <c r="I26" i="14"/>
  <c r="H26" i="14"/>
  <c r="G26" i="14"/>
  <c r="F26" i="14"/>
  <c r="E26" i="14"/>
  <c r="D26" i="14"/>
  <c r="C26" i="14"/>
  <c r="B26" i="14"/>
  <c r="A26" i="14"/>
  <c r="Z25" i="14"/>
  <c r="Y25" i="14"/>
  <c r="X25" i="14"/>
  <c r="W25" i="14"/>
  <c r="V25" i="14"/>
  <c r="U25" i="14"/>
  <c r="T25" i="14"/>
  <c r="S25" i="14"/>
  <c r="R25" i="14"/>
  <c r="Q25" i="14"/>
  <c r="P25" i="14"/>
  <c r="O25" i="14"/>
  <c r="N25" i="14"/>
  <c r="M25" i="14"/>
  <c r="L25" i="14"/>
  <c r="K25" i="14"/>
  <c r="J25" i="14"/>
  <c r="I25" i="14"/>
  <c r="H25" i="14"/>
  <c r="G25" i="14"/>
  <c r="F25" i="14"/>
  <c r="E25" i="14"/>
  <c r="D25" i="14"/>
  <c r="C25" i="14"/>
  <c r="B25" i="14"/>
  <c r="A25" i="14"/>
  <c r="Z24" i="14"/>
  <c r="Y24" i="14"/>
  <c r="X24" i="14"/>
  <c r="W24" i="14"/>
  <c r="V24" i="14"/>
  <c r="U24" i="14"/>
  <c r="T24" i="14"/>
  <c r="S24" i="14"/>
  <c r="R24" i="14"/>
  <c r="Q24" i="14"/>
  <c r="P24" i="14"/>
  <c r="O24" i="14"/>
  <c r="N24" i="14"/>
  <c r="M24" i="14"/>
  <c r="L24" i="14"/>
  <c r="K24" i="14"/>
  <c r="J24" i="14"/>
  <c r="I24" i="14"/>
  <c r="H24" i="14"/>
  <c r="G24" i="14"/>
  <c r="F24" i="14"/>
  <c r="E24" i="14"/>
  <c r="D24" i="14"/>
  <c r="C24" i="14"/>
  <c r="B24" i="14"/>
  <c r="A24" i="14"/>
  <c r="Z23" i="14"/>
  <c r="Y23" i="14"/>
  <c r="X23" i="14"/>
  <c r="W23" i="14"/>
  <c r="V23" i="14"/>
  <c r="U23" i="14"/>
  <c r="T23" i="14"/>
  <c r="S23" i="14"/>
  <c r="R23" i="14"/>
  <c r="Q23" i="14"/>
  <c r="P23" i="14"/>
  <c r="O23" i="14"/>
  <c r="N23" i="14"/>
  <c r="M23" i="14"/>
  <c r="L23" i="14"/>
  <c r="K23" i="14"/>
  <c r="J23" i="14"/>
  <c r="I23" i="14"/>
  <c r="H23" i="14"/>
  <c r="G23" i="14"/>
  <c r="F23" i="14"/>
  <c r="E23" i="14"/>
  <c r="D23" i="14"/>
  <c r="C23" i="14"/>
  <c r="B23" i="14"/>
  <c r="A23" i="14"/>
  <c r="Z22" i="14"/>
  <c r="Y22" i="14"/>
  <c r="X22" i="14"/>
  <c r="W22" i="14"/>
  <c r="V22" i="14"/>
  <c r="U22" i="14"/>
  <c r="T22" i="14"/>
  <c r="S22" i="14"/>
  <c r="R22" i="14"/>
  <c r="Q22" i="14"/>
  <c r="P22" i="14"/>
  <c r="O22" i="14"/>
  <c r="N22" i="14"/>
  <c r="M22" i="14"/>
  <c r="L22" i="14"/>
  <c r="K22" i="14"/>
  <c r="J22" i="14"/>
  <c r="I22" i="14"/>
  <c r="H22" i="14"/>
  <c r="G22" i="14"/>
  <c r="F22" i="14"/>
  <c r="E22" i="14"/>
  <c r="D22" i="14"/>
  <c r="C22" i="14"/>
  <c r="B22" i="14"/>
  <c r="A22" i="14"/>
  <c r="Z21" i="14"/>
  <c r="Y21" i="14"/>
  <c r="X21" i="14"/>
  <c r="W21" i="14"/>
  <c r="V21" i="14"/>
  <c r="U21" i="14"/>
  <c r="T21" i="14"/>
  <c r="S21" i="14"/>
  <c r="R21" i="14"/>
  <c r="Q21" i="14"/>
  <c r="P21" i="14"/>
  <c r="O21" i="14"/>
  <c r="N21" i="14"/>
  <c r="M21" i="14"/>
  <c r="L21" i="14"/>
  <c r="K21" i="14"/>
  <c r="J21" i="14"/>
  <c r="I21" i="14"/>
  <c r="H21" i="14"/>
  <c r="G21" i="14"/>
  <c r="F21" i="14"/>
  <c r="E21" i="14"/>
  <c r="D21" i="14"/>
  <c r="C21" i="14"/>
  <c r="B21" i="14"/>
  <c r="A21" i="14"/>
  <c r="Z20" i="14"/>
  <c r="Y20" i="14"/>
  <c r="X20" i="14"/>
  <c r="W20" i="14"/>
  <c r="V20" i="14"/>
  <c r="U20" i="14"/>
  <c r="T20" i="14"/>
  <c r="S20" i="14"/>
  <c r="R20" i="14"/>
  <c r="Q20" i="14"/>
  <c r="P20" i="14"/>
  <c r="O20" i="14"/>
  <c r="N20" i="14"/>
  <c r="M20" i="14"/>
  <c r="L20" i="14"/>
  <c r="K20" i="14"/>
  <c r="J20" i="14"/>
  <c r="I20" i="14"/>
  <c r="H20" i="14"/>
  <c r="G20" i="14"/>
  <c r="F20" i="14"/>
  <c r="E20" i="14"/>
  <c r="D20" i="14"/>
  <c r="C20" i="14"/>
  <c r="B20" i="14"/>
  <c r="A20" i="14"/>
  <c r="Z19" i="14"/>
  <c r="Y19" i="14"/>
  <c r="X19" i="14"/>
  <c r="W19" i="14"/>
  <c r="V19" i="14"/>
  <c r="U19" i="14"/>
  <c r="T19" i="14"/>
  <c r="S19" i="14"/>
  <c r="R19" i="14"/>
  <c r="Q19" i="14"/>
  <c r="P19" i="14"/>
  <c r="O19" i="14"/>
  <c r="N19" i="14"/>
  <c r="M19" i="14"/>
  <c r="L19" i="14"/>
  <c r="K19" i="14"/>
  <c r="J19" i="14"/>
  <c r="I19" i="14"/>
  <c r="H19" i="14"/>
  <c r="G19" i="14"/>
  <c r="F19" i="14"/>
  <c r="E19" i="14"/>
  <c r="D19" i="14"/>
  <c r="C19" i="14"/>
  <c r="B19" i="14"/>
  <c r="A19" i="14"/>
  <c r="Z18" i="14"/>
  <c r="Y18" i="14"/>
  <c r="X18" i="14"/>
  <c r="W18" i="14"/>
  <c r="V18" i="14"/>
  <c r="U18" i="14"/>
  <c r="T18" i="14"/>
  <c r="S18" i="14"/>
  <c r="R18" i="14"/>
  <c r="Q18" i="14"/>
  <c r="P18" i="14"/>
  <c r="O18" i="14"/>
  <c r="N18" i="14"/>
  <c r="M18" i="14"/>
  <c r="L18" i="14"/>
  <c r="K18" i="14"/>
  <c r="J18" i="14"/>
  <c r="I18" i="14"/>
  <c r="H18" i="14"/>
  <c r="G18" i="14"/>
  <c r="F18" i="14"/>
  <c r="E18" i="14"/>
  <c r="D18" i="14"/>
  <c r="C18" i="14"/>
  <c r="B18" i="14"/>
  <c r="A18"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A17" i="14"/>
  <c r="Z16" i="14"/>
  <c r="Y16" i="14"/>
  <c r="X16" i="14"/>
  <c r="W16" i="14"/>
  <c r="V16" i="14"/>
  <c r="U16" i="14"/>
  <c r="T16" i="14"/>
  <c r="S16" i="14"/>
  <c r="R16" i="14"/>
  <c r="Q16" i="14"/>
  <c r="P16" i="14"/>
  <c r="O16" i="14"/>
  <c r="N16" i="14"/>
  <c r="M16" i="14"/>
  <c r="L16" i="14"/>
  <c r="K16" i="14"/>
  <c r="J16" i="14"/>
  <c r="I16" i="14"/>
  <c r="H16" i="14"/>
  <c r="G16" i="14"/>
  <c r="F16" i="14"/>
  <c r="E16" i="14"/>
  <c r="D16" i="14"/>
  <c r="C16" i="14"/>
  <c r="B16" i="14"/>
  <c r="A16" i="14"/>
  <c r="Z15" i="14"/>
  <c r="Y15" i="14"/>
  <c r="X15" i="14"/>
  <c r="W15" i="14"/>
  <c r="V15" i="14"/>
  <c r="U15" i="14"/>
  <c r="T15" i="14"/>
  <c r="S15" i="14"/>
  <c r="R15" i="14"/>
  <c r="Q15" i="14"/>
  <c r="P15" i="14"/>
  <c r="O15" i="14"/>
  <c r="N15" i="14"/>
  <c r="M15" i="14"/>
  <c r="L15" i="14"/>
  <c r="K15" i="14"/>
  <c r="J15" i="14"/>
  <c r="I15" i="14"/>
  <c r="H15" i="14"/>
  <c r="G15" i="14"/>
  <c r="F15" i="14"/>
  <c r="E15" i="14"/>
  <c r="D15" i="14"/>
  <c r="C15" i="14"/>
  <c r="B15" i="14"/>
  <c r="A15" i="14"/>
  <c r="Z14" i="14"/>
  <c r="Y14" i="14"/>
  <c r="X14" i="14"/>
  <c r="W14" i="14"/>
  <c r="V14" i="14"/>
  <c r="U14" i="14"/>
  <c r="T14" i="14"/>
  <c r="S14" i="14"/>
  <c r="R14" i="14"/>
  <c r="Q14" i="14"/>
  <c r="P14" i="14"/>
  <c r="O14" i="14"/>
  <c r="N14" i="14"/>
  <c r="M14" i="14"/>
  <c r="L14" i="14"/>
  <c r="K14" i="14"/>
  <c r="J14" i="14"/>
  <c r="I14" i="14"/>
  <c r="H14" i="14"/>
  <c r="G14" i="14"/>
  <c r="F14" i="14"/>
  <c r="E14" i="14"/>
  <c r="D14" i="14"/>
  <c r="C14" i="14"/>
  <c r="B14" i="14"/>
  <c r="A14"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A13" i="14"/>
  <c r="Z12" i="14"/>
  <c r="Y12" i="14"/>
  <c r="X12" i="14"/>
  <c r="W12" i="14"/>
  <c r="V12" i="14"/>
  <c r="U12" i="14"/>
  <c r="T12" i="14"/>
  <c r="S12" i="14"/>
  <c r="R12" i="14"/>
  <c r="Q12" i="14"/>
  <c r="P12" i="14"/>
  <c r="O12" i="14"/>
  <c r="N12" i="14"/>
  <c r="M12" i="14"/>
  <c r="L12" i="14"/>
  <c r="K12" i="14"/>
  <c r="J12" i="14"/>
  <c r="I12" i="14"/>
  <c r="H12" i="14"/>
  <c r="G12" i="14"/>
  <c r="F12" i="14"/>
  <c r="E12" i="14"/>
  <c r="D12" i="14"/>
  <c r="C12" i="14"/>
  <c r="B12" i="14"/>
  <c r="A12"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A11"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A10" i="14"/>
  <c r="Z9" i="14"/>
  <c r="Y9" i="14"/>
  <c r="X9" i="14"/>
  <c r="W9" i="14"/>
  <c r="V9" i="14"/>
  <c r="U9" i="14"/>
  <c r="T9" i="14"/>
  <c r="S9" i="14"/>
  <c r="R9" i="14"/>
  <c r="Q9" i="14"/>
  <c r="P9" i="14"/>
  <c r="O9" i="14"/>
  <c r="N9" i="14"/>
  <c r="M9" i="14"/>
  <c r="L9" i="14"/>
  <c r="K9" i="14"/>
  <c r="J9" i="14"/>
  <c r="I9" i="14"/>
  <c r="H9" i="14"/>
  <c r="G9" i="14"/>
  <c r="F9" i="14"/>
  <c r="E9" i="14"/>
  <c r="D9" i="14"/>
  <c r="C9" i="14"/>
  <c r="B9" i="14"/>
  <c r="A9" i="14"/>
  <c r="Z8" i="14"/>
  <c r="Y8" i="14"/>
  <c r="X8" i="14"/>
  <c r="W8" i="14"/>
  <c r="V8" i="14"/>
  <c r="U8" i="14"/>
  <c r="T8" i="14"/>
  <c r="S8" i="14"/>
  <c r="R8" i="14"/>
  <c r="Q8" i="14"/>
  <c r="P8" i="14"/>
  <c r="O8" i="14"/>
  <c r="N8" i="14"/>
  <c r="M8" i="14"/>
  <c r="L8" i="14"/>
  <c r="K8" i="14"/>
  <c r="J8" i="14"/>
  <c r="I8" i="14"/>
  <c r="H8" i="14"/>
  <c r="G8" i="14"/>
  <c r="F8" i="14"/>
  <c r="E8" i="14"/>
  <c r="D8" i="14"/>
  <c r="C8" i="14"/>
  <c r="B8" i="14"/>
  <c r="A8" i="14"/>
  <c r="Z7" i="14"/>
  <c r="Y7" i="14"/>
  <c r="X7" i="14"/>
  <c r="W7" i="14"/>
  <c r="V7" i="14"/>
  <c r="U7" i="14"/>
  <c r="T7" i="14"/>
  <c r="S7" i="14"/>
  <c r="R7" i="14"/>
  <c r="Q7" i="14"/>
  <c r="P7" i="14"/>
  <c r="O7" i="14"/>
  <c r="N7" i="14"/>
  <c r="M7" i="14"/>
  <c r="L7" i="14"/>
  <c r="K7" i="14"/>
  <c r="J7" i="14"/>
  <c r="I7" i="14"/>
  <c r="H7" i="14"/>
  <c r="G7" i="14"/>
  <c r="F7" i="14"/>
  <c r="E7" i="14"/>
  <c r="D7" i="14"/>
  <c r="C7" i="14"/>
  <c r="B7" i="14"/>
  <c r="A7" i="14"/>
  <c r="Z6" i="14"/>
  <c r="Y6" i="14"/>
  <c r="X6" i="14"/>
  <c r="W6" i="14"/>
  <c r="V6" i="14"/>
  <c r="U6" i="14"/>
  <c r="T6" i="14"/>
  <c r="S6" i="14"/>
  <c r="R6" i="14"/>
  <c r="Q6" i="14"/>
  <c r="P6" i="14"/>
  <c r="O6" i="14"/>
  <c r="N6" i="14"/>
  <c r="M6" i="14"/>
  <c r="L6" i="14"/>
  <c r="K6" i="14"/>
  <c r="J6" i="14"/>
  <c r="I6" i="14"/>
  <c r="H6" i="14"/>
  <c r="G6" i="14"/>
  <c r="F6" i="14"/>
  <c r="E6" i="14"/>
  <c r="D6" i="14"/>
  <c r="C6" i="14"/>
  <c r="B6" i="14"/>
  <c r="A6" i="14"/>
  <c r="Z5" i="14"/>
  <c r="Y5" i="14"/>
  <c r="X5" i="14"/>
  <c r="W5" i="14"/>
  <c r="V5" i="14"/>
  <c r="U5" i="14"/>
  <c r="T5" i="14"/>
  <c r="S5" i="14"/>
  <c r="R5" i="14"/>
  <c r="Q5" i="14"/>
  <c r="P5" i="14"/>
  <c r="O5" i="14"/>
  <c r="N5" i="14"/>
  <c r="M5" i="14"/>
  <c r="L5" i="14"/>
  <c r="K5" i="14"/>
  <c r="J5" i="14"/>
  <c r="I5" i="14"/>
  <c r="H5" i="14"/>
  <c r="G5" i="14"/>
  <c r="F5" i="14"/>
  <c r="E5" i="14"/>
  <c r="D5" i="14"/>
  <c r="C5" i="14"/>
  <c r="B5" i="14"/>
  <c r="A5" i="14"/>
  <c r="Z4" i="14"/>
  <c r="Y4" i="14"/>
  <c r="X4" i="14"/>
  <c r="W4" i="14"/>
  <c r="V4" i="14"/>
  <c r="U4" i="14"/>
  <c r="T4" i="14"/>
  <c r="S4" i="14"/>
  <c r="R4" i="14"/>
  <c r="Q4" i="14"/>
  <c r="P4" i="14"/>
  <c r="O4" i="14"/>
  <c r="N4" i="14"/>
  <c r="M4" i="14"/>
  <c r="L4" i="14"/>
  <c r="K4" i="14"/>
  <c r="J4" i="14"/>
  <c r="I4" i="14"/>
  <c r="H4" i="14"/>
  <c r="G4" i="14"/>
  <c r="F4" i="14"/>
  <c r="E4" i="14"/>
  <c r="D4" i="14"/>
  <c r="C4" i="14"/>
  <c r="B4" i="14"/>
  <c r="A4" i="14"/>
  <c r="AH3" i="14"/>
  <c r="AG3" i="14"/>
  <c r="AF3" i="14"/>
  <c r="AE3" i="14"/>
  <c r="AD3" i="14"/>
  <c r="AC3" i="14"/>
  <c r="AH736" i="14" l="1"/>
  <c r="AH756" i="14"/>
  <c r="AH760" i="14"/>
  <c r="AH776" i="14"/>
  <c r="AH780" i="14"/>
  <c r="AH800" i="14"/>
  <c r="AG736" i="14"/>
  <c r="AH748" i="14"/>
  <c r="AH768" i="14"/>
  <c r="AH772" i="14"/>
  <c r="AH784" i="14"/>
  <c r="AH788" i="14"/>
  <c r="AH792" i="14"/>
  <c r="AH808" i="14"/>
  <c r="AH812" i="14"/>
  <c r="AG740" i="14"/>
  <c r="AH740" i="14"/>
  <c r="AH744" i="14"/>
  <c r="AH752" i="14"/>
  <c r="AH764" i="14"/>
  <c r="AH796" i="14"/>
  <c r="AH804" i="14"/>
  <c r="AH819" i="14"/>
  <c r="AH823" i="14"/>
  <c r="AH827" i="14"/>
  <c r="AH831" i="14"/>
  <c r="AH835" i="14"/>
  <c r="AH839" i="14"/>
  <c r="AH843" i="14"/>
  <c r="AH847" i="14"/>
  <c r="AH851" i="14"/>
  <c r="AH855" i="14"/>
  <c r="AH859" i="14"/>
  <c r="AH863" i="14"/>
  <c r="AH867" i="14"/>
  <c r="AH871" i="14"/>
  <c r="AG114" i="14"/>
  <c r="AG118" i="14"/>
  <c r="AG122" i="14"/>
  <c r="AG130" i="14"/>
  <c r="AG134" i="14"/>
  <c r="AG146" i="14"/>
  <c r="AG158" i="14"/>
  <c r="AG162" i="14"/>
  <c r="AG166" i="14"/>
  <c r="AG190" i="14"/>
  <c r="AG198" i="14"/>
  <c r="AG202" i="14"/>
  <c r="AG210" i="14"/>
  <c r="AG214" i="14"/>
  <c r="AG218" i="14"/>
  <c r="AG238" i="14"/>
  <c r="AG250" i="14"/>
  <c r="AG254" i="14"/>
  <c r="AG258" i="14"/>
  <c r="AG262" i="14"/>
  <c r="AG270" i="14"/>
  <c r="AG274" i="14"/>
  <c r="AG282" i="14"/>
  <c r="AG306" i="14"/>
  <c r="AG318" i="14"/>
  <c r="AG326" i="14"/>
  <c r="AG330" i="14"/>
  <c r="AG334" i="14"/>
  <c r="AG342" i="14"/>
  <c r="AG354" i="14"/>
  <c r="AG358" i="14"/>
  <c r="AG362" i="14"/>
  <c r="AG366" i="14"/>
  <c r="AG370" i="14"/>
  <c r="AG374" i="14"/>
  <c r="AG378" i="14"/>
  <c r="AG382" i="14"/>
  <c r="AG386" i="14"/>
  <c r="AG390" i="14"/>
  <c r="AG394" i="14"/>
  <c r="AG398" i="14"/>
  <c r="AG402" i="14"/>
  <c r="AG406" i="14"/>
  <c r="AG410" i="14"/>
  <c r="AG414" i="14"/>
  <c r="AG418" i="14"/>
  <c r="AG422" i="14"/>
  <c r="AG98" i="14"/>
  <c r="AG102" i="14"/>
  <c r="AG106" i="14"/>
  <c r="AG110" i="14"/>
  <c r="AG126" i="14"/>
  <c r="AG138" i="14"/>
  <c r="AG142" i="14"/>
  <c r="AG150" i="14"/>
  <c r="AG154" i="14"/>
  <c r="AG170" i="14"/>
  <c r="AG174" i="14"/>
  <c r="AG178" i="14"/>
  <c r="AG182" i="14"/>
  <c r="AG186" i="14"/>
  <c r="AG194" i="14"/>
  <c r="AG206" i="14"/>
  <c r="AG222" i="14"/>
  <c r="AG226" i="14"/>
  <c r="AG230" i="14"/>
  <c r="AG234" i="14"/>
  <c r="AG242" i="14"/>
  <c r="AG246" i="14"/>
  <c r="AG266" i="14"/>
  <c r="AG278" i="14"/>
  <c r="AG286" i="14"/>
  <c r="AG290" i="14"/>
  <c r="AG294" i="14"/>
  <c r="AG298" i="14"/>
  <c r="AG302" i="14"/>
  <c r="AG310" i="14"/>
  <c r="AG314" i="14"/>
  <c r="AG322" i="14"/>
  <c r="AG338" i="14"/>
  <c r="AG346" i="14"/>
  <c r="AG350" i="14"/>
  <c r="AG426" i="14"/>
  <c r="AG430" i="14"/>
  <c r="AG434" i="14"/>
  <c r="AG438" i="14"/>
  <c r="AG442" i="14"/>
  <c r="AG446" i="14"/>
  <c r="AG450" i="14"/>
  <c r="AG454" i="14"/>
  <c r="AG458" i="14"/>
  <c r="AG462" i="14"/>
  <c r="AG466" i="14"/>
  <c r="AG470" i="14"/>
  <c r="AG474" i="14"/>
  <c r="AG478" i="14"/>
  <c r="AG482" i="14"/>
  <c r="AG486" i="14"/>
  <c r="AG490" i="14"/>
  <c r="AG494" i="14"/>
  <c r="AG498" i="14"/>
  <c r="AG502" i="14"/>
  <c r="AG506" i="14"/>
  <c r="AG510" i="14"/>
  <c r="AG514" i="14"/>
  <c r="AG518" i="14"/>
  <c r="AG522" i="14"/>
  <c r="AG526" i="14"/>
  <c r="AG530" i="14"/>
  <c r="AG534" i="14"/>
  <c r="AG538" i="14"/>
  <c r="AG542" i="14"/>
  <c r="AG546" i="14"/>
  <c r="AG550" i="14"/>
  <c r="AG554" i="14"/>
  <c r="AG558" i="14"/>
  <c r="AG562" i="14"/>
  <c r="AG566" i="14"/>
  <c r="AG570" i="14"/>
  <c r="AG574" i="14"/>
  <c r="AG578" i="14"/>
  <c r="AG582" i="14"/>
  <c r="AG586" i="14"/>
  <c r="AG590" i="14"/>
  <c r="AG594" i="14"/>
  <c r="AG598" i="14"/>
  <c r="AG602" i="14"/>
  <c r="AG606" i="14"/>
  <c r="AG610" i="14"/>
  <c r="AG614" i="14"/>
  <c r="AG618" i="14"/>
  <c r="AG622" i="14"/>
  <c r="AG686" i="14"/>
  <c r="AG690" i="14"/>
  <c r="AG694" i="14"/>
  <c r="AG698" i="14"/>
  <c r="AG702" i="14"/>
  <c r="AG706" i="14"/>
  <c r="AG710" i="14"/>
  <c r="AG714" i="14"/>
  <c r="AG718" i="14"/>
  <c r="AG722" i="14"/>
  <c r="AG726" i="14"/>
  <c r="AG730" i="14"/>
  <c r="AG734" i="14"/>
  <c r="AG738" i="14"/>
  <c r="AG742" i="14"/>
  <c r="AG746" i="14"/>
  <c r="AG750" i="14"/>
  <c r="AG754" i="14"/>
  <c r="AG758" i="14"/>
  <c r="AG762" i="14"/>
  <c r="AG766" i="14"/>
  <c r="AG770" i="14"/>
  <c r="AG774" i="14"/>
  <c r="AG778" i="14"/>
  <c r="AG782" i="14"/>
  <c r="AG786" i="14"/>
  <c r="AG790" i="14"/>
  <c r="AG794" i="14"/>
  <c r="AG798" i="14"/>
  <c r="AG802" i="14"/>
  <c r="AG806" i="14"/>
  <c r="AG810" i="14"/>
  <c r="AG814" i="14"/>
  <c r="AG818" i="14"/>
  <c r="AG822" i="14"/>
  <c r="AD824" i="14"/>
  <c r="AD828" i="14"/>
  <c r="AD832" i="14"/>
  <c r="AD836" i="14"/>
  <c r="AD840" i="14"/>
  <c r="AD844" i="14"/>
  <c r="AD848" i="14"/>
  <c r="AD852" i="14"/>
  <c r="AD856" i="14"/>
  <c r="AD860" i="14"/>
  <c r="AD864" i="14"/>
  <c r="AD868" i="14"/>
  <c r="AH8" i="14"/>
  <c r="AH12" i="14"/>
  <c r="AH16" i="14"/>
  <c r="AH20" i="14"/>
  <c r="AH24" i="14"/>
  <c r="AH32" i="14"/>
  <c r="AH44" i="14"/>
  <c r="AH52" i="14"/>
  <c r="AH60" i="14"/>
  <c r="AH64" i="14"/>
  <c r="AH68" i="14"/>
  <c r="AG4" i="14"/>
  <c r="AG8" i="14"/>
  <c r="AG12" i="14"/>
  <c r="AG48" i="14"/>
  <c r="AG52" i="14"/>
  <c r="AG56" i="14"/>
  <c r="AG68" i="14"/>
  <c r="AG72" i="14"/>
  <c r="AG76" i="14"/>
  <c r="AG88" i="14"/>
  <c r="AG96" i="14"/>
  <c r="AG108" i="14"/>
  <c r="AG112" i="14"/>
  <c r="AG128" i="14"/>
  <c r="AG144" i="14"/>
  <c r="AG164" i="14"/>
  <c r="AG168" i="14"/>
  <c r="AG176" i="14"/>
  <c r="AG184" i="14"/>
  <c r="AG196" i="14"/>
  <c r="AG204" i="14"/>
  <c r="AG208" i="14"/>
  <c r="AG216" i="14"/>
  <c r="AG220" i="14"/>
  <c r="AG228" i="14"/>
  <c r="AG236" i="14"/>
  <c r="AG240" i="14"/>
  <c r="AG244" i="14"/>
  <c r="AG248" i="14"/>
  <c r="AG252" i="14"/>
  <c r="AG260" i="14"/>
  <c r="AG264" i="14"/>
  <c r="AG268" i="14"/>
  <c r="AG272" i="14"/>
  <c r="AG276" i="14"/>
  <c r="AG284" i="14"/>
  <c r="AG304" i="14"/>
  <c r="AG308" i="14"/>
  <c r="AG320" i="14"/>
  <c r="AG328" i="14"/>
  <c r="AG332" i="14"/>
  <c r="AG336" i="14"/>
  <c r="AG340" i="14"/>
  <c r="AG344" i="14"/>
  <c r="AG348" i="14"/>
  <c r="AG352" i="14"/>
  <c r="AG356" i="14"/>
  <c r="AG360" i="14"/>
  <c r="AG364" i="14"/>
  <c r="AG380" i="14"/>
  <c r="AG384" i="14"/>
  <c r="AG400" i="14"/>
  <c r="AG404" i="14"/>
  <c r="AG408" i="14"/>
  <c r="AG412" i="14"/>
  <c r="AH4" i="14"/>
  <c r="AH28" i="14"/>
  <c r="AH36" i="14"/>
  <c r="AH40" i="14"/>
  <c r="AH56" i="14"/>
  <c r="AG16" i="14"/>
  <c r="AG20" i="14"/>
  <c r="AG24" i="14"/>
  <c r="AG44" i="14"/>
  <c r="AG60" i="14"/>
  <c r="AG64" i="14"/>
  <c r="AG80" i="14"/>
  <c r="AG84" i="14"/>
  <c r="AG92" i="14"/>
  <c r="AG100" i="14"/>
  <c r="AG104" i="14"/>
  <c r="AG116" i="14"/>
  <c r="AG120" i="14"/>
  <c r="AG124" i="14"/>
  <c r="AG132" i="14"/>
  <c r="AG136" i="14"/>
  <c r="AG140" i="14"/>
  <c r="AG148" i="14"/>
  <c r="AG152" i="14"/>
  <c r="AG156" i="14"/>
  <c r="AG160" i="14"/>
  <c r="AG172" i="14"/>
  <c r="AG180" i="14"/>
  <c r="AG188" i="14"/>
  <c r="AG192" i="14"/>
  <c r="AG200" i="14"/>
  <c r="AG212" i="14"/>
  <c r="AG224" i="14"/>
  <c r="AG232" i="14"/>
  <c r="AG256" i="14"/>
  <c r="AG280" i="14"/>
  <c r="AG288" i="14"/>
  <c r="AG292" i="14"/>
  <c r="AG296" i="14"/>
  <c r="AG300" i="14"/>
  <c r="AG312" i="14"/>
  <c r="AG316" i="14"/>
  <c r="AG324" i="14"/>
  <c r="AG368" i="14"/>
  <c r="AG372" i="14"/>
  <c r="AG376" i="14"/>
  <c r="AG388" i="14"/>
  <c r="AG392" i="14"/>
  <c r="AG396" i="14"/>
  <c r="AG416" i="14"/>
  <c r="AG420" i="14"/>
  <c r="AG424" i="14"/>
  <c r="AH84" i="14"/>
  <c r="AH96" i="14"/>
  <c r="AH100" i="14"/>
  <c r="AH120" i="14"/>
  <c r="AH136" i="14"/>
  <c r="AH140" i="14"/>
  <c r="AH152" i="14"/>
  <c r="AH156" i="14"/>
  <c r="AH164" i="14"/>
  <c r="AH168" i="14"/>
  <c r="AH184" i="14"/>
  <c r="AH188" i="14"/>
  <c r="AH204" i="14"/>
  <c r="AH212" i="14"/>
  <c r="AH216" i="14"/>
  <c r="AH220" i="14"/>
  <c r="AH240" i="14"/>
  <c r="AH304" i="14"/>
  <c r="AH308" i="14"/>
  <c r="AH316" i="14"/>
  <c r="AH656" i="14"/>
  <c r="AH660" i="14"/>
  <c r="AH664" i="14"/>
  <c r="AH668" i="14"/>
  <c r="AH672" i="14"/>
  <c r="AH676" i="14"/>
  <c r="AH680" i="14"/>
  <c r="AH684" i="14"/>
  <c r="AH688" i="14"/>
  <c r="AH692" i="14"/>
  <c r="AH696" i="14"/>
  <c r="AH700" i="14"/>
  <c r="AH704" i="14"/>
  <c r="AH708" i="14"/>
  <c r="AH712" i="14"/>
  <c r="AH716" i="14"/>
  <c r="AH720" i="14"/>
  <c r="AH724" i="14"/>
  <c r="AH728" i="14"/>
  <c r="AH732" i="14"/>
  <c r="AH72" i="14"/>
  <c r="AH76" i="14"/>
  <c r="AH80" i="14"/>
  <c r="AH88" i="14"/>
  <c r="AH92" i="14"/>
  <c r="AH104" i="14"/>
  <c r="AH108" i="14"/>
  <c r="AH112" i="14"/>
  <c r="AH116" i="14"/>
  <c r="AH124" i="14"/>
  <c r="AH128" i="14"/>
  <c r="AH132" i="14"/>
  <c r="AH144" i="14"/>
  <c r="AH148" i="14"/>
  <c r="AH160" i="14"/>
  <c r="AH172" i="14"/>
  <c r="AH176" i="14"/>
  <c r="AH180" i="14"/>
  <c r="AH192" i="14"/>
  <c r="AH196" i="14"/>
  <c r="AH200" i="14"/>
  <c r="AH208" i="14"/>
  <c r="AH224" i="14"/>
  <c r="AH228" i="14"/>
  <c r="AH312" i="14"/>
  <c r="AD473" i="14"/>
  <c r="AD477" i="14"/>
  <c r="AD481" i="14"/>
  <c r="AD485" i="14"/>
  <c r="AD489" i="14"/>
  <c r="AD493" i="14"/>
  <c r="AD497" i="14"/>
  <c r="AD501" i="14"/>
  <c r="AD505" i="14"/>
  <c r="AD509" i="14"/>
  <c r="AG428" i="14"/>
  <c r="AG432" i="14"/>
  <c r="AG436" i="14"/>
  <c r="AG440" i="14"/>
  <c r="AG444" i="14"/>
  <c r="AG448" i="14"/>
  <c r="AG452" i="14"/>
  <c r="AG456" i="14"/>
  <c r="AG460" i="14"/>
  <c r="AG464" i="14"/>
  <c r="AG468" i="14"/>
  <c r="AG472" i="14"/>
  <c r="AG476" i="14"/>
  <c r="AG480" i="14"/>
  <c r="AG484" i="14"/>
  <c r="AG488" i="14"/>
  <c r="AG492" i="14"/>
  <c r="AG496" i="14"/>
  <c r="AG500" i="14"/>
  <c r="AG504" i="14"/>
  <c r="AG508" i="14"/>
  <c r="AG512" i="14"/>
  <c r="AG516" i="14"/>
  <c r="AG520" i="14"/>
  <c r="AG524" i="14"/>
  <c r="AG528" i="14"/>
  <c r="AG532" i="14"/>
  <c r="AG536" i="14"/>
  <c r="AG540" i="14"/>
  <c r="AG544" i="14"/>
  <c r="AG548" i="14"/>
  <c r="AG552" i="14"/>
  <c r="AG556" i="14"/>
  <c r="AG560" i="14"/>
  <c r="AG564" i="14"/>
  <c r="AG568" i="14"/>
  <c r="AG572" i="14"/>
  <c r="AG576" i="14"/>
  <c r="AG580" i="14"/>
  <c r="AG584" i="14"/>
  <c r="AG588" i="14"/>
  <c r="AG592" i="14"/>
  <c r="AG596" i="14"/>
  <c r="AG600" i="14"/>
  <c r="AG604" i="14"/>
  <c r="AG608" i="14"/>
  <c r="AG612" i="14"/>
  <c r="AG616" i="14"/>
  <c r="AG620" i="14"/>
  <c r="AG624" i="14"/>
  <c r="AG628" i="14"/>
  <c r="AG632" i="14"/>
  <c r="AG636" i="14"/>
  <c r="AG640" i="14"/>
  <c r="AG644" i="14"/>
  <c r="AG648" i="14"/>
  <c r="AG652" i="14"/>
  <c r="AG656" i="14"/>
  <c r="AG660" i="14"/>
  <c r="AG664" i="14"/>
  <c r="AG668" i="14"/>
  <c r="AG672" i="14"/>
  <c r="AG676" i="14"/>
  <c r="AG680" i="14"/>
  <c r="AG684" i="14"/>
  <c r="AG688" i="14"/>
  <c r="AG692" i="14"/>
  <c r="AG696" i="14"/>
  <c r="AG700" i="14"/>
  <c r="AG704" i="14"/>
  <c r="AG708" i="14"/>
  <c r="AG712" i="14"/>
  <c r="AG716" i="14"/>
  <c r="AG720" i="14"/>
  <c r="AG724" i="14"/>
  <c r="AG728" i="14"/>
  <c r="AG732" i="14"/>
  <c r="AG940" i="14"/>
  <c r="AG944" i="14"/>
  <c r="AG948" i="14"/>
  <c r="AG952" i="14"/>
  <c r="AG956" i="14"/>
  <c r="AG960" i="14"/>
  <c r="AG964" i="14"/>
  <c r="AG1004" i="14"/>
  <c r="AD942" i="14"/>
  <c r="AD946" i="14"/>
  <c r="AF947" i="14"/>
  <c r="AD950" i="14"/>
  <c r="AD954" i="14"/>
  <c r="AD958" i="14"/>
  <c r="AD962" i="14"/>
  <c r="AD966" i="14"/>
  <c r="AD974" i="14"/>
  <c r="AD986" i="14"/>
  <c r="AD990" i="14"/>
  <c r="AD994" i="14"/>
  <c r="AD998" i="14"/>
  <c r="AD1002" i="14"/>
  <c r="AG819" i="14"/>
  <c r="AF314" i="14"/>
  <c r="AF322" i="14"/>
  <c r="AF326" i="14"/>
  <c r="AF330" i="14"/>
  <c r="AF334" i="14"/>
  <c r="AF338" i="14"/>
  <c r="AF342" i="14"/>
  <c r="AF346" i="14"/>
  <c r="AF362" i="14"/>
  <c r="AF406" i="14"/>
  <c r="AF410" i="14"/>
  <c r="AF414" i="14"/>
  <c r="AF418" i="14"/>
  <c r="AF422" i="14"/>
  <c r="AF426" i="14"/>
  <c r="AF430" i="14"/>
  <c r="AF458" i="14"/>
  <c r="AF478" i="14"/>
  <c r="AF482" i="14"/>
  <c r="AF486" i="14"/>
  <c r="AF490" i="14"/>
  <c r="AF494" i="14"/>
  <c r="AF498" i="14"/>
  <c r="AF502" i="14"/>
  <c r="AF506" i="14"/>
  <c r="AF510" i="14"/>
  <c r="AF998" i="14"/>
  <c r="AG744" i="14"/>
  <c r="AG748" i="14"/>
  <c r="AG752" i="14"/>
  <c r="AG756" i="14"/>
  <c r="AG760" i="14"/>
  <c r="AG764" i="14"/>
  <c r="AG768" i="14"/>
  <c r="AG772" i="14"/>
  <c r="AG776" i="14"/>
  <c r="AG780" i="14"/>
  <c r="AG784" i="14"/>
  <c r="AG788" i="14"/>
  <c r="AG792" i="14"/>
  <c r="AG796" i="14"/>
  <c r="AG800" i="14"/>
  <c r="AG804" i="14"/>
  <c r="AG808" i="14"/>
  <c r="AG812" i="14"/>
  <c r="AG816" i="14"/>
  <c r="AD970" i="14"/>
  <c r="AF971" i="14"/>
  <c r="AG641" i="14"/>
  <c r="AG645" i="14"/>
  <c r="AG649" i="14"/>
  <c r="AG653" i="14"/>
  <c r="AG826" i="14"/>
  <c r="AG830" i="14"/>
  <c r="AG834" i="14"/>
  <c r="AG838" i="14"/>
  <c r="AG842" i="14"/>
  <c r="AG846" i="14"/>
  <c r="AG850" i="14"/>
  <c r="AG854" i="14"/>
  <c r="AG858" i="14"/>
  <c r="AG862" i="14"/>
  <c r="AG866" i="14"/>
  <c r="AG870" i="14"/>
  <c r="AG874" i="14"/>
  <c r="AH875" i="14"/>
  <c r="AG878" i="14"/>
  <c r="AH879" i="14"/>
  <c r="AG882" i="14"/>
  <c r="AH883" i="14"/>
  <c r="AH887" i="14"/>
  <c r="AH891" i="14"/>
  <c r="AH895" i="14"/>
  <c r="AH899" i="14"/>
  <c r="AD820" i="14"/>
  <c r="AH25" i="14"/>
  <c r="AH41" i="14"/>
  <c r="AH81" i="14"/>
  <c r="AG11" i="14"/>
  <c r="AG15" i="14"/>
  <c r="AG19" i="14"/>
  <c r="AG23" i="14"/>
  <c r="AG27" i="14"/>
  <c r="AG43" i="14"/>
  <c r="AG51" i="14"/>
  <c r="AG55" i="14"/>
  <c r="AG59" i="14"/>
  <c r="AG63" i="14"/>
  <c r="AG67" i="14"/>
  <c r="AG71" i="14"/>
  <c r="AG75" i="14"/>
  <c r="AG79" i="14"/>
  <c r="AG83" i="14"/>
  <c r="AG87" i="14"/>
  <c r="AG91" i="14"/>
  <c r="AG95" i="14"/>
  <c r="AG99" i="14"/>
  <c r="AG103" i="14"/>
  <c r="AG107" i="14"/>
  <c r="AG111" i="14"/>
  <c r="AG115" i="14"/>
  <c r="AG119" i="14"/>
  <c r="AH244" i="14"/>
  <c r="AH248" i="14"/>
  <c r="AH252" i="14"/>
  <c r="AH256" i="14"/>
  <c r="AG259" i="14"/>
  <c r="AH260" i="14"/>
  <c r="AG263" i="14"/>
  <c r="AH264" i="14"/>
  <c r="AG267" i="14"/>
  <c r="AH268" i="14"/>
  <c r="AG271" i="14"/>
  <c r="AH272" i="14"/>
  <c r="AG275" i="14"/>
  <c r="AH276" i="14"/>
  <c r="AG279" i="14"/>
  <c r="AH280" i="14"/>
  <c r="AG283" i="14"/>
  <c r="AH284" i="14"/>
  <c r="AG287" i="14"/>
  <c r="AH288" i="14"/>
  <c r="AG291" i="14"/>
  <c r="AH292" i="14"/>
  <c r="AG295" i="14"/>
  <c r="AH296" i="14"/>
  <c r="AG299" i="14"/>
  <c r="AH300" i="14"/>
  <c r="AG303" i="14"/>
  <c r="AH29" i="14"/>
  <c r="AH49" i="14"/>
  <c r="AH65" i="14"/>
  <c r="AH69" i="14"/>
  <c r="AH285" i="14"/>
  <c r="AH289" i="14"/>
  <c r="AH293" i="14"/>
  <c r="AH297" i="14"/>
  <c r="AH301" i="14"/>
  <c r="AH305" i="14"/>
  <c r="AH309" i="14"/>
  <c r="AH317" i="14"/>
  <c r="AH341" i="14"/>
  <c r="AH345" i="14"/>
  <c r="AH349" i="14"/>
  <c r="AH353" i="14"/>
  <c r="AH357" i="14"/>
  <c r="AH361" i="14"/>
  <c r="AH433" i="14"/>
  <c r="AH437" i="14"/>
  <c r="AH21" i="14"/>
  <c r="AH33" i="14"/>
  <c r="AH37" i="14"/>
  <c r="AH77" i="14"/>
  <c r="AH89" i="14"/>
  <c r="AD6" i="14"/>
  <c r="AF7" i="14"/>
  <c r="AD10" i="14"/>
  <c r="AF11" i="14"/>
  <c r="AD14" i="14"/>
  <c r="AF15" i="14"/>
  <c r="AD18" i="14"/>
  <c r="AF19" i="14"/>
  <c r="AD22" i="14"/>
  <c r="AF23" i="14"/>
  <c r="AD26" i="14"/>
  <c r="AF27" i="14"/>
  <c r="AD30" i="14"/>
  <c r="AF31" i="14"/>
  <c r="AD254" i="14"/>
  <c r="AD258" i="14"/>
  <c r="AF259" i="14"/>
  <c r="AD262" i="14"/>
  <c r="AF263" i="14"/>
  <c r="AD266" i="14"/>
  <c r="AF267" i="14"/>
  <c r="AD270" i="14"/>
  <c r="AF271" i="14"/>
  <c r="AD274" i="14"/>
  <c r="AF275" i="14"/>
  <c r="AD278" i="14"/>
  <c r="AF279" i="14"/>
  <c r="AD282" i="14"/>
  <c r="AF283" i="14"/>
  <c r="AD286" i="14"/>
  <c r="AF287" i="14"/>
  <c r="AD290" i="14"/>
  <c r="AF291" i="14"/>
  <c r="AD294" i="14"/>
  <c r="AF295" i="14"/>
  <c r="AD298" i="14"/>
  <c r="AF299" i="14"/>
  <c r="AD302" i="14"/>
  <c r="AH45" i="14"/>
  <c r="AH53" i="14"/>
  <c r="AH73" i="14"/>
  <c r="AG261" i="14"/>
  <c r="AG265" i="14"/>
  <c r="AG269" i="14"/>
  <c r="AG273" i="14"/>
  <c r="AG277" i="14"/>
  <c r="AG281" i="14"/>
  <c r="AG285" i="14"/>
  <c r="AG289" i="14"/>
  <c r="AG293" i="14"/>
  <c r="AG297" i="14"/>
  <c r="AG301" i="14"/>
  <c r="AH57" i="14"/>
  <c r="AH5" i="14"/>
  <c r="AH9" i="14"/>
  <c r="AH13" i="14"/>
  <c r="AH17" i="14"/>
  <c r="AH85" i="14"/>
  <c r="AH175" i="14"/>
  <c r="AH179" i="14"/>
  <c r="AH183" i="14"/>
  <c r="AH187" i="14"/>
  <c r="AH191" i="14"/>
  <c r="AH195" i="14"/>
  <c r="AH199" i="14"/>
  <c r="AH203" i="14"/>
  <c r="AH207" i="14"/>
  <c r="AH211" i="14"/>
  <c r="AH215" i="14"/>
  <c r="AH219" i="14"/>
  <c r="AH223" i="14"/>
  <c r="AH227" i="14"/>
  <c r="AH231" i="14"/>
  <c r="AH235" i="14"/>
  <c r="AH239" i="14"/>
  <c r="AH247" i="14"/>
  <c r="AH255" i="14"/>
  <c r="AH259" i="14"/>
  <c r="AH263" i="14"/>
  <c r="AH267" i="14"/>
  <c r="AH271" i="14"/>
  <c r="AH275" i="14"/>
  <c r="AH279" i="14"/>
  <c r="AH299" i="14"/>
  <c r="AH303" i="14"/>
  <c r="AH307" i="14"/>
  <c r="AH311" i="14"/>
  <c r="AH315" i="14"/>
  <c r="AH319" i="14"/>
  <c r="AH323" i="14"/>
  <c r="AH61" i="14"/>
  <c r="AC4" i="14"/>
  <c r="AD256" i="14"/>
  <c r="AD260" i="14"/>
  <c r="AD264" i="14"/>
  <c r="AD268" i="14"/>
  <c r="AD272" i="14"/>
  <c r="AD276" i="14"/>
  <c r="AD280" i="14"/>
  <c r="AD284" i="14"/>
  <c r="AD288" i="14"/>
  <c r="AD292" i="14"/>
  <c r="AD296" i="14"/>
  <c r="AG307" i="14"/>
  <c r="AG311" i="14"/>
  <c r="AG315" i="14"/>
  <c r="AG319" i="14"/>
  <c r="AH320" i="14"/>
  <c r="AG323" i="14"/>
  <c r="AH324" i="14"/>
  <c r="AG327" i="14"/>
  <c r="AH328" i="14"/>
  <c r="AG331" i="14"/>
  <c r="AH332" i="14"/>
  <c r="AG335" i="14"/>
  <c r="AH336" i="14"/>
  <c r="AG339" i="14"/>
  <c r="AH340" i="14"/>
  <c r="AG343" i="14"/>
  <c r="AH344" i="14"/>
  <c r="AG347" i="14"/>
  <c r="AH348" i="14"/>
  <c r="AG351" i="14"/>
  <c r="AH352" i="14"/>
  <c r="AG355" i="14"/>
  <c r="AH356" i="14"/>
  <c r="AG359" i="14"/>
  <c r="AH360" i="14"/>
  <c r="AG363" i="14"/>
  <c r="AH364" i="14"/>
  <c r="AG367" i="14"/>
  <c r="AH368" i="14"/>
  <c r="AG371" i="14"/>
  <c r="AH372" i="14"/>
  <c r="AG375" i="14"/>
  <c r="AH376" i="14"/>
  <c r="AG379" i="14"/>
  <c r="AH380" i="14"/>
  <c r="AG383" i="14"/>
  <c r="AH384" i="14"/>
  <c r="AG387" i="14"/>
  <c r="AH388" i="14"/>
  <c r="AG391" i="14"/>
  <c r="AH392" i="14"/>
  <c r="AG395" i="14"/>
  <c r="AH396" i="14"/>
  <c r="AG399" i="14"/>
  <c r="AH400" i="14"/>
  <c r="AG403" i="14"/>
  <c r="AH404" i="14"/>
  <c r="AG407" i="14"/>
  <c r="AH408" i="14"/>
  <c r="AG411" i="14"/>
  <c r="AH412" i="14"/>
  <c r="AG415" i="14"/>
  <c r="AH416" i="14"/>
  <c r="AG419" i="14"/>
  <c r="AH420" i="14"/>
  <c r="AG423" i="14"/>
  <c r="AH424" i="14"/>
  <c r="AG427" i="14"/>
  <c r="AH428" i="14"/>
  <c r="AG431" i="14"/>
  <c r="AH432" i="14"/>
  <c r="AG435" i="14"/>
  <c r="AH436" i="14"/>
  <c r="AG439" i="14"/>
  <c r="AH440" i="14"/>
  <c r="AG443" i="14"/>
  <c r="AH444" i="14"/>
  <c r="AG447" i="14"/>
  <c r="AH448" i="14"/>
  <c r="AG451" i="14"/>
  <c r="AH452" i="14"/>
  <c r="AG455" i="14"/>
  <c r="AH456" i="14"/>
  <c r="AG459" i="14"/>
  <c r="AH460" i="14"/>
  <c r="AG463" i="14"/>
  <c r="AH464" i="14"/>
  <c r="AG467" i="14"/>
  <c r="AH468" i="14"/>
  <c r="AG471" i="14"/>
  <c r="AH472" i="14"/>
  <c r="AG475" i="14"/>
  <c r="AH476" i="14"/>
  <c r="AG479" i="14"/>
  <c r="AH480" i="14"/>
  <c r="AG483" i="14"/>
  <c r="AH484" i="14"/>
  <c r="AG487" i="14"/>
  <c r="AH488" i="14"/>
  <c r="AG491" i="14"/>
  <c r="AH492" i="14"/>
  <c r="AG495" i="14"/>
  <c r="AH496" i="14"/>
  <c r="AG499" i="14"/>
  <c r="AH465" i="14"/>
  <c r="AF303" i="14"/>
  <c r="AD306" i="14"/>
  <c r="AF307" i="14"/>
  <c r="AD310" i="14"/>
  <c r="AF311" i="14"/>
  <c r="AD314" i="14"/>
  <c r="AF315" i="14"/>
  <c r="AD318" i="14"/>
  <c r="AF319" i="14"/>
  <c r="AD322" i="14"/>
  <c r="AF323" i="14"/>
  <c r="AD326" i="14"/>
  <c r="AF327" i="14"/>
  <c r="AD330" i="14"/>
  <c r="AF331" i="14"/>
  <c r="AD334" i="14"/>
  <c r="AF335" i="14"/>
  <c r="AD338" i="14"/>
  <c r="AF339" i="14"/>
  <c r="AD342" i="14"/>
  <c r="AF343" i="14"/>
  <c r="AD346" i="14"/>
  <c r="AF347" i="14"/>
  <c r="AD350" i="14"/>
  <c r="AF351" i="14"/>
  <c r="AD354" i="14"/>
  <c r="AF355" i="14"/>
  <c r="AD358" i="14"/>
  <c r="AF359" i="14"/>
  <c r="AD362" i="14"/>
  <c r="AF363" i="14"/>
  <c r="AD366" i="14"/>
  <c r="AF367" i="14"/>
  <c r="AD370" i="14"/>
  <c r="AF371" i="14"/>
  <c r="AD374" i="14"/>
  <c r="AF375" i="14"/>
  <c r="AD378" i="14"/>
  <c r="AF379" i="14"/>
  <c r="AD382" i="14"/>
  <c r="AF383" i="14"/>
  <c r="AD386" i="14"/>
  <c r="AF387" i="14"/>
  <c r="AD390" i="14"/>
  <c r="AF391" i="14"/>
  <c r="AD394" i="14"/>
  <c r="AF395" i="14"/>
  <c r="AD398" i="14"/>
  <c r="AF399" i="14"/>
  <c r="AD402" i="14"/>
  <c r="AF403" i="14"/>
  <c r="AD406" i="14"/>
  <c r="AF407" i="14"/>
  <c r="AD410" i="14"/>
  <c r="AF411" i="14"/>
  <c r="AD414" i="14"/>
  <c r="AF415" i="14"/>
  <c r="AD418" i="14"/>
  <c r="AF419" i="14"/>
  <c r="AD422" i="14"/>
  <c r="AF423" i="14"/>
  <c r="AD426" i="14"/>
  <c r="AF427" i="14"/>
  <c r="AD430" i="14"/>
  <c r="AF431" i="14"/>
  <c r="AD434" i="14"/>
  <c r="AF435" i="14"/>
  <c r="AD438" i="14"/>
  <c r="AF439" i="14"/>
  <c r="AD442" i="14"/>
  <c r="AF443" i="14"/>
  <c r="AD446" i="14"/>
  <c r="AF447" i="14"/>
  <c r="AD450" i="14"/>
  <c r="AF451" i="14"/>
  <c r="AD454" i="14"/>
  <c r="AF455" i="14"/>
  <c r="AD458" i="14"/>
  <c r="AF459" i="14"/>
  <c r="AD462" i="14"/>
  <c r="AF463" i="14"/>
  <c r="AD466" i="14"/>
  <c r="AF467" i="14"/>
  <c r="AD470" i="14"/>
  <c r="AF471" i="14"/>
  <c r="AG305" i="14"/>
  <c r="AG309" i="14"/>
  <c r="AG313" i="14"/>
  <c r="AG317" i="14"/>
  <c r="AG321" i="14"/>
  <c r="AG325" i="14"/>
  <c r="AG329" i="14"/>
  <c r="AG333" i="14"/>
  <c r="AG337" i="14"/>
  <c r="AG341" i="14"/>
  <c r="AG345" i="14"/>
  <c r="AG349" i="14"/>
  <c r="AG353" i="14"/>
  <c r="AG357" i="14"/>
  <c r="AG361" i="14"/>
  <c r="AG365" i="14"/>
  <c r="AG369" i="14"/>
  <c r="AG373" i="14"/>
  <c r="AG377" i="14"/>
  <c r="AG381" i="14"/>
  <c r="AG385" i="14"/>
  <c r="AG389" i="14"/>
  <c r="AG393" i="14"/>
  <c r="AG397" i="14"/>
  <c r="AG401" i="14"/>
  <c r="AG405" i="14"/>
  <c r="AG409" i="14"/>
  <c r="AG413" i="14"/>
  <c r="AG417" i="14"/>
  <c r="AG421" i="14"/>
  <c r="AG425" i="14"/>
  <c r="AG429" i="14"/>
  <c r="AG433" i="14"/>
  <c r="AG437" i="14"/>
  <c r="AG441" i="14"/>
  <c r="AG445" i="14"/>
  <c r="AG449" i="14"/>
  <c r="AG453" i="14"/>
  <c r="AG457" i="14"/>
  <c r="AG461" i="14"/>
  <c r="AG465" i="14"/>
  <c r="AG469" i="14"/>
  <c r="AG473" i="14"/>
  <c r="AG477" i="14"/>
  <c r="AG481" i="14"/>
  <c r="AG485" i="14"/>
  <c r="AG489" i="14"/>
  <c r="AG493" i="14"/>
  <c r="AG497" i="14"/>
  <c r="AH363" i="14"/>
  <c r="AH367" i="14"/>
  <c r="AH371" i="14"/>
  <c r="AH375" i="14"/>
  <c r="AH379" i="14"/>
  <c r="AH383" i="14"/>
  <c r="AH387" i="14"/>
  <c r="AH391" i="14"/>
  <c r="AH395" i="14"/>
  <c r="AH399" i="14"/>
  <c r="AH403" i="14"/>
  <c r="AH407" i="14"/>
  <c r="AH411" i="14"/>
  <c r="AH415" i="14"/>
  <c r="AH419" i="14"/>
  <c r="AH423" i="14"/>
  <c r="AH427" i="14"/>
  <c r="AH431" i="14"/>
  <c r="AH435" i="14"/>
  <c r="AH439" i="14"/>
  <c r="AH455" i="14"/>
  <c r="AH459" i="14"/>
  <c r="AH463" i="14"/>
  <c r="AH467" i="14"/>
  <c r="AH471" i="14"/>
  <c r="AH475" i="14"/>
  <c r="AH479" i="14"/>
  <c r="AH483" i="14"/>
  <c r="AH487" i="14"/>
  <c r="AH491" i="14"/>
  <c r="AH495" i="14"/>
  <c r="AH499" i="14"/>
  <c r="AH503" i="14"/>
  <c r="AH507" i="14"/>
  <c r="AD300" i="14"/>
  <c r="AD304" i="14"/>
  <c r="AD308" i="14"/>
  <c r="AD312" i="14"/>
  <c r="AD316" i="14"/>
  <c r="AD320" i="14"/>
  <c r="AD324" i="14"/>
  <c r="AD328" i="14"/>
  <c r="AD332" i="14"/>
  <c r="AD336" i="14"/>
  <c r="AD340" i="14"/>
  <c r="AD344" i="14"/>
  <c r="AD348" i="14"/>
  <c r="AD352" i="14"/>
  <c r="AD356" i="14"/>
  <c r="AD360" i="14"/>
  <c r="AD364" i="14"/>
  <c r="AD368" i="14"/>
  <c r="AD372" i="14"/>
  <c r="AD376" i="14"/>
  <c r="AD380" i="14"/>
  <c r="AD384" i="14"/>
  <c r="AD388" i="14"/>
  <c r="AD392" i="14"/>
  <c r="AD396" i="14"/>
  <c r="AD400" i="14"/>
  <c r="AD404" i="14"/>
  <c r="AD408" i="14"/>
  <c r="AD412" i="14"/>
  <c r="AD416" i="14"/>
  <c r="AD420" i="14"/>
  <c r="AD424" i="14"/>
  <c r="AD428" i="14"/>
  <c r="AD432" i="14"/>
  <c r="AD436" i="14"/>
  <c r="AD440" i="14"/>
  <c r="AD444" i="14"/>
  <c r="AD448" i="14"/>
  <c r="AD452" i="14"/>
  <c r="AD456" i="14"/>
  <c r="AD460" i="14"/>
  <c r="AD464" i="14"/>
  <c r="AD468" i="14"/>
  <c r="AD472" i="14"/>
  <c r="AD476" i="14"/>
  <c r="AD480" i="14"/>
  <c r="AD484" i="14"/>
  <c r="AD488" i="14"/>
  <c r="AD492" i="14"/>
  <c r="AH500" i="14"/>
  <c r="AG503" i="14"/>
  <c r="AH504" i="14"/>
  <c r="AG507" i="14"/>
  <c r="AH508" i="14"/>
  <c r="AG511" i="14"/>
  <c r="AH512" i="14"/>
  <c r="AG515" i="14"/>
  <c r="AH516" i="14"/>
  <c r="AG519" i="14"/>
  <c r="AH520" i="14"/>
  <c r="AG523" i="14"/>
  <c r="AH524" i="14"/>
  <c r="AG527" i="14"/>
  <c r="AH528" i="14"/>
  <c r="AG531" i="14"/>
  <c r="AH532" i="14"/>
  <c r="AG535" i="14"/>
  <c r="AH536" i="14"/>
  <c r="AG539" i="14"/>
  <c r="AH540" i="14"/>
  <c r="AG543" i="14"/>
  <c r="AH544" i="14"/>
  <c r="AG547" i="14"/>
  <c r="AH548" i="14"/>
  <c r="AG551" i="14"/>
  <c r="AH552" i="14"/>
  <c r="AG555" i="14"/>
  <c r="AH556" i="14"/>
  <c r="AG559" i="14"/>
  <c r="AH560" i="14"/>
  <c r="AG563" i="14"/>
  <c r="AH564" i="14"/>
  <c r="AG567" i="14"/>
  <c r="AH568" i="14"/>
  <c r="AG571" i="14"/>
  <c r="AH572" i="14"/>
  <c r="AG575" i="14"/>
  <c r="AH576" i="14"/>
  <c r="AG579" i="14"/>
  <c r="AH580" i="14"/>
  <c r="AG583" i="14"/>
  <c r="AH584" i="14"/>
  <c r="AG587" i="14"/>
  <c r="AH588" i="14"/>
  <c r="AG591" i="14"/>
  <c r="AH592" i="14"/>
  <c r="AG595" i="14"/>
  <c r="AH596" i="14"/>
  <c r="AG599" i="14"/>
  <c r="AH600" i="14"/>
  <c r="AG603" i="14"/>
  <c r="AH604" i="14"/>
  <c r="AG607" i="14"/>
  <c r="AH608" i="14"/>
  <c r="AG611" i="14"/>
  <c r="AH612" i="14"/>
  <c r="AG615" i="14"/>
  <c r="AH616" i="14"/>
  <c r="AG619" i="14"/>
  <c r="AH620" i="14"/>
  <c r="AG623" i="14"/>
  <c r="AH624" i="14"/>
  <c r="AG627" i="14"/>
  <c r="AH628" i="14"/>
  <c r="AG631" i="14"/>
  <c r="AH632" i="14"/>
  <c r="AG635" i="14"/>
  <c r="AH636" i="14"/>
  <c r="AG639" i="14"/>
  <c r="AH640" i="14"/>
  <c r="AG643" i="14"/>
  <c r="AH644" i="14"/>
  <c r="AG647" i="14"/>
  <c r="AH648" i="14"/>
  <c r="AG651" i="14"/>
  <c r="AH652" i="14"/>
  <c r="AG655" i="14"/>
  <c r="AG659" i="14"/>
  <c r="AG663" i="14"/>
  <c r="AG667" i="14"/>
  <c r="AG671" i="14"/>
  <c r="AG675" i="14"/>
  <c r="AG679" i="14"/>
  <c r="AG683" i="14"/>
  <c r="AG501" i="14"/>
  <c r="AG505" i="14"/>
  <c r="AG509" i="14"/>
  <c r="AG513" i="14"/>
  <c r="AG517" i="14"/>
  <c r="AG521" i="14"/>
  <c r="AG525" i="14"/>
  <c r="AG529" i="14"/>
  <c r="AG533" i="14"/>
  <c r="AG537" i="14"/>
  <c r="AG541" i="14"/>
  <c r="AG545" i="14"/>
  <c r="AG549" i="14"/>
  <c r="AG553" i="14"/>
  <c r="AG557" i="14"/>
  <c r="AG561" i="14"/>
  <c r="AG565" i="14"/>
  <c r="AG569" i="14"/>
  <c r="AG573" i="14"/>
  <c r="AG577" i="14"/>
  <c r="AG581" i="14"/>
  <c r="AG585" i="14"/>
  <c r="AG589" i="14"/>
  <c r="AG593" i="14"/>
  <c r="AG597" i="14"/>
  <c r="AG601" i="14"/>
  <c r="AG605" i="14"/>
  <c r="AG609" i="14"/>
  <c r="AG613" i="14"/>
  <c r="AG617" i="14"/>
  <c r="AG621" i="14"/>
  <c r="AG625" i="14"/>
  <c r="AG629" i="14"/>
  <c r="AG633" i="14"/>
  <c r="AG637" i="14"/>
  <c r="AG657" i="14"/>
  <c r="AG661" i="14"/>
  <c r="AH511" i="14"/>
  <c r="AH515" i="14"/>
  <c r="AH519" i="14"/>
  <c r="AH523" i="14"/>
  <c r="AH527" i="14"/>
  <c r="AH531" i="14"/>
  <c r="AH535" i="14"/>
  <c r="AH539" i="14"/>
  <c r="AH543" i="14"/>
  <c r="AH547" i="14"/>
  <c r="AH551" i="14"/>
  <c r="AH555" i="14"/>
  <c r="AH559" i="14"/>
  <c r="AH563" i="14"/>
  <c r="AH567" i="14"/>
  <c r="AH571" i="14"/>
  <c r="AH575" i="14"/>
  <c r="AH579" i="14"/>
  <c r="AH583" i="14"/>
  <c r="AH587" i="14"/>
  <c r="AH591" i="14"/>
  <c r="AH595" i="14"/>
  <c r="AH599" i="14"/>
  <c r="AH603" i="14"/>
  <c r="AH607" i="14"/>
  <c r="AH611" i="14"/>
  <c r="AH615" i="14"/>
  <c r="AH619" i="14"/>
  <c r="AH623" i="14"/>
  <c r="AG626" i="14"/>
  <c r="AH627" i="14"/>
  <c r="AG630" i="14"/>
  <c r="AH631" i="14"/>
  <c r="AG634" i="14"/>
  <c r="AH635" i="14"/>
  <c r="AG638" i="14"/>
  <c r="AH639" i="14"/>
  <c r="AG642" i="14"/>
  <c r="AH643" i="14"/>
  <c r="AG646" i="14"/>
  <c r="AH647" i="14"/>
  <c r="AG650" i="14"/>
  <c r="AH651" i="14"/>
  <c r="AG654" i="14"/>
  <c r="AH655" i="14"/>
  <c r="AG658" i="14"/>
  <c r="AH659" i="14"/>
  <c r="AG662" i="14"/>
  <c r="AH663" i="14"/>
  <c r="AG666" i="14"/>
  <c r="AH667" i="14"/>
  <c r="AG670" i="14"/>
  <c r="AH671" i="14"/>
  <c r="AG674" i="14"/>
  <c r="AH675" i="14"/>
  <c r="AG678" i="14"/>
  <c r="AH679" i="14"/>
  <c r="AG682" i="14"/>
  <c r="AH683" i="14"/>
  <c r="AH687" i="14"/>
  <c r="AD496" i="14"/>
  <c r="AD500" i="14"/>
  <c r="AD504" i="14"/>
  <c r="AD508" i="14"/>
  <c r="AD512" i="14"/>
  <c r="AD516" i="14"/>
  <c r="AD520" i="14"/>
  <c r="AD524" i="14"/>
  <c r="AD528" i="14"/>
  <c r="AD532" i="14"/>
  <c r="AD536" i="14"/>
  <c r="AD540" i="14"/>
  <c r="AD544" i="14"/>
  <c r="AD548" i="14"/>
  <c r="AD552" i="14"/>
  <c r="AD556" i="14"/>
  <c r="AD560" i="14"/>
  <c r="AD564" i="14"/>
  <c r="AD568" i="14"/>
  <c r="AD572" i="14"/>
  <c r="AD576" i="14"/>
  <c r="AD580" i="14"/>
  <c r="AD584" i="14"/>
  <c r="AD588" i="14"/>
  <c r="AD592" i="14"/>
  <c r="AD596" i="14"/>
  <c r="AD600" i="14"/>
  <c r="AD604" i="14"/>
  <c r="AD608" i="14"/>
  <c r="AD612" i="14"/>
  <c r="AD616" i="14"/>
  <c r="AD620" i="14"/>
  <c r="AD624" i="14"/>
  <c r="AD628" i="14"/>
  <c r="AD632" i="14"/>
  <c r="AD636" i="14"/>
  <c r="AD640" i="14"/>
  <c r="AD644" i="14"/>
  <c r="AD648" i="14"/>
  <c r="AD652" i="14"/>
  <c r="AD656" i="14"/>
  <c r="AD660" i="14"/>
  <c r="AG687" i="14"/>
  <c r="AG691" i="14"/>
  <c r="AG695" i="14"/>
  <c r="AG699" i="14"/>
  <c r="AG703" i="14"/>
  <c r="AG707" i="14"/>
  <c r="AG711" i="14"/>
  <c r="AG715" i="14"/>
  <c r="AG719" i="14"/>
  <c r="AG723" i="14"/>
  <c r="AG727" i="14"/>
  <c r="AG731" i="14"/>
  <c r="AG735" i="14"/>
  <c r="AG739" i="14"/>
  <c r="AG743" i="14"/>
  <c r="AG747" i="14"/>
  <c r="AG751" i="14"/>
  <c r="AG755" i="14"/>
  <c r="AG759" i="14"/>
  <c r="AG763" i="14"/>
  <c r="AG767" i="14"/>
  <c r="AG771" i="14"/>
  <c r="AG775" i="14"/>
  <c r="AG779" i="14"/>
  <c r="AG783" i="14"/>
  <c r="AG787" i="14"/>
  <c r="AG791" i="14"/>
  <c r="AG795" i="14"/>
  <c r="AG799" i="14"/>
  <c r="AG803" i="14"/>
  <c r="AG807" i="14"/>
  <c r="AG811" i="14"/>
  <c r="AG815" i="14"/>
  <c r="AG955" i="14"/>
  <c r="AG959" i="14"/>
  <c r="AG963" i="14"/>
  <c r="AG979" i="14"/>
  <c r="AG983" i="14"/>
  <c r="AG987" i="14"/>
  <c r="AG991" i="14"/>
  <c r="AD1001" i="14"/>
  <c r="AF1002" i="14"/>
  <c r="AG820" i="14"/>
  <c r="AG824" i="14"/>
  <c r="AG828" i="14"/>
  <c r="AG832" i="14"/>
  <c r="AG836" i="14"/>
  <c r="AG840" i="14"/>
  <c r="AG844" i="14"/>
  <c r="AG848" i="14"/>
  <c r="AG852" i="14"/>
  <c r="AG856" i="14"/>
  <c r="AG860" i="14"/>
  <c r="AG864" i="14"/>
  <c r="AG868" i="14"/>
  <c r="AG872" i="14"/>
  <c r="AG876" i="14"/>
  <c r="AG880" i="14"/>
  <c r="AG884" i="14"/>
  <c r="AG888" i="14"/>
  <c r="AG892" i="14"/>
  <c r="AG896" i="14"/>
  <c r="AG900" i="14"/>
  <c r="AG904" i="14"/>
  <c r="AG908" i="14"/>
  <c r="AG912" i="14"/>
  <c r="AG916" i="14"/>
  <c r="AG920" i="14"/>
  <c r="AG924" i="14"/>
  <c r="AG928" i="14"/>
  <c r="AG932" i="14"/>
  <c r="AG936" i="14"/>
  <c r="AG968" i="14"/>
  <c r="AG972" i="14"/>
  <c r="AG976" i="14"/>
  <c r="AG980" i="14"/>
  <c r="AG984" i="14"/>
  <c r="AG988" i="14"/>
  <c r="AG992" i="14"/>
  <c r="AG996" i="14"/>
  <c r="AG1000" i="14"/>
  <c r="AG665" i="14"/>
  <c r="AG669" i="14"/>
  <c r="AG673" i="14"/>
  <c r="AG677" i="14"/>
  <c r="AG681" i="14"/>
  <c r="AG685" i="14"/>
  <c r="AG689" i="14"/>
  <c r="AG693" i="14"/>
  <c r="AG697" i="14"/>
  <c r="AG701" i="14"/>
  <c r="AG705" i="14"/>
  <c r="AG709" i="14"/>
  <c r="AG713" i="14"/>
  <c r="AG717" i="14"/>
  <c r="AG721" i="14"/>
  <c r="AG725" i="14"/>
  <c r="AG729" i="14"/>
  <c r="AG733" i="14"/>
  <c r="AG737" i="14"/>
  <c r="AG741" i="14"/>
  <c r="AG745" i="14"/>
  <c r="AG749" i="14"/>
  <c r="AG753" i="14"/>
  <c r="AG757" i="14"/>
  <c r="AG761" i="14"/>
  <c r="AG765" i="14"/>
  <c r="AG769" i="14"/>
  <c r="AG773" i="14"/>
  <c r="AG777" i="14"/>
  <c r="AG781" i="14"/>
  <c r="AG785" i="14"/>
  <c r="AG789" i="14"/>
  <c r="AG793" i="14"/>
  <c r="AG797" i="14"/>
  <c r="AG801" i="14"/>
  <c r="AG805" i="14"/>
  <c r="AG809" i="14"/>
  <c r="AG813" i="14"/>
  <c r="AG817" i="14"/>
  <c r="AG821" i="14"/>
  <c r="AG825" i="14"/>
  <c r="AG829" i="14"/>
  <c r="AG833" i="14"/>
  <c r="AG837" i="14"/>
  <c r="AG841" i="14"/>
  <c r="AG845" i="14"/>
  <c r="AG849" i="14"/>
  <c r="AG853" i="14"/>
  <c r="AG857" i="14"/>
  <c r="AG861" i="14"/>
  <c r="AG865" i="14"/>
  <c r="AG869" i="14"/>
  <c r="AG873" i="14"/>
  <c r="AG877" i="14"/>
  <c r="AG881" i="14"/>
  <c r="AG885" i="14"/>
  <c r="AG889" i="14"/>
  <c r="AG893" i="14"/>
  <c r="AG897" i="14"/>
  <c r="AG901" i="14"/>
  <c r="AG905" i="14"/>
  <c r="AG909" i="14"/>
  <c r="AG913" i="14"/>
  <c r="AG917" i="14"/>
  <c r="AG921" i="14"/>
  <c r="AG925" i="14"/>
  <c r="AG929" i="14"/>
  <c r="AG933" i="14"/>
  <c r="AG937" i="14"/>
  <c r="AG941" i="14"/>
  <c r="AG945" i="14"/>
  <c r="AG949" i="14"/>
  <c r="AG953" i="14"/>
  <c r="AG957" i="14"/>
  <c r="AG961" i="14"/>
  <c r="AG965" i="14"/>
  <c r="AG969" i="14"/>
  <c r="AG973" i="14"/>
  <c r="AG977" i="14"/>
  <c r="AG981" i="14"/>
  <c r="AG985" i="14"/>
  <c r="AG989" i="14"/>
  <c r="AG993" i="14"/>
  <c r="AG997" i="14"/>
  <c r="AG1001" i="14"/>
  <c r="AH691" i="14"/>
  <c r="AH695" i="14"/>
  <c r="AH699" i="14"/>
  <c r="AH703" i="14"/>
  <c r="AH707" i="14"/>
  <c r="AH711" i="14"/>
  <c r="AH715" i="14"/>
  <c r="AH719" i="14"/>
  <c r="AH723" i="14"/>
  <c r="AH727" i="14"/>
  <c r="AH731" i="14"/>
  <c r="AH735" i="14"/>
  <c r="AH739" i="14"/>
  <c r="AH743" i="14"/>
  <c r="AH747" i="14"/>
  <c r="AH751" i="14"/>
  <c r="AH755" i="14"/>
  <c r="AH759" i="14"/>
  <c r="AH763" i="14"/>
  <c r="AH767" i="14"/>
  <c r="AH771" i="14"/>
  <c r="AH775" i="14"/>
  <c r="AH779" i="14"/>
  <c r="AH783" i="14"/>
  <c r="AH787" i="14"/>
  <c r="AH791" i="14"/>
  <c r="AH795" i="14"/>
  <c r="AH799" i="14"/>
  <c r="AH803" i="14"/>
  <c r="AH807" i="14"/>
  <c r="AH811" i="14"/>
  <c r="AH815" i="14"/>
  <c r="AG886" i="14"/>
  <c r="AG890" i="14"/>
  <c r="AG894" i="14"/>
  <c r="AG898" i="14"/>
  <c r="AG902" i="14"/>
  <c r="AH903" i="14"/>
  <c r="AG906" i="14"/>
  <c r="AH907" i="14"/>
  <c r="AG910" i="14"/>
  <c r="AH911" i="14"/>
  <c r="AG914" i="14"/>
  <c r="AH915" i="14"/>
  <c r="AG918" i="14"/>
  <c r="AH919" i="14"/>
  <c r="AG922" i="14"/>
  <c r="AH923" i="14"/>
  <c r="AG926" i="14"/>
  <c r="AH927" i="14"/>
  <c r="AG930" i="14"/>
  <c r="AH931" i="14"/>
  <c r="AG934" i="14"/>
  <c r="AH935" i="14"/>
  <c r="AG938" i="14"/>
  <c r="AH939" i="14"/>
  <c r="AG942" i="14"/>
  <c r="AH943" i="14"/>
  <c r="AG946" i="14"/>
  <c r="AH947" i="14"/>
  <c r="AG950" i="14"/>
  <c r="AH951" i="14"/>
  <c r="AG954" i="14"/>
  <c r="AH955" i="14"/>
  <c r="AG958" i="14"/>
  <c r="AH959" i="14"/>
  <c r="AG962" i="14"/>
  <c r="AH963" i="14"/>
  <c r="AG966" i="14"/>
  <c r="AH967" i="14"/>
  <c r="AG970" i="14"/>
  <c r="AH971" i="14"/>
  <c r="AG974" i="14"/>
  <c r="AH975" i="14"/>
  <c r="AG978" i="14"/>
  <c r="AH979" i="14"/>
  <c r="AG982" i="14"/>
  <c r="AH983" i="14"/>
  <c r="AG986" i="14"/>
  <c r="AG990" i="14"/>
  <c r="AG994" i="14"/>
  <c r="AG998" i="14"/>
  <c r="AG1002" i="14"/>
  <c r="AD664" i="14"/>
  <c r="AD668" i="14"/>
  <c r="AD672" i="14"/>
  <c r="AD676" i="14"/>
  <c r="AD680" i="14"/>
  <c r="AD684" i="14"/>
  <c r="AD688" i="14"/>
  <c r="AD692" i="14"/>
  <c r="AD696" i="14"/>
  <c r="AD700" i="14"/>
  <c r="AD704" i="14"/>
  <c r="AD708" i="14"/>
  <c r="AD712" i="14"/>
  <c r="AD716" i="14"/>
  <c r="AD720" i="14"/>
  <c r="AD724" i="14"/>
  <c r="AD728" i="14"/>
  <c r="AD732" i="14"/>
  <c r="AD736" i="14"/>
  <c r="AD740" i="14"/>
  <c r="AD744" i="14"/>
  <c r="AD748" i="14"/>
  <c r="AD752" i="14"/>
  <c r="AD756" i="14"/>
  <c r="AD760" i="14"/>
  <c r="AD764" i="14"/>
  <c r="AD768" i="14"/>
  <c r="AD772" i="14"/>
  <c r="AD776" i="14"/>
  <c r="AD780" i="14"/>
  <c r="AD784" i="14"/>
  <c r="AD788" i="14"/>
  <c r="AD792" i="14"/>
  <c r="AD796" i="14"/>
  <c r="AD800" i="14"/>
  <c r="AD804" i="14"/>
  <c r="AD808" i="14"/>
  <c r="AD812" i="14"/>
  <c r="AD816" i="14"/>
  <c r="AD872" i="14"/>
  <c r="AD876" i="14"/>
  <c r="AD880" i="14"/>
  <c r="AD884" i="14"/>
  <c r="AD888" i="14"/>
  <c r="AD892" i="14"/>
  <c r="AD896" i="14"/>
  <c r="AD900" i="14"/>
  <c r="AD904" i="14"/>
  <c r="AD908" i="14"/>
  <c r="AD912" i="14"/>
  <c r="AD916" i="14"/>
  <c r="AD920" i="14"/>
  <c r="AD924" i="14"/>
  <c r="AD928" i="14"/>
  <c r="AD932" i="14"/>
  <c r="AD936" i="14"/>
  <c r="AD940" i="14"/>
  <c r="AD944" i="14"/>
  <c r="AD948" i="14"/>
  <c r="AD952" i="14"/>
  <c r="AD956" i="14"/>
  <c r="AD960" i="14"/>
  <c r="AD964" i="14"/>
  <c r="AD968" i="14"/>
  <c r="AD972" i="14"/>
  <c r="AD976" i="14"/>
  <c r="AD980" i="14"/>
  <c r="AD984" i="14"/>
  <c r="AD988" i="14"/>
  <c r="AD992" i="14"/>
  <c r="AD996" i="14"/>
  <c r="AD1000" i="14"/>
  <c r="AG35" i="14"/>
  <c r="AG31" i="14"/>
  <c r="AG39" i="14"/>
  <c r="AH93" i="14"/>
  <c r="AD34" i="14"/>
  <c r="AF35" i="14"/>
  <c r="AD38" i="14"/>
  <c r="AF39" i="14"/>
  <c r="AD42" i="14"/>
  <c r="AF43" i="14"/>
  <c r="AD46" i="14"/>
  <c r="AD50" i="14"/>
  <c r="AF51" i="14"/>
  <c r="AD54" i="14"/>
  <c r="AF55" i="14"/>
  <c r="AD58" i="14"/>
  <c r="AF59" i="14"/>
  <c r="AD62" i="14"/>
  <c r="AF63" i="14"/>
  <c r="AD66" i="14"/>
  <c r="AF67" i="14"/>
  <c r="AD70" i="14"/>
  <c r="AF71" i="14"/>
  <c r="AD74" i="14"/>
  <c r="AF75" i="14"/>
  <c r="AD78" i="14"/>
  <c r="AF79" i="14"/>
  <c r="AD82" i="14"/>
  <c r="AF83" i="14"/>
  <c r="AG5" i="14"/>
  <c r="AG13" i="14"/>
  <c r="AG17" i="14"/>
  <c r="AG21" i="14"/>
  <c r="AG25" i="14"/>
  <c r="AG29" i="14"/>
  <c r="AG33" i="14"/>
  <c r="AG37" i="14"/>
  <c r="AG41" i="14"/>
  <c r="AG45" i="14"/>
  <c r="AG49" i="14"/>
  <c r="AG53" i="14"/>
  <c r="AG57" i="14"/>
  <c r="AG61" i="14"/>
  <c r="AG65" i="14"/>
  <c r="AG69" i="14"/>
  <c r="AG9" i="14"/>
  <c r="AG50" i="14"/>
  <c r="AG54" i="14"/>
  <c r="AG58" i="14"/>
  <c r="AG62" i="14"/>
  <c r="AG66" i="14"/>
  <c r="AG70" i="14"/>
  <c r="AG74" i="14"/>
  <c r="AG78" i="14"/>
  <c r="AG82" i="14"/>
  <c r="AG86" i="14"/>
  <c r="AG90" i="14"/>
  <c r="AG94" i="14"/>
  <c r="AG123" i="14"/>
  <c r="AG127" i="14"/>
  <c r="AG131" i="14"/>
  <c r="AG135" i="14"/>
  <c r="AG139" i="14"/>
  <c r="AG143" i="14"/>
  <c r="AG147" i="14"/>
  <c r="AG151" i="14"/>
  <c r="AG155" i="14"/>
  <c r="AG159" i="14"/>
  <c r="AG163" i="14"/>
  <c r="AG167" i="14"/>
  <c r="AG171" i="14"/>
  <c r="AG175" i="14"/>
  <c r="AG179" i="14"/>
  <c r="AG183" i="14"/>
  <c r="AG187" i="14"/>
  <c r="AG191" i="14"/>
  <c r="AG195" i="14"/>
  <c r="AG199" i="14"/>
  <c r="AG203" i="14"/>
  <c r="AG207" i="14"/>
  <c r="AG211" i="14"/>
  <c r="AG215" i="14"/>
  <c r="AG219" i="14"/>
  <c r="AG223" i="14"/>
  <c r="AG227" i="14"/>
  <c r="AG231" i="14"/>
  <c r="AH232" i="14"/>
  <c r="AG235" i="14"/>
  <c r="AH236" i="14"/>
  <c r="AG239" i="14"/>
  <c r="AG243" i="14"/>
  <c r="AG247" i="14"/>
  <c r="AG251" i="14"/>
  <c r="AG255" i="14"/>
  <c r="AD89" i="14"/>
  <c r="AD93" i="14"/>
  <c r="AD97" i="14"/>
  <c r="AD101" i="14"/>
  <c r="AD105" i="14"/>
  <c r="AD109" i="14"/>
  <c r="AF110" i="14"/>
  <c r="AD113" i="14"/>
  <c r="AF114" i="14"/>
  <c r="AD117" i="14"/>
  <c r="AF118" i="14"/>
  <c r="AD121" i="14"/>
  <c r="AF122" i="14"/>
  <c r="AD125" i="14"/>
  <c r="AF126" i="14"/>
  <c r="AD129" i="14"/>
  <c r="AF130" i="14"/>
  <c r="AD133" i="14"/>
  <c r="AF134" i="14"/>
  <c r="AD137" i="14"/>
  <c r="AF138" i="14"/>
  <c r="AD141" i="14"/>
  <c r="AF142" i="14"/>
  <c r="AD145" i="14"/>
  <c r="AF146" i="14"/>
  <c r="AD149" i="14"/>
  <c r="AF150" i="14"/>
  <c r="AD153" i="14"/>
  <c r="AF174" i="14"/>
  <c r="AH97" i="14"/>
  <c r="AH101" i="14"/>
  <c r="AH105" i="14"/>
  <c r="AD86" i="14"/>
  <c r="AF87" i="14"/>
  <c r="AD90" i="14"/>
  <c r="AF91" i="14"/>
  <c r="AD94" i="14"/>
  <c r="AF95" i="14"/>
  <c r="AD98" i="14"/>
  <c r="AF99" i="14"/>
  <c r="AD102" i="14"/>
  <c r="AF103" i="14"/>
  <c r="AD106" i="14"/>
  <c r="AF107" i="14"/>
  <c r="AD110" i="14"/>
  <c r="AF111" i="14"/>
  <c r="AD114" i="14"/>
  <c r="AF115" i="14"/>
  <c r="AD118" i="14"/>
  <c r="AF119" i="14"/>
  <c r="AD122" i="14"/>
  <c r="AF123" i="14"/>
  <c r="AD126" i="14"/>
  <c r="AF127" i="14"/>
  <c r="AD130" i="14"/>
  <c r="AF131" i="14"/>
  <c r="AD134" i="14"/>
  <c r="AF135" i="14"/>
  <c r="AD138" i="14"/>
  <c r="AF139" i="14"/>
  <c r="AD142" i="14"/>
  <c r="AF143" i="14"/>
  <c r="AD146" i="14"/>
  <c r="AF147" i="14"/>
  <c r="AD150" i="14"/>
  <c r="AF151" i="14"/>
  <c r="AD154" i="14"/>
  <c r="AF155" i="14"/>
  <c r="AD158" i="14"/>
  <c r="AF159" i="14"/>
  <c r="AD162" i="14"/>
  <c r="AF163" i="14"/>
  <c r="AD166" i="14"/>
  <c r="AF167" i="14"/>
  <c r="AD170" i="14"/>
  <c r="AF171" i="14"/>
  <c r="AD174" i="14"/>
  <c r="AF175" i="14"/>
  <c r="AD178" i="14"/>
  <c r="AF179" i="14"/>
  <c r="AD182" i="14"/>
  <c r="AF183" i="14"/>
  <c r="AD186" i="14"/>
  <c r="AF187" i="14"/>
  <c r="AD190" i="14"/>
  <c r="AF191" i="14"/>
  <c r="AD194" i="14"/>
  <c r="AF195" i="14"/>
  <c r="AD198" i="14"/>
  <c r="AF199" i="14"/>
  <c r="AD202" i="14"/>
  <c r="AF203" i="14"/>
  <c r="AD206" i="14"/>
  <c r="AF207" i="14"/>
  <c r="AD210" i="14"/>
  <c r="AF211" i="14"/>
  <c r="AD214" i="14"/>
  <c r="AF215" i="14"/>
  <c r="AD218" i="14"/>
  <c r="AF219" i="14"/>
  <c r="AD222" i="14"/>
  <c r="AF223" i="14"/>
  <c r="AD226" i="14"/>
  <c r="AF227" i="14"/>
  <c r="AD230" i="14"/>
  <c r="AF231" i="14"/>
  <c r="AD234" i="14"/>
  <c r="AF235" i="14"/>
  <c r="AD238" i="14"/>
  <c r="AF239" i="14"/>
  <c r="AD242" i="14"/>
  <c r="AF243" i="14"/>
  <c r="AD246" i="14"/>
  <c r="AF247" i="14"/>
  <c r="AD250" i="14"/>
  <c r="AF251" i="14"/>
  <c r="AF255" i="14"/>
  <c r="AG73" i="14"/>
  <c r="AG77" i="14"/>
  <c r="AG81" i="14"/>
  <c r="AG85" i="14"/>
  <c r="AG89" i="14"/>
  <c r="AG93" i="14"/>
  <c r="AG97" i="14"/>
  <c r="AG101" i="14"/>
  <c r="AG105" i="14"/>
  <c r="AG109" i="14"/>
  <c r="AG113" i="14"/>
  <c r="AG117" i="14"/>
  <c r="AG121" i="14"/>
  <c r="AG125" i="14"/>
  <c r="AG129" i="14"/>
  <c r="AG133" i="14"/>
  <c r="AG137" i="14"/>
  <c r="AG141" i="14"/>
  <c r="AG145" i="14"/>
  <c r="AG149" i="14"/>
  <c r="AG153" i="14"/>
  <c r="AG157" i="14"/>
  <c r="AG161" i="14"/>
  <c r="AG165" i="14"/>
  <c r="AG169" i="14"/>
  <c r="AG173" i="14"/>
  <c r="AG177" i="14"/>
  <c r="AG181" i="14"/>
  <c r="AG185" i="14"/>
  <c r="AG189" i="14"/>
  <c r="AG193" i="14"/>
  <c r="AG197" i="14"/>
  <c r="AG201" i="14"/>
  <c r="AG205" i="14"/>
  <c r="AG209" i="14"/>
  <c r="AG213" i="14"/>
  <c r="AG217" i="14"/>
  <c r="AG221" i="14"/>
  <c r="AG225" i="14"/>
  <c r="AG229" i="14"/>
  <c r="AG233" i="14"/>
  <c r="AG237" i="14"/>
  <c r="AG241" i="14"/>
  <c r="AG245" i="14"/>
  <c r="AG249" i="14"/>
  <c r="AG253" i="14"/>
  <c r="AG257" i="14"/>
  <c r="AH243" i="14"/>
  <c r="AH251" i="14"/>
  <c r="AD156" i="14"/>
  <c r="AD160" i="14"/>
  <c r="AD164" i="14"/>
  <c r="AD168" i="14"/>
  <c r="AD172" i="14"/>
  <c r="AD176" i="14"/>
  <c r="AD180" i="14"/>
  <c r="AD184" i="14"/>
  <c r="AD188" i="14"/>
  <c r="AD192" i="14"/>
  <c r="AD196" i="14"/>
  <c r="AD200" i="14"/>
  <c r="AD204" i="14"/>
  <c r="AD208" i="14"/>
  <c r="AD212" i="14"/>
  <c r="AD216" i="14"/>
  <c r="AD220" i="14"/>
  <c r="AD224" i="14"/>
  <c r="AD228" i="14"/>
  <c r="AD232" i="14"/>
  <c r="AD236" i="14"/>
  <c r="AD240" i="14"/>
  <c r="AD244" i="14"/>
  <c r="AD248" i="14"/>
  <c r="AD252" i="14"/>
  <c r="AG47" i="14"/>
  <c r="AH48" i="14"/>
  <c r="AF47" i="14"/>
  <c r="AG46" i="14"/>
  <c r="AG28" i="14"/>
  <c r="AG32" i="14"/>
  <c r="AG36" i="14"/>
  <c r="AG40" i="14"/>
  <c r="AG26" i="14"/>
  <c r="AG30" i="14"/>
  <c r="AG34" i="14"/>
  <c r="AG38" i="14"/>
  <c r="AG42" i="14"/>
  <c r="AG22" i="14"/>
  <c r="AG7" i="14"/>
  <c r="AG6" i="14"/>
  <c r="AG10" i="14"/>
  <c r="AG14" i="14"/>
  <c r="AG18" i="14"/>
  <c r="AC25" i="14"/>
  <c r="AC57" i="14"/>
  <c r="AE61" i="14"/>
  <c r="AC69" i="14"/>
  <c r="AE137" i="14"/>
  <c r="AC141" i="14"/>
  <c r="AE197" i="14"/>
  <c r="AE205" i="14"/>
  <c r="AE213" i="14"/>
  <c r="AC217" i="14"/>
  <c r="AE221" i="14"/>
  <c r="AE225" i="14"/>
  <c r="AE245" i="14"/>
  <c r="AE281" i="14"/>
  <c r="AE297" i="14"/>
  <c r="AI301" i="14"/>
  <c r="AC301" i="14"/>
  <c r="AE309" i="14"/>
  <c r="AE313" i="14"/>
  <c r="AI317" i="14"/>
  <c r="AC317" i="14"/>
  <c r="AE317" i="14"/>
  <c r="AI321" i="14"/>
  <c r="AC321" i="14"/>
  <c r="AE325" i="14"/>
  <c r="AI329" i="14"/>
  <c r="AC329" i="14"/>
  <c r="AE329" i="14"/>
  <c r="AI333" i="14"/>
  <c r="AC333" i="14"/>
  <c r="AI337" i="14"/>
  <c r="AC337" i="14"/>
  <c r="AE337" i="14"/>
  <c r="AI341" i="14"/>
  <c r="AC341" i="14"/>
  <c r="AE341" i="14"/>
  <c r="AI345" i="14"/>
  <c r="AC345" i="14"/>
  <c r="AE345" i="14"/>
  <c r="AI349" i="14"/>
  <c r="AC349" i="14"/>
  <c r="AE349" i="14"/>
  <c r="AI353" i="14"/>
  <c r="AC353" i="14"/>
  <c r="AE353" i="14"/>
  <c r="AI357" i="14"/>
  <c r="AC357" i="14"/>
  <c r="AE357" i="14"/>
  <c r="AI361" i="14"/>
  <c r="AC361" i="14"/>
  <c r="AE361" i="14"/>
  <c r="AI365" i="14"/>
  <c r="AC365" i="14"/>
  <c r="AE365" i="14"/>
  <c r="AI369" i="14"/>
  <c r="AC369" i="14"/>
  <c r="AE369" i="14"/>
  <c r="AI373" i="14"/>
  <c r="AC373" i="14"/>
  <c r="AE373" i="14"/>
  <c r="AI377" i="14"/>
  <c r="AC377" i="14"/>
  <c r="AE377" i="14"/>
  <c r="AI381" i="14"/>
  <c r="AC381" i="14"/>
  <c r="AE381" i="14"/>
  <c r="AI385" i="14"/>
  <c r="AC385" i="14"/>
  <c r="AE385" i="14"/>
  <c r="AI389" i="14"/>
  <c r="AC389" i="14"/>
  <c r="AE389" i="14"/>
  <c r="AI393" i="14"/>
  <c r="AC393" i="14"/>
  <c r="AE393" i="14"/>
  <c r="AI397" i="14"/>
  <c r="AC397" i="14"/>
  <c r="AE397" i="14"/>
  <c r="AI401" i="14"/>
  <c r="AC401" i="14"/>
  <c r="AE401" i="14"/>
  <c r="AI405" i="14"/>
  <c r="AC405" i="14"/>
  <c r="AE405" i="14"/>
  <c r="AI409" i="14"/>
  <c r="AC409" i="14"/>
  <c r="AE409" i="14"/>
  <c r="AI413" i="14"/>
  <c r="AC413" i="14"/>
  <c r="AE413" i="14"/>
  <c r="AI417" i="14"/>
  <c r="AC417" i="14"/>
  <c r="AE417" i="14"/>
  <c r="AI421" i="14"/>
  <c r="AC421" i="14"/>
  <c r="AE421" i="14"/>
  <c r="AI425" i="14"/>
  <c r="AC425" i="14"/>
  <c r="AE425" i="14"/>
  <c r="AI429" i="14"/>
  <c r="AC429" i="14"/>
  <c r="AE429" i="14"/>
  <c r="AI433" i="14"/>
  <c r="AC433" i="14"/>
  <c r="AE433" i="14"/>
  <c r="AI437" i="14"/>
  <c r="AC437" i="14"/>
  <c r="AE437" i="14"/>
  <c r="AI441" i="14"/>
  <c r="AC441" i="14"/>
  <c r="AE441" i="14"/>
  <c r="AI445" i="14"/>
  <c r="AC445" i="14"/>
  <c r="AE445" i="14"/>
  <c r="AI449" i="14"/>
  <c r="AC449" i="14"/>
  <c r="AE449" i="14"/>
  <c r="AI453" i="14"/>
  <c r="AC453" i="14"/>
  <c r="AE453" i="14"/>
  <c r="AI457" i="14"/>
  <c r="AC457" i="14"/>
  <c r="AE457" i="14"/>
  <c r="AI461" i="14"/>
  <c r="AC461" i="14"/>
  <c r="AE461" i="14"/>
  <c r="AI465" i="14"/>
  <c r="AC465" i="14"/>
  <c r="AE465" i="14"/>
  <c r="AI469" i="14"/>
  <c r="AC469" i="14"/>
  <c r="AE469" i="14"/>
  <c r="AI473" i="14"/>
  <c r="AC473" i="14"/>
  <c r="AE473" i="14"/>
  <c r="AI477" i="14"/>
  <c r="AC477" i="14"/>
  <c r="AE477" i="14"/>
  <c r="AI481" i="14"/>
  <c r="AC481" i="14"/>
  <c r="AE481" i="14"/>
  <c r="AI485" i="14"/>
  <c r="AC485" i="14"/>
  <c r="AE485" i="14"/>
  <c r="AI489" i="14"/>
  <c r="AC489" i="14"/>
  <c r="AE489" i="14"/>
  <c r="AI493" i="14"/>
  <c r="AC493" i="14"/>
  <c r="AE493" i="14"/>
  <c r="AI497" i="14"/>
  <c r="AC497" i="14"/>
  <c r="AE497" i="14"/>
  <c r="AI501" i="14"/>
  <c r="AC501" i="14"/>
  <c r="AE501" i="14"/>
  <c r="AI505" i="14"/>
  <c r="AC505" i="14"/>
  <c r="AE505" i="14"/>
  <c r="AI509" i="14"/>
  <c r="AC509" i="14"/>
  <c r="AE509" i="14"/>
  <c r="AI513" i="14"/>
  <c r="AC513" i="14"/>
  <c r="AE513" i="14"/>
  <c r="AI517" i="14"/>
  <c r="AC517" i="14"/>
  <c r="AE517" i="14"/>
  <c r="AI521" i="14"/>
  <c r="AC521" i="14"/>
  <c r="AE521" i="14"/>
  <c r="AI525" i="14"/>
  <c r="AC525" i="14"/>
  <c r="AE525" i="14"/>
  <c r="AI529" i="14"/>
  <c r="AC529" i="14"/>
  <c r="AE529" i="14"/>
  <c r="AI533" i="14"/>
  <c r="AC533" i="14"/>
  <c r="AE533" i="14"/>
  <c r="AI537" i="14"/>
  <c r="AC537" i="14"/>
  <c r="AE537" i="14"/>
  <c r="AI541" i="14"/>
  <c r="AC541" i="14"/>
  <c r="AE541" i="14"/>
  <c r="AI545" i="14"/>
  <c r="AC545" i="14"/>
  <c r="AE545" i="14"/>
  <c r="AI549" i="14"/>
  <c r="AC549" i="14"/>
  <c r="AE549" i="14"/>
  <c r="AI553" i="14"/>
  <c r="AC553" i="14"/>
  <c r="AE553" i="14"/>
  <c r="AI557" i="14"/>
  <c r="AC557" i="14"/>
  <c r="AE557" i="14"/>
  <c r="AI561" i="14"/>
  <c r="AC561" i="14"/>
  <c r="AE561" i="14"/>
  <c r="AI565" i="14"/>
  <c r="AC565" i="14"/>
  <c r="AE565" i="14"/>
  <c r="AI569" i="14"/>
  <c r="AC569" i="14"/>
  <c r="AE569" i="14"/>
  <c r="AI573" i="14"/>
  <c r="AC573" i="14"/>
  <c r="AE573" i="14"/>
  <c r="AI577" i="14"/>
  <c r="AC577" i="14"/>
  <c r="AE577" i="14"/>
  <c r="AI581" i="14"/>
  <c r="AC581" i="14"/>
  <c r="AE581" i="14"/>
  <c r="AI585" i="14"/>
  <c r="AC585" i="14"/>
  <c r="AE585" i="14"/>
  <c r="AI589" i="14"/>
  <c r="AC589" i="14"/>
  <c r="AE589" i="14"/>
  <c r="AI593" i="14"/>
  <c r="AC593" i="14"/>
  <c r="AE593" i="14"/>
  <c r="AI597" i="14"/>
  <c r="AC597" i="14"/>
  <c r="AE597" i="14"/>
  <c r="AI601" i="14"/>
  <c r="AC601" i="14"/>
  <c r="AE601" i="14"/>
  <c r="AI605" i="14"/>
  <c r="AC605" i="14"/>
  <c r="AE605" i="14"/>
  <c r="AI609" i="14"/>
  <c r="AC609" i="14"/>
  <c r="AE609" i="14"/>
  <c r="AI613" i="14"/>
  <c r="AC613" i="14"/>
  <c r="AE613" i="14"/>
  <c r="AI617" i="14"/>
  <c r="AC617" i="14"/>
  <c r="AE617" i="14"/>
  <c r="AI621" i="14"/>
  <c r="AC621" i="14"/>
  <c r="AE621" i="14"/>
  <c r="AI625" i="14"/>
  <c r="AC625" i="14"/>
  <c r="AE625" i="14"/>
  <c r="AI629" i="14"/>
  <c r="AC629" i="14"/>
  <c r="AE629" i="14"/>
  <c r="AI633" i="14"/>
  <c r="AC633" i="14"/>
  <c r="AE633" i="14"/>
  <c r="AI637" i="14"/>
  <c r="AC637" i="14"/>
  <c r="AE637" i="14"/>
  <c r="AI641" i="14"/>
  <c r="AC641" i="14"/>
  <c r="AE641" i="14"/>
  <c r="AI645" i="14"/>
  <c r="AC645" i="14"/>
  <c r="AE645" i="14"/>
  <c r="AI649" i="14"/>
  <c r="AC649" i="14"/>
  <c r="AE649" i="14"/>
  <c r="AI653" i="14"/>
  <c r="AC653" i="14"/>
  <c r="AE653" i="14"/>
  <c r="AI657" i="14"/>
  <c r="AC657" i="14"/>
  <c r="AE657" i="14"/>
  <c r="AI661" i="14"/>
  <c r="AC661" i="14"/>
  <c r="AE661" i="14"/>
  <c r="AI665" i="14"/>
  <c r="AC665" i="14"/>
  <c r="AE665" i="14"/>
  <c r="AI669" i="14"/>
  <c r="AC669" i="14"/>
  <c r="AE669" i="14"/>
  <c r="AI673" i="14"/>
  <c r="AC673" i="14"/>
  <c r="AE673" i="14"/>
  <c r="AI677" i="14"/>
  <c r="AC677" i="14"/>
  <c r="AE677" i="14"/>
  <c r="AI681" i="14"/>
  <c r="AC681" i="14"/>
  <c r="AE681" i="14"/>
  <c r="AI685" i="14"/>
  <c r="AC685" i="14"/>
  <c r="AE685" i="14"/>
  <c r="AI689" i="14"/>
  <c r="AC689" i="14"/>
  <c r="AE689" i="14"/>
  <c r="AI693" i="14"/>
  <c r="AC693" i="14"/>
  <c r="AE693" i="14"/>
  <c r="AI697" i="14"/>
  <c r="AC697" i="14"/>
  <c r="AE697" i="14"/>
  <c r="AI701" i="14"/>
  <c r="AC701" i="14"/>
  <c r="AE701" i="14"/>
  <c r="AI705" i="14"/>
  <c r="AC705" i="14"/>
  <c r="AE705" i="14"/>
  <c r="AI709" i="14"/>
  <c r="AC709" i="14"/>
  <c r="AE709" i="14"/>
  <c r="AI713" i="14"/>
  <c r="AC713" i="14"/>
  <c r="AE713" i="14"/>
  <c r="AI717" i="14"/>
  <c r="AC717" i="14"/>
  <c r="AE717" i="14"/>
  <c r="AI721" i="14"/>
  <c r="AC721" i="14"/>
  <c r="AE721" i="14"/>
  <c r="AI725" i="14"/>
  <c r="AC725" i="14"/>
  <c r="AE725" i="14"/>
  <c r="AI729" i="14"/>
  <c r="AC729" i="14"/>
  <c r="AE729" i="14"/>
  <c r="AI733" i="14"/>
  <c r="AC733" i="14"/>
  <c r="AE733" i="14"/>
  <c r="AI737" i="14"/>
  <c r="AC737" i="14"/>
  <c r="AE737" i="14"/>
  <c r="AE13" i="14"/>
  <c r="AC17" i="14"/>
  <c r="AE25" i="14"/>
  <c r="AC29" i="14"/>
  <c r="AE33" i="14"/>
  <c r="AE41" i="14"/>
  <c r="AE69" i="14"/>
  <c r="AC73" i="14"/>
  <c r="AE77" i="14"/>
  <c r="AC93" i="14"/>
  <c r="AC125" i="14"/>
  <c r="AC129" i="14"/>
  <c r="AC149" i="14"/>
  <c r="AE153" i="14"/>
  <c r="AC169" i="14"/>
  <c r="AC173" i="14"/>
  <c r="AE181" i="14"/>
  <c r="AE229" i="14"/>
  <c r="AE237" i="14"/>
  <c r="AC257" i="14"/>
  <c r="AE265" i="14"/>
  <c r="AE269" i="14"/>
  <c r="AI313" i="14"/>
  <c r="AC313" i="14"/>
  <c r="AE333" i="14"/>
  <c r="AD5" i="14"/>
  <c r="AF6" i="14"/>
  <c r="AD9" i="14"/>
  <c r="AF10" i="14"/>
  <c r="AD13" i="14"/>
  <c r="AF14" i="14"/>
  <c r="AD17" i="14"/>
  <c r="AF18" i="14"/>
  <c r="AD21" i="14"/>
  <c r="AF22" i="14"/>
  <c r="AD25" i="14"/>
  <c r="AF26" i="14"/>
  <c r="AD29" i="14"/>
  <c r="AF30" i="14"/>
  <c r="AD33" i="14"/>
  <c r="AF34" i="14"/>
  <c r="AD37" i="14"/>
  <c r="AF38" i="14"/>
  <c r="AD41" i="14"/>
  <c r="AF42" i="14"/>
  <c r="AD45" i="14"/>
  <c r="AF46" i="14"/>
  <c r="AD49" i="14"/>
  <c r="AF50" i="14"/>
  <c r="AD53" i="14"/>
  <c r="AF54" i="14"/>
  <c r="AD57" i="14"/>
  <c r="AF58" i="14"/>
  <c r="AD61" i="14"/>
  <c r="AF62" i="14"/>
  <c r="AD65" i="14"/>
  <c r="AF66" i="14"/>
  <c r="AD69" i="14"/>
  <c r="AF70" i="14"/>
  <c r="AD73" i="14"/>
  <c r="AF74" i="14"/>
  <c r="AD77" i="14"/>
  <c r="AF78" i="14"/>
  <c r="AD81" i="14"/>
  <c r="AF82" i="14"/>
  <c r="AD85" i="14"/>
  <c r="AF86" i="14"/>
  <c r="AF90" i="14"/>
  <c r="AF94" i="14"/>
  <c r="AF98" i="14"/>
  <c r="AF102" i="14"/>
  <c r="AF106" i="14"/>
  <c r="AF154" i="14"/>
  <c r="AD157" i="14"/>
  <c r="AF158" i="14"/>
  <c r="AD161" i="14"/>
  <c r="AF162" i="14"/>
  <c r="AD165" i="14"/>
  <c r="AF166" i="14"/>
  <c r="AD169" i="14"/>
  <c r="AF170" i="14"/>
  <c r="AD173" i="14"/>
  <c r="AD177" i="14"/>
  <c r="AF178" i="14"/>
  <c r="AD181" i="14"/>
  <c r="AF182" i="14"/>
  <c r="AD185" i="14"/>
  <c r="AF186" i="14"/>
  <c r="AD189" i="14"/>
  <c r="AF190" i="14"/>
  <c r="AD193" i="14"/>
  <c r="AF194" i="14"/>
  <c r="AD197" i="14"/>
  <c r="AF198" i="14"/>
  <c r="AD201" i="14"/>
  <c r="AF202" i="14"/>
  <c r="AD205" i="14"/>
  <c r="AF206" i="14"/>
  <c r="AD209" i="14"/>
  <c r="AF210" i="14"/>
  <c r="AD213" i="14"/>
  <c r="AF214" i="14"/>
  <c r="AD217" i="14"/>
  <c r="AF218" i="14"/>
  <c r="AD221" i="14"/>
  <c r="AF222" i="14"/>
  <c r="AD225" i="14"/>
  <c r="AF226" i="14"/>
  <c r="AD229" i="14"/>
  <c r="AF230" i="14"/>
  <c r="AD233" i="14"/>
  <c r="AF234" i="14"/>
  <c r="AD237" i="14"/>
  <c r="AF238" i="14"/>
  <c r="AD241" i="14"/>
  <c r="AF242" i="14"/>
  <c r="AD245" i="14"/>
  <c r="AF246" i="14"/>
  <c r="AD249" i="14"/>
  <c r="AF250" i="14"/>
  <c r="AD253" i="14"/>
  <c r="AF254" i="14"/>
  <c r="AD257" i="14"/>
  <c r="AF258" i="14"/>
  <c r="AD261" i="14"/>
  <c r="AF262" i="14"/>
  <c r="AD265" i="14"/>
  <c r="AF266" i="14"/>
  <c r="AD269" i="14"/>
  <c r="AF270" i="14"/>
  <c r="AD273" i="14"/>
  <c r="AF274" i="14"/>
  <c r="AD277" i="14"/>
  <c r="AF278" i="14"/>
  <c r="AC5" i="14"/>
  <c r="AE17" i="14"/>
  <c r="AE21" i="14"/>
  <c r="AC37" i="14"/>
  <c r="AC41" i="14"/>
  <c r="AC53" i="14"/>
  <c r="AE57" i="14"/>
  <c r="AC97" i="14"/>
  <c r="AE105" i="14"/>
  <c r="AE109" i="14"/>
  <c r="AC113" i="14"/>
  <c r="AC157" i="14"/>
  <c r="AC177" i="14"/>
  <c r="AC185" i="14"/>
  <c r="AC233" i="14"/>
  <c r="AE249" i="14"/>
  <c r="AE257" i="14"/>
  <c r="AE261" i="14"/>
  <c r="AE277" i="14"/>
  <c r="AE293" i="14"/>
  <c r="AI325" i="14"/>
  <c r="AC325" i="14"/>
  <c r="AC14" i="14"/>
  <c r="AE14" i="14"/>
  <c r="AC18" i="14"/>
  <c r="AE18" i="14"/>
  <c r="AC22" i="14"/>
  <c r="AE22" i="14"/>
  <c r="AC26" i="14"/>
  <c r="AE26" i="14"/>
  <c r="AC30" i="14"/>
  <c r="AE30" i="14"/>
  <c r="AC34" i="14"/>
  <c r="AE34" i="14"/>
  <c r="AC38" i="14"/>
  <c r="AE38" i="14"/>
  <c r="AC42" i="14"/>
  <c r="AE42" i="14"/>
  <c r="AC46" i="14"/>
  <c r="AE46" i="14"/>
  <c r="AC50" i="14"/>
  <c r="AE50" i="14"/>
  <c r="AC54" i="14"/>
  <c r="AE54" i="14"/>
  <c r="AC58" i="14"/>
  <c r="AE58" i="14"/>
  <c r="AC62" i="14"/>
  <c r="AE62" i="14"/>
  <c r="AC66" i="14"/>
  <c r="AE66" i="14"/>
  <c r="AC70" i="14"/>
  <c r="AE70" i="14"/>
  <c r="AC74" i="14"/>
  <c r="AE74" i="14"/>
  <c r="AC78" i="14"/>
  <c r="AE78" i="14"/>
  <c r="AC82" i="14"/>
  <c r="AE82" i="14"/>
  <c r="AC86" i="14"/>
  <c r="AE86" i="14"/>
  <c r="AC90" i="14"/>
  <c r="AE90" i="14"/>
  <c r="AC94" i="14"/>
  <c r="AE94" i="14"/>
  <c r="AC98" i="14"/>
  <c r="AE98" i="14"/>
  <c r="AC102" i="14"/>
  <c r="AE102" i="14"/>
  <c r="AC106" i="14"/>
  <c r="AE106" i="14"/>
  <c r="AH109" i="14"/>
  <c r="AC110" i="14"/>
  <c r="AE110" i="14"/>
  <c r="AH113" i="14"/>
  <c r="AC114" i="14"/>
  <c r="AE114" i="14"/>
  <c r="AH117" i="14"/>
  <c r="AC118" i="14"/>
  <c r="AE118" i="14"/>
  <c r="AH121" i="14"/>
  <c r="AC122" i="14"/>
  <c r="AE122" i="14"/>
  <c r="AH125" i="14"/>
  <c r="AC126" i="14"/>
  <c r="AE126" i="14"/>
  <c r="AH129" i="14"/>
  <c r="AC130" i="14"/>
  <c r="AE130" i="14"/>
  <c r="AH133" i="14"/>
  <c r="AC134" i="14"/>
  <c r="AE134" i="14"/>
  <c r="AH137" i="14"/>
  <c r="AC138" i="14"/>
  <c r="AE138" i="14"/>
  <c r="AH141" i="14"/>
  <c r="AC142" i="14"/>
  <c r="AE142" i="14"/>
  <c r="AH145" i="14"/>
  <c r="AC146" i="14"/>
  <c r="AE146" i="14"/>
  <c r="AH149" i="14"/>
  <c r="AC150" i="14"/>
  <c r="AE150" i="14"/>
  <c r="AH153" i="14"/>
  <c r="AC154" i="14"/>
  <c r="AE154" i="14"/>
  <c r="AH157" i="14"/>
  <c r="AC158" i="14"/>
  <c r="AE158" i="14"/>
  <c r="AH161" i="14"/>
  <c r="AC162" i="14"/>
  <c r="AE162" i="14"/>
  <c r="AH165" i="14"/>
  <c r="AC166" i="14"/>
  <c r="AE166" i="14"/>
  <c r="AH169" i="14"/>
  <c r="AC170" i="14"/>
  <c r="AE170" i="14"/>
  <c r="AH173" i="14"/>
  <c r="AC174" i="14"/>
  <c r="AE174" i="14"/>
  <c r="AH177" i="14"/>
  <c r="AC178" i="14"/>
  <c r="AE178" i="14"/>
  <c r="AH181" i="14"/>
  <c r="AC182" i="14"/>
  <c r="AE182" i="14"/>
  <c r="AH185" i="14"/>
  <c r="AC186" i="14"/>
  <c r="AE186" i="14"/>
  <c r="AH189" i="14"/>
  <c r="AC190" i="14"/>
  <c r="AE190" i="14"/>
  <c r="AH193" i="14"/>
  <c r="AC194" i="14"/>
  <c r="AE194" i="14"/>
  <c r="AH197" i="14"/>
  <c r="AC198" i="14"/>
  <c r="AE198" i="14"/>
  <c r="AH201" i="14"/>
  <c r="AC202" i="14"/>
  <c r="AE202" i="14"/>
  <c r="AH205" i="14"/>
  <c r="AC206" i="14"/>
  <c r="AE206" i="14"/>
  <c r="AH209" i="14"/>
  <c r="AC210" i="14"/>
  <c r="AE210" i="14"/>
  <c r="AH213" i="14"/>
  <c r="AC214" i="14"/>
  <c r="AE214" i="14"/>
  <c r="AH217" i="14"/>
  <c r="AC218" i="14"/>
  <c r="AE218" i="14"/>
  <c r="AH221" i="14"/>
  <c r="AC222" i="14"/>
  <c r="AE222" i="14"/>
  <c r="AH225" i="14"/>
  <c r="AC226" i="14"/>
  <c r="AE226" i="14"/>
  <c r="AH229" i="14"/>
  <c r="AC230" i="14"/>
  <c r="AE230" i="14"/>
  <c r="AH233" i="14"/>
  <c r="AC234" i="14"/>
  <c r="AE234" i="14"/>
  <c r="AH237" i="14"/>
  <c r="AC238" i="14"/>
  <c r="AE238" i="14"/>
  <c r="AH241" i="14"/>
  <c r="AC242" i="14"/>
  <c r="AE242" i="14"/>
  <c r="AH245" i="14"/>
  <c r="AC246" i="14"/>
  <c r="AE246" i="14"/>
  <c r="AH249" i="14"/>
  <c r="AC250" i="14"/>
  <c r="AE250" i="14"/>
  <c r="AH253" i="14"/>
  <c r="AC254" i="14"/>
  <c r="AE254" i="14"/>
  <c r="AH257" i="14"/>
  <c r="AC258" i="14"/>
  <c r="AE258" i="14"/>
  <c r="AH261" i="14"/>
  <c r="AI262" i="14"/>
  <c r="AC262" i="14"/>
  <c r="AE262" i="14"/>
  <c r="AH265" i="14"/>
  <c r="AI266" i="14"/>
  <c r="AC266" i="14"/>
  <c r="AE266" i="14"/>
  <c r="AH269" i="14"/>
  <c r="AI270" i="14"/>
  <c r="AC270" i="14"/>
  <c r="AE270" i="14"/>
  <c r="AH273" i="14"/>
  <c r="AI274" i="14"/>
  <c r="AC274" i="14"/>
  <c r="AE274" i="14"/>
  <c r="AH277" i="14"/>
  <c r="AI278" i="14"/>
  <c r="AC278" i="14"/>
  <c r="AE278" i="14"/>
  <c r="AC45" i="14"/>
  <c r="AC49" i="14"/>
  <c r="AC65" i="14"/>
  <c r="AE101" i="14"/>
  <c r="AE117" i="14"/>
  <c r="AC121" i="14"/>
  <c r="AE125" i="14"/>
  <c r="AC145" i="14"/>
  <c r="AE149" i="14"/>
  <c r="AE201" i="14"/>
  <c r="AC205" i="14"/>
  <c r="AC209" i="14"/>
  <c r="AC241" i="14"/>
  <c r="AC245" i="14"/>
  <c r="AI285" i="14"/>
  <c r="AC285" i="14"/>
  <c r="AE289" i="14"/>
  <c r="AE321" i="14"/>
  <c r="AE45" i="14"/>
  <c r="AE85" i="14"/>
  <c r="AC89" i="14"/>
  <c r="AC101" i="14"/>
  <c r="AE121" i="14"/>
  <c r="AC137" i="14"/>
  <c r="AC189" i="14"/>
  <c r="AE209" i="14"/>
  <c r="AC213" i="14"/>
  <c r="AC221" i="14"/>
  <c r="AC225" i="14"/>
  <c r="AC249" i="14"/>
  <c r="AC253" i="14"/>
  <c r="AI269" i="14"/>
  <c r="AC269" i="14"/>
  <c r="AE273" i="14"/>
  <c r="AC10" i="14"/>
  <c r="AH6" i="14"/>
  <c r="AC7" i="14"/>
  <c r="AE7" i="14"/>
  <c r="AH10" i="14"/>
  <c r="AC11" i="14"/>
  <c r="AE11" i="14"/>
  <c r="AH14" i="14"/>
  <c r="AC15" i="14"/>
  <c r="AE15" i="14"/>
  <c r="AH18" i="14"/>
  <c r="AC19" i="14"/>
  <c r="AE19" i="14"/>
  <c r="AH22" i="14"/>
  <c r="AC23" i="14"/>
  <c r="AE23" i="14"/>
  <c r="AH26" i="14"/>
  <c r="AC27" i="14"/>
  <c r="AE27" i="14"/>
  <c r="AH30" i="14"/>
  <c r="AC31" i="14"/>
  <c r="AE31" i="14"/>
  <c r="AH34" i="14"/>
  <c r="AC35" i="14"/>
  <c r="AE35" i="14"/>
  <c r="AH38" i="14"/>
  <c r="AC39" i="14"/>
  <c r="AE39" i="14"/>
  <c r="AH42" i="14"/>
  <c r="AC43" i="14"/>
  <c r="AE43" i="14"/>
  <c r="AH46" i="14"/>
  <c r="AC47" i="14"/>
  <c r="AE47" i="14"/>
  <c r="AH50" i="14"/>
  <c r="AC51" i="14"/>
  <c r="AE51" i="14"/>
  <c r="AH54" i="14"/>
  <c r="AC55" i="14"/>
  <c r="AE55" i="14"/>
  <c r="AH58" i="14"/>
  <c r="AC59" i="14"/>
  <c r="AE59" i="14"/>
  <c r="AH62" i="14"/>
  <c r="AC63" i="14"/>
  <c r="AE63" i="14"/>
  <c r="AH66" i="14"/>
  <c r="AC67" i="14"/>
  <c r="AE67" i="14"/>
  <c r="AH70" i="14"/>
  <c r="AC71" i="14"/>
  <c r="AE71" i="14"/>
  <c r="AH74" i="14"/>
  <c r="AC75" i="14"/>
  <c r="AE75" i="14"/>
  <c r="AH78" i="14"/>
  <c r="AC79" i="14"/>
  <c r="AE79" i="14"/>
  <c r="AH82" i="14"/>
  <c r="AC83" i="14"/>
  <c r="AE83" i="14"/>
  <c r="AH86" i="14"/>
  <c r="AC87" i="14"/>
  <c r="AE87" i="14"/>
  <c r="AH90" i="14"/>
  <c r="AC91" i="14"/>
  <c r="AE91" i="14"/>
  <c r="AH94" i="14"/>
  <c r="AC95" i="14"/>
  <c r="AE95" i="14"/>
  <c r="AH98" i="14"/>
  <c r="AC99" i="14"/>
  <c r="AE99" i="14"/>
  <c r="AH102" i="14"/>
  <c r="AC103" i="14"/>
  <c r="AE103" i="14"/>
  <c r="AH106" i="14"/>
  <c r="AC107" i="14"/>
  <c r="AE107" i="14"/>
  <c r="AH110" i="14"/>
  <c r="AC111" i="14"/>
  <c r="AE111" i="14"/>
  <c r="AH114" i="14"/>
  <c r="AC115" i="14"/>
  <c r="AE115" i="14"/>
  <c r="AH118" i="14"/>
  <c r="AC119" i="14"/>
  <c r="AE119" i="14"/>
  <c r="AH122" i="14"/>
  <c r="AC123" i="14"/>
  <c r="AE123" i="14"/>
  <c r="AH126" i="14"/>
  <c r="AC127" i="14"/>
  <c r="AE127" i="14"/>
  <c r="AH130" i="14"/>
  <c r="AC131" i="14"/>
  <c r="AE131" i="14"/>
  <c r="AH134" i="14"/>
  <c r="AC135" i="14"/>
  <c r="AE135" i="14"/>
  <c r="AH138" i="14"/>
  <c r="AC139" i="14"/>
  <c r="AE139" i="14"/>
  <c r="AH142" i="14"/>
  <c r="AC143" i="14"/>
  <c r="AE143" i="14"/>
  <c r="AH146" i="14"/>
  <c r="AC147" i="14"/>
  <c r="AE147" i="14"/>
  <c r="AH150" i="14"/>
  <c r="AC151" i="14"/>
  <c r="AE151" i="14"/>
  <c r="AH154" i="14"/>
  <c r="AC155" i="14"/>
  <c r="AE155" i="14"/>
  <c r="AH158" i="14"/>
  <c r="AC159" i="14"/>
  <c r="AE159" i="14"/>
  <c r="AH162" i="14"/>
  <c r="AC163" i="14"/>
  <c r="AE163" i="14"/>
  <c r="AH166" i="14"/>
  <c r="AC167" i="14"/>
  <c r="AE167" i="14"/>
  <c r="AH170" i="14"/>
  <c r="AC171" i="14"/>
  <c r="AE171" i="14"/>
  <c r="AH174" i="14"/>
  <c r="AC175" i="14"/>
  <c r="AE175" i="14"/>
  <c r="AH178" i="14"/>
  <c r="AC179" i="14"/>
  <c r="AE179" i="14"/>
  <c r="AH182" i="14"/>
  <c r="AC183" i="14"/>
  <c r="AE183" i="14"/>
  <c r="AH186" i="14"/>
  <c r="AC187" i="14"/>
  <c r="AE187" i="14"/>
  <c r="AH190" i="14"/>
  <c r="AC191" i="14"/>
  <c r="AE191" i="14"/>
  <c r="AH194" i="14"/>
  <c r="AC195" i="14"/>
  <c r="AE195" i="14"/>
  <c r="AH198" i="14"/>
  <c r="AC199" i="14"/>
  <c r="AE199" i="14"/>
  <c r="AH202" i="14"/>
  <c r="AC203" i="14"/>
  <c r="AE203" i="14"/>
  <c r="AH206" i="14"/>
  <c r="AC207" i="14"/>
  <c r="AE207" i="14"/>
  <c r="AH210" i="14"/>
  <c r="AC211" i="14"/>
  <c r="AE211" i="14"/>
  <c r="AH214" i="14"/>
  <c r="AC215" i="14"/>
  <c r="AE215" i="14"/>
  <c r="AH218" i="14"/>
  <c r="AC219" i="14"/>
  <c r="AE219" i="14"/>
  <c r="AH222" i="14"/>
  <c r="AC223" i="14"/>
  <c r="AE223" i="14"/>
  <c r="AH226" i="14"/>
  <c r="AC227" i="14"/>
  <c r="AE227" i="14"/>
  <c r="AH230" i="14"/>
  <c r="AC231" i="14"/>
  <c r="AE231" i="14"/>
  <c r="AH234" i="14"/>
  <c r="AC235" i="14"/>
  <c r="AE235" i="14"/>
  <c r="AH238" i="14"/>
  <c r="AC239" i="14"/>
  <c r="AE239" i="14"/>
  <c r="AH242" i="14"/>
  <c r="AC243" i="14"/>
  <c r="AE243" i="14"/>
  <c r="AH246" i="14"/>
  <c r="AC247" i="14"/>
  <c r="AE247" i="14"/>
  <c r="AH250" i="14"/>
  <c r="AC251" i="14"/>
  <c r="AE251" i="14"/>
  <c r="AH254" i="14"/>
  <c r="AC255" i="14"/>
  <c r="AE255" i="14"/>
  <c r="AH258" i="14"/>
  <c r="AI259" i="14"/>
  <c r="AC259" i="14"/>
  <c r="AE259" i="14"/>
  <c r="AH262" i="14"/>
  <c r="AI263" i="14"/>
  <c r="AC263" i="14"/>
  <c r="AE263" i="14"/>
  <c r="AH266" i="14"/>
  <c r="AI267" i="14"/>
  <c r="AC267" i="14"/>
  <c r="AE267" i="14"/>
  <c r="AH270" i="14"/>
  <c r="AI271" i="14"/>
  <c r="AC271" i="14"/>
  <c r="AE271" i="14"/>
  <c r="AH274" i="14"/>
  <c r="AI275" i="14"/>
  <c r="AC275" i="14"/>
  <c r="AE275" i="14"/>
  <c r="AH278" i="14"/>
  <c r="AE5" i="14"/>
  <c r="AE9" i="14"/>
  <c r="AC13" i="14"/>
  <c r="AC21" i="14"/>
  <c r="AE29" i="14"/>
  <c r="AC33" i="14"/>
  <c r="AC77" i="14"/>
  <c r="AC81" i="14"/>
  <c r="AE89" i="14"/>
  <c r="AE93" i="14"/>
  <c r="AE113" i="14"/>
  <c r="AE129" i="14"/>
  <c r="AC133" i="14"/>
  <c r="AE145" i="14"/>
  <c r="AE169" i="14"/>
  <c r="AC181" i="14"/>
  <c r="AE185" i="14"/>
  <c r="AE193" i="14"/>
  <c r="AC229" i="14"/>
  <c r="AE233" i="14"/>
  <c r="AI261" i="14"/>
  <c r="AC261" i="14"/>
  <c r="AI265" i="14"/>
  <c r="AC265" i="14"/>
  <c r="AI305" i="14"/>
  <c r="AC305" i="14"/>
  <c r="AE6" i="14"/>
  <c r="AF4" i="14"/>
  <c r="AD7" i="14"/>
  <c r="AF8" i="14"/>
  <c r="AD11" i="14"/>
  <c r="AF12" i="14"/>
  <c r="AD15" i="14"/>
  <c r="AF16" i="14"/>
  <c r="AD19" i="14"/>
  <c r="AF20" i="14"/>
  <c r="AD23" i="14"/>
  <c r="AF24" i="14"/>
  <c r="AD27" i="14"/>
  <c r="AF28" i="14"/>
  <c r="AD31" i="14"/>
  <c r="AF32" i="14"/>
  <c r="AD35" i="14"/>
  <c r="AF36" i="14"/>
  <c r="AD39" i="14"/>
  <c r="AF40" i="14"/>
  <c r="AD43" i="14"/>
  <c r="AF44" i="14"/>
  <c r="AD47" i="14"/>
  <c r="AF48" i="14"/>
  <c r="AD51" i="14"/>
  <c r="AF52" i="14"/>
  <c r="AD55" i="14"/>
  <c r="AF56" i="14"/>
  <c r="AD59" i="14"/>
  <c r="AF60" i="14"/>
  <c r="AD63" i="14"/>
  <c r="AF64" i="14"/>
  <c r="AD67" i="14"/>
  <c r="AF68" i="14"/>
  <c r="AD71" i="14"/>
  <c r="AF72" i="14"/>
  <c r="AD75" i="14"/>
  <c r="AF76" i="14"/>
  <c r="AD79" i="14"/>
  <c r="AF80" i="14"/>
  <c r="AD83" i="14"/>
  <c r="AF84" i="14"/>
  <c r="AD87" i="14"/>
  <c r="AF88" i="14"/>
  <c r="AD91" i="14"/>
  <c r="AF92" i="14"/>
  <c r="AD95" i="14"/>
  <c r="AF96" i="14"/>
  <c r="AD99" i="14"/>
  <c r="AF100" i="14"/>
  <c r="AD103" i="14"/>
  <c r="AF104" i="14"/>
  <c r="AD107" i="14"/>
  <c r="AF108" i="14"/>
  <c r="AD111" i="14"/>
  <c r="AF112" i="14"/>
  <c r="AD115" i="14"/>
  <c r="AF116" i="14"/>
  <c r="AD119" i="14"/>
  <c r="AF120" i="14"/>
  <c r="AD123" i="14"/>
  <c r="AF124" i="14"/>
  <c r="AD127" i="14"/>
  <c r="AF128" i="14"/>
  <c r="AD131" i="14"/>
  <c r="AF132" i="14"/>
  <c r="AD135" i="14"/>
  <c r="AF136" i="14"/>
  <c r="AD139" i="14"/>
  <c r="AF140" i="14"/>
  <c r="AD143" i="14"/>
  <c r="AF144" i="14"/>
  <c r="AD147" i="14"/>
  <c r="AF148" i="14"/>
  <c r="AD151" i="14"/>
  <c r="AF152" i="14"/>
  <c r="AD155" i="14"/>
  <c r="AF156" i="14"/>
  <c r="AD159" i="14"/>
  <c r="AF160" i="14"/>
  <c r="AD163" i="14"/>
  <c r="AF164" i="14"/>
  <c r="AD167" i="14"/>
  <c r="AF168" i="14"/>
  <c r="AD171" i="14"/>
  <c r="AF172" i="14"/>
  <c r="AD175" i="14"/>
  <c r="AF176" i="14"/>
  <c r="AD179" i="14"/>
  <c r="AF180" i="14"/>
  <c r="AD183" i="14"/>
  <c r="AF184" i="14"/>
  <c r="AD187" i="14"/>
  <c r="AF188" i="14"/>
  <c r="AD191" i="14"/>
  <c r="AF192" i="14"/>
  <c r="AD195" i="14"/>
  <c r="AF196" i="14"/>
  <c r="AD199" i="14"/>
  <c r="AF200" i="14"/>
  <c r="AD203" i="14"/>
  <c r="AF204" i="14"/>
  <c r="AD207" i="14"/>
  <c r="AF208" i="14"/>
  <c r="AD211" i="14"/>
  <c r="AF212" i="14"/>
  <c r="AD215" i="14"/>
  <c r="AF216" i="14"/>
  <c r="AD219" i="14"/>
  <c r="AF220" i="14"/>
  <c r="AD223" i="14"/>
  <c r="AF224" i="14"/>
  <c r="AD227" i="14"/>
  <c r="AF228" i="14"/>
  <c r="AD231" i="14"/>
  <c r="AF232" i="14"/>
  <c r="AD235" i="14"/>
  <c r="AF236" i="14"/>
  <c r="AD239" i="14"/>
  <c r="AF240" i="14"/>
  <c r="AD243" i="14"/>
  <c r="AF244" i="14"/>
  <c r="AD247" i="14"/>
  <c r="AF248" i="14"/>
  <c r="AD251" i="14"/>
  <c r="AF252" i="14"/>
  <c r="AD255" i="14"/>
  <c r="AF256" i="14"/>
  <c r="AD259" i="14"/>
  <c r="AF260" i="14"/>
  <c r="AD263" i="14"/>
  <c r="AF264" i="14"/>
  <c r="AD267" i="14"/>
  <c r="AF268" i="14"/>
  <c r="AD271" i="14"/>
  <c r="AF272" i="14"/>
  <c r="AD275" i="14"/>
  <c r="AF276" i="14"/>
  <c r="AD279" i="14"/>
  <c r="AF280" i="14"/>
  <c r="AC9" i="14"/>
  <c r="AE37" i="14"/>
  <c r="AE81" i="14"/>
  <c r="AE97" i="14"/>
  <c r="AC105" i="14"/>
  <c r="AC109" i="14"/>
  <c r="AE133" i="14"/>
  <c r="AE141" i="14"/>
  <c r="AC153" i="14"/>
  <c r="AE157" i="14"/>
  <c r="AC161" i="14"/>
  <c r="AC165" i="14"/>
  <c r="AE173" i="14"/>
  <c r="AE177" i="14"/>
  <c r="AE217" i="14"/>
  <c r="AE253" i="14"/>
  <c r="AI277" i="14"/>
  <c r="AC277" i="14"/>
  <c r="AI281" i="14"/>
  <c r="AC281" i="14"/>
  <c r="AE285" i="14"/>
  <c r="AE301" i="14"/>
  <c r="AE305" i="14"/>
  <c r="AI309" i="14"/>
  <c r="AC309" i="14"/>
  <c r="AC6" i="14"/>
  <c r="AE4" i="14"/>
  <c r="AH7" i="14"/>
  <c r="AC8" i="14"/>
  <c r="AE8" i="14"/>
  <c r="AH11" i="14"/>
  <c r="AC12" i="14"/>
  <c r="AE12" i="14"/>
  <c r="AH15" i="14"/>
  <c r="AC16" i="14"/>
  <c r="AE16" i="14"/>
  <c r="AH19" i="14"/>
  <c r="AC20" i="14"/>
  <c r="AE20" i="14"/>
  <c r="AH23" i="14"/>
  <c r="AC24" i="14"/>
  <c r="AE24" i="14"/>
  <c r="AH27" i="14"/>
  <c r="AC28" i="14"/>
  <c r="AE28" i="14"/>
  <c r="AH31" i="14"/>
  <c r="AC32" i="14"/>
  <c r="AE32" i="14"/>
  <c r="AH35" i="14"/>
  <c r="AC36" i="14"/>
  <c r="AE36" i="14"/>
  <c r="AH39" i="14"/>
  <c r="AC40" i="14"/>
  <c r="AE40" i="14"/>
  <c r="AH43" i="14"/>
  <c r="AC44" i="14"/>
  <c r="AE44" i="14"/>
  <c r="AH47" i="14"/>
  <c r="AC48" i="14"/>
  <c r="AE48" i="14"/>
  <c r="AH51" i="14"/>
  <c r="AC52" i="14"/>
  <c r="AE52" i="14"/>
  <c r="AH55" i="14"/>
  <c r="AC56" i="14"/>
  <c r="AE56" i="14"/>
  <c r="AH59" i="14"/>
  <c r="AC60" i="14"/>
  <c r="AE60" i="14"/>
  <c r="AH63" i="14"/>
  <c r="AC64" i="14"/>
  <c r="AE64" i="14"/>
  <c r="AH67" i="14"/>
  <c r="AC68" i="14"/>
  <c r="AE68" i="14"/>
  <c r="AH71" i="14"/>
  <c r="AC72" i="14"/>
  <c r="AE72" i="14"/>
  <c r="AH75" i="14"/>
  <c r="AC76" i="14"/>
  <c r="AE76" i="14"/>
  <c r="AH79" i="14"/>
  <c r="AC80" i="14"/>
  <c r="AE80" i="14"/>
  <c r="AH83" i="14"/>
  <c r="AC84" i="14"/>
  <c r="AE84" i="14"/>
  <c r="AH87" i="14"/>
  <c r="AC88" i="14"/>
  <c r="AE88" i="14"/>
  <c r="AH91" i="14"/>
  <c r="AC92" i="14"/>
  <c r="AE92" i="14"/>
  <c r="AH95" i="14"/>
  <c r="AC96" i="14"/>
  <c r="AE96" i="14"/>
  <c r="AH99" i="14"/>
  <c r="AC100" i="14"/>
  <c r="AE100" i="14"/>
  <c r="AH103" i="14"/>
  <c r="AC104" i="14"/>
  <c r="AE104" i="14"/>
  <c r="AH107" i="14"/>
  <c r="AC108" i="14"/>
  <c r="AE108" i="14"/>
  <c r="AH111" i="14"/>
  <c r="AC112" i="14"/>
  <c r="AE112" i="14"/>
  <c r="AH115" i="14"/>
  <c r="AC116" i="14"/>
  <c r="AE116" i="14"/>
  <c r="AH119" i="14"/>
  <c r="AC120" i="14"/>
  <c r="AE120" i="14"/>
  <c r="AH123" i="14"/>
  <c r="AC124" i="14"/>
  <c r="AE124" i="14"/>
  <c r="AH127" i="14"/>
  <c r="AC128" i="14"/>
  <c r="AE128" i="14"/>
  <c r="AH131" i="14"/>
  <c r="AC132" i="14"/>
  <c r="AE132" i="14"/>
  <c r="AH135" i="14"/>
  <c r="AC136" i="14"/>
  <c r="AE136" i="14"/>
  <c r="AH139" i="14"/>
  <c r="AC140" i="14"/>
  <c r="AE140" i="14"/>
  <c r="AH143" i="14"/>
  <c r="AC144" i="14"/>
  <c r="AE144" i="14"/>
  <c r="AH147" i="14"/>
  <c r="AC148" i="14"/>
  <c r="AE148" i="14"/>
  <c r="AH151" i="14"/>
  <c r="AC152" i="14"/>
  <c r="AE152" i="14"/>
  <c r="AH155" i="14"/>
  <c r="AC156" i="14"/>
  <c r="AI156" i="14" s="1"/>
  <c r="AE156" i="14"/>
  <c r="AH159" i="14"/>
  <c r="AC160" i="14"/>
  <c r="AE160" i="14"/>
  <c r="AH163" i="14"/>
  <c r="AC164" i="14"/>
  <c r="AE164" i="14"/>
  <c r="AH167" i="14"/>
  <c r="AC168" i="14"/>
  <c r="AE168" i="14"/>
  <c r="AH171" i="14"/>
  <c r="AC172" i="14"/>
  <c r="AE172" i="14"/>
  <c r="AC176" i="14"/>
  <c r="AE176" i="14"/>
  <c r="AC180" i="14"/>
  <c r="AE180" i="14"/>
  <c r="AC184" i="14"/>
  <c r="AI184" i="14" s="1"/>
  <c r="AE184" i="14"/>
  <c r="AC188" i="14"/>
  <c r="AE188" i="14"/>
  <c r="AC192" i="14"/>
  <c r="AE192" i="14"/>
  <c r="AC196" i="14"/>
  <c r="AE196" i="14"/>
  <c r="AC200" i="14"/>
  <c r="AE200" i="14"/>
  <c r="AC204" i="14"/>
  <c r="AE204" i="14"/>
  <c r="AC208" i="14"/>
  <c r="AE208" i="14"/>
  <c r="AC212" i="14"/>
  <c r="AE212" i="14"/>
  <c r="AC216" i="14"/>
  <c r="AE216" i="14"/>
  <c r="AC220" i="14"/>
  <c r="AE220" i="14"/>
  <c r="AC224" i="14"/>
  <c r="AE224" i="14"/>
  <c r="AC228" i="14"/>
  <c r="AE228" i="14"/>
  <c r="AC232" i="14"/>
  <c r="AE232" i="14"/>
  <c r="AC236" i="14"/>
  <c r="AE236" i="14"/>
  <c r="AC240" i="14"/>
  <c r="AE240" i="14"/>
  <c r="AC244" i="14"/>
  <c r="AE244" i="14"/>
  <c r="AC248" i="14"/>
  <c r="AE248" i="14"/>
  <c r="AC252" i="14"/>
  <c r="AE252" i="14"/>
  <c r="AC256" i="14"/>
  <c r="AE256" i="14"/>
  <c r="AI260" i="14"/>
  <c r="AC260" i="14"/>
  <c r="AE260" i="14"/>
  <c r="AI264" i="14"/>
  <c r="AC264" i="14"/>
  <c r="AE264" i="14"/>
  <c r="AI268" i="14"/>
  <c r="AC268" i="14"/>
  <c r="AE268" i="14"/>
  <c r="AI272" i="14"/>
  <c r="AC272" i="14"/>
  <c r="AE272" i="14"/>
  <c r="AI276" i="14"/>
  <c r="AC276" i="14"/>
  <c r="AE276" i="14"/>
  <c r="AE49" i="14"/>
  <c r="AE53" i="14"/>
  <c r="AC61" i="14"/>
  <c r="AE65" i="14"/>
  <c r="AE73" i="14"/>
  <c r="AC85" i="14"/>
  <c r="AC117" i="14"/>
  <c r="AE161" i="14"/>
  <c r="AE165" i="14"/>
  <c r="AE189" i="14"/>
  <c r="AC193" i="14"/>
  <c r="AC197" i="14"/>
  <c r="AC201" i="14"/>
  <c r="AC237" i="14"/>
  <c r="AE241" i="14"/>
  <c r="AI273" i="14"/>
  <c r="AC273" i="14"/>
  <c r="AI289" i="14"/>
  <c r="AC289" i="14"/>
  <c r="AI293" i="14"/>
  <c r="AC293" i="14"/>
  <c r="AI297" i="14"/>
  <c r="AC297" i="14"/>
  <c r="AE10" i="14"/>
  <c r="AD4" i="14"/>
  <c r="AF5" i="14"/>
  <c r="AD8" i="14"/>
  <c r="AF9" i="14"/>
  <c r="AD12" i="14"/>
  <c r="AF13" i="14"/>
  <c r="AD16" i="14"/>
  <c r="AF17" i="14"/>
  <c r="AD20" i="14"/>
  <c r="AF21" i="14"/>
  <c r="AD24" i="14"/>
  <c r="AF25" i="14"/>
  <c r="AD28" i="14"/>
  <c r="AF29" i="14"/>
  <c r="AD32" i="14"/>
  <c r="AF33" i="14"/>
  <c r="AD36" i="14"/>
  <c r="AF37" i="14"/>
  <c r="AD40" i="14"/>
  <c r="AF41" i="14"/>
  <c r="AD44" i="14"/>
  <c r="AF45" i="14"/>
  <c r="AD48" i="14"/>
  <c r="AF49" i="14"/>
  <c r="AD52" i="14"/>
  <c r="AF53" i="14"/>
  <c r="AD56" i="14"/>
  <c r="AF57" i="14"/>
  <c r="AD60" i="14"/>
  <c r="AF61" i="14"/>
  <c r="AD64" i="14"/>
  <c r="AF65" i="14"/>
  <c r="AD68" i="14"/>
  <c r="AF69" i="14"/>
  <c r="AD72" i="14"/>
  <c r="AF73" i="14"/>
  <c r="AD76" i="14"/>
  <c r="AF77" i="14"/>
  <c r="AD80" i="14"/>
  <c r="AF81" i="14"/>
  <c r="AD84" i="14"/>
  <c r="AF85" i="14"/>
  <c r="AD88" i="14"/>
  <c r="AF89" i="14"/>
  <c r="AD92" i="14"/>
  <c r="AF93" i="14"/>
  <c r="AD96" i="14"/>
  <c r="AF97" i="14"/>
  <c r="AD100" i="14"/>
  <c r="AF101" i="14"/>
  <c r="AD104" i="14"/>
  <c r="AF105" i="14"/>
  <c r="AD108" i="14"/>
  <c r="AF109" i="14"/>
  <c r="AD112" i="14"/>
  <c r="AF113" i="14"/>
  <c r="AD116" i="14"/>
  <c r="AF117" i="14"/>
  <c r="AD120" i="14"/>
  <c r="AF121" i="14"/>
  <c r="AD124" i="14"/>
  <c r="AF125" i="14"/>
  <c r="AD128" i="14"/>
  <c r="AF129" i="14"/>
  <c r="AD132" i="14"/>
  <c r="AF133" i="14"/>
  <c r="AD136" i="14"/>
  <c r="AF137" i="14"/>
  <c r="AI137" i="14" s="1"/>
  <c r="AD140" i="14"/>
  <c r="AF141" i="14"/>
  <c r="AD144" i="14"/>
  <c r="AF145" i="14"/>
  <c r="AD148" i="14"/>
  <c r="AF149" i="14"/>
  <c r="AD152" i="14"/>
  <c r="AF153" i="14"/>
  <c r="AF157" i="14"/>
  <c r="AF161" i="14"/>
  <c r="AF165" i="14"/>
  <c r="AF169" i="14"/>
  <c r="AF173" i="14"/>
  <c r="AF177" i="14"/>
  <c r="AF181" i="14"/>
  <c r="AF185" i="14"/>
  <c r="AF189" i="14"/>
  <c r="AF193" i="14"/>
  <c r="AF197" i="14"/>
  <c r="AF201" i="14"/>
  <c r="AF205" i="14"/>
  <c r="AF209" i="14"/>
  <c r="AF213" i="14"/>
  <c r="AF217" i="14"/>
  <c r="AF221" i="14"/>
  <c r="AF225" i="14"/>
  <c r="AF229" i="14"/>
  <c r="AI229" i="14" s="1"/>
  <c r="AF233" i="14"/>
  <c r="AF237" i="14"/>
  <c r="AF241" i="14"/>
  <c r="AF245" i="14"/>
  <c r="AF249" i="14"/>
  <c r="AF253" i="14"/>
  <c r="AF257" i="14"/>
  <c r="AF261" i="14"/>
  <c r="AF265" i="14"/>
  <c r="AF269" i="14"/>
  <c r="AF273" i="14"/>
  <c r="AF277" i="14"/>
  <c r="AF281" i="14"/>
  <c r="AF285" i="14"/>
  <c r="AF289" i="14"/>
  <c r="AI741" i="14"/>
  <c r="AC741" i="14"/>
  <c r="AE741" i="14"/>
  <c r="AI745" i="14"/>
  <c r="AC745" i="14"/>
  <c r="AE745" i="14"/>
  <c r="AI749" i="14"/>
  <c r="AC749" i="14"/>
  <c r="AE749" i="14"/>
  <c r="AI753" i="14"/>
  <c r="AC753" i="14"/>
  <c r="AE753" i="14"/>
  <c r="AI757" i="14"/>
  <c r="AC757" i="14"/>
  <c r="AE757" i="14"/>
  <c r="AI761" i="14"/>
  <c r="AC761" i="14"/>
  <c r="AE761" i="14"/>
  <c r="AI765" i="14"/>
  <c r="AC765" i="14"/>
  <c r="AE765" i="14"/>
  <c r="AI769" i="14"/>
  <c r="AC769" i="14"/>
  <c r="AE769" i="14"/>
  <c r="AI773" i="14"/>
  <c r="AC773" i="14"/>
  <c r="AE773" i="14"/>
  <c r="AI777" i="14"/>
  <c r="AC777" i="14"/>
  <c r="AE777" i="14"/>
  <c r="AI781" i="14"/>
  <c r="AC781" i="14"/>
  <c r="AE781" i="14"/>
  <c r="AI785" i="14"/>
  <c r="AC785" i="14"/>
  <c r="AE785" i="14"/>
  <c r="AI789" i="14"/>
  <c r="AC789" i="14"/>
  <c r="AE789" i="14"/>
  <c r="AI793" i="14"/>
  <c r="AC793" i="14"/>
  <c r="AE793" i="14"/>
  <c r="AI797" i="14"/>
  <c r="AC797" i="14"/>
  <c r="AE797" i="14"/>
  <c r="AI801" i="14"/>
  <c r="AC801" i="14"/>
  <c r="AE801" i="14"/>
  <c r="AI805" i="14"/>
  <c r="AC805" i="14"/>
  <c r="AE805" i="14"/>
  <c r="AI809" i="14"/>
  <c r="AC809" i="14"/>
  <c r="AE809" i="14"/>
  <c r="AI813" i="14"/>
  <c r="AC813" i="14"/>
  <c r="AE813" i="14"/>
  <c r="AI817" i="14"/>
  <c r="AC817" i="14"/>
  <c r="AE817" i="14"/>
  <c r="AI821" i="14"/>
  <c r="AC821" i="14"/>
  <c r="AE821" i="14"/>
  <c r="AI825" i="14"/>
  <c r="AC825" i="14"/>
  <c r="AE825" i="14"/>
  <c r="AI829" i="14"/>
  <c r="AC829" i="14"/>
  <c r="AE829" i="14"/>
  <c r="AI833" i="14"/>
  <c r="AC833" i="14"/>
  <c r="AE833" i="14"/>
  <c r="AI837" i="14"/>
  <c r="AC837" i="14"/>
  <c r="AE837" i="14"/>
  <c r="AI841" i="14"/>
  <c r="AC841" i="14"/>
  <c r="AE841" i="14"/>
  <c r="AI845" i="14"/>
  <c r="AC845" i="14"/>
  <c r="AE845" i="14"/>
  <c r="AI849" i="14"/>
  <c r="AC849" i="14"/>
  <c r="AE849" i="14"/>
  <c r="AI853" i="14"/>
  <c r="AC853" i="14"/>
  <c r="AE853" i="14"/>
  <c r="AI857" i="14"/>
  <c r="AC857" i="14"/>
  <c r="AE857" i="14"/>
  <c r="AI861" i="14"/>
  <c r="AC861" i="14"/>
  <c r="AE861" i="14"/>
  <c r="AI865" i="14"/>
  <c r="AC865" i="14"/>
  <c r="AE865" i="14"/>
  <c r="AI869" i="14"/>
  <c r="AC869" i="14"/>
  <c r="AE869" i="14"/>
  <c r="AI873" i="14"/>
  <c r="AC873" i="14"/>
  <c r="AE873" i="14"/>
  <c r="AI877" i="14"/>
  <c r="AC877" i="14"/>
  <c r="AE877" i="14"/>
  <c r="AI881" i="14"/>
  <c r="AC881" i="14"/>
  <c r="AE881" i="14"/>
  <c r="AI885" i="14"/>
  <c r="AC885" i="14"/>
  <c r="AE885" i="14"/>
  <c r="AI889" i="14"/>
  <c r="AC889" i="14"/>
  <c r="AE889" i="14"/>
  <c r="AI893" i="14"/>
  <c r="AC893" i="14"/>
  <c r="AE893" i="14"/>
  <c r="AI897" i="14"/>
  <c r="AC897" i="14"/>
  <c r="AE897" i="14"/>
  <c r="AI901" i="14"/>
  <c r="AC901" i="14"/>
  <c r="AE901" i="14"/>
  <c r="AI905" i="14"/>
  <c r="AC905" i="14"/>
  <c r="AE905" i="14"/>
  <c r="AI909" i="14"/>
  <c r="AC909" i="14"/>
  <c r="AE909" i="14"/>
  <c r="AI913" i="14"/>
  <c r="AC913" i="14"/>
  <c r="AE913" i="14"/>
  <c r="AI917" i="14"/>
  <c r="AC917" i="14"/>
  <c r="AE917" i="14"/>
  <c r="AI921" i="14"/>
  <c r="AC921" i="14"/>
  <c r="AE921" i="14"/>
  <c r="AI925" i="14"/>
  <c r="AC925" i="14"/>
  <c r="AE925" i="14"/>
  <c r="AI929" i="14"/>
  <c r="AC929" i="14"/>
  <c r="AE929" i="14"/>
  <c r="AI933" i="14"/>
  <c r="AC933" i="14"/>
  <c r="AE933" i="14"/>
  <c r="AI937" i="14"/>
  <c r="AC937" i="14"/>
  <c r="AE937" i="14"/>
  <c r="AI941" i="14"/>
  <c r="AC941" i="14"/>
  <c r="AE941" i="14"/>
  <c r="AI945" i="14"/>
  <c r="AC945" i="14"/>
  <c r="AE945" i="14"/>
  <c r="AI949" i="14"/>
  <c r="AC949" i="14"/>
  <c r="AE949" i="14"/>
  <c r="AI953" i="14"/>
  <c r="AC953" i="14"/>
  <c r="AE953" i="14"/>
  <c r="AI957" i="14"/>
  <c r="AC957" i="14"/>
  <c r="AE957" i="14"/>
  <c r="AI961" i="14"/>
  <c r="AC961" i="14"/>
  <c r="AE961" i="14"/>
  <c r="AI965" i="14"/>
  <c r="AC965" i="14"/>
  <c r="AE965" i="14"/>
  <c r="AI969" i="14"/>
  <c r="AC969" i="14"/>
  <c r="AE969" i="14"/>
  <c r="AI973" i="14"/>
  <c r="AC973" i="14"/>
  <c r="AE973" i="14"/>
  <c r="AI977" i="14"/>
  <c r="AC977" i="14"/>
  <c r="AE977" i="14"/>
  <c r="AI981" i="14"/>
  <c r="AC981" i="14"/>
  <c r="AE981" i="14"/>
  <c r="AI985" i="14"/>
  <c r="AC985" i="14"/>
  <c r="AE985" i="14"/>
  <c r="AI989" i="14"/>
  <c r="AC989" i="14"/>
  <c r="AE989" i="14"/>
  <c r="AI993" i="14"/>
  <c r="AC993" i="14"/>
  <c r="AE993" i="14"/>
  <c r="AI997" i="14"/>
  <c r="AC997" i="14"/>
  <c r="AE997" i="14"/>
  <c r="AI1001" i="14"/>
  <c r="AC1001" i="14"/>
  <c r="AE1001" i="14"/>
  <c r="AD281" i="14"/>
  <c r="AF282" i="14"/>
  <c r="AD285" i="14"/>
  <c r="AF286" i="14"/>
  <c r="AD289" i="14"/>
  <c r="AF290" i="14"/>
  <c r="AD293" i="14"/>
  <c r="AF294" i="14"/>
  <c r="AD297" i="14"/>
  <c r="AF298" i="14"/>
  <c r="AD301" i="14"/>
  <c r="AF302" i="14"/>
  <c r="AD305" i="14"/>
  <c r="AF306" i="14"/>
  <c r="AD309" i="14"/>
  <c r="AF310" i="14"/>
  <c r="AD313" i="14"/>
  <c r="AD317" i="14"/>
  <c r="AF318" i="14"/>
  <c r="AD321" i="14"/>
  <c r="AD325" i="14"/>
  <c r="AD329" i="14"/>
  <c r="AD333" i="14"/>
  <c r="AD337" i="14"/>
  <c r="AD341" i="14"/>
  <c r="AD345" i="14"/>
  <c r="AD349" i="14"/>
  <c r="AF350" i="14"/>
  <c r="AD353" i="14"/>
  <c r="AF354" i="14"/>
  <c r="AD357" i="14"/>
  <c r="AF358" i="14"/>
  <c r="AD361" i="14"/>
  <c r="AD365" i="14"/>
  <c r="AF366" i="14"/>
  <c r="AD369" i="14"/>
  <c r="AF370" i="14"/>
  <c r="AD373" i="14"/>
  <c r="AF374" i="14"/>
  <c r="AD377" i="14"/>
  <c r="AF378" i="14"/>
  <c r="AD381" i="14"/>
  <c r="AF382" i="14"/>
  <c r="AD385" i="14"/>
  <c r="AF386" i="14"/>
  <c r="AD389" i="14"/>
  <c r="AF390" i="14"/>
  <c r="AD393" i="14"/>
  <c r="AF394" i="14"/>
  <c r="AD397" i="14"/>
  <c r="AF398" i="14"/>
  <c r="AD401" i="14"/>
  <c r="AF402" i="14"/>
  <c r="AD405" i="14"/>
  <c r="AD409" i="14"/>
  <c r="AD413" i="14"/>
  <c r="AD417" i="14"/>
  <c r="AD421" i="14"/>
  <c r="AD425" i="14"/>
  <c r="AD429" i="14"/>
  <c r="AD433" i="14"/>
  <c r="AF434" i="14"/>
  <c r="AD437" i="14"/>
  <c r="AF438" i="14"/>
  <c r="AD441" i="14"/>
  <c r="AF442" i="14"/>
  <c r="AD445" i="14"/>
  <c r="AF446" i="14"/>
  <c r="AD449" i="14"/>
  <c r="AF450" i="14"/>
  <c r="AD453" i="14"/>
  <c r="AF454" i="14"/>
  <c r="AD457" i="14"/>
  <c r="AD461" i="14"/>
  <c r="AF462" i="14"/>
  <c r="AD465" i="14"/>
  <c r="AF466" i="14"/>
  <c r="AD469" i="14"/>
  <c r="AF470" i="14"/>
  <c r="AF474" i="14"/>
  <c r="AD513" i="14"/>
  <c r="AF514" i="14"/>
  <c r="AD517" i="14"/>
  <c r="AF518" i="14"/>
  <c r="AD521" i="14"/>
  <c r="AF522" i="14"/>
  <c r="AD525" i="14"/>
  <c r="AF526" i="14"/>
  <c r="AD529" i="14"/>
  <c r="AF530" i="14"/>
  <c r="AD533" i="14"/>
  <c r="AF534" i="14"/>
  <c r="AD537" i="14"/>
  <c r="AF538" i="14"/>
  <c r="AD541" i="14"/>
  <c r="AF542" i="14"/>
  <c r="AD545" i="14"/>
  <c r="AF546" i="14"/>
  <c r="AD549" i="14"/>
  <c r="AF550" i="14"/>
  <c r="AD553" i="14"/>
  <c r="AF554" i="14"/>
  <c r="AD557" i="14"/>
  <c r="AF558" i="14"/>
  <c r="AD561" i="14"/>
  <c r="AF562" i="14"/>
  <c r="AD565" i="14"/>
  <c r="AF566" i="14"/>
  <c r="AD569" i="14"/>
  <c r="AF570" i="14"/>
  <c r="AD573" i="14"/>
  <c r="AF574" i="14"/>
  <c r="AD577" i="14"/>
  <c r="AF578" i="14"/>
  <c r="AD581" i="14"/>
  <c r="AF582" i="14"/>
  <c r="AD585" i="14"/>
  <c r="AF586" i="14"/>
  <c r="AD589" i="14"/>
  <c r="AF590" i="14"/>
  <c r="AD593" i="14"/>
  <c r="AF594" i="14"/>
  <c r="AD597" i="14"/>
  <c r="AF598" i="14"/>
  <c r="AD601" i="14"/>
  <c r="AF602" i="14"/>
  <c r="AD605" i="14"/>
  <c r="AF606" i="14"/>
  <c r="AD609" i="14"/>
  <c r="AF610" i="14"/>
  <c r="AD613" i="14"/>
  <c r="AF614" i="14"/>
  <c r="AD617" i="14"/>
  <c r="AF618" i="14"/>
  <c r="AD621" i="14"/>
  <c r="AF622" i="14"/>
  <c r="AD625" i="14"/>
  <c r="AF626" i="14"/>
  <c r="AD629" i="14"/>
  <c r="AF630" i="14"/>
  <c r="AD633" i="14"/>
  <c r="AF634" i="14"/>
  <c r="AD637" i="14"/>
  <c r="AF638" i="14"/>
  <c r="AD641" i="14"/>
  <c r="AF642" i="14"/>
  <c r="AD645" i="14"/>
  <c r="AF646" i="14"/>
  <c r="AD649" i="14"/>
  <c r="AF650" i="14"/>
  <c r="AD653" i="14"/>
  <c r="AF654" i="14"/>
  <c r="AD657" i="14"/>
  <c r="AF658" i="14"/>
  <c r="AD661" i="14"/>
  <c r="AF662" i="14"/>
  <c r="AD665" i="14"/>
  <c r="AH281" i="14"/>
  <c r="AI282" i="14"/>
  <c r="AC282" i="14"/>
  <c r="AE282" i="14"/>
  <c r="AI286" i="14"/>
  <c r="AC286" i="14"/>
  <c r="AE286" i="14"/>
  <c r="AI290" i="14"/>
  <c r="AC290" i="14"/>
  <c r="AE290" i="14"/>
  <c r="AI294" i="14"/>
  <c r="AC294" i="14"/>
  <c r="AE294" i="14"/>
  <c r="AI298" i="14"/>
  <c r="AC298" i="14"/>
  <c r="AE298" i="14"/>
  <c r="AI302" i="14"/>
  <c r="AC302" i="14"/>
  <c r="AE302" i="14"/>
  <c r="AI306" i="14"/>
  <c r="AC306" i="14"/>
  <c r="AE306" i="14"/>
  <c r="AI310" i="14"/>
  <c r="AC310" i="14"/>
  <c r="AE310" i="14"/>
  <c r="AH313" i="14"/>
  <c r="AI314" i="14"/>
  <c r="AC314" i="14"/>
  <c r="AE314" i="14"/>
  <c r="AI318" i="14"/>
  <c r="AC318" i="14"/>
  <c r="AE318" i="14"/>
  <c r="AH321" i="14"/>
  <c r="AI322" i="14"/>
  <c r="AC322" i="14"/>
  <c r="AE322" i="14"/>
  <c r="AH325" i="14"/>
  <c r="AI326" i="14"/>
  <c r="AC326" i="14"/>
  <c r="AE326" i="14"/>
  <c r="AH329" i="14"/>
  <c r="AI330" i="14"/>
  <c r="AC330" i="14"/>
  <c r="AE330" i="14"/>
  <c r="AH333" i="14"/>
  <c r="AI334" i="14"/>
  <c r="AC334" i="14"/>
  <c r="AE334" i="14"/>
  <c r="AH337" i="14"/>
  <c r="AI338" i="14"/>
  <c r="AC338" i="14"/>
  <c r="AE338" i="14"/>
  <c r="AI342" i="14"/>
  <c r="AC342" i="14"/>
  <c r="AE342" i="14"/>
  <c r="AI346" i="14"/>
  <c r="AC346" i="14"/>
  <c r="AE346" i="14"/>
  <c r="AI350" i="14"/>
  <c r="AC350" i="14"/>
  <c r="AE350" i="14"/>
  <c r="AI354" i="14"/>
  <c r="AC354" i="14"/>
  <c r="AE354" i="14"/>
  <c r="AI358" i="14"/>
  <c r="AC358" i="14"/>
  <c r="AE358" i="14"/>
  <c r="AI362" i="14"/>
  <c r="AC362" i="14"/>
  <c r="AE362" i="14"/>
  <c r="AH365" i="14"/>
  <c r="AI366" i="14"/>
  <c r="AC366" i="14"/>
  <c r="AE366" i="14"/>
  <c r="AH369" i="14"/>
  <c r="AI370" i="14"/>
  <c r="AC370" i="14"/>
  <c r="AE370" i="14"/>
  <c r="AH373" i="14"/>
  <c r="AI374" i="14"/>
  <c r="AC374" i="14"/>
  <c r="AE374" i="14"/>
  <c r="AH377" i="14"/>
  <c r="AI378" i="14"/>
  <c r="AC378" i="14"/>
  <c r="AE378" i="14"/>
  <c r="AH381" i="14"/>
  <c r="AI382" i="14"/>
  <c r="AC382" i="14"/>
  <c r="AE382" i="14"/>
  <c r="AH385" i="14"/>
  <c r="AI386" i="14"/>
  <c r="AC386" i="14"/>
  <c r="AE386" i="14"/>
  <c r="AH389" i="14"/>
  <c r="AI390" i="14"/>
  <c r="AC390" i="14"/>
  <c r="AE390" i="14"/>
  <c r="AH393" i="14"/>
  <c r="AI394" i="14"/>
  <c r="AC394" i="14"/>
  <c r="AE394" i="14"/>
  <c r="AH397" i="14"/>
  <c r="AI398" i="14"/>
  <c r="AC398" i="14"/>
  <c r="AE398" i="14"/>
  <c r="AH401" i="14"/>
  <c r="AI402" i="14"/>
  <c r="AC402" i="14"/>
  <c r="AE402" i="14"/>
  <c r="AH405" i="14"/>
  <c r="AI406" i="14"/>
  <c r="AC406" i="14"/>
  <c r="AE406" i="14"/>
  <c r="AH409" i="14"/>
  <c r="AI410" i="14"/>
  <c r="AC410" i="14"/>
  <c r="AE410" i="14"/>
  <c r="AH413" i="14"/>
  <c r="AI414" i="14"/>
  <c r="AC414" i="14"/>
  <c r="AE414" i="14"/>
  <c r="AH417" i="14"/>
  <c r="AI418" i="14"/>
  <c r="AC418" i="14"/>
  <c r="AE418" i="14"/>
  <c r="AH421" i="14"/>
  <c r="AI422" i="14"/>
  <c r="AC422" i="14"/>
  <c r="AE422" i="14"/>
  <c r="AH425" i="14"/>
  <c r="AI426" i="14"/>
  <c r="AC426" i="14"/>
  <c r="AE426" i="14"/>
  <c r="AH429" i="14"/>
  <c r="AI430" i="14"/>
  <c r="AC430" i="14"/>
  <c r="AE430" i="14"/>
  <c r="AI434" i="14"/>
  <c r="AC434" i="14"/>
  <c r="AE434" i="14"/>
  <c r="AI438" i="14"/>
  <c r="AC438" i="14"/>
  <c r="AE438" i="14"/>
  <c r="AH441" i="14"/>
  <c r="AI442" i="14"/>
  <c r="AC442" i="14"/>
  <c r="AE442" i="14"/>
  <c r="AH445" i="14"/>
  <c r="AI446" i="14"/>
  <c r="AC446" i="14"/>
  <c r="AE446" i="14"/>
  <c r="AH449" i="14"/>
  <c r="AI450" i="14"/>
  <c r="AC450" i="14"/>
  <c r="AE450" i="14"/>
  <c r="AH453" i="14"/>
  <c r="AI454" i="14"/>
  <c r="AC454" i="14"/>
  <c r="AE454" i="14"/>
  <c r="AH457" i="14"/>
  <c r="AI458" i="14"/>
  <c r="AC458" i="14"/>
  <c r="AE458" i="14"/>
  <c r="AH461" i="14"/>
  <c r="AI462" i="14"/>
  <c r="AC462" i="14"/>
  <c r="AE462" i="14"/>
  <c r="AI466" i="14"/>
  <c r="AC466" i="14"/>
  <c r="AE466" i="14"/>
  <c r="AH469" i="14"/>
  <c r="AI470" i="14"/>
  <c r="AC470" i="14"/>
  <c r="AE470" i="14"/>
  <c r="AH473" i="14"/>
  <c r="AI474" i="14"/>
  <c r="AC474" i="14"/>
  <c r="AE474" i="14"/>
  <c r="AH477" i="14"/>
  <c r="AI478" i="14"/>
  <c r="AC478" i="14"/>
  <c r="AE478" i="14"/>
  <c r="AH481" i="14"/>
  <c r="AI482" i="14"/>
  <c r="AC482" i="14"/>
  <c r="AE482" i="14"/>
  <c r="AH485" i="14"/>
  <c r="AI486" i="14"/>
  <c r="AC486" i="14"/>
  <c r="AE486" i="14"/>
  <c r="AH489" i="14"/>
  <c r="AI490" i="14"/>
  <c r="AC490" i="14"/>
  <c r="AE490" i="14"/>
  <c r="AH493" i="14"/>
  <c r="AI494" i="14"/>
  <c r="AC494" i="14"/>
  <c r="AE494" i="14"/>
  <c r="AH497" i="14"/>
  <c r="AI498" i="14"/>
  <c r="AC498" i="14"/>
  <c r="AE498" i="14"/>
  <c r="AH501" i="14"/>
  <c r="AI502" i="14"/>
  <c r="AC502" i="14"/>
  <c r="AE502" i="14"/>
  <c r="AH505" i="14"/>
  <c r="AI506" i="14"/>
  <c r="AC506" i="14"/>
  <c r="AE506" i="14"/>
  <c r="AH509" i="14"/>
  <c r="AI510" i="14"/>
  <c r="AC510" i="14"/>
  <c r="AE510" i="14"/>
  <c r="AH513" i="14"/>
  <c r="AI514" i="14"/>
  <c r="AC514" i="14"/>
  <c r="AE514" i="14"/>
  <c r="AH517" i="14"/>
  <c r="AI518" i="14"/>
  <c r="AC518" i="14"/>
  <c r="AE518" i="14"/>
  <c r="AH521" i="14"/>
  <c r="AI522" i="14"/>
  <c r="AC522" i="14"/>
  <c r="AE522" i="14"/>
  <c r="AH525" i="14"/>
  <c r="AI526" i="14"/>
  <c r="AC526" i="14"/>
  <c r="AE526" i="14"/>
  <c r="AH529" i="14"/>
  <c r="AI530" i="14"/>
  <c r="AC530" i="14"/>
  <c r="AE530" i="14"/>
  <c r="AH533" i="14"/>
  <c r="AI534" i="14"/>
  <c r="AC534" i="14"/>
  <c r="AE534" i="14"/>
  <c r="AH537" i="14"/>
  <c r="AI538" i="14"/>
  <c r="AC538" i="14"/>
  <c r="AE538" i="14"/>
  <c r="AH541" i="14"/>
  <c r="AI542" i="14"/>
  <c r="AC542" i="14"/>
  <c r="AE542" i="14"/>
  <c r="AH545" i="14"/>
  <c r="AI546" i="14"/>
  <c r="AC546" i="14"/>
  <c r="AE546" i="14"/>
  <c r="AH549" i="14"/>
  <c r="AI550" i="14"/>
  <c r="AC550" i="14"/>
  <c r="AE550" i="14"/>
  <c r="AH553" i="14"/>
  <c r="AI554" i="14"/>
  <c r="AC554" i="14"/>
  <c r="AE554" i="14"/>
  <c r="AH557" i="14"/>
  <c r="AI558" i="14"/>
  <c r="AC558" i="14"/>
  <c r="AE558" i="14"/>
  <c r="AH561" i="14"/>
  <c r="AI562" i="14"/>
  <c r="AC562" i="14"/>
  <c r="AE562" i="14"/>
  <c r="AH565" i="14"/>
  <c r="AI566" i="14"/>
  <c r="AC566" i="14"/>
  <c r="AE566" i="14"/>
  <c r="AH569" i="14"/>
  <c r="AI570" i="14"/>
  <c r="AC570" i="14"/>
  <c r="AE570" i="14"/>
  <c r="AH573" i="14"/>
  <c r="AI574" i="14"/>
  <c r="AC574" i="14"/>
  <c r="AE574" i="14"/>
  <c r="AH577" i="14"/>
  <c r="AI578" i="14"/>
  <c r="AC578" i="14"/>
  <c r="AE578" i="14"/>
  <c r="AH581" i="14"/>
  <c r="AI582" i="14"/>
  <c r="AC582" i="14"/>
  <c r="AE582" i="14"/>
  <c r="AH585" i="14"/>
  <c r="AI586" i="14"/>
  <c r="AC586" i="14"/>
  <c r="AE586" i="14"/>
  <c r="AH589" i="14"/>
  <c r="AI590" i="14"/>
  <c r="AC590" i="14"/>
  <c r="AE590" i="14"/>
  <c r="AH593" i="14"/>
  <c r="AI594" i="14"/>
  <c r="AC594" i="14"/>
  <c r="AE594" i="14"/>
  <c r="AH597" i="14"/>
  <c r="AI598" i="14"/>
  <c r="AC598" i="14"/>
  <c r="AE598" i="14"/>
  <c r="AH601" i="14"/>
  <c r="AI602" i="14"/>
  <c r="AC602" i="14"/>
  <c r="AE602" i="14"/>
  <c r="AH605" i="14"/>
  <c r="AI606" i="14"/>
  <c r="AC606" i="14"/>
  <c r="AE606" i="14"/>
  <c r="AH609" i="14"/>
  <c r="AI610" i="14"/>
  <c r="AC610" i="14"/>
  <c r="AE610" i="14"/>
  <c r="AH613" i="14"/>
  <c r="AI614" i="14"/>
  <c r="AC614" i="14"/>
  <c r="AE614" i="14"/>
  <c r="AH617" i="14"/>
  <c r="AI618" i="14"/>
  <c r="AC618" i="14"/>
  <c r="AE618" i="14"/>
  <c r="AH621" i="14"/>
  <c r="AI622" i="14"/>
  <c r="AC622" i="14"/>
  <c r="AE622" i="14"/>
  <c r="AH625" i="14"/>
  <c r="AI626" i="14"/>
  <c r="AC626" i="14"/>
  <c r="AE626" i="14"/>
  <c r="AH629" i="14"/>
  <c r="AI630" i="14"/>
  <c r="AC630" i="14"/>
  <c r="AE630" i="14"/>
  <c r="AH633" i="14"/>
  <c r="AI634" i="14"/>
  <c r="AC634" i="14"/>
  <c r="AE634" i="14"/>
  <c r="AH637" i="14"/>
  <c r="AI638" i="14"/>
  <c r="AC638" i="14"/>
  <c r="AE638" i="14"/>
  <c r="AH641" i="14"/>
  <c r="AI642" i="14"/>
  <c r="AC642" i="14"/>
  <c r="AE642" i="14"/>
  <c r="AH645" i="14"/>
  <c r="AI646" i="14"/>
  <c r="AC646" i="14"/>
  <c r="AE646" i="14"/>
  <c r="AH649" i="14"/>
  <c r="AI650" i="14"/>
  <c r="AC650" i="14"/>
  <c r="AE650" i="14"/>
  <c r="AH653" i="14"/>
  <c r="AI654" i="14"/>
  <c r="AC654" i="14"/>
  <c r="AE654" i="14"/>
  <c r="AH657" i="14"/>
  <c r="AI658" i="14"/>
  <c r="AC658" i="14"/>
  <c r="AE658" i="14"/>
  <c r="AH661" i="14"/>
  <c r="AI662" i="14"/>
  <c r="AC662" i="14"/>
  <c r="AE662" i="14"/>
  <c r="AD474" i="14"/>
  <c r="AF475" i="14"/>
  <c r="AD478" i="14"/>
  <c r="AF479" i="14"/>
  <c r="AD482" i="14"/>
  <c r="AF483" i="14"/>
  <c r="AD486" i="14"/>
  <c r="AF487" i="14"/>
  <c r="AD490" i="14"/>
  <c r="AF491" i="14"/>
  <c r="AD494" i="14"/>
  <c r="AF495" i="14"/>
  <c r="AD498" i="14"/>
  <c r="AF499" i="14"/>
  <c r="AD502" i="14"/>
  <c r="AF503" i="14"/>
  <c r="AD506" i="14"/>
  <c r="AF507" i="14"/>
  <c r="AD510" i="14"/>
  <c r="AF511" i="14"/>
  <c r="AD514" i="14"/>
  <c r="AF515" i="14"/>
  <c r="AD518" i="14"/>
  <c r="AF519" i="14"/>
  <c r="AD522" i="14"/>
  <c r="AF523" i="14"/>
  <c r="AD526" i="14"/>
  <c r="AF527" i="14"/>
  <c r="AD530" i="14"/>
  <c r="AF531" i="14"/>
  <c r="AD534" i="14"/>
  <c r="AF535" i="14"/>
  <c r="AD538" i="14"/>
  <c r="AF539" i="14"/>
  <c r="AD542" i="14"/>
  <c r="AF543" i="14"/>
  <c r="AD546" i="14"/>
  <c r="AF547" i="14"/>
  <c r="AD550" i="14"/>
  <c r="AF551" i="14"/>
  <c r="AD554" i="14"/>
  <c r="AF555" i="14"/>
  <c r="AD558" i="14"/>
  <c r="AF559" i="14"/>
  <c r="AD562" i="14"/>
  <c r="AF563" i="14"/>
  <c r="AD566" i="14"/>
  <c r="AF567" i="14"/>
  <c r="AD570" i="14"/>
  <c r="AF571" i="14"/>
  <c r="AD574" i="14"/>
  <c r="AF575" i="14"/>
  <c r="AD578" i="14"/>
  <c r="AF579" i="14"/>
  <c r="AD582" i="14"/>
  <c r="AF583" i="14"/>
  <c r="AD586" i="14"/>
  <c r="AF587" i="14"/>
  <c r="AD590" i="14"/>
  <c r="AF591" i="14"/>
  <c r="AD594" i="14"/>
  <c r="AF595" i="14"/>
  <c r="AD598" i="14"/>
  <c r="AF599" i="14"/>
  <c r="AD602" i="14"/>
  <c r="AF603" i="14"/>
  <c r="AD606" i="14"/>
  <c r="AF607" i="14"/>
  <c r="AD610" i="14"/>
  <c r="AF611" i="14"/>
  <c r="AD614" i="14"/>
  <c r="AF615" i="14"/>
  <c r="AD618" i="14"/>
  <c r="AF619" i="14"/>
  <c r="AD622" i="14"/>
  <c r="AF623" i="14"/>
  <c r="AD626" i="14"/>
  <c r="AF627" i="14"/>
  <c r="AD630" i="14"/>
  <c r="AF631" i="14"/>
  <c r="AD634" i="14"/>
  <c r="AF635" i="14"/>
  <c r="AD638" i="14"/>
  <c r="AF639" i="14"/>
  <c r="AD642" i="14"/>
  <c r="AF643" i="14"/>
  <c r="AD646" i="14"/>
  <c r="AF647" i="14"/>
  <c r="AD650" i="14"/>
  <c r="AF651" i="14"/>
  <c r="AD654" i="14"/>
  <c r="AF655" i="14"/>
  <c r="AD658" i="14"/>
  <c r="AF659" i="14"/>
  <c r="AD662" i="14"/>
  <c r="AF663" i="14"/>
  <c r="AD666" i="14"/>
  <c r="AF667" i="14"/>
  <c r="AD670" i="14"/>
  <c r="AF671" i="14"/>
  <c r="AD674" i="14"/>
  <c r="AF675" i="14"/>
  <c r="AD678" i="14"/>
  <c r="AF679" i="14"/>
  <c r="AI279" i="14"/>
  <c r="AC279" i="14"/>
  <c r="AE279" i="14"/>
  <c r="AH282" i="14"/>
  <c r="AI283" i="14"/>
  <c r="AC283" i="14"/>
  <c r="AE283" i="14"/>
  <c r="AH286" i="14"/>
  <c r="AI287" i="14"/>
  <c r="AC287" i="14"/>
  <c r="AE287" i="14"/>
  <c r="AH290" i="14"/>
  <c r="AI291" i="14"/>
  <c r="AC291" i="14"/>
  <c r="AE291" i="14"/>
  <c r="AH294" i="14"/>
  <c r="AI295" i="14"/>
  <c r="AC295" i="14"/>
  <c r="AE295" i="14"/>
  <c r="AH298" i="14"/>
  <c r="AI299" i="14"/>
  <c r="AC299" i="14"/>
  <c r="AE299" i="14"/>
  <c r="AH302" i="14"/>
  <c r="AI303" i="14"/>
  <c r="AC303" i="14"/>
  <c r="AE303" i="14"/>
  <c r="AH306" i="14"/>
  <c r="AI307" i="14"/>
  <c r="AC307" i="14"/>
  <c r="AE307" i="14"/>
  <c r="AH310" i="14"/>
  <c r="AI311" i="14"/>
  <c r="AC311" i="14"/>
  <c r="AE311" i="14"/>
  <c r="AH314" i="14"/>
  <c r="AI315" i="14"/>
  <c r="AC315" i="14"/>
  <c r="AE315" i="14"/>
  <c r="AH318" i="14"/>
  <c r="AI319" i="14"/>
  <c r="AC319" i="14"/>
  <c r="AE319" i="14"/>
  <c r="AH322" i="14"/>
  <c r="AI323" i="14"/>
  <c r="AC323" i="14"/>
  <c r="AE323" i="14"/>
  <c r="AH326" i="14"/>
  <c r="AI327" i="14"/>
  <c r="AC327" i="14"/>
  <c r="AE327" i="14"/>
  <c r="AH330" i="14"/>
  <c r="AI331" i="14"/>
  <c r="AC331" i="14"/>
  <c r="AE331" i="14"/>
  <c r="AH334" i="14"/>
  <c r="AI335" i="14"/>
  <c r="AC335" i="14"/>
  <c r="AE335" i="14"/>
  <c r="AH338" i="14"/>
  <c r="AI339" i="14"/>
  <c r="AC339" i="14"/>
  <c r="AE339" i="14"/>
  <c r="AH342" i="14"/>
  <c r="AI343" i="14"/>
  <c r="AC343" i="14"/>
  <c r="AE343" i="14"/>
  <c r="AH346" i="14"/>
  <c r="AI347" i="14"/>
  <c r="AC347" i="14"/>
  <c r="AE347" i="14"/>
  <c r="AH350" i="14"/>
  <c r="AI351" i="14"/>
  <c r="AC351" i="14"/>
  <c r="AE351" i="14"/>
  <c r="AH354" i="14"/>
  <c r="AI355" i="14"/>
  <c r="AC355" i="14"/>
  <c r="AE355" i="14"/>
  <c r="AH358" i="14"/>
  <c r="AI359" i="14"/>
  <c r="AC359" i="14"/>
  <c r="AE359" i="14"/>
  <c r="AH362" i="14"/>
  <c r="AI363" i="14"/>
  <c r="AC363" i="14"/>
  <c r="AE363" i="14"/>
  <c r="AH366" i="14"/>
  <c r="AI367" i="14"/>
  <c r="AC367" i="14"/>
  <c r="AE367" i="14"/>
  <c r="AH370" i="14"/>
  <c r="AI371" i="14"/>
  <c r="AC371" i="14"/>
  <c r="AE371" i="14"/>
  <c r="AH374" i="14"/>
  <c r="AI375" i="14"/>
  <c r="AC375" i="14"/>
  <c r="AE375" i="14"/>
  <c r="AH378" i="14"/>
  <c r="AI379" i="14"/>
  <c r="AC379" i="14"/>
  <c r="AE379" i="14"/>
  <c r="AH382" i="14"/>
  <c r="AI383" i="14"/>
  <c r="AC383" i="14"/>
  <c r="AE383" i="14"/>
  <c r="AH386" i="14"/>
  <c r="AI387" i="14"/>
  <c r="AC387" i="14"/>
  <c r="AE387" i="14"/>
  <c r="AH390" i="14"/>
  <c r="AI391" i="14"/>
  <c r="AC391" i="14"/>
  <c r="AE391" i="14"/>
  <c r="AH394" i="14"/>
  <c r="AI395" i="14"/>
  <c r="AC395" i="14"/>
  <c r="AE395" i="14"/>
  <c r="AH398" i="14"/>
  <c r="AI399" i="14"/>
  <c r="AC399" i="14"/>
  <c r="AE399" i="14"/>
  <c r="AH402" i="14"/>
  <c r="AI403" i="14"/>
  <c r="AC403" i="14"/>
  <c r="AE403" i="14"/>
  <c r="AH406" i="14"/>
  <c r="AI407" i="14"/>
  <c r="AC407" i="14"/>
  <c r="AE407" i="14"/>
  <c r="AH410" i="14"/>
  <c r="AI411" i="14"/>
  <c r="AC411" i="14"/>
  <c r="AE411" i="14"/>
  <c r="AH414" i="14"/>
  <c r="AI415" i="14"/>
  <c r="AC415" i="14"/>
  <c r="AE415" i="14"/>
  <c r="AH418" i="14"/>
  <c r="AI419" i="14"/>
  <c r="AC419" i="14"/>
  <c r="AE419" i="14"/>
  <c r="AH422" i="14"/>
  <c r="AI423" i="14"/>
  <c r="AC423" i="14"/>
  <c r="AE423" i="14"/>
  <c r="AH426" i="14"/>
  <c r="AI427" i="14"/>
  <c r="AC427" i="14"/>
  <c r="AE427" i="14"/>
  <c r="AH430" i="14"/>
  <c r="AI431" i="14"/>
  <c r="AC431" i="14"/>
  <c r="AE431" i="14"/>
  <c r="AH434" i="14"/>
  <c r="AI435" i="14"/>
  <c r="AC435" i="14"/>
  <c r="AE435" i="14"/>
  <c r="AH438" i="14"/>
  <c r="AI439" i="14"/>
  <c r="AC439" i="14"/>
  <c r="AE439" i="14"/>
  <c r="AH442" i="14"/>
  <c r="AI443" i="14"/>
  <c r="AC443" i="14"/>
  <c r="AE443" i="14"/>
  <c r="AH446" i="14"/>
  <c r="AI447" i="14"/>
  <c r="AC447" i="14"/>
  <c r="AE447" i="14"/>
  <c r="AH450" i="14"/>
  <c r="AI451" i="14"/>
  <c r="AC451" i="14"/>
  <c r="AE451" i="14"/>
  <c r="AH454" i="14"/>
  <c r="AI455" i="14"/>
  <c r="AC455" i="14"/>
  <c r="AE455" i="14"/>
  <c r="AH458" i="14"/>
  <c r="AI459" i="14"/>
  <c r="AC459" i="14"/>
  <c r="AE459" i="14"/>
  <c r="AH462" i="14"/>
  <c r="AI463" i="14"/>
  <c r="AC463" i="14"/>
  <c r="AE463" i="14"/>
  <c r="AH466" i="14"/>
  <c r="AI467" i="14"/>
  <c r="AC467" i="14"/>
  <c r="AE467" i="14"/>
  <c r="AH470" i="14"/>
  <c r="AI471" i="14"/>
  <c r="AC471" i="14"/>
  <c r="AE471" i="14"/>
  <c r="AH474" i="14"/>
  <c r="AI475" i="14"/>
  <c r="AC475" i="14"/>
  <c r="AE475" i="14"/>
  <c r="AH478" i="14"/>
  <c r="AI479" i="14"/>
  <c r="AC479" i="14"/>
  <c r="AE479" i="14"/>
  <c r="AH482" i="14"/>
  <c r="AI483" i="14"/>
  <c r="AC483" i="14"/>
  <c r="AE483" i="14"/>
  <c r="AH486" i="14"/>
  <c r="AI487" i="14"/>
  <c r="AC487" i="14"/>
  <c r="AE487" i="14"/>
  <c r="AH490" i="14"/>
  <c r="AI491" i="14"/>
  <c r="AC491" i="14"/>
  <c r="AE491" i="14"/>
  <c r="AH494" i="14"/>
  <c r="AI495" i="14"/>
  <c r="AC495" i="14"/>
  <c r="AE495" i="14"/>
  <c r="AH498" i="14"/>
  <c r="AI499" i="14"/>
  <c r="AC499" i="14"/>
  <c r="AE499" i="14"/>
  <c r="AH502" i="14"/>
  <c r="AI503" i="14"/>
  <c r="AC503" i="14"/>
  <c r="AE503" i="14"/>
  <c r="AH506" i="14"/>
  <c r="AI507" i="14"/>
  <c r="AC507" i="14"/>
  <c r="AE507" i="14"/>
  <c r="AH510" i="14"/>
  <c r="AI511" i="14"/>
  <c r="AC511" i="14"/>
  <c r="AE511" i="14"/>
  <c r="AH514" i="14"/>
  <c r="AI515" i="14"/>
  <c r="AC515" i="14"/>
  <c r="AE515" i="14"/>
  <c r="AH518" i="14"/>
  <c r="AI519" i="14"/>
  <c r="AC519" i="14"/>
  <c r="AE519" i="14"/>
  <c r="AH522" i="14"/>
  <c r="AI523" i="14"/>
  <c r="AC523" i="14"/>
  <c r="AE523" i="14"/>
  <c r="AH526" i="14"/>
  <c r="AI527" i="14"/>
  <c r="AC527" i="14"/>
  <c r="AE527" i="14"/>
  <c r="AH530" i="14"/>
  <c r="AI531" i="14"/>
  <c r="AC531" i="14"/>
  <c r="AE531" i="14"/>
  <c r="AH534" i="14"/>
  <c r="AI535" i="14"/>
  <c r="AC535" i="14"/>
  <c r="AE535" i="14"/>
  <c r="AH538" i="14"/>
  <c r="AI539" i="14"/>
  <c r="AC539" i="14"/>
  <c r="AE539" i="14"/>
  <c r="AH542" i="14"/>
  <c r="AI543" i="14"/>
  <c r="AC543" i="14"/>
  <c r="AE543" i="14"/>
  <c r="AH546" i="14"/>
  <c r="AI547" i="14"/>
  <c r="AC547" i="14"/>
  <c r="AE547" i="14"/>
  <c r="AH550" i="14"/>
  <c r="AI551" i="14"/>
  <c r="AC551" i="14"/>
  <c r="AE551" i="14"/>
  <c r="AH554" i="14"/>
  <c r="AI555" i="14"/>
  <c r="AC555" i="14"/>
  <c r="AE555" i="14"/>
  <c r="AH558" i="14"/>
  <c r="AI559" i="14"/>
  <c r="AC559" i="14"/>
  <c r="AE559" i="14"/>
  <c r="AH562" i="14"/>
  <c r="AI563" i="14"/>
  <c r="AC563" i="14"/>
  <c r="AE563" i="14"/>
  <c r="AH566" i="14"/>
  <c r="AI567" i="14"/>
  <c r="AC567" i="14"/>
  <c r="AE567" i="14"/>
  <c r="AH570" i="14"/>
  <c r="AI571" i="14"/>
  <c r="AC571" i="14"/>
  <c r="AE571" i="14"/>
  <c r="AH574" i="14"/>
  <c r="AI575" i="14"/>
  <c r="AC575" i="14"/>
  <c r="AE575" i="14"/>
  <c r="AH578" i="14"/>
  <c r="AI579" i="14"/>
  <c r="AC579" i="14"/>
  <c r="AE579" i="14"/>
  <c r="AH582" i="14"/>
  <c r="AI583" i="14"/>
  <c r="AC583" i="14"/>
  <c r="AE583" i="14"/>
  <c r="AH586" i="14"/>
  <c r="AI587" i="14"/>
  <c r="AC587" i="14"/>
  <c r="AE587" i="14"/>
  <c r="AH590" i="14"/>
  <c r="AI591" i="14"/>
  <c r="AC591" i="14"/>
  <c r="AE591" i="14"/>
  <c r="AH594" i="14"/>
  <c r="AI595" i="14"/>
  <c r="AC595" i="14"/>
  <c r="AE595" i="14"/>
  <c r="AH598" i="14"/>
  <c r="AI599" i="14"/>
  <c r="AC599" i="14"/>
  <c r="AE599" i="14"/>
  <c r="AH602" i="14"/>
  <c r="AI603" i="14"/>
  <c r="AC603" i="14"/>
  <c r="AE603" i="14"/>
  <c r="AH606" i="14"/>
  <c r="AI607" i="14"/>
  <c r="AC607" i="14"/>
  <c r="AE607" i="14"/>
  <c r="AH610" i="14"/>
  <c r="AI611" i="14"/>
  <c r="AC611" i="14"/>
  <c r="AE611" i="14"/>
  <c r="AH614" i="14"/>
  <c r="AI615" i="14"/>
  <c r="AC615" i="14"/>
  <c r="AE615" i="14"/>
  <c r="AH618" i="14"/>
  <c r="AI619" i="14"/>
  <c r="AC619" i="14"/>
  <c r="AE619" i="14"/>
  <c r="AH622" i="14"/>
  <c r="AI623" i="14"/>
  <c r="AC623" i="14"/>
  <c r="AE623" i="14"/>
  <c r="AH626" i="14"/>
  <c r="AI627" i="14"/>
  <c r="AC627" i="14"/>
  <c r="AE627" i="14"/>
  <c r="AH630" i="14"/>
  <c r="AI631" i="14"/>
  <c r="AC631" i="14"/>
  <c r="AE631" i="14"/>
  <c r="AH634" i="14"/>
  <c r="AI635" i="14"/>
  <c r="AC635" i="14"/>
  <c r="AE635" i="14"/>
  <c r="AH638" i="14"/>
  <c r="AI639" i="14"/>
  <c r="AC639" i="14"/>
  <c r="AE639" i="14"/>
  <c r="AH642" i="14"/>
  <c r="AI643" i="14"/>
  <c r="AC643" i="14"/>
  <c r="AE643" i="14"/>
  <c r="AH646" i="14"/>
  <c r="AI647" i="14"/>
  <c r="AC647" i="14"/>
  <c r="AE647" i="14"/>
  <c r="AH650" i="14"/>
  <c r="AI651" i="14"/>
  <c r="AC651" i="14"/>
  <c r="AE651" i="14"/>
  <c r="AH654" i="14"/>
  <c r="AI655" i="14"/>
  <c r="AC655" i="14"/>
  <c r="AE655" i="14"/>
  <c r="AH658" i="14"/>
  <c r="AI659" i="14"/>
  <c r="AC659" i="14"/>
  <c r="AE659" i="14"/>
  <c r="AH662" i="14"/>
  <c r="AI663" i="14"/>
  <c r="AC663" i="14"/>
  <c r="AE663" i="14"/>
  <c r="AH666" i="14"/>
  <c r="AI667" i="14"/>
  <c r="AC667" i="14"/>
  <c r="AE667" i="14"/>
  <c r="AH670" i="14"/>
  <c r="AI671" i="14"/>
  <c r="AC671" i="14"/>
  <c r="AE671" i="14"/>
  <c r="AH674" i="14"/>
  <c r="AI675" i="14"/>
  <c r="AC675" i="14"/>
  <c r="AE675" i="14"/>
  <c r="AH678" i="14"/>
  <c r="AI679" i="14"/>
  <c r="AC679" i="14"/>
  <c r="AE679" i="14"/>
  <c r="AH682" i="14"/>
  <c r="AI683" i="14"/>
  <c r="AC683" i="14"/>
  <c r="AE683" i="14"/>
  <c r="AH686" i="14"/>
  <c r="AD283" i="14"/>
  <c r="AF284" i="14"/>
  <c r="AD287" i="14"/>
  <c r="AF288" i="14"/>
  <c r="AD291" i="14"/>
  <c r="AF292" i="14"/>
  <c r="AD295" i="14"/>
  <c r="AF296" i="14"/>
  <c r="AD299" i="14"/>
  <c r="AF300" i="14"/>
  <c r="AD303" i="14"/>
  <c r="AF304" i="14"/>
  <c r="AD307" i="14"/>
  <c r="AF308" i="14"/>
  <c r="AD311" i="14"/>
  <c r="AF312" i="14"/>
  <c r="AD315" i="14"/>
  <c r="AF316" i="14"/>
  <c r="AD319" i="14"/>
  <c r="AF320" i="14"/>
  <c r="AD323" i="14"/>
  <c r="AF324" i="14"/>
  <c r="AD327" i="14"/>
  <c r="AF328" i="14"/>
  <c r="AD331" i="14"/>
  <c r="AF332" i="14"/>
  <c r="AD335" i="14"/>
  <c r="AF336" i="14"/>
  <c r="AD339" i="14"/>
  <c r="AF340" i="14"/>
  <c r="AD343" i="14"/>
  <c r="AF344" i="14"/>
  <c r="AD347" i="14"/>
  <c r="AF348" i="14"/>
  <c r="AD351" i="14"/>
  <c r="AF352" i="14"/>
  <c r="AD355" i="14"/>
  <c r="AF356" i="14"/>
  <c r="AD359" i="14"/>
  <c r="AF360" i="14"/>
  <c r="AD363" i="14"/>
  <c r="AF364" i="14"/>
  <c r="AD367" i="14"/>
  <c r="AF368" i="14"/>
  <c r="AD371" i="14"/>
  <c r="AF372" i="14"/>
  <c r="AD375" i="14"/>
  <c r="AF376" i="14"/>
  <c r="AD379" i="14"/>
  <c r="AF380" i="14"/>
  <c r="AD383" i="14"/>
  <c r="AF384" i="14"/>
  <c r="AD387" i="14"/>
  <c r="AF388" i="14"/>
  <c r="AD391" i="14"/>
  <c r="AF392" i="14"/>
  <c r="AD395" i="14"/>
  <c r="AF396" i="14"/>
  <c r="AD399" i="14"/>
  <c r="AF400" i="14"/>
  <c r="AD403" i="14"/>
  <c r="AF404" i="14"/>
  <c r="AD407" i="14"/>
  <c r="AF408" i="14"/>
  <c r="AD411" i="14"/>
  <c r="AF412" i="14"/>
  <c r="AD415" i="14"/>
  <c r="AF416" i="14"/>
  <c r="AD419" i="14"/>
  <c r="AF420" i="14"/>
  <c r="AD423" i="14"/>
  <c r="AF424" i="14"/>
  <c r="AD427" i="14"/>
  <c r="AF428" i="14"/>
  <c r="AD431" i="14"/>
  <c r="AF432" i="14"/>
  <c r="AD435" i="14"/>
  <c r="AF436" i="14"/>
  <c r="AD439" i="14"/>
  <c r="AF440" i="14"/>
  <c r="AD443" i="14"/>
  <c r="AF444" i="14"/>
  <c r="AD447" i="14"/>
  <c r="AF448" i="14"/>
  <c r="AD451" i="14"/>
  <c r="AF452" i="14"/>
  <c r="AD455" i="14"/>
  <c r="AF456" i="14"/>
  <c r="AD459" i="14"/>
  <c r="AF460" i="14"/>
  <c r="AD463" i="14"/>
  <c r="AF464" i="14"/>
  <c r="AD467" i="14"/>
  <c r="AF468" i="14"/>
  <c r="AD471" i="14"/>
  <c r="AF472" i="14"/>
  <c r="AD475" i="14"/>
  <c r="AF476" i="14"/>
  <c r="AD479" i="14"/>
  <c r="AF480" i="14"/>
  <c r="AD483" i="14"/>
  <c r="AF484" i="14"/>
  <c r="AD487" i="14"/>
  <c r="AF488" i="14"/>
  <c r="AD491" i="14"/>
  <c r="AF492" i="14"/>
  <c r="AD495" i="14"/>
  <c r="AF496" i="14"/>
  <c r="AD499" i="14"/>
  <c r="AF500" i="14"/>
  <c r="AD503" i="14"/>
  <c r="AF504" i="14"/>
  <c r="AD507" i="14"/>
  <c r="AF508" i="14"/>
  <c r="AD511" i="14"/>
  <c r="AF512" i="14"/>
  <c r="AD515" i="14"/>
  <c r="AF516" i="14"/>
  <c r="AD519" i="14"/>
  <c r="AF520" i="14"/>
  <c r="AD523" i="14"/>
  <c r="AF524" i="14"/>
  <c r="AD527" i="14"/>
  <c r="AF528" i="14"/>
  <c r="AD531" i="14"/>
  <c r="AF532" i="14"/>
  <c r="AD535" i="14"/>
  <c r="AF536" i="14"/>
  <c r="AD539" i="14"/>
  <c r="AF540" i="14"/>
  <c r="AD543" i="14"/>
  <c r="AF544" i="14"/>
  <c r="AD547" i="14"/>
  <c r="AF548" i="14"/>
  <c r="AD551" i="14"/>
  <c r="AF552" i="14"/>
  <c r="AD555" i="14"/>
  <c r="AF556" i="14"/>
  <c r="AD559" i="14"/>
  <c r="AF560" i="14"/>
  <c r="AD563" i="14"/>
  <c r="AF564" i="14"/>
  <c r="AD567" i="14"/>
  <c r="AF568" i="14"/>
  <c r="AD571" i="14"/>
  <c r="AF572" i="14"/>
  <c r="AD575" i="14"/>
  <c r="AF576" i="14"/>
  <c r="AD579" i="14"/>
  <c r="AF580" i="14"/>
  <c r="AD583" i="14"/>
  <c r="AF584" i="14"/>
  <c r="AD587" i="14"/>
  <c r="AF588" i="14"/>
  <c r="AD591" i="14"/>
  <c r="AF592" i="14"/>
  <c r="AD595" i="14"/>
  <c r="AF596" i="14"/>
  <c r="AD599" i="14"/>
  <c r="AF600" i="14"/>
  <c r="AD603" i="14"/>
  <c r="AF604" i="14"/>
  <c r="AD607" i="14"/>
  <c r="AF608" i="14"/>
  <c r="AD611" i="14"/>
  <c r="AF612" i="14"/>
  <c r="AD615" i="14"/>
  <c r="AF616" i="14"/>
  <c r="AD619" i="14"/>
  <c r="AF620" i="14"/>
  <c r="AD623" i="14"/>
  <c r="AF624" i="14"/>
  <c r="AD627" i="14"/>
  <c r="AF628" i="14"/>
  <c r="AD631" i="14"/>
  <c r="AF632" i="14"/>
  <c r="AD635" i="14"/>
  <c r="AF636" i="14"/>
  <c r="AD639" i="14"/>
  <c r="AF640" i="14"/>
  <c r="AD643" i="14"/>
  <c r="AF644" i="14"/>
  <c r="AD647" i="14"/>
  <c r="AF648" i="14"/>
  <c r="AD651" i="14"/>
  <c r="AF652" i="14"/>
  <c r="AD655" i="14"/>
  <c r="AF656" i="14"/>
  <c r="AD659" i="14"/>
  <c r="AF660" i="14"/>
  <c r="AD663" i="14"/>
  <c r="AF664" i="14"/>
  <c r="AI280" i="14"/>
  <c r="AC280" i="14"/>
  <c r="AE280" i="14"/>
  <c r="AH283" i="14"/>
  <c r="AI284" i="14"/>
  <c r="AC284" i="14"/>
  <c r="AE284" i="14"/>
  <c r="AH287" i="14"/>
  <c r="AI288" i="14"/>
  <c r="AC288" i="14"/>
  <c r="AE288" i="14"/>
  <c r="AH291" i="14"/>
  <c r="AI292" i="14"/>
  <c r="AC292" i="14"/>
  <c r="AE292" i="14"/>
  <c r="AH295" i="14"/>
  <c r="AI296" i="14"/>
  <c r="AC296" i="14"/>
  <c r="AE296" i="14"/>
  <c r="AI300" i="14"/>
  <c r="AC300" i="14"/>
  <c r="AE300" i="14"/>
  <c r="AI304" i="14"/>
  <c r="AC304" i="14"/>
  <c r="AE304" i="14"/>
  <c r="AI308" i="14"/>
  <c r="AC308" i="14"/>
  <c r="AE308" i="14"/>
  <c r="AI312" i="14"/>
  <c r="AC312" i="14"/>
  <c r="AE312" i="14"/>
  <c r="AI316" i="14"/>
  <c r="AC316" i="14"/>
  <c r="AE316" i="14"/>
  <c r="AI320" i="14"/>
  <c r="AC320" i="14"/>
  <c r="AE320" i="14"/>
  <c r="AI324" i="14"/>
  <c r="AC324" i="14"/>
  <c r="AE324" i="14"/>
  <c r="AH327" i="14"/>
  <c r="AI328" i="14"/>
  <c r="AC328" i="14"/>
  <c r="AE328" i="14"/>
  <c r="AH331" i="14"/>
  <c r="AI332" i="14"/>
  <c r="AC332" i="14"/>
  <c r="AE332" i="14"/>
  <c r="AH335" i="14"/>
  <c r="AI336" i="14"/>
  <c r="AC336" i="14"/>
  <c r="AE336" i="14"/>
  <c r="AH339" i="14"/>
  <c r="AI340" i="14"/>
  <c r="AC340" i="14"/>
  <c r="AE340" i="14"/>
  <c r="AH343" i="14"/>
  <c r="AI344" i="14"/>
  <c r="AC344" i="14"/>
  <c r="AE344" i="14"/>
  <c r="AH347" i="14"/>
  <c r="AI348" i="14"/>
  <c r="AC348" i="14"/>
  <c r="AE348" i="14"/>
  <c r="AH351" i="14"/>
  <c r="AI352" i="14"/>
  <c r="AC352" i="14"/>
  <c r="AE352" i="14"/>
  <c r="AH355" i="14"/>
  <c r="AI356" i="14"/>
  <c r="AC356" i="14"/>
  <c r="AE356" i="14"/>
  <c r="AH359" i="14"/>
  <c r="AI360" i="14"/>
  <c r="AC360" i="14"/>
  <c r="AE360" i="14"/>
  <c r="AI364" i="14"/>
  <c r="AC364" i="14"/>
  <c r="AE364" i="14"/>
  <c r="AI368" i="14"/>
  <c r="AC368" i="14"/>
  <c r="AE368" i="14"/>
  <c r="AI372" i="14"/>
  <c r="AC372" i="14"/>
  <c r="AE372" i="14"/>
  <c r="AI376" i="14"/>
  <c r="AC376" i="14"/>
  <c r="AE376" i="14"/>
  <c r="AI380" i="14"/>
  <c r="AC380" i="14"/>
  <c r="AE380" i="14"/>
  <c r="AI384" i="14"/>
  <c r="AC384" i="14"/>
  <c r="AE384" i="14"/>
  <c r="AI388" i="14"/>
  <c r="AC388" i="14"/>
  <c r="AE388" i="14"/>
  <c r="AI392" i="14"/>
  <c r="AC392" i="14"/>
  <c r="AE392" i="14"/>
  <c r="AI396" i="14"/>
  <c r="AC396" i="14"/>
  <c r="AE396" i="14"/>
  <c r="AI400" i="14"/>
  <c r="AC400" i="14"/>
  <c r="AE400" i="14"/>
  <c r="AI404" i="14"/>
  <c r="AC404" i="14"/>
  <c r="AE404" i="14"/>
  <c r="AI408" i="14"/>
  <c r="AC408" i="14"/>
  <c r="AE408" i="14"/>
  <c r="AI412" i="14"/>
  <c r="AC412" i="14"/>
  <c r="AE412" i="14"/>
  <c r="AI416" i="14"/>
  <c r="AC416" i="14"/>
  <c r="AE416" i="14"/>
  <c r="AI420" i="14"/>
  <c r="AC420" i="14"/>
  <c r="AE420" i="14"/>
  <c r="AI424" i="14"/>
  <c r="AC424" i="14"/>
  <c r="AE424" i="14"/>
  <c r="AI428" i="14"/>
  <c r="AC428" i="14"/>
  <c r="AE428" i="14"/>
  <c r="AI432" i="14"/>
  <c r="AC432" i="14"/>
  <c r="AE432" i="14"/>
  <c r="AI436" i="14"/>
  <c r="AC436" i="14"/>
  <c r="AE436" i="14"/>
  <c r="AI440" i="14"/>
  <c r="AC440" i="14"/>
  <c r="AE440" i="14"/>
  <c r="AH443" i="14"/>
  <c r="AI444" i="14"/>
  <c r="AC444" i="14"/>
  <c r="AE444" i="14"/>
  <c r="AH447" i="14"/>
  <c r="AI448" i="14"/>
  <c r="AC448" i="14"/>
  <c r="AE448" i="14"/>
  <c r="AH451" i="14"/>
  <c r="AI452" i="14"/>
  <c r="AC452" i="14"/>
  <c r="AE452" i="14"/>
  <c r="AI456" i="14"/>
  <c r="AC456" i="14"/>
  <c r="AE456" i="14"/>
  <c r="AI460" i="14"/>
  <c r="AC460" i="14"/>
  <c r="AE460" i="14"/>
  <c r="AI464" i="14"/>
  <c r="AC464" i="14"/>
  <c r="AE464" i="14"/>
  <c r="AI468" i="14"/>
  <c r="AC468" i="14"/>
  <c r="AE468" i="14"/>
  <c r="AI472" i="14"/>
  <c r="AC472" i="14"/>
  <c r="AE472" i="14"/>
  <c r="AI476" i="14"/>
  <c r="AC476" i="14"/>
  <c r="AE476" i="14"/>
  <c r="AI480" i="14"/>
  <c r="AC480" i="14"/>
  <c r="AE480" i="14"/>
  <c r="AI484" i="14"/>
  <c r="AC484" i="14"/>
  <c r="AE484" i="14"/>
  <c r="AI488" i="14"/>
  <c r="AC488" i="14"/>
  <c r="AE488" i="14"/>
  <c r="AI492" i="14"/>
  <c r="AC492" i="14"/>
  <c r="AE492" i="14"/>
  <c r="AI496" i="14"/>
  <c r="AC496" i="14"/>
  <c r="AE496" i="14"/>
  <c r="AI500" i="14"/>
  <c r="AC500" i="14"/>
  <c r="AE500" i="14"/>
  <c r="AI504" i="14"/>
  <c r="AC504" i="14"/>
  <c r="AE504" i="14"/>
  <c r="AI508" i="14"/>
  <c r="AC508" i="14"/>
  <c r="AE508" i="14"/>
  <c r="AI512" i="14"/>
  <c r="AC512" i="14"/>
  <c r="AE512" i="14"/>
  <c r="AI516" i="14"/>
  <c r="AC516" i="14"/>
  <c r="AE516" i="14"/>
  <c r="AI520" i="14"/>
  <c r="AC520" i="14"/>
  <c r="AE520" i="14"/>
  <c r="AI524" i="14"/>
  <c r="AC524" i="14"/>
  <c r="AE524" i="14"/>
  <c r="AI528" i="14"/>
  <c r="AC528" i="14"/>
  <c r="AE528" i="14"/>
  <c r="AI532" i="14"/>
  <c r="AC532" i="14"/>
  <c r="AE532" i="14"/>
  <c r="AI536" i="14"/>
  <c r="AC536" i="14"/>
  <c r="AE536" i="14"/>
  <c r="AI540" i="14"/>
  <c r="AC540" i="14"/>
  <c r="AE540" i="14"/>
  <c r="AI544" i="14"/>
  <c r="AC544" i="14"/>
  <c r="AE544" i="14"/>
  <c r="AI548" i="14"/>
  <c r="AC548" i="14"/>
  <c r="AE548" i="14"/>
  <c r="AI552" i="14"/>
  <c r="AC552" i="14"/>
  <c r="AE552" i="14"/>
  <c r="AI556" i="14"/>
  <c r="AC556" i="14"/>
  <c r="AE556" i="14"/>
  <c r="AI560" i="14"/>
  <c r="AC560" i="14"/>
  <c r="AE560" i="14"/>
  <c r="AI564" i="14"/>
  <c r="AC564" i="14"/>
  <c r="AE564" i="14"/>
  <c r="AI568" i="14"/>
  <c r="AC568" i="14"/>
  <c r="AE568" i="14"/>
  <c r="AI572" i="14"/>
  <c r="AC572" i="14"/>
  <c r="AE572" i="14"/>
  <c r="AI576" i="14"/>
  <c r="AC576" i="14"/>
  <c r="AE576" i="14"/>
  <c r="AI580" i="14"/>
  <c r="AC580" i="14"/>
  <c r="AE580" i="14"/>
  <c r="AI584" i="14"/>
  <c r="AC584" i="14"/>
  <c r="AE584" i="14"/>
  <c r="AI588" i="14"/>
  <c r="AC588" i="14"/>
  <c r="AE588" i="14"/>
  <c r="AI592" i="14"/>
  <c r="AC592" i="14"/>
  <c r="AE592" i="14"/>
  <c r="AI596" i="14"/>
  <c r="AC596" i="14"/>
  <c r="AE596" i="14"/>
  <c r="AI600" i="14"/>
  <c r="AC600" i="14"/>
  <c r="AE600" i="14"/>
  <c r="AI604" i="14"/>
  <c r="AC604" i="14"/>
  <c r="AE604" i="14"/>
  <c r="AI608" i="14"/>
  <c r="AC608" i="14"/>
  <c r="AE608" i="14"/>
  <c r="AI612" i="14"/>
  <c r="AC612" i="14"/>
  <c r="AE612" i="14"/>
  <c r="AI616" i="14"/>
  <c r="AC616" i="14"/>
  <c r="AE616" i="14"/>
  <c r="AI620" i="14"/>
  <c r="AC620" i="14"/>
  <c r="AE620" i="14"/>
  <c r="AI624" i="14"/>
  <c r="AC624" i="14"/>
  <c r="AE624" i="14"/>
  <c r="AI628" i="14"/>
  <c r="AC628" i="14"/>
  <c r="AE628" i="14"/>
  <c r="AI632" i="14"/>
  <c r="AC632" i="14"/>
  <c r="AE632" i="14"/>
  <c r="AI636" i="14"/>
  <c r="AC636" i="14"/>
  <c r="AE636" i="14"/>
  <c r="AI640" i="14"/>
  <c r="AC640" i="14"/>
  <c r="AE640" i="14"/>
  <c r="AI644" i="14"/>
  <c r="AC644" i="14"/>
  <c r="AE644" i="14"/>
  <c r="AI648" i="14"/>
  <c r="AC648" i="14"/>
  <c r="AE648" i="14"/>
  <c r="AI652" i="14"/>
  <c r="AC652" i="14"/>
  <c r="AE652" i="14"/>
  <c r="AI656" i="14"/>
  <c r="AC656" i="14"/>
  <c r="AE656" i="14"/>
  <c r="AI660" i="14"/>
  <c r="AC660" i="14"/>
  <c r="AE660" i="14"/>
  <c r="AI664" i="14"/>
  <c r="AC664" i="14"/>
  <c r="AE664" i="14"/>
  <c r="AI668" i="14"/>
  <c r="AC668" i="14"/>
  <c r="AE668" i="14"/>
  <c r="AI672" i="14"/>
  <c r="AC672" i="14"/>
  <c r="AE672" i="14"/>
  <c r="AI676" i="14"/>
  <c r="AC676" i="14"/>
  <c r="AE676" i="14"/>
  <c r="AI680" i="14"/>
  <c r="AC680" i="14"/>
  <c r="AE680" i="14"/>
  <c r="AI684" i="14"/>
  <c r="AC684" i="14"/>
  <c r="AE684" i="14"/>
  <c r="AI688" i="14"/>
  <c r="AC688" i="14"/>
  <c r="AE688" i="14"/>
  <c r="AI692" i="14"/>
  <c r="AC692" i="14"/>
  <c r="AE692" i="14"/>
  <c r="AI696" i="14"/>
  <c r="AC696" i="14"/>
  <c r="AE696" i="14"/>
  <c r="AI700" i="14"/>
  <c r="AC700" i="14"/>
  <c r="AE700" i="14"/>
  <c r="AF293" i="14"/>
  <c r="AF297" i="14"/>
  <c r="AF301" i="14"/>
  <c r="AF305" i="14"/>
  <c r="AF309" i="14"/>
  <c r="AF313" i="14"/>
  <c r="AF317" i="14"/>
  <c r="AF321" i="14"/>
  <c r="AF325" i="14"/>
  <c r="AF329" i="14"/>
  <c r="AF333" i="14"/>
  <c r="AF337" i="14"/>
  <c r="AF341" i="14"/>
  <c r="AF345" i="14"/>
  <c r="AF349" i="14"/>
  <c r="AF353" i="14"/>
  <c r="AF357" i="14"/>
  <c r="AF361" i="14"/>
  <c r="AF365" i="14"/>
  <c r="AF369" i="14"/>
  <c r="AF373" i="14"/>
  <c r="AF377" i="14"/>
  <c r="AF381" i="14"/>
  <c r="AF385" i="14"/>
  <c r="AF389" i="14"/>
  <c r="AF393" i="14"/>
  <c r="AF397" i="14"/>
  <c r="AF401" i="14"/>
  <c r="AF405" i="14"/>
  <c r="AF409" i="14"/>
  <c r="AF413" i="14"/>
  <c r="AF417" i="14"/>
  <c r="AF421" i="14"/>
  <c r="AF425" i="14"/>
  <c r="AF429" i="14"/>
  <c r="AF433" i="14"/>
  <c r="AF437" i="14"/>
  <c r="AF441" i="14"/>
  <c r="AF445" i="14"/>
  <c r="AF449" i="14"/>
  <c r="AF453" i="14"/>
  <c r="AF457" i="14"/>
  <c r="AF461" i="14"/>
  <c r="AF465" i="14"/>
  <c r="AF469" i="14"/>
  <c r="AF473" i="14"/>
  <c r="AF477" i="14"/>
  <c r="AF481" i="14"/>
  <c r="AF485" i="14"/>
  <c r="AF489" i="14"/>
  <c r="AF493" i="14"/>
  <c r="AF497" i="14"/>
  <c r="AF501" i="14"/>
  <c r="AF505" i="14"/>
  <c r="AF509" i="14"/>
  <c r="AF513" i="14"/>
  <c r="AF517" i="14"/>
  <c r="AF521" i="14"/>
  <c r="AF525" i="14"/>
  <c r="AF529" i="14"/>
  <c r="AF533" i="14"/>
  <c r="AF537" i="14"/>
  <c r="AF541" i="14"/>
  <c r="AF545" i="14"/>
  <c r="AF549" i="14"/>
  <c r="AF553" i="14"/>
  <c r="AF557" i="14"/>
  <c r="AF561" i="14"/>
  <c r="AF565" i="14"/>
  <c r="AF569" i="14"/>
  <c r="AF573" i="14"/>
  <c r="AF577" i="14"/>
  <c r="AF581" i="14"/>
  <c r="AF585" i="14"/>
  <c r="AF589" i="14"/>
  <c r="AF593" i="14"/>
  <c r="AF597" i="14"/>
  <c r="AF601" i="14"/>
  <c r="AF605" i="14"/>
  <c r="AF609" i="14"/>
  <c r="AF613" i="14"/>
  <c r="AF617" i="14"/>
  <c r="AF621" i="14"/>
  <c r="AF625" i="14"/>
  <c r="AF629" i="14"/>
  <c r="AF633" i="14"/>
  <c r="AF637" i="14"/>
  <c r="AF641" i="14"/>
  <c r="AF645" i="14"/>
  <c r="AF649" i="14"/>
  <c r="AF653" i="14"/>
  <c r="AF657" i="14"/>
  <c r="AF661" i="14"/>
  <c r="AF665" i="14"/>
  <c r="AF669" i="14"/>
  <c r="AF673" i="14"/>
  <c r="AF677" i="14"/>
  <c r="AF681" i="14"/>
  <c r="AF685" i="14"/>
  <c r="AF689" i="14"/>
  <c r="AF693" i="14"/>
  <c r="AF697" i="14"/>
  <c r="AF701" i="14"/>
  <c r="AF705" i="14"/>
  <c r="AF709" i="14"/>
  <c r="AF713" i="14"/>
  <c r="AF717" i="14"/>
  <c r="AF721" i="14"/>
  <c r="AF725" i="14"/>
  <c r="AF729" i="14"/>
  <c r="AF733" i="14"/>
  <c r="AF737" i="14"/>
  <c r="AF741" i="14"/>
  <c r="AF745" i="14"/>
  <c r="AF749" i="14"/>
  <c r="AF753" i="14"/>
  <c r="AF757" i="14"/>
  <c r="AF761" i="14"/>
  <c r="AF765" i="14"/>
  <c r="AF666" i="14"/>
  <c r="AD669" i="14"/>
  <c r="AF670" i="14"/>
  <c r="AD673" i="14"/>
  <c r="AF674" i="14"/>
  <c r="AD677" i="14"/>
  <c r="AF678" i="14"/>
  <c r="AD681" i="14"/>
  <c r="AF682" i="14"/>
  <c r="AD685" i="14"/>
  <c r="AF686" i="14"/>
  <c r="AD689" i="14"/>
  <c r="AF690" i="14"/>
  <c r="AD693" i="14"/>
  <c r="AF694" i="14"/>
  <c r="AD697" i="14"/>
  <c r="AF698" i="14"/>
  <c r="AD701" i="14"/>
  <c r="AF702" i="14"/>
  <c r="AD705" i="14"/>
  <c r="AF706" i="14"/>
  <c r="AD709" i="14"/>
  <c r="AF710" i="14"/>
  <c r="AD713" i="14"/>
  <c r="AF714" i="14"/>
  <c r="AD717" i="14"/>
  <c r="AF718" i="14"/>
  <c r="AD721" i="14"/>
  <c r="AF722" i="14"/>
  <c r="AD725" i="14"/>
  <c r="AF726" i="14"/>
  <c r="AD729" i="14"/>
  <c r="AF730" i="14"/>
  <c r="AD733" i="14"/>
  <c r="AF734" i="14"/>
  <c r="AD737" i="14"/>
  <c r="AF738" i="14"/>
  <c r="AD741" i="14"/>
  <c r="AF742" i="14"/>
  <c r="AD745" i="14"/>
  <c r="AF746" i="14"/>
  <c r="AD749" i="14"/>
  <c r="AF750" i="14"/>
  <c r="AD753" i="14"/>
  <c r="AF754" i="14"/>
  <c r="AD757" i="14"/>
  <c r="AF758" i="14"/>
  <c r="AD761" i="14"/>
  <c r="AF762" i="14"/>
  <c r="AD765" i="14"/>
  <c r="AF766" i="14"/>
  <c r="AD769" i="14"/>
  <c r="AF770" i="14"/>
  <c r="AD773" i="14"/>
  <c r="AF774" i="14"/>
  <c r="AD777" i="14"/>
  <c r="AF778" i="14"/>
  <c r="AD781" i="14"/>
  <c r="AF782" i="14"/>
  <c r="AD785" i="14"/>
  <c r="AF786" i="14"/>
  <c r="AD789" i="14"/>
  <c r="AF790" i="14"/>
  <c r="AD793" i="14"/>
  <c r="AF794" i="14"/>
  <c r="AD797" i="14"/>
  <c r="AF798" i="14"/>
  <c r="AD801" i="14"/>
  <c r="AF802" i="14"/>
  <c r="AD805" i="14"/>
  <c r="AF806" i="14"/>
  <c r="AD809" i="14"/>
  <c r="AF810" i="14"/>
  <c r="AD813" i="14"/>
  <c r="AF814" i="14"/>
  <c r="AD817" i="14"/>
  <c r="AF818" i="14"/>
  <c r="AD821" i="14"/>
  <c r="AF822" i="14"/>
  <c r="AD825" i="14"/>
  <c r="AF826" i="14"/>
  <c r="AD829" i="14"/>
  <c r="AF830" i="14"/>
  <c r="AD833" i="14"/>
  <c r="AF834" i="14"/>
  <c r="AD837" i="14"/>
  <c r="AF838" i="14"/>
  <c r="AD841" i="14"/>
  <c r="AF842" i="14"/>
  <c r="AD845" i="14"/>
  <c r="AF846" i="14"/>
  <c r="AD849" i="14"/>
  <c r="AF850" i="14"/>
  <c r="AD853" i="14"/>
  <c r="AF854" i="14"/>
  <c r="AD857" i="14"/>
  <c r="AF858" i="14"/>
  <c r="AD861" i="14"/>
  <c r="AF862" i="14"/>
  <c r="AD865" i="14"/>
  <c r="AF866" i="14"/>
  <c r="AD869" i="14"/>
  <c r="AF870" i="14"/>
  <c r="AD873" i="14"/>
  <c r="AF874" i="14"/>
  <c r="AD877" i="14"/>
  <c r="AF878" i="14"/>
  <c r="AD881" i="14"/>
  <c r="AF882" i="14"/>
  <c r="AD885" i="14"/>
  <c r="AF886" i="14"/>
  <c r="AD889" i="14"/>
  <c r="AF890" i="14"/>
  <c r="AD893" i="14"/>
  <c r="AF894" i="14"/>
  <c r="AD897" i="14"/>
  <c r="AF898" i="14"/>
  <c r="AD901" i="14"/>
  <c r="AF902" i="14"/>
  <c r="AD905" i="14"/>
  <c r="AF906" i="14"/>
  <c r="AD909" i="14"/>
  <c r="AF910" i="14"/>
  <c r="AD913" i="14"/>
  <c r="AF914" i="14"/>
  <c r="AD917" i="14"/>
  <c r="AF918" i="14"/>
  <c r="AD921" i="14"/>
  <c r="AF922" i="14"/>
  <c r="AD925" i="14"/>
  <c r="AF926" i="14"/>
  <c r="AD929" i="14"/>
  <c r="AF930" i="14"/>
  <c r="AD933" i="14"/>
  <c r="AF934" i="14"/>
  <c r="AD937" i="14"/>
  <c r="AF938" i="14"/>
  <c r="AD941" i="14"/>
  <c r="AF942" i="14"/>
  <c r="AD945" i="14"/>
  <c r="AF946" i="14"/>
  <c r="AD949" i="14"/>
  <c r="AF950" i="14"/>
  <c r="AD953" i="14"/>
  <c r="AF954" i="14"/>
  <c r="AD957" i="14"/>
  <c r="AF958" i="14"/>
  <c r="AD961" i="14"/>
  <c r="AF962" i="14"/>
  <c r="AD965" i="14"/>
  <c r="AF966" i="14"/>
  <c r="AD969" i="14"/>
  <c r="AF970" i="14"/>
  <c r="AD973" i="14"/>
  <c r="AF974" i="14"/>
  <c r="AD977" i="14"/>
  <c r="AF978" i="14"/>
  <c r="AD981" i="14"/>
  <c r="AF982" i="14"/>
  <c r="AD985" i="14"/>
  <c r="AF986" i="14"/>
  <c r="AD989" i="14"/>
  <c r="AF990" i="14"/>
  <c r="AD993" i="14"/>
  <c r="AF994" i="14"/>
  <c r="AD997" i="14"/>
  <c r="AH665" i="14"/>
  <c r="AI666" i="14"/>
  <c r="AC666" i="14"/>
  <c r="AE666" i="14"/>
  <c r="AH669" i="14"/>
  <c r="AI670" i="14"/>
  <c r="AC670" i="14"/>
  <c r="AE670" i="14"/>
  <c r="AH673" i="14"/>
  <c r="AI674" i="14"/>
  <c r="AC674" i="14"/>
  <c r="AE674" i="14"/>
  <c r="AH677" i="14"/>
  <c r="AI678" i="14"/>
  <c r="AC678" i="14"/>
  <c r="AE678" i="14"/>
  <c r="AH681" i="14"/>
  <c r="AI682" i="14"/>
  <c r="AC682" i="14"/>
  <c r="AE682" i="14"/>
  <c r="AH685" i="14"/>
  <c r="AI686" i="14"/>
  <c r="AC686" i="14"/>
  <c r="AE686" i="14"/>
  <c r="AH689" i="14"/>
  <c r="AI690" i="14"/>
  <c r="AC690" i="14"/>
  <c r="AE690" i="14"/>
  <c r="AH693" i="14"/>
  <c r="AI694" i="14"/>
  <c r="AC694" i="14"/>
  <c r="AE694" i="14"/>
  <c r="AH697" i="14"/>
  <c r="AI698" i="14"/>
  <c r="AC698" i="14"/>
  <c r="AE698" i="14"/>
  <c r="AH701" i="14"/>
  <c r="AI702" i="14"/>
  <c r="AC702" i="14"/>
  <c r="AE702" i="14"/>
  <c r="AH705" i="14"/>
  <c r="AI706" i="14"/>
  <c r="AC706" i="14"/>
  <c r="AE706" i="14"/>
  <c r="AH709" i="14"/>
  <c r="AI710" i="14"/>
  <c r="AC710" i="14"/>
  <c r="AE710" i="14"/>
  <c r="AH713" i="14"/>
  <c r="AI714" i="14"/>
  <c r="AC714" i="14"/>
  <c r="AE714" i="14"/>
  <c r="AH717" i="14"/>
  <c r="AI718" i="14"/>
  <c r="AC718" i="14"/>
  <c r="AE718" i="14"/>
  <c r="AH721" i="14"/>
  <c r="AI722" i="14"/>
  <c r="AC722" i="14"/>
  <c r="AE722" i="14"/>
  <c r="AH725" i="14"/>
  <c r="AI726" i="14"/>
  <c r="AC726" i="14"/>
  <c r="AE726" i="14"/>
  <c r="AH729" i="14"/>
  <c r="AI730" i="14"/>
  <c r="AC730" i="14"/>
  <c r="AE730" i="14"/>
  <c r="AH733" i="14"/>
  <c r="AI734" i="14"/>
  <c r="AC734" i="14"/>
  <c r="AE734" i="14"/>
  <c r="AH737" i="14"/>
  <c r="AI738" i="14"/>
  <c r="AC738" i="14"/>
  <c r="AE738" i="14"/>
  <c r="AH741" i="14"/>
  <c r="AI742" i="14"/>
  <c r="AC742" i="14"/>
  <c r="AE742" i="14"/>
  <c r="AH745" i="14"/>
  <c r="AI746" i="14"/>
  <c r="AC746" i="14"/>
  <c r="AE746" i="14"/>
  <c r="AH749" i="14"/>
  <c r="AI750" i="14"/>
  <c r="AC750" i="14"/>
  <c r="AE750" i="14"/>
  <c r="AH753" i="14"/>
  <c r="AI754" i="14"/>
  <c r="AC754" i="14"/>
  <c r="AE754" i="14"/>
  <c r="AH757" i="14"/>
  <c r="AI758" i="14"/>
  <c r="AC758" i="14"/>
  <c r="AE758" i="14"/>
  <c r="AH761" i="14"/>
  <c r="AI762" i="14"/>
  <c r="AC762" i="14"/>
  <c r="AE762" i="14"/>
  <c r="AH765" i="14"/>
  <c r="AI766" i="14"/>
  <c r="AC766" i="14"/>
  <c r="AE766" i="14"/>
  <c r="AH769" i="14"/>
  <c r="AI770" i="14"/>
  <c r="AC770" i="14"/>
  <c r="AE770" i="14"/>
  <c r="AH773" i="14"/>
  <c r="AI774" i="14"/>
  <c r="AC774" i="14"/>
  <c r="AE774" i="14"/>
  <c r="AH777" i="14"/>
  <c r="AI778" i="14"/>
  <c r="AC778" i="14"/>
  <c r="AE778" i="14"/>
  <c r="AH781" i="14"/>
  <c r="AI782" i="14"/>
  <c r="AC782" i="14"/>
  <c r="AE782" i="14"/>
  <c r="AH785" i="14"/>
  <c r="AI786" i="14"/>
  <c r="AC786" i="14"/>
  <c r="AE786" i="14"/>
  <c r="AH789" i="14"/>
  <c r="AI790" i="14"/>
  <c r="AC790" i="14"/>
  <c r="AE790" i="14"/>
  <c r="AH793" i="14"/>
  <c r="AI794" i="14"/>
  <c r="AC794" i="14"/>
  <c r="AE794" i="14"/>
  <c r="AH797" i="14"/>
  <c r="AI798" i="14"/>
  <c r="AC798" i="14"/>
  <c r="AE798" i="14"/>
  <c r="AH801" i="14"/>
  <c r="AI802" i="14"/>
  <c r="AC802" i="14"/>
  <c r="AE802" i="14"/>
  <c r="AH805" i="14"/>
  <c r="AI806" i="14"/>
  <c r="AC806" i="14"/>
  <c r="AE806" i="14"/>
  <c r="AH809" i="14"/>
  <c r="AI810" i="14"/>
  <c r="AC810" i="14"/>
  <c r="AE810" i="14"/>
  <c r="AH813" i="14"/>
  <c r="AI814" i="14"/>
  <c r="AC814" i="14"/>
  <c r="AE814" i="14"/>
  <c r="AH817" i="14"/>
  <c r="AI818" i="14"/>
  <c r="AC818" i="14"/>
  <c r="AE818" i="14"/>
  <c r="AH821" i="14"/>
  <c r="AI822" i="14"/>
  <c r="AC822" i="14"/>
  <c r="AE822" i="14"/>
  <c r="AH825" i="14"/>
  <c r="AI826" i="14"/>
  <c r="AC826" i="14"/>
  <c r="AE826" i="14"/>
  <c r="AH829" i="14"/>
  <c r="AI830" i="14"/>
  <c r="AC830" i="14"/>
  <c r="AE830" i="14"/>
  <c r="AH833" i="14"/>
  <c r="AI834" i="14"/>
  <c r="AC834" i="14"/>
  <c r="AE834" i="14"/>
  <c r="AH837" i="14"/>
  <c r="AI838" i="14"/>
  <c r="AC838" i="14"/>
  <c r="AE838" i="14"/>
  <c r="AH841" i="14"/>
  <c r="AI842" i="14"/>
  <c r="AC842" i="14"/>
  <c r="AE842" i="14"/>
  <c r="AH845" i="14"/>
  <c r="AI846" i="14"/>
  <c r="AC846" i="14"/>
  <c r="AE846" i="14"/>
  <c r="AH849" i="14"/>
  <c r="AI850" i="14"/>
  <c r="AC850" i="14"/>
  <c r="AE850" i="14"/>
  <c r="AH853" i="14"/>
  <c r="AI854" i="14"/>
  <c r="AC854" i="14"/>
  <c r="AE854" i="14"/>
  <c r="AH857" i="14"/>
  <c r="AI858" i="14"/>
  <c r="AC858" i="14"/>
  <c r="AE858" i="14"/>
  <c r="AH861" i="14"/>
  <c r="AI862" i="14"/>
  <c r="AC862" i="14"/>
  <c r="AE862" i="14"/>
  <c r="AH865" i="14"/>
  <c r="AI866" i="14"/>
  <c r="AC866" i="14"/>
  <c r="AE866" i="14"/>
  <c r="AH869" i="14"/>
  <c r="AI870" i="14"/>
  <c r="AC870" i="14"/>
  <c r="AE870" i="14"/>
  <c r="AH873" i="14"/>
  <c r="AI874" i="14"/>
  <c r="AC874" i="14"/>
  <c r="AE874" i="14"/>
  <c r="AH877" i="14"/>
  <c r="AI878" i="14"/>
  <c r="AC878" i="14"/>
  <c r="AE878" i="14"/>
  <c r="AH881" i="14"/>
  <c r="AI882" i="14"/>
  <c r="AC882" i="14"/>
  <c r="AE882" i="14"/>
  <c r="AH885" i="14"/>
  <c r="AI886" i="14"/>
  <c r="AC886" i="14"/>
  <c r="AE886" i="14"/>
  <c r="AH889" i="14"/>
  <c r="AI890" i="14"/>
  <c r="AC890" i="14"/>
  <c r="AE890" i="14"/>
  <c r="AH893" i="14"/>
  <c r="AI894" i="14"/>
  <c r="AC894" i="14"/>
  <c r="AE894" i="14"/>
  <c r="AH897" i="14"/>
  <c r="AI898" i="14"/>
  <c r="AC898" i="14"/>
  <c r="AE898" i="14"/>
  <c r="AH901" i="14"/>
  <c r="AI902" i="14"/>
  <c r="AC902" i="14"/>
  <c r="AE902" i="14"/>
  <c r="AH905" i="14"/>
  <c r="AI906" i="14"/>
  <c r="AC906" i="14"/>
  <c r="AE906" i="14"/>
  <c r="AH909" i="14"/>
  <c r="AI910" i="14"/>
  <c r="AC910" i="14"/>
  <c r="AE910" i="14"/>
  <c r="AH913" i="14"/>
  <c r="AI914" i="14"/>
  <c r="AC914" i="14"/>
  <c r="AE914" i="14"/>
  <c r="AH917" i="14"/>
  <c r="AI918" i="14"/>
  <c r="AC918" i="14"/>
  <c r="AE918" i="14"/>
  <c r="AH921" i="14"/>
  <c r="AI922" i="14"/>
  <c r="AC922" i="14"/>
  <c r="AE922" i="14"/>
  <c r="AH925" i="14"/>
  <c r="AI926" i="14"/>
  <c r="AC926" i="14"/>
  <c r="AE926" i="14"/>
  <c r="AH929" i="14"/>
  <c r="AI930" i="14"/>
  <c r="AC930" i="14"/>
  <c r="AE930" i="14"/>
  <c r="AH933" i="14"/>
  <c r="AI934" i="14"/>
  <c r="AC934" i="14"/>
  <c r="AE934" i="14"/>
  <c r="AH937" i="14"/>
  <c r="AI938" i="14"/>
  <c r="AC938" i="14"/>
  <c r="AE938" i="14"/>
  <c r="AH941" i="14"/>
  <c r="AI942" i="14"/>
  <c r="AC942" i="14"/>
  <c r="AE942" i="14"/>
  <c r="AH945" i="14"/>
  <c r="AI946" i="14"/>
  <c r="AC946" i="14"/>
  <c r="AE946" i="14"/>
  <c r="AH949" i="14"/>
  <c r="AI950" i="14"/>
  <c r="AC950" i="14"/>
  <c r="AE950" i="14"/>
  <c r="AH953" i="14"/>
  <c r="AI954" i="14"/>
  <c r="AC954" i="14"/>
  <c r="AE954" i="14"/>
  <c r="AH957" i="14"/>
  <c r="AI958" i="14"/>
  <c r="AC958" i="14"/>
  <c r="AE958" i="14"/>
  <c r="AH961" i="14"/>
  <c r="AI962" i="14"/>
  <c r="AC962" i="14"/>
  <c r="AE962" i="14"/>
  <c r="AH965" i="14"/>
  <c r="AI966" i="14"/>
  <c r="AC966" i="14"/>
  <c r="AE966" i="14"/>
  <c r="AH969" i="14"/>
  <c r="AI970" i="14"/>
  <c r="AC970" i="14"/>
  <c r="AE970" i="14"/>
  <c r="AH973" i="14"/>
  <c r="AI974" i="14"/>
  <c r="AC974" i="14"/>
  <c r="AE974" i="14"/>
  <c r="AH977" i="14"/>
  <c r="AI978" i="14"/>
  <c r="AC978" i="14"/>
  <c r="AE978" i="14"/>
  <c r="AH981" i="14"/>
  <c r="AI982" i="14"/>
  <c r="AC982" i="14"/>
  <c r="AE982" i="14"/>
  <c r="AH985" i="14"/>
  <c r="AI986" i="14"/>
  <c r="AC986" i="14"/>
  <c r="AE986" i="14"/>
  <c r="AH989" i="14"/>
  <c r="AI990" i="14"/>
  <c r="AC990" i="14"/>
  <c r="AE990" i="14"/>
  <c r="AH993" i="14"/>
  <c r="AI994" i="14"/>
  <c r="AC994" i="14"/>
  <c r="AE994" i="14"/>
  <c r="AH997" i="14"/>
  <c r="AI998" i="14"/>
  <c r="AC998" i="14"/>
  <c r="AE998" i="14"/>
  <c r="AH1001" i="14"/>
  <c r="AI1002" i="14"/>
  <c r="AC1002" i="14"/>
  <c r="AE1002" i="14"/>
  <c r="AD682" i="14"/>
  <c r="AF683" i="14"/>
  <c r="AD686" i="14"/>
  <c r="AF687" i="14"/>
  <c r="AD690" i="14"/>
  <c r="AF691" i="14"/>
  <c r="AD694" i="14"/>
  <c r="AF695" i="14"/>
  <c r="AD698" i="14"/>
  <c r="AF699" i="14"/>
  <c r="AD702" i="14"/>
  <c r="AF703" i="14"/>
  <c r="AD706" i="14"/>
  <c r="AF707" i="14"/>
  <c r="AD710" i="14"/>
  <c r="AF711" i="14"/>
  <c r="AD714" i="14"/>
  <c r="AF715" i="14"/>
  <c r="AD718" i="14"/>
  <c r="AF719" i="14"/>
  <c r="AD722" i="14"/>
  <c r="AF723" i="14"/>
  <c r="AD726" i="14"/>
  <c r="AF727" i="14"/>
  <c r="AD730" i="14"/>
  <c r="AF731" i="14"/>
  <c r="AD734" i="14"/>
  <c r="AF735" i="14"/>
  <c r="AD738" i="14"/>
  <c r="AF739" i="14"/>
  <c r="AD742" i="14"/>
  <c r="AF743" i="14"/>
  <c r="AD746" i="14"/>
  <c r="AF747" i="14"/>
  <c r="AD750" i="14"/>
  <c r="AF751" i="14"/>
  <c r="AD754" i="14"/>
  <c r="AF755" i="14"/>
  <c r="AD758" i="14"/>
  <c r="AF759" i="14"/>
  <c r="AD762" i="14"/>
  <c r="AF763" i="14"/>
  <c r="AD766" i="14"/>
  <c r="AF767" i="14"/>
  <c r="AD770" i="14"/>
  <c r="AF771" i="14"/>
  <c r="AD774" i="14"/>
  <c r="AF775" i="14"/>
  <c r="AD778" i="14"/>
  <c r="AF779" i="14"/>
  <c r="AD782" i="14"/>
  <c r="AF783" i="14"/>
  <c r="AD786" i="14"/>
  <c r="AF787" i="14"/>
  <c r="AD790" i="14"/>
  <c r="AF791" i="14"/>
  <c r="AD794" i="14"/>
  <c r="AF795" i="14"/>
  <c r="AD798" i="14"/>
  <c r="AF799" i="14"/>
  <c r="AD802" i="14"/>
  <c r="AF803" i="14"/>
  <c r="AD806" i="14"/>
  <c r="AF807" i="14"/>
  <c r="AD810" i="14"/>
  <c r="AF811" i="14"/>
  <c r="AD814" i="14"/>
  <c r="AF815" i="14"/>
  <c r="AD818" i="14"/>
  <c r="AF819" i="14"/>
  <c r="AD822" i="14"/>
  <c r="AF823" i="14"/>
  <c r="AD826" i="14"/>
  <c r="AF827" i="14"/>
  <c r="AD830" i="14"/>
  <c r="AF831" i="14"/>
  <c r="AD834" i="14"/>
  <c r="AF835" i="14"/>
  <c r="AD838" i="14"/>
  <c r="AF839" i="14"/>
  <c r="AD842" i="14"/>
  <c r="AF843" i="14"/>
  <c r="AD846" i="14"/>
  <c r="AF847" i="14"/>
  <c r="AD850" i="14"/>
  <c r="AF851" i="14"/>
  <c r="AD854" i="14"/>
  <c r="AF855" i="14"/>
  <c r="AD858" i="14"/>
  <c r="AF859" i="14"/>
  <c r="AD862" i="14"/>
  <c r="AF863" i="14"/>
  <c r="AD866" i="14"/>
  <c r="AF867" i="14"/>
  <c r="AD870" i="14"/>
  <c r="AF871" i="14"/>
  <c r="AD874" i="14"/>
  <c r="AF875" i="14"/>
  <c r="AD878" i="14"/>
  <c r="AF879" i="14"/>
  <c r="AD882" i="14"/>
  <c r="AF883" i="14"/>
  <c r="AD886" i="14"/>
  <c r="AF887" i="14"/>
  <c r="AD890" i="14"/>
  <c r="AF891" i="14"/>
  <c r="AD894" i="14"/>
  <c r="AF895" i="14"/>
  <c r="AD898" i="14"/>
  <c r="AF899" i="14"/>
  <c r="AD902" i="14"/>
  <c r="AF903" i="14"/>
  <c r="AD906" i="14"/>
  <c r="AF907" i="14"/>
  <c r="AD910" i="14"/>
  <c r="AF911" i="14"/>
  <c r="AD914" i="14"/>
  <c r="AF915" i="14"/>
  <c r="AD918" i="14"/>
  <c r="AF919" i="14"/>
  <c r="AD922" i="14"/>
  <c r="AF923" i="14"/>
  <c r="AD926" i="14"/>
  <c r="AF927" i="14"/>
  <c r="AD930" i="14"/>
  <c r="AF931" i="14"/>
  <c r="AD934" i="14"/>
  <c r="AF935" i="14"/>
  <c r="AD938" i="14"/>
  <c r="AF939" i="14"/>
  <c r="AF943" i="14"/>
  <c r="AF951" i="14"/>
  <c r="AF955" i="14"/>
  <c r="AF959" i="14"/>
  <c r="AF963" i="14"/>
  <c r="AF967" i="14"/>
  <c r="AF975" i="14"/>
  <c r="AD978" i="14"/>
  <c r="AF979" i="14"/>
  <c r="AD982" i="14"/>
  <c r="AF983" i="14"/>
  <c r="AF987" i="14"/>
  <c r="AF991" i="14"/>
  <c r="AF995" i="14"/>
  <c r="AI687" i="14"/>
  <c r="AC687" i="14"/>
  <c r="AE687" i="14"/>
  <c r="AH690" i="14"/>
  <c r="AI691" i="14"/>
  <c r="AC691" i="14"/>
  <c r="AE691" i="14"/>
  <c r="AH694" i="14"/>
  <c r="AI695" i="14"/>
  <c r="AC695" i="14"/>
  <c r="AE695" i="14"/>
  <c r="AH698" i="14"/>
  <c r="AI699" i="14"/>
  <c r="AC699" i="14"/>
  <c r="AE699" i="14"/>
  <c r="AH702" i="14"/>
  <c r="AI703" i="14"/>
  <c r="AC703" i="14"/>
  <c r="AE703" i="14"/>
  <c r="AH706" i="14"/>
  <c r="AI707" i="14"/>
  <c r="AC707" i="14"/>
  <c r="AE707" i="14"/>
  <c r="AH710" i="14"/>
  <c r="AI711" i="14"/>
  <c r="AC711" i="14"/>
  <c r="AE711" i="14"/>
  <c r="AH714" i="14"/>
  <c r="AI715" i="14"/>
  <c r="AC715" i="14"/>
  <c r="AE715" i="14"/>
  <c r="AH718" i="14"/>
  <c r="AI719" i="14"/>
  <c r="AC719" i="14"/>
  <c r="AE719" i="14"/>
  <c r="AH722" i="14"/>
  <c r="AI723" i="14"/>
  <c r="AC723" i="14"/>
  <c r="AE723" i="14"/>
  <c r="AH726" i="14"/>
  <c r="AI727" i="14"/>
  <c r="AC727" i="14"/>
  <c r="AE727" i="14"/>
  <c r="AH730" i="14"/>
  <c r="AI731" i="14"/>
  <c r="AC731" i="14"/>
  <c r="AE731" i="14"/>
  <c r="AH734" i="14"/>
  <c r="AI735" i="14"/>
  <c r="AC735" i="14"/>
  <c r="AE735" i="14"/>
  <c r="AH738" i="14"/>
  <c r="AI739" i="14"/>
  <c r="AC739" i="14"/>
  <c r="AE739" i="14"/>
  <c r="AH742" i="14"/>
  <c r="AI743" i="14"/>
  <c r="AC743" i="14"/>
  <c r="AE743" i="14"/>
  <c r="AH746" i="14"/>
  <c r="AI747" i="14"/>
  <c r="AC747" i="14"/>
  <c r="AE747" i="14"/>
  <c r="AH750" i="14"/>
  <c r="AI751" i="14"/>
  <c r="AC751" i="14"/>
  <c r="AE751" i="14"/>
  <c r="AH754" i="14"/>
  <c r="AI755" i="14"/>
  <c r="AC755" i="14"/>
  <c r="AE755" i="14"/>
  <c r="AH758" i="14"/>
  <c r="AI759" i="14"/>
  <c r="AC759" i="14"/>
  <c r="AE759" i="14"/>
  <c r="AH762" i="14"/>
  <c r="AI763" i="14"/>
  <c r="AC763" i="14"/>
  <c r="AE763" i="14"/>
  <c r="AH766" i="14"/>
  <c r="AI767" i="14"/>
  <c r="AC767" i="14"/>
  <c r="AE767" i="14"/>
  <c r="AH770" i="14"/>
  <c r="AI771" i="14"/>
  <c r="AC771" i="14"/>
  <c r="AE771" i="14"/>
  <c r="AH774" i="14"/>
  <c r="AI775" i="14"/>
  <c r="AC775" i="14"/>
  <c r="AE775" i="14"/>
  <c r="AH778" i="14"/>
  <c r="AI779" i="14"/>
  <c r="AC779" i="14"/>
  <c r="AE779" i="14"/>
  <c r="AH782" i="14"/>
  <c r="AI783" i="14"/>
  <c r="AC783" i="14"/>
  <c r="AE783" i="14"/>
  <c r="AH786" i="14"/>
  <c r="AI787" i="14"/>
  <c r="AC787" i="14"/>
  <c r="AE787" i="14"/>
  <c r="AH790" i="14"/>
  <c r="AI791" i="14"/>
  <c r="AC791" i="14"/>
  <c r="AE791" i="14"/>
  <c r="AH794" i="14"/>
  <c r="AI795" i="14"/>
  <c r="AC795" i="14"/>
  <c r="AE795" i="14"/>
  <c r="AH798" i="14"/>
  <c r="AI799" i="14"/>
  <c r="AC799" i="14"/>
  <c r="AE799" i="14"/>
  <c r="AH802" i="14"/>
  <c r="AI803" i="14"/>
  <c r="AC803" i="14"/>
  <c r="AE803" i="14"/>
  <c r="AH806" i="14"/>
  <c r="AI807" i="14"/>
  <c r="AC807" i="14"/>
  <c r="AE807" i="14"/>
  <c r="AH810" i="14"/>
  <c r="AI811" i="14"/>
  <c r="AC811" i="14"/>
  <c r="AE811" i="14"/>
  <c r="AH814" i="14"/>
  <c r="AI815" i="14"/>
  <c r="AC815" i="14"/>
  <c r="AE815" i="14"/>
  <c r="AH818" i="14"/>
  <c r="AI819" i="14"/>
  <c r="AC819" i="14"/>
  <c r="AE819" i="14"/>
  <c r="AH822" i="14"/>
  <c r="AI823" i="14"/>
  <c r="AC823" i="14"/>
  <c r="AE823" i="14"/>
  <c r="AH826" i="14"/>
  <c r="AI827" i="14"/>
  <c r="AC827" i="14"/>
  <c r="AE827" i="14"/>
  <c r="AH830" i="14"/>
  <c r="AI831" i="14"/>
  <c r="AC831" i="14"/>
  <c r="AE831" i="14"/>
  <c r="AH834" i="14"/>
  <c r="AI835" i="14"/>
  <c r="AC835" i="14"/>
  <c r="AE835" i="14"/>
  <c r="AH838" i="14"/>
  <c r="AI839" i="14"/>
  <c r="AC839" i="14"/>
  <c r="AE839" i="14"/>
  <c r="AH842" i="14"/>
  <c r="AI843" i="14"/>
  <c r="AC843" i="14"/>
  <c r="AE843" i="14"/>
  <c r="AH846" i="14"/>
  <c r="AI847" i="14"/>
  <c r="AC847" i="14"/>
  <c r="AE847" i="14"/>
  <c r="AH850" i="14"/>
  <c r="AI851" i="14"/>
  <c r="AC851" i="14"/>
  <c r="AE851" i="14"/>
  <c r="AH854" i="14"/>
  <c r="AI855" i="14"/>
  <c r="AC855" i="14"/>
  <c r="AE855" i="14"/>
  <c r="AH858" i="14"/>
  <c r="AI859" i="14"/>
  <c r="AC859" i="14"/>
  <c r="AE859" i="14"/>
  <c r="AH862" i="14"/>
  <c r="AI863" i="14"/>
  <c r="AC863" i="14"/>
  <c r="AE863" i="14"/>
  <c r="AH866" i="14"/>
  <c r="AI867" i="14"/>
  <c r="AC867" i="14"/>
  <c r="AE867" i="14"/>
  <c r="AH870" i="14"/>
  <c r="AI871" i="14"/>
  <c r="AC871" i="14"/>
  <c r="AE871" i="14"/>
  <c r="AH874" i="14"/>
  <c r="AI875" i="14"/>
  <c r="AC875" i="14"/>
  <c r="AE875" i="14"/>
  <c r="AH878" i="14"/>
  <c r="AI879" i="14"/>
  <c r="AC879" i="14"/>
  <c r="AE879" i="14"/>
  <c r="AH882" i="14"/>
  <c r="AI883" i="14"/>
  <c r="AC883" i="14"/>
  <c r="AE883" i="14"/>
  <c r="AH886" i="14"/>
  <c r="AI887" i="14"/>
  <c r="AC887" i="14"/>
  <c r="AE887" i="14"/>
  <c r="AH890" i="14"/>
  <c r="AI891" i="14"/>
  <c r="AC891" i="14"/>
  <c r="AE891" i="14"/>
  <c r="AH894" i="14"/>
  <c r="AI895" i="14"/>
  <c r="AC895" i="14"/>
  <c r="AE895" i="14"/>
  <c r="AH898" i="14"/>
  <c r="AI899" i="14"/>
  <c r="AC899" i="14"/>
  <c r="AE899" i="14"/>
  <c r="AH902" i="14"/>
  <c r="AI903" i="14"/>
  <c r="AC903" i="14"/>
  <c r="AE903" i="14"/>
  <c r="AH906" i="14"/>
  <c r="AI907" i="14"/>
  <c r="AC907" i="14"/>
  <c r="AE907" i="14"/>
  <c r="AH910" i="14"/>
  <c r="AI911" i="14"/>
  <c r="AC911" i="14"/>
  <c r="AE911" i="14"/>
  <c r="AH914" i="14"/>
  <c r="AI915" i="14"/>
  <c r="AC915" i="14"/>
  <c r="AE915" i="14"/>
  <c r="AH918" i="14"/>
  <c r="AI919" i="14"/>
  <c r="AC919" i="14"/>
  <c r="AE919" i="14"/>
  <c r="AH922" i="14"/>
  <c r="AI923" i="14"/>
  <c r="AC923" i="14"/>
  <c r="AE923" i="14"/>
  <c r="AH926" i="14"/>
  <c r="AI927" i="14"/>
  <c r="AC927" i="14"/>
  <c r="AE927" i="14"/>
  <c r="AH930" i="14"/>
  <c r="AI931" i="14"/>
  <c r="AC931" i="14"/>
  <c r="AE931" i="14"/>
  <c r="AH934" i="14"/>
  <c r="AI935" i="14"/>
  <c r="AC935" i="14"/>
  <c r="AE935" i="14"/>
  <c r="AH938" i="14"/>
  <c r="AI939" i="14"/>
  <c r="AC939" i="14"/>
  <c r="AE939" i="14"/>
  <c r="AH942" i="14"/>
  <c r="AI943" i="14"/>
  <c r="AC943" i="14"/>
  <c r="AE943" i="14"/>
  <c r="AH946" i="14"/>
  <c r="AI947" i="14"/>
  <c r="AC947" i="14"/>
  <c r="AE947" i="14"/>
  <c r="AH950" i="14"/>
  <c r="AI951" i="14"/>
  <c r="AC951" i="14"/>
  <c r="AE951" i="14"/>
  <c r="AH954" i="14"/>
  <c r="AI955" i="14"/>
  <c r="AC955" i="14"/>
  <c r="AE955" i="14"/>
  <c r="AH958" i="14"/>
  <c r="AI959" i="14"/>
  <c r="AC959" i="14"/>
  <c r="AE959" i="14"/>
  <c r="AH962" i="14"/>
  <c r="AI963" i="14"/>
  <c r="AC963" i="14"/>
  <c r="AE963" i="14"/>
  <c r="AH966" i="14"/>
  <c r="AI967" i="14"/>
  <c r="AC967" i="14"/>
  <c r="AE967" i="14"/>
  <c r="AH970" i="14"/>
  <c r="AI971" i="14"/>
  <c r="AC971" i="14"/>
  <c r="AE971" i="14"/>
  <c r="AH974" i="14"/>
  <c r="AI975" i="14"/>
  <c r="AC975" i="14"/>
  <c r="AE975" i="14"/>
  <c r="AH978" i="14"/>
  <c r="AI979" i="14"/>
  <c r="AC979" i="14"/>
  <c r="AE979" i="14"/>
  <c r="AH982" i="14"/>
  <c r="AI983" i="14"/>
  <c r="AC983" i="14"/>
  <c r="AE983" i="14"/>
  <c r="AH986" i="14"/>
  <c r="AI987" i="14"/>
  <c r="AC987" i="14"/>
  <c r="AE987" i="14"/>
  <c r="AH990" i="14"/>
  <c r="AI991" i="14"/>
  <c r="AC991" i="14"/>
  <c r="AE991" i="14"/>
  <c r="AH994" i="14"/>
  <c r="AI995" i="14"/>
  <c r="AC995" i="14"/>
  <c r="AE995" i="14"/>
  <c r="AH998" i="14"/>
  <c r="AI999" i="14"/>
  <c r="AC999" i="14"/>
  <c r="AE999" i="14"/>
  <c r="AH1002" i="14"/>
  <c r="AI1003" i="14"/>
  <c r="AC1003" i="14"/>
  <c r="AE1003" i="14"/>
  <c r="AD667" i="14"/>
  <c r="AF668" i="14"/>
  <c r="AD671" i="14"/>
  <c r="AF672" i="14"/>
  <c r="AD675" i="14"/>
  <c r="AF676" i="14"/>
  <c r="AD679" i="14"/>
  <c r="AF680" i="14"/>
  <c r="AD683" i="14"/>
  <c r="AF684" i="14"/>
  <c r="AD687" i="14"/>
  <c r="AF688" i="14"/>
  <c r="AD691" i="14"/>
  <c r="AF692" i="14"/>
  <c r="AD695" i="14"/>
  <c r="AF696" i="14"/>
  <c r="AD699" i="14"/>
  <c r="AF700" i="14"/>
  <c r="AD703" i="14"/>
  <c r="AF704" i="14"/>
  <c r="AD707" i="14"/>
  <c r="AF708" i="14"/>
  <c r="AD711" i="14"/>
  <c r="AF712" i="14"/>
  <c r="AD715" i="14"/>
  <c r="AF716" i="14"/>
  <c r="AD719" i="14"/>
  <c r="AF720" i="14"/>
  <c r="AD723" i="14"/>
  <c r="AF724" i="14"/>
  <c r="AD727" i="14"/>
  <c r="AF728" i="14"/>
  <c r="AD731" i="14"/>
  <c r="AF732" i="14"/>
  <c r="AD735" i="14"/>
  <c r="AF736" i="14"/>
  <c r="AD739" i="14"/>
  <c r="AF740" i="14"/>
  <c r="AD743" i="14"/>
  <c r="AF744" i="14"/>
  <c r="AD747" i="14"/>
  <c r="AF748" i="14"/>
  <c r="AD751" i="14"/>
  <c r="AF752" i="14"/>
  <c r="AD755" i="14"/>
  <c r="AF756" i="14"/>
  <c r="AD759" i="14"/>
  <c r="AF760" i="14"/>
  <c r="AD763" i="14"/>
  <c r="AF764" i="14"/>
  <c r="AD767" i="14"/>
  <c r="AF768" i="14"/>
  <c r="AD771" i="14"/>
  <c r="AF772" i="14"/>
  <c r="AD775" i="14"/>
  <c r="AF776" i="14"/>
  <c r="AD779" i="14"/>
  <c r="AF780" i="14"/>
  <c r="AD783" i="14"/>
  <c r="AF784" i="14"/>
  <c r="AD787" i="14"/>
  <c r="AF788" i="14"/>
  <c r="AD791" i="14"/>
  <c r="AF792" i="14"/>
  <c r="AD795" i="14"/>
  <c r="AF796" i="14"/>
  <c r="AD799" i="14"/>
  <c r="AF800" i="14"/>
  <c r="AD803" i="14"/>
  <c r="AF804" i="14"/>
  <c r="AD807" i="14"/>
  <c r="AF808" i="14"/>
  <c r="AD811" i="14"/>
  <c r="AF812" i="14"/>
  <c r="AD815" i="14"/>
  <c r="AF816" i="14"/>
  <c r="AD819" i="14"/>
  <c r="AF820" i="14"/>
  <c r="AD823" i="14"/>
  <c r="AF824" i="14"/>
  <c r="AD827" i="14"/>
  <c r="AF828" i="14"/>
  <c r="AD831" i="14"/>
  <c r="AF832" i="14"/>
  <c r="AD835" i="14"/>
  <c r="AF836" i="14"/>
  <c r="AD839" i="14"/>
  <c r="AF840" i="14"/>
  <c r="AD843" i="14"/>
  <c r="AF844" i="14"/>
  <c r="AD847" i="14"/>
  <c r="AF848" i="14"/>
  <c r="AD851" i="14"/>
  <c r="AF852" i="14"/>
  <c r="AD855" i="14"/>
  <c r="AF856" i="14"/>
  <c r="AD859" i="14"/>
  <c r="AF860" i="14"/>
  <c r="AD863" i="14"/>
  <c r="AF864" i="14"/>
  <c r="AD867" i="14"/>
  <c r="AF868" i="14"/>
  <c r="AD871" i="14"/>
  <c r="AF872" i="14"/>
  <c r="AD875" i="14"/>
  <c r="AF876" i="14"/>
  <c r="AD879" i="14"/>
  <c r="AF880" i="14"/>
  <c r="AD883" i="14"/>
  <c r="AF884" i="14"/>
  <c r="AD887" i="14"/>
  <c r="AF888" i="14"/>
  <c r="AD891" i="14"/>
  <c r="AF892" i="14"/>
  <c r="AD895" i="14"/>
  <c r="AF896" i="14"/>
  <c r="AD899" i="14"/>
  <c r="AF900" i="14"/>
  <c r="AD903" i="14"/>
  <c r="AF904" i="14"/>
  <c r="AD907" i="14"/>
  <c r="AF908" i="14"/>
  <c r="AD911" i="14"/>
  <c r="AF912" i="14"/>
  <c r="AD915" i="14"/>
  <c r="AF916" i="14"/>
  <c r="AD919" i="14"/>
  <c r="AF920" i="14"/>
  <c r="AD923" i="14"/>
  <c r="AF924" i="14"/>
  <c r="AD927" i="14"/>
  <c r="AF928" i="14"/>
  <c r="AD931" i="14"/>
  <c r="AF932" i="14"/>
  <c r="AD935" i="14"/>
  <c r="AF936" i="14"/>
  <c r="AD939" i="14"/>
  <c r="AF940" i="14"/>
  <c r="AD943" i="14"/>
  <c r="AF944" i="14"/>
  <c r="AD947" i="14"/>
  <c r="AF948" i="14"/>
  <c r="AD951" i="14"/>
  <c r="AF952" i="14"/>
  <c r="AD955" i="14"/>
  <c r="AF956" i="14"/>
  <c r="AD959" i="14"/>
  <c r="AF960" i="14"/>
  <c r="AD963" i="14"/>
  <c r="AF964" i="14"/>
  <c r="AD967" i="14"/>
  <c r="AF968" i="14"/>
  <c r="AD971" i="14"/>
  <c r="AF972" i="14"/>
  <c r="AD975" i="14"/>
  <c r="AF976" i="14"/>
  <c r="AD979" i="14"/>
  <c r="AF980" i="14"/>
  <c r="AD983" i="14"/>
  <c r="AF984" i="14"/>
  <c r="AD987" i="14"/>
  <c r="AF988" i="14"/>
  <c r="AD991" i="14"/>
  <c r="AF992" i="14"/>
  <c r="AD995" i="14"/>
  <c r="AF996" i="14"/>
  <c r="AD999" i="14"/>
  <c r="AF1000" i="14"/>
  <c r="AD1003" i="14"/>
  <c r="AF1004" i="14"/>
  <c r="AI704" i="14"/>
  <c r="AC704" i="14"/>
  <c r="AE704" i="14"/>
  <c r="AI708" i="14"/>
  <c r="AC708" i="14"/>
  <c r="AE708" i="14"/>
  <c r="AI712" i="14"/>
  <c r="AC712" i="14"/>
  <c r="AE712" i="14"/>
  <c r="AI716" i="14"/>
  <c r="AC716" i="14"/>
  <c r="AE716" i="14"/>
  <c r="AI720" i="14"/>
  <c r="AC720" i="14"/>
  <c r="AE720" i="14"/>
  <c r="AI724" i="14"/>
  <c r="AC724" i="14"/>
  <c r="AE724" i="14"/>
  <c r="AI728" i="14"/>
  <c r="AC728" i="14"/>
  <c r="AE728" i="14"/>
  <c r="AI732" i="14"/>
  <c r="AC732" i="14"/>
  <c r="AE732" i="14"/>
  <c r="AI736" i="14"/>
  <c r="AC736" i="14"/>
  <c r="AE736" i="14"/>
  <c r="AI740" i="14"/>
  <c r="AC740" i="14"/>
  <c r="AE740" i="14"/>
  <c r="AI744" i="14"/>
  <c r="AC744" i="14"/>
  <c r="AE744" i="14"/>
  <c r="AI748" i="14"/>
  <c r="AC748" i="14"/>
  <c r="AE748" i="14"/>
  <c r="AI752" i="14"/>
  <c r="AC752" i="14"/>
  <c r="AE752" i="14"/>
  <c r="AI756" i="14"/>
  <c r="AC756" i="14"/>
  <c r="AE756" i="14"/>
  <c r="AI760" i="14"/>
  <c r="AC760" i="14"/>
  <c r="AE760" i="14"/>
  <c r="AI764" i="14"/>
  <c r="AC764" i="14"/>
  <c r="AE764" i="14"/>
  <c r="AI768" i="14"/>
  <c r="AC768" i="14"/>
  <c r="AE768" i="14"/>
  <c r="AI772" i="14"/>
  <c r="AC772" i="14"/>
  <c r="AE772" i="14"/>
  <c r="AI776" i="14"/>
  <c r="AC776" i="14"/>
  <c r="AE776" i="14"/>
  <c r="AI780" i="14"/>
  <c r="AC780" i="14"/>
  <c r="AE780" i="14"/>
  <c r="AI784" i="14"/>
  <c r="AC784" i="14"/>
  <c r="AE784" i="14"/>
  <c r="AI788" i="14"/>
  <c r="AC788" i="14"/>
  <c r="AE788" i="14"/>
  <c r="AI792" i="14"/>
  <c r="AC792" i="14"/>
  <c r="AE792" i="14"/>
  <c r="AI796" i="14"/>
  <c r="AC796" i="14"/>
  <c r="AE796" i="14"/>
  <c r="AI800" i="14"/>
  <c r="AC800" i="14"/>
  <c r="AE800" i="14"/>
  <c r="AI804" i="14"/>
  <c r="AC804" i="14"/>
  <c r="AE804" i="14"/>
  <c r="AI808" i="14"/>
  <c r="AC808" i="14"/>
  <c r="AE808" i="14"/>
  <c r="AI812" i="14"/>
  <c r="AC812" i="14"/>
  <c r="AE812" i="14"/>
  <c r="AI816" i="14"/>
  <c r="AC816" i="14"/>
  <c r="AE816" i="14"/>
  <c r="AI820" i="14"/>
  <c r="AC820" i="14"/>
  <c r="AE820" i="14"/>
  <c r="AI824" i="14"/>
  <c r="AC824" i="14"/>
  <c r="AE824" i="14"/>
  <c r="AI828" i="14"/>
  <c r="AC828" i="14"/>
  <c r="AE828" i="14"/>
  <c r="AI832" i="14"/>
  <c r="AC832" i="14"/>
  <c r="AE832" i="14"/>
  <c r="AI836" i="14"/>
  <c r="AC836" i="14"/>
  <c r="AE836" i="14"/>
  <c r="AI840" i="14"/>
  <c r="AC840" i="14"/>
  <c r="AE840" i="14"/>
  <c r="AI844" i="14"/>
  <c r="AC844" i="14"/>
  <c r="AE844" i="14"/>
  <c r="AI848" i="14"/>
  <c r="AC848" i="14"/>
  <c r="AE848" i="14"/>
  <c r="AI852" i="14"/>
  <c r="AC852" i="14"/>
  <c r="AE852" i="14"/>
  <c r="AI856" i="14"/>
  <c r="AC856" i="14"/>
  <c r="AE856" i="14"/>
  <c r="AI860" i="14"/>
  <c r="AC860" i="14"/>
  <c r="AE860" i="14"/>
  <c r="AI864" i="14"/>
  <c r="AC864" i="14"/>
  <c r="AE864" i="14"/>
  <c r="AI868" i="14"/>
  <c r="AC868" i="14"/>
  <c r="AE868" i="14"/>
  <c r="AI872" i="14"/>
  <c r="AC872" i="14"/>
  <c r="AE872" i="14"/>
  <c r="AI876" i="14"/>
  <c r="AC876" i="14"/>
  <c r="AE876" i="14"/>
  <c r="AI880" i="14"/>
  <c r="AC880" i="14"/>
  <c r="AE880" i="14"/>
  <c r="AI884" i="14"/>
  <c r="AC884" i="14"/>
  <c r="AE884" i="14"/>
  <c r="AI888" i="14"/>
  <c r="AC888" i="14"/>
  <c r="AE888" i="14"/>
  <c r="AI892" i="14"/>
  <c r="AC892" i="14"/>
  <c r="AE892" i="14"/>
  <c r="AI896" i="14"/>
  <c r="AC896" i="14"/>
  <c r="AE896" i="14"/>
  <c r="AI900" i="14"/>
  <c r="AC900" i="14"/>
  <c r="AE900" i="14"/>
  <c r="AI904" i="14"/>
  <c r="AC904" i="14"/>
  <c r="AE904" i="14"/>
  <c r="AI908" i="14"/>
  <c r="AC908" i="14"/>
  <c r="AE908" i="14"/>
  <c r="AI912" i="14"/>
  <c r="AC912" i="14"/>
  <c r="AE912" i="14"/>
  <c r="AI916" i="14"/>
  <c r="AC916" i="14"/>
  <c r="AE916" i="14"/>
  <c r="AI920" i="14"/>
  <c r="AC920" i="14"/>
  <c r="AE920" i="14"/>
  <c r="AI924" i="14"/>
  <c r="AC924" i="14"/>
  <c r="AE924" i="14"/>
  <c r="AI928" i="14"/>
  <c r="AC928" i="14"/>
  <c r="AE928" i="14"/>
  <c r="AI932" i="14"/>
  <c r="AC932" i="14"/>
  <c r="AE932" i="14"/>
  <c r="AI936" i="14"/>
  <c r="AC936" i="14"/>
  <c r="AE936" i="14"/>
  <c r="AI940" i="14"/>
  <c r="AC940" i="14"/>
  <c r="AE940" i="14"/>
  <c r="AI944" i="14"/>
  <c r="AC944" i="14"/>
  <c r="AE944" i="14"/>
  <c r="AI948" i="14"/>
  <c r="AC948" i="14"/>
  <c r="AE948" i="14"/>
  <c r="AI952" i="14"/>
  <c r="AC952" i="14"/>
  <c r="AE952" i="14"/>
  <c r="AI956" i="14"/>
  <c r="AC956" i="14"/>
  <c r="AE956" i="14"/>
  <c r="AI960" i="14"/>
  <c r="AC960" i="14"/>
  <c r="AE960" i="14"/>
  <c r="AI964" i="14"/>
  <c r="AC964" i="14"/>
  <c r="AE964" i="14"/>
  <c r="AI968" i="14"/>
  <c r="AC968" i="14"/>
  <c r="AE968" i="14"/>
  <c r="AI972" i="14"/>
  <c r="AC972" i="14"/>
  <c r="AE972" i="14"/>
  <c r="AI976" i="14"/>
  <c r="AC976" i="14"/>
  <c r="AE976" i="14"/>
  <c r="AI980" i="14"/>
  <c r="AC980" i="14"/>
  <c r="AE980" i="14"/>
  <c r="AI984" i="14"/>
  <c r="AC984" i="14"/>
  <c r="AE984" i="14"/>
  <c r="AH987" i="14"/>
  <c r="AI988" i="14"/>
  <c r="AC988" i="14"/>
  <c r="AE988" i="14"/>
  <c r="AH991" i="14"/>
  <c r="AI992" i="14"/>
  <c r="AC992" i="14"/>
  <c r="AE992" i="14"/>
  <c r="AH995" i="14"/>
  <c r="AI996" i="14"/>
  <c r="AC996" i="14"/>
  <c r="AE996" i="14"/>
  <c r="AH999" i="14"/>
  <c r="AI1000" i="14"/>
  <c r="AC1000" i="14"/>
  <c r="AE1000" i="14"/>
  <c r="AH1003" i="14"/>
  <c r="AI1004" i="14"/>
  <c r="AC1004" i="14"/>
  <c r="AE1004" i="14"/>
  <c r="AF769" i="14"/>
  <c r="AF773" i="14"/>
  <c r="AF777" i="14"/>
  <c r="AF781" i="14"/>
  <c r="AF785" i="14"/>
  <c r="AF789" i="14"/>
  <c r="AF793" i="14"/>
  <c r="AF797" i="14"/>
  <c r="AF801" i="14"/>
  <c r="AF805" i="14"/>
  <c r="AF809" i="14"/>
  <c r="AF813" i="14"/>
  <c r="AF817" i="14"/>
  <c r="AF821" i="14"/>
  <c r="AF825" i="14"/>
  <c r="AF829" i="14"/>
  <c r="AF833" i="14"/>
  <c r="AF837" i="14"/>
  <c r="AF841" i="14"/>
  <c r="AF845" i="14"/>
  <c r="AF849" i="14"/>
  <c r="AF853" i="14"/>
  <c r="AF857" i="14"/>
  <c r="AF861" i="14"/>
  <c r="AF865" i="14"/>
  <c r="AF869" i="14"/>
  <c r="AF873" i="14"/>
  <c r="AF877" i="14"/>
  <c r="AF881" i="14"/>
  <c r="AF885" i="14"/>
  <c r="AF889" i="14"/>
  <c r="AF893" i="14"/>
  <c r="AF897" i="14"/>
  <c r="AF901" i="14"/>
  <c r="AF905" i="14"/>
  <c r="AF909" i="14"/>
  <c r="AF913" i="14"/>
  <c r="AF917" i="14"/>
  <c r="AF921" i="14"/>
  <c r="AF925" i="14"/>
  <c r="AF929" i="14"/>
  <c r="AF933" i="14"/>
  <c r="AF937" i="14"/>
  <c r="AF941" i="14"/>
  <c r="AF945" i="14"/>
  <c r="AF949" i="14"/>
  <c r="AF953" i="14"/>
  <c r="AF957" i="14"/>
  <c r="AF961" i="14"/>
  <c r="AF965" i="14"/>
  <c r="AF969" i="14"/>
  <c r="AF973" i="14"/>
  <c r="AF977" i="14"/>
  <c r="AF981" i="14"/>
  <c r="AF985" i="14"/>
  <c r="AF989" i="14"/>
  <c r="AF993" i="14"/>
  <c r="AF997" i="14"/>
  <c r="AF1001" i="14"/>
  <c r="AD1004" i="14"/>
  <c r="A8" i="11"/>
  <c r="A7" i="11"/>
  <c r="A6" i="11"/>
  <c r="A5" i="11"/>
  <c r="A4" i="11"/>
  <c r="A3" i="11"/>
  <c r="AI153" i="14" l="1"/>
  <c r="AI82" i="14"/>
  <c r="AI16" i="14"/>
  <c r="AI239" i="14"/>
  <c r="AI207" i="14"/>
  <c r="AI175" i="14"/>
  <c r="AI221" i="14"/>
  <c r="AI212" i="14"/>
  <c r="AI200" i="14"/>
  <c r="AI177" i="14"/>
  <c r="AI109" i="14"/>
  <c r="AI149" i="14"/>
  <c r="AI126" i="14"/>
  <c r="AI201" i="14"/>
  <c r="AI77" i="14"/>
  <c r="AI61" i="14"/>
  <c r="AI237" i="14"/>
  <c r="AI252" i="14"/>
  <c r="AI28" i="14"/>
  <c r="AI50" i="14"/>
  <c r="AI158" i="14"/>
  <c r="AI197" i="14"/>
  <c r="AI65" i="14"/>
  <c r="AI248" i="14"/>
  <c r="AI232" i="14"/>
  <c r="AI188" i="14"/>
  <c r="AI94" i="14"/>
  <c r="AI62" i="14"/>
  <c r="AI244" i="14"/>
  <c r="AI216" i="14"/>
  <c r="AI143" i="14"/>
  <c r="AI111" i="14"/>
  <c r="AI79" i="14"/>
  <c r="AI160" i="14"/>
  <c r="AI128" i="14"/>
  <c r="AI96" i="14"/>
  <c r="AI64" i="14"/>
  <c r="AI133" i="14"/>
  <c r="AI227" i="14"/>
  <c r="AI195" i="14"/>
  <c r="AI163" i="14"/>
  <c r="AI131" i="14"/>
  <c r="AI99" i="14"/>
  <c r="AI67" i="14"/>
  <c r="AI46" i="14"/>
  <c r="AI246" i="14"/>
  <c r="AI214" i="14"/>
  <c r="AI182" i="14"/>
  <c r="AI90" i="14"/>
  <c r="AI58" i="14"/>
  <c r="AI57" i="14"/>
  <c r="AI25" i="14"/>
  <c r="AI208" i="14"/>
  <c r="AI180" i="14"/>
  <c r="AI257" i="14"/>
  <c r="AI236" i="14"/>
  <c r="AI196" i="14"/>
  <c r="AI148" i="14"/>
  <c r="AI116" i="14"/>
  <c r="AI84" i="14"/>
  <c r="AI52" i="14"/>
  <c r="AI129" i="14"/>
  <c r="AI247" i="14"/>
  <c r="AI215" i="14"/>
  <c r="AI183" i="14"/>
  <c r="AI151" i="14"/>
  <c r="AI119" i="14"/>
  <c r="AI87" i="14"/>
  <c r="AI55" i="14"/>
  <c r="AI234" i="14"/>
  <c r="AI202" i="14"/>
  <c r="AI170" i="14"/>
  <c r="AI138" i="14"/>
  <c r="AI106" i="14"/>
  <c r="AI74" i="14"/>
  <c r="AI125" i="14"/>
  <c r="AI181" i="14"/>
  <c r="AI8" i="14"/>
  <c r="AI220" i="14"/>
  <c r="AI192" i="14"/>
  <c r="AI168" i="14"/>
  <c r="AI136" i="14"/>
  <c r="AI104" i="14"/>
  <c r="AI72" i="14"/>
  <c r="AI105" i="14"/>
  <c r="AI235" i="14"/>
  <c r="AI203" i="14"/>
  <c r="AI171" i="14"/>
  <c r="AI139" i="14"/>
  <c r="AI107" i="14"/>
  <c r="AI86" i="14"/>
  <c r="AI75" i="14"/>
  <c r="AI54" i="14"/>
  <c r="AI145" i="14"/>
  <c r="AI254" i="14"/>
  <c r="AI222" i="14"/>
  <c r="AI190" i="14"/>
  <c r="AI157" i="14"/>
  <c r="AI69" i="14"/>
  <c r="AI93" i="14"/>
  <c r="AI209" i="14"/>
  <c r="AI117" i="14"/>
  <c r="AI85" i="14"/>
  <c r="AI189" i="14"/>
  <c r="AI53" i="14"/>
  <c r="AI124" i="14"/>
  <c r="AI92" i="14"/>
  <c r="AI60" i="14"/>
  <c r="AI97" i="14"/>
  <c r="AI255" i="14"/>
  <c r="AI223" i="14"/>
  <c r="AI191" i="14"/>
  <c r="AI159" i="14"/>
  <c r="AI127" i="14"/>
  <c r="AI95" i="14"/>
  <c r="AI63" i="14"/>
  <c r="AI42" i="14"/>
  <c r="AI253" i="14"/>
  <c r="AI242" i="14"/>
  <c r="AI210" i="14"/>
  <c r="AI178" i="14"/>
  <c r="AI166" i="14"/>
  <c r="AI146" i="14"/>
  <c r="AI134" i="14"/>
  <c r="AI114" i="14"/>
  <c r="AI102" i="14"/>
  <c r="AI70" i="14"/>
  <c r="AI22" i="14"/>
  <c r="AI113" i="14"/>
  <c r="AI20" i="14"/>
  <c r="AI165" i="14"/>
  <c r="AI49" i="14"/>
  <c r="AI256" i="14"/>
  <c r="AI204" i="14"/>
  <c r="AI176" i="14"/>
  <c r="AI144" i="14"/>
  <c r="AI112" i="14"/>
  <c r="AI80" i="14"/>
  <c r="AI81" i="14"/>
  <c r="AI31" i="14"/>
  <c r="AI185" i="14"/>
  <c r="AI243" i="14"/>
  <c r="AI211" i="14"/>
  <c r="AI179" i="14"/>
  <c r="AI147" i="14"/>
  <c r="AI115" i="14"/>
  <c r="AI83" i="14"/>
  <c r="AI51" i="14"/>
  <c r="AI249" i="14"/>
  <c r="AI101" i="14"/>
  <c r="AI245" i="14"/>
  <c r="AI121" i="14"/>
  <c r="AI230" i="14"/>
  <c r="AI198" i="14"/>
  <c r="AI169" i="14"/>
  <c r="AI173" i="14"/>
  <c r="AI73" i="14"/>
  <c r="AI33" i="14"/>
  <c r="AI161" i="14"/>
  <c r="AI164" i="14"/>
  <c r="AI132" i="14"/>
  <c r="AI100" i="14"/>
  <c r="AI68" i="14"/>
  <c r="AI6" i="14"/>
  <c r="AI231" i="14"/>
  <c r="AI199" i="14"/>
  <c r="AI167" i="14"/>
  <c r="AI135" i="14"/>
  <c r="AI103" i="14"/>
  <c r="AI71" i="14"/>
  <c r="AI18" i="14"/>
  <c r="AI225" i="14"/>
  <c r="AI89" i="14"/>
  <c r="AI241" i="14"/>
  <c r="AI250" i="14"/>
  <c r="AI218" i="14"/>
  <c r="AI186" i="14"/>
  <c r="AI154" i="14"/>
  <c r="AI142" i="14"/>
  <c r="AI122" i="14"/>
  <c r="AI110" i="14"/>
  <c r="AI98" i="14"/>
  <c r="AI66" i="14"/>
  <c r="AI217" i="14"/>
  <c r="AI240" i="14"/>
  <c r="AI228" i="14"/>
  <c r="AI152" i="14"/>
  <c r="AI120" i="14"/>
  <c r="AI88" i="14"/>
  <c r="AI56" i="14"/>
  <c r="AI251" i="14"/>
  <c r="AI219" i="14"/>
  <c r="AI187" i="14"/>
  <c r="AI155" i="14"/>
  <c r="AI123" i="14"/>
  <c r="AI91" i="14"/>
  <c r="AI59" i="14"/>
  <c r="AI38" i="14"/>
  <c r="AI238" i="14"/>
  <c r="AI206" i="14"/>
  <c r="AI174" i="14"/>
  <c r="AI193" i="14"/>
  <c r="AI224" i="14"/>
  <c r="AI172" i="14"/>
  <c r="AI140" i="14"/>
  <c r="AI108" i="14"/>
  <c r="AI76" i="14"/>
  <c r="AI141" i="14"/>
  <c r="AI213" i="14"/>
  <c r="AI205" i="14"/>
  <c r="AI258" i="14"/>
  <c r="AI226" i="14"/>
  <c r="AI194" i="14"/>
  <c r="AI162" i="14"/>
  <c r="AI150" i="14"/>
  <c r="AI130" i="14"/>
  <c r="AI118" i="14"/>
  <c r="AI78" i="14"/>
  <c r="AI233" i="14"/>
  <c r="AI21" i="14"/>
  <c r="AI29" i="14"/>
  <c r="AI41" i="14"/>
  <c r="AI44" i="14"/>
  <c r="AI24" i="14"/>
  <c r="AI39" i="14"/>
  <c r="AI27" i="14"/>
  <c r="AI30" i="14"/>
  <c r="AI32" i="14"/>
  <c r="AI15" i="14"/>
  <c r="AI14" i="14"/>
  <c r="AI36" i="14"/>
  <c r="AI35" i="14"/>
  <c r="AI23" i="14"/>
  <c r="AI26" i="14"/>
  <c r="AI40" i="14"/>
  <c r="AI45" i="14"/>
  <c r="AI37" i="14"/>
  <c r="AI34" i="14"/>
  <c r="AI48" i="14"/>
  <c r="AI17" i="14"/>
  <c r="AI12" i="14"/>
  <c r="AI47" i="14"/>
  <c r="AI43" i="14"/>
  <c r="AI19" i="14"/>
  <c r="AI5" i="14"/>
  <c r="AI10" i="14"/>
  <c r="AI4" i="14"/>
  <c r="AI9" i="14"/>
  <c r="AI11" i="14"/>
  <c r="AI7" i="14"/>
  <c r="AI13" i="14"/>
  <c r="N42" i="2"/>
  <c r="N41" i="2"/>
  <c r="AH3" i="7"/>
  <c r="AG3" i="7"/>
  <c r="AF3" i="7"/>
  <c r="AE3" i="7"/>
  <c r="AD3" i="7"/>
  <c r="AC3" i="7"/>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D1003" i="7"/>
  <c r="C1003" i="7"/>
  <c r="B1003" i="7"/>
  <c r="A1003" i="7"/>
  <c r="AC1003" i="7" s="1"/>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AH1002" i="7" s="1"/>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AC1004" i="7" l="1"/>
  <c r="AC1001" i="7"/>
  <c r="AC1002" i="7"/>
  <c r="AG1002" i="7"/>
  <c r="AE1004" i="7"/>
  <c r="AD1003" i="7"/>
  <c r="AF1004" i="7"/>
  <c r="AE1003" i="7"/>
  <c r="AF1001" i="7"/>
  <c r="AD1004" i="7"/>
  <c r="AH1003" i="7"/>
  <c r="AE1001" i="7"/>
  <c r="AG1003" i="7"/>
  <c r="AH1004" i="7"/>
  <c r="AD1001" i="7"/>
  <c r="AH1001" i="7"/>
  <c r="AE1002" i="7"/>
  <c r="AG1004" i="7"/>
  <c r="AF1002" i="7"/>
  <c r="AD1002" i="7"/>
  <c r="AF1003" i="7"/>
  <c r="AG1001" i="7"/>
  <c r="P5" i="4"/>
  <c r="M5" i="4"/>
  <c r="J5" i="4"/>
  <c r="G5" i="4"/>
  <c r="I5" i="3"/>
  <c r="I6" i="3"/>
  <c r="I7" i="3"/>
  <c r="I8" i="3"/>
  <c r="I9" i="3"/>
  <c r="I10" i="3"/>
  <c r="H28" i="2"/>
  <c r="H17" i="2"/>
  <c r="H12" i="2"/>
  <c r="H5" i="2"/>
  <c r="H20" i="2"/>
  <c r="H9" i="2"/>
  <c r="H8" i="2"/>
  <c r="H7" i="2"/>
  <c r="H21" i="2"/>
  <c r="H19" i="2"/>
  <c r="H13" i="2"/>
  <c r="H10" i="2"/>
  <c r="H25" i="2"/>
  <c r="H24" i="2"/>
  <c r="H22" i="2"/>
  <c r="H11" i="2"/>
  <c r="H23" i="2"/>
  <c r="H15" i="2"/>
  <c r="H6" i="2"/>
  <c r="H4" i="2"/>
  <c r="H14" i="2"/>
  <c r="H16" i="2"/>
  <c r="H18" i="2"/>
  <c r="H27" i="2"/>
  <c r="H26" i="2"/>
  <c r="G3" i="2"/>
  <c r="G4" i="2"/>
  <c r="G5" i="2"/>
  <c r="G6" i="2"/>
  <c r="G7" i="2"/>
  <c r="G8" i="2"/>
  <c r="G9" i="2"/>
  <c r="G10" i="2"/>
  <c r="G11" i="2"/>
  <c r="G12" i="2"/>
  <c r="G13" i="2"/>
  <c r="G14" i="2"/>
  <c r="G15" i="2"/>
  <c r="G16" i="2"/>
  <c r="G17" i="2"/>
  <c r="G18" i="2"/>
  <c r="G19" i="2"/>
  <c r="G20" i="2"/>
  <c r="G21" i="2"/>
  <c r="G22" i="2"/>
  <c r="G23" i="2"/>
  <c r="G24" i="2"/>
  <c r="G25" i="2"/>
  <c r="G26" i="2"/>
  <c r="G27" i="2"/>
  <c r="G28" i="2"/>
  <c r="F3" i="2"/>
  <c r="F4" i="2"/>
  <c r="F5" i="2"/>
  <c r="F6" i="2"/>
  <c r="F7" i="2"/>
  <c r="F8" i="2"/>
  <c r="F9" i="2"/>
  <c r="F10" i="2"/>
  <c r="F11" i="2"/>
  <c r="F12" i="2"/>
  <c r="F13" i="2"/>
  <c r="F14" i="2"/>
  <c r="I14" i="2" s="1" a="1"/>
  <c r="I14" i="2" s="1"/>
  <c r="F15" i="2"/>
  <c r="F16" i="2"/>
  <c r="F17" i="2"/>
  <c r="F18" i="2"/>
  <c r="F19" i="2"/>
  <c r="F20" i="2"/>
  <c r="F21" i="2"/>
  <c r="F22" i="2"/>
  <c r="I22" i="2" s="1" a="1"/>
  <c r="I22" i="2" s="1"/>
  <c r="F23" i="2"/>
  <c r="F24" i="2"/>
  <c r="F25" i="2"/>
  <c r="F26" i="2"/>
  <c r="I26" i="2" s="1" a="1"/>
  <c r="I26" i="2" s="1"/>
  <c r="F27" i="2"/>
  <c r="F28" i="2"/>
  <c r="I18" i="2" l="1" a="1"/>
  <c r="I18" i="2" s="1"/>
  <c r="I5" i="2" a="1"/>
  <c r="I5" i="2" s="1"/>
  <c r="F66" i="2" a="1"/>
  <c r="F66" i="2" s="1"/>
  <c r="I17" i="2" a="1"/>
  <c r="I17" i="2" s="1"/>
  <c r="I25" i="2" a="1"/>
  <c r="I25" i="2" s="1"/>
  <c r="I24" i="2" a="1"/>
  <c r="I24" i="2" s="1"/>
  <c r="I16" i="2" a="1"/>
  <c r="I16" i="2" s="1"/>
  <c r="K26" i="18"/>
  <c r="K24" i="18"/>
  <c r="I7" i="2" a="1"/>
  <c r="I7" i="2" s="1"/>
  <c r="K16" i="18"/>
  <c r="K22" i="18"/>
  <c r="K14" i="18"/>
  <c r="K5" i="18"/>
  <c r="K18" i="18"/>
  <c r="K25" i="18"/>
  <c r="I9" i="2" a="1"/>
  <c r="I9" i="2" s="1"/>
  <c r="K17" i="18"/>
  <c r="I8" i="2" a="1"/>
  <c r="I8" i="2" s="1"/>
  <c r="I10" i="2" a="1"/>
  <c r="I10" i="2" s="1"/>
  <c r="I15" i="2" a="1"/>
  <c r="I15" i="2" s="1"/>
  <c r="I6" i="2" a="1"/>
  <c r="I6" i="2" s="1"/>
  <c r="I13" i="2" a="1"/>
  <c r="I13" i="2" s="1"/>
  <c r="I28" i="2" a="1"/>
  <c r="I28" i="2" s="1"/>
  <c r="I20" i="2" a="1"/>
  <c r="I20" i="2" s="1"/>
  <c r="I12" i="2" a="1"/>
  <c r="I12" i="2" s="1"/>
  <c r="I4" i="2" a="1"/>
  <c r="I4" i="2" s="1"/>
  <c r="I23" i="2" a="1"/>
  <c r="I23" i="2" s="1"/>
  <c r="I21" i="2" a="1"/>
  <c r="I21" i="2" s="1"/>
  <c r="I27" i="2" a="1"/>
  <c r="I27" i="2" s="1"/>
  <c r="I19" i="2" a="1"/>
  <c r="I19" i="2" s="1"/>
  <c r="I11" i="2" a="1"/>
  <c r="I11" i="2" s="1"/>
  <c r="I3" i="2" a="1"/>
  <c r="I3" i="2" s="1"/>
  <c r="B20" i="18"/>
  <c r="J7" i="18"/>
  <c r="J18" i="18"/>
  <c r="J22" i="18"/>
  <c r="J8" i="18"/>
  <c r="B25" i="18"/>
  <c r="B22" i="18"/>
  <c r="B13" i="18"/>
  <c r="B23" i="18"/>
  <c r="B7" i="18"/>
  <c r="J16" i="18"/>
  <c r="J24" i="18"/>
  <c r="J9" i="18"/>
  <c r="B28" i="18"/>
  <c r="B4" i="18"/>
  <c r="B14" i="18"/>
  <c r="B6" i="18"/>
  <c r="J14" i="18"/>
  <c r="J25" i="18"/>
  <c r="J20" i="18"/>
  <c r="J27" i="18"/>
  <c r="B3" i="18"/>
  <c r="B21" i="18"/>
  <c r="B5" i="18"/>
  <c r="J4" i="18"/>
  <c r="J10" i="18"/>
  <c r="J5" i="18"/>
  <c r="B15" i="18"/>
  <c r="B18" i="18"/>
  <c r="B12" i="18"/>
  <c r="J6" i="18"/>
  <c r="J13" i="18"/>
  <c r="J12" i="18"/>
  <c r="B10" i="18"/>
  <c r="B17" i="18"/>
  <c r="B9" i="18"/>
  <c r="B27" i="18"/>
  <c r="B19" i="18"/>
  <c r="B11" i="18"/>
  <c r="J15" i="18"/>
  <c r="J19" i="18"/>
  <c r="J17" i="18"/>
  <c r="J11" i="18"/>
  <c r="B24" i="18"/>
  <c r="B16" i="18"/>
  <c r="B8" i="18"/>
  <c r="B26" i="18"/>
  <c r="J26" i="18"/>
  <c r="J23" i="18"/>
  <c r="J21" i="18"/>
  <c r="J28" i="18"/>
  <c r="D30" i="3"/>
  <c r="D29" i="3"/>
  <c r="D28" i="3"/>
  <c r="D27" i="3"/>
  <c r="D26" i="3"/>
  <c r="D25" i="3"/>
  <c r="D24" i="3"/>
  <c r="D23" i="3"/>
  <c r="D22" i="3"/>
  <c r="D21" i="3"/>
  <c r="D20" i="3"/>
  <c r="D19" i="3"/>
  <c r="D18" i="3"/>
  <c r="D17" i="3"/>
  <c r="D16" i="3"/>
  <c r="D15" i="3"/>
  <c r="D14" i="3"/>
  <c r="D13" i="3"/>
  <c r="D12" i="3"/>
  <c r="D11" i="3"/>
  <c r="D10" i="3"/>
  <c r="D9" i="3"/>
  <c r="D8" i="3"/>
  <c r="D6" i="3"/>
  <c r="D5" i="3"/>
  <c r="L14" i="3" l="1"/>
  <c r="L15" i="3" s="1"/>
  <c r="L16" i="3" s="1"/>
  <c r="L17" i="3" s="1"/>
  <c r="L5" i="3"/>
  <c r="L6" i="3" s="1"/>
  <c r="L7" i="3" s="1"/>
  <c r="L8" i="3" s="1"/>
  <c r="L9" i="3" s="1"/>
  <c r="L10" i="3" s="1"/>
  <c r="K9" i="18"/>
  <c r="K19" i="18"/>
  <c r="K13" i="18"/>
  <c r="K27" i="18"/>
  <c r="K6" i="18"/>
  <c r="K11" i="18"/>
  <c r="K21" i="18"/>
  <c r="K23" i="18"/>
  <c r="K10" i="18"/>
  <c r="K28" i="18"/>
  <c r="K15" i="18"/>
  <c r="K8" i="18"/>
  <c r="K7" i="18"/>
  <c r="K12" i="18"/>
  <c r="K20" i="18"/>
  <c r="K4" i="18" l="1"/>
  <c r="M3" i="18" s="1" a="1"/>
  <c r="Z1000" i="7"/>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AC997" i="7" s="1"/>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AC993" i="7" s="1"/>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AC989" i="7" s="1"/>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AC985" i="7" s="1"/>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AC981" i="7" s="1"/>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AC977" i="7" s="1"/>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AC973" i="7" s="1"/>
  <c r="Z972" i="7"/>
  <c r="Y972" i="7"/>
  <c r="X972" i="7"/>
  <c r="W972" i="7"/>
  <c r="V972" i="7"/>
  <c r="U972" i="7"/>
  <c r="T972" i="7"/>
  <c r="S972" i="7"/>
  <c r="R972" i="7"/>
  <c r="Q972" i="7"/>
  <c r="P972" i="7"/>
  <c r="O972" i="7"/>
  <c r="N972" i="7"/>
  <c r="M972" i="7"/>
  <c r="L972" i="7"/>
  <c r="K972" i="7"/>
  <c r="J972" i="7"/>
  <c r="I972" i="7"/>
  <c r="H972" i="7"/>
  <c r="G972" i="7"/>
  <c r="F972" i="7"/>
  <c r="E972" i="7"/>
  <c r="D972" i="7"/>
  <c r="C972" i="7"/>
  <c r="AH972" i="7" s="1"/>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AC969" i="7" s="1"/>
  <c r="Z968" i="7"/>
  <c r="Y968" i="7"/>
  <c r="X968" i="7"/>
  <c r="W968" i="7"/>
  <c r="V968" i="7"/>
  <c r="U968" i="7"/>
  <c r="T968" i="7"/>
  <c r="S968" i="7"/>
  <c r="R968" i="7"/>
  <c r="Q968" i="7"/>
  <c r="P968" i="7"/>
  <c r="O968" i="7"/>
  <c r="N968" i="7"/>
  <c r="M968" i="7"/>
  <c r="L968" i="7"/>
  <c r="K968" i="7"/>
  <c r="J968" i="7"/>
  <c r="I968" i="7"/>
  <c r="H968" i="7"/>
  <c r="G968" i="7"/>
  <c r="F968" i="7"/>
  <c r="E968" i="7"/>
  <c r="D968" i="7"/>
  <c r="C968" i="7"/>
  <c r="AH968" i="7" s="1"/>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AC965" i="7" s="1"/>
  <c r="Z964" i="7"/>
  <c r="Y964" i="7"/>
  <c r="X964" i="7"/>
  <c r="W964" i="7"/>
  <c r="V964" i="7"/>
  <c r="U964" i="7"/>
  <c r="T964" i="7"/>
  <c r="S964" i="7"/>
  <c r="R964" i="7"/>
  <c r="Q964" i="7"/>
  <c r="P964" i="7"/>
  <c r="O964" i="7"/>
  <c r="N964" i="7"/>
  <c r="M964" i="7"/>
  <c r="L964" i="7"/>
  <c r="K964" i="7"/>
  <c r="J964" i="7"/>
  <c r="I964" i="7"/>
  <c r="H964" i="7"/>
  <c r="G964" i="7"/>
  <c r="F964" i="7"/>
  <c r="E964" i="7"/>
  <c r="D964" i="7"/>
  <c r="C964" i="7"/>
  <c r="AH964" i="7" s="1"/>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AC961" i="7" s="1"/>
  <c r="Z960" i="7"/>
  <c r="Y960" i="7"/>
  <c r="X960" i="7"/>
  <c r="W960" i="7"/>
  <c r="V960" i="7"/>
  <c r="U960" i="7"/>
  <c r="T960" i="7"/>
  <c r="S960" i="7"/>
  <c r="R960" i="7"/>
  <c r="Q960" i="7"/>
  <c r="P960" i="7"/>
  <c r="O960" i="7"/>
  <c r="N960" i="7"/>
  <c r="M960" i="7"/>
  <c r="L960" i="7"/>
  <c r="K960" i="7"/>
  <c r="J960" i="7"/>
  <c r="I960" i="7"/>
  <c r="H960" i="7"/>
  <c r="G960" i="7"/>
  <c r="F960" i="7"/>
  <c r="E960" i="7"/>
  <c r="D960" i="7"/>
  <c r="C960" i="7"/>
  <c r="AH960" i="7" s="1"/>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AC957" i="7" s="1"/>
  <c r="Z956" i="7"/>
  <c r="Y956" i="7"/>
  <c r="X956" i="7"/>
  <c r="W956" i="7"/>
  <c r="V956" i="7"/>
  <c r="U956" i="7"/>
  <c r="T956" i="7"/>
  <c r="S956" i="7"/>
  <c r="R956" i="7"/>
  <c r="Q956" i="7"/>
  <c r="P956" i="7"/>
  <c r="O956" i="7"/>
  <c r="N956" i="7"/>
  <c r="M956" i="7"/>
  <c r="L956" i="7"/>
  <c r="K956" i="7"/>
  <c r="J956" i="7"/>
  <c r="I956" i="7"/>
  <c r="H956" i="7"/>
  <c r="G956" i="7"/>
  <c r="F956" i="7"/>
  <c r="E956" i="7"/>
  <c r="D956" i="7"/>
  <c r="C956" i="7"/>
  <c r="AH956" i="7" s="1"/>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AC953" i="7" s="1"/>
  <c r="Z952" i="7"/>
  <c r="Y952" i="7"/>
  <c r="X952" i="7"/>
  <c r="W952" i="7"/>
  <c r="V952" i="7"/>
  <c r="U952" i="7"/>
  <c r="T952" i="7"/>
  <c r="S952" i="7"/>
  <c r="R952" i="7"/>
  <c r="Q952" i="7"/>
  <c r="P952" i="7"/>
  <c r="O952" i="7"/>
  <c r="N952" i="7"/>
  <c r="M952" i="7"/>
  <c r="L952" i="7"/>
  <c r="K952" i="7"/>
  <c r="J952" i="7"/>
  <c r="I952" i="7"/>
  <c r="H952" i="7"/>
  <c r="G952" i="7"/>
  <c r="F952" i="7"/>
  <c r="E952" i="7"/>
  <c r="D952" i="7"/>
  <c r="C952" i="7"/>
  <c r="AH952" i="7" s="1"/>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AC949" i="7" s="1"/>
  <c r="Z948" i="7"/>
  <c r="Y948" i="7"/>
  <c r="X948" i="7"/>
  <c r="W948" i="7"/>
  <c r="V948" i="7"/>
  <c r="U948" i="7"/>
  <c r="T948" i="7"/>
  <c r="S948" i="7"/>
  <c r="R948" i="7"/>
  <c r="Q948" i="7"/>
  <c r="P948" i="7"/>
  <c r="O948" i="7"/>
  <c r="N948" i="7"/>
  <c r="M948" i="7"/>
  <c r="L948" i="7"/>
  <c r="K948" i="7"/>
  <c r="J948" i="7"/>
  <c r="I948" i="7"/>
  <c r="H948" i="7"/>
  <c r="G948" i="7"/>
  <c r="F948" i="7"/>
  <c r="E948" i="7"/>
  <c r="D948" i="7"/>
  <c r="C948" i="7"/>
  <c r="AH948" i="7" s="1"/>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AC945" i="7" s="1"/>
  <c r="Z944" i="7"/>
  <c r="Y944" i="7"/>
  <c r="X944" i="7"/>
  <c r="W944" i="7"/>
  <c r="V944" i="7"/>
  <c r="U944" i="7"/>
  <c r="T944" i="7"/>
  <c r="S944" i="7"/>
  <c r="R944" i="7"/>
  <c r="Q944" i="7"/>
  <c r="P944" i="7"/>
  <c r="O944" i="7"/>
  <c r="N944" i="7"/>
  <c r="M944" i="7"/>
  <c r="L944" i="7"/>
  <c r="K944" i="7"/>
  <c r="J944" i="7"/>
  <c r="I944" i="7"/>
  <c r="H944" i="7"/>
  <c r="G944" i="7"/>
  <c r="F944" i="7"/>
  <c r="E944" i="7"/>
  <c r="D944" i="7"/>
  <c r="C944" i="7"/>
  <c r="AH944" i="7" s="1"/>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AC941" i="7" s="1"/>
  <c r="Z940" i="7"/>
  <c r="Y940" i="7"/>
  <c r="X940" i="7"/>
  <c r="W940" i="7"/>
  <c r="V940" i="7"/>
  <c r="U940" i="7"/>
  <c r="T940" i="7"/>
  <c r="S940" i="7"/>
  <c r="R940" i="7"/>
  <c r="Q940" i="7"/>
  <c r="P940" i="7"/>
  <c r="O940" i="7"/>
  <c r="N940" i="7"/>
  <c r="M940" i="7"/>
  <c r="L940" i="7"/>
  <c r="K940" i="7"/>
  <c r="J940" i="7"/>
  <c r="I940" i="7"/>
  <c r="H940" i="7"/>
  <c r="G940" i="7"/>
  <c r="F940" i="7"/>
  <c r="E940" i="7"/>
  <c r="D940" i="7"/>
  <c r="C940" i="7"/>
  <c r="AH940" i="7" s="1"/>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AC937" i="7" s="1"/>
  <c r="Z936" i="7"/>
  <c r="Y936" i="7"/>
  <c r="X936" i="7"/>
  <c r="W936" i="7"/>
  <c r="V936" i="7"/>
  <c r="U936" i="7"/>
  <c r="T936" i="7"/>
  <c r="S936" i="7"/>
  <c r="R936" i="7"/>
  <c r="Q936" i="7"/>
  <c r="P936" i="7"/>
  <c r="O936" i="7"/>
  <c r="N936" i="7"/>
  <c r="M936" i="7"/>
  <c r="L936" i="7"/>
  <c r="K936" i="7"/>
  <c r="J936" i="7"/>
  <c r="I936" i="7"/>
  <c r="H936" i="7"/>
  <c r="G936" i="7"/>
  <c r="F936" i="7"/>
  <c r="E936" i="7"/>
  <c r="D936" i="7"/>
  <c r="C936" i="7"/>
  <c r="AH936" i="7" s="1"/>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AC933" i="7" s="1"/>
  <c r="Z932" i="7"/>
  <c r="Y932" i="7"/>
  <c r="X932" i="7"/>
  <c r="W932" i="7"/>
  <c r="V932" i="7"/>
  <c r="U932" i="7"/>
  <c r="T932" i="7"/>
  <c r="S932" i="7"/>
  <c r="R932" i="7"/>
  <c r="Q932" i="7"/>
  <c r="P932" i="7"/>
  <c r="O932" i="7"/>
  <c r="N932" i="7"/>
  <c r="M932" i="7"/>
  <c r="L932" i="7"/>
  <c r="K932" i="7"/>
  <c r="J932" i="7"/>
  <c r="I932" i="7"/>
  <c r="H932" i="7"/>
  <c r="G932" i="7"/>
  <c r="F932" i="7"/>
  <c r="E932" i="7"/>
  <c r="D932" i="7"/>
  <c r="C932" i="7"/>
  <c r="AH932" i="7" s="1"/>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AC929" i="7" s="1"/>
  <c r="Z928" i="7"/>
  <c r="Y928" i="7"/>
  <c r="X928" i="7"/>
  <c r="W928" i="7"/>
  <c r="V928" i="7"/>
  <c r="U928" i="7"/>
  <c r="T928" i="7"/>
  <c r="S928" i="7"/>
  <c r="R928" i="7"/>
  <c r="Q928" i="7"/>
  <c r="P928" i="7"/>
  <c r="O928" i="7"/>
  <c r="N928" i="7"/>
  <c r="M928" i="7"/>
  <c r="L928" i="7"/>
  <c r="K928" i="7"/>
  <c r="J928" i="7"/>
  <c r="I928" i="7"/>
  <c r="H928" i="7"/>
  <c r="G928" i="7"/>
  <c r="F928" i="7"/>
  <c r="E928" i="7"/>
  <c r="D928" i="7"/>
  <c r="C928" i="7"/>
  <c r="AH928" i="7" s="1"/>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AC925" i="7" s="1"/>
  <c r="Z924" i="7"/>
  <c r="Y924" i="7"/>
  <c r="X924" i="7"/>
  <c r="W924" i="7"/>
  <c r="V924" i="7"/>
  <c r="U924" i="7"/>
  <c r="T924" i="7"/>
  <c r="S924" i="7"/>
  <c r="R924" i="7"/>
  <c r="Q924" i="7"/>
  <c r="P924" i="7"/>
  <c r="O924" i="7"/>
  <c r="N924" i="7"/>
  <c r="M924" i="7"/>
  <c r="L924" i="7"/>
  <c r="K924" i="7"/>
  <c r="J924" i="7"/>
  <c r="I924" i="7"/>
  <c r="H924" i="7"/>
  <c r="G924" i="7"/>
  <c r="F924" i="7"/>
  <c r="E924" i="7"/>
  <c r="D924" i="7"/>
  <c r="C924" i="7"/>
  <c r="AH924" i="7" s="1"/>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AC921" i="7" s="1"/>
  <c r="Z920" i="7"/>
  <c r="Y920" i="7"/>
  <c r="X920" i="7"/>
  <c r="W920" i="7"/>
  <c r="V920" i="7"/>
  <c r="U920" i="7"/>
  <c r="T920" i="7"/>
  <c r="S920" i="7"/>
  <c r="R920" i="7"/>
  <c r="Q920" i="7"/>
  <c r="P920" i="7"/>
  <c r="O920" i="7"/>
  <c r="N920" i="7"/>
  <c r="M920" i="7"/>
  <c r="L920" i="7"/>
  <c r="K920" i="7"/>
  <c r="J920" i="7"/>
  <c r="I920" i="7"/>
  <c r="H920" i="7"/>
  <c r="G920" i="7"/>
  <c r="F920" i="7"/>
  <c r="E920" i="7"/>
  <c r="D920" i="7"/>
  <c r="C920" i="7"/>
  <c r="AH920" i="7" s="1"/>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AC917" i="7" s="1"/>
  <c r="Z916" i="7"/>
  <c r="Y916" i="7"/>
  <c r="X916" i="7"/>
  <c r="W916" i="7"/>
  <c r="V916" i="7"/>
  <c r="U916" i="7"/>
  <c r="T916" i="7"/>
  <c r="S916" i="7"/>
  <c r="R916" i="7"/>
  <c r="Q916" i="7"/>
  <c r="P916" i="7"/>
  <c r="O916" i="7"/>
  <c r="N916" i="7"/>
  <c r="M916" i="7"/>
  <c r="L916" i="7"/>
  <c r="K916" i="7"/>
  <c r="J916" i="7"/>
  <c r="I916" i="7"/>
  <c r="H916" i="7"/>
  <c r="G916" i="7"/>
  <c r="F916" i="7"/>
  <c r="E916" i="7"/>
  <c r="D916" i="7"/>
  <c r="C916" i="7"/>
  <c r="AH916" i="7" s="1"/>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AC913" i="7" s="1"/>
  <c r="Z912" i="7"/>
  <c r="Y912" i="7"/>
  <c r="X912" i="7"/>
  <c r="W912" i="7"/>
  <c r="V912" i="7"/>
  <c r="U912" i="7"/>
  <c r="T912" i="7"/>
  <c r="S912" i="7"/>
  <c r="R912" i="7"/>
  <c r="Q912" i="7"/>
  <c r="P912" i="7"/>
  <c r="O912" i="7"/>
  <c r="N912" i="7"/>
  <c r="M912" i="7"/>
  <c r="L912" i="7"/>
  <c r="K912" i="7"/>
  <c r="J912" i="7"/>
  <c r="I912" i="7"/>
  <c r="H912" i="7"/>
  <c r="G912" i="7"/>
  <c r="F912" i="7"/>
  <c r="E912" i="7"/>
  <c r="D912" i="7"/>
  <c r="C912" i="7"/>
  <c r="AH912" i="7" s="1"/>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AC909" i="7" s="1"/>
  <c r="Z908" i="7"/>
  <c r="Y908" i="7"/>
  <c r="X908" i="7"/>
  <c r="W908" i="7"/>
  <c r="V908" i="7"/>
  <c r="U908" i="7"/>
  <c r="T908" i="7"/>
  <c r="S908" i="7"/>
  <c r="R908" i="7"/>
  <c r="Q908" i="7"/>
  <c r="P908" i="7"/>
  <c r="O908" i="7"/>
  <c r="N908" i="7"/>
  <c r="M908" i="7"/>
  <c r="L908" i="7"/>
  <c r="K908" i="7"/>
  <c r="J908" i="7"/>
  <c r="I908" i="7"/>
  <c r="H908" i="7"/>
  <c r="G908" i="7"/>
  <c r="F908" i="7"/>
  <c r="E908" i="7"/>
  <c r="D908" i="7"/>
  <c r="C908" i="7"/>
  <c r="AH908" i="7" s="1"/>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AC905" i="7" s="1"/>
  <c r="Z904" i="7"/>
  <c r="Y904" i="7"/>
  <c r="X904" i="7"/>
  <c r="W904" i="7"/>
  <c r="V904" i="7"/>
  <c r="U904" i="7"/>
  <c r="T904" i="7"/>
  <c r="S904" i="7"/>
  <c r="R904" i="7"/>
  <c r="Q904" i="7"/>
  <c r="P904" i="7"/>
  <c r="O904" i="7"/>
  <c r="N904" i="7"/>
  <c r="M904" i="7"/>
  <c r="L904" i="7"/>
  <c r="K904" i="7"/>
  <c r="J904" i="7"/>
  <c r="I904" i="7"/>
  <c r="H904" i="7"/>
  <c r="G904" i="7"/>
  <c r="F904" i="7"/>
  <c r="E904" i="7"/>
  <c r="D904" i="7"/>
  <c r="C904" i="7"/>
  <c r="AH904" i="7" s="1"/>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AC901" i="7" s="1"/>
  <c r="Z900" i="7"/>
  <c r="Y900" i="7"/>
  <c r="X900" i="7"/>
  <c r="W900" i="7"/>
  <c r="V900" i="7"/>
  <c r="U900" i="7"/>
  <c r="T900" i="7"/>
  <c r="S900" i="7"/>
  <c r="R900" i="7"/>
  <c r="Q900" i="7"/>
  <c r="P900" i="7"/>
  <c r="O900" i="7"/>
  <c r="N900" i="7"/>
  <c r="M900" i="7"/>
  <c r="L900" i="7"/>
  <c r="K900" i="7"/>
  <c r="J900" i="7"/>
  <c r="I900" i="7"/>
  <c r="H900" i="7"/>
  <c r="G900" i="7"/>
  <c r="F900" i="7"/>
  <c r="E900" i="7"/>
  <c r="D900" i="7"/>
  <c r="C900" i="7"/>
  <c r="AH900" i="7" s="1"/>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AC897" i="7" s="1"/>
  <c r="Z896" i="7"/>
  <c r="Y896" i="7"/>
  <c r="X896" i="7"/>
  <c r="W896" i="7"/>
  <c r="V896" i="7"/>
  <c r="U896" i="7"/>
  <c r="T896" i="7"/>
  <c r="S896" i="7"/>
  <c r="R896" i="7"/>
  <c r="Q896" i="7"/>
  <c r="P896" i="7"/>
  <c r="O896" i="7"/>
  <c r="N896" i="7"/>
  <c r="M896" i="7"/>
  <c r="L896" i="7"/>
  <c r="K896" i="7"/>
  <c r="J896" i="7"/>
  <c r="I896" i="7"/>
  <c r="H896" i="7"/>
  <c r="G896" i="7"/>
  <c r="F896" i="7"/>
  <c r="E896" i="7"/>
  <c r="D896" i="7"/>
  <c r="C896" i="7"/>
  <c r="AH896" i="7" s="1"/>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AC893" i="7" s="1"/>
  <c r="Z892" i="7"/>
  <c r="Y892" i="7"/>
  <c r="X892" i="7"/>
  <c r="W892" i="7"/>
  <c r="V892" i="7"/>
  <c r="U892" i="7"/>
  <c r="T892" i="7"/>
  <c r="S892" i="7"/>
  <c r="R892" i="7"/>
  <c r="Q892" i="7"/>
  <c r="P892" i="7"/>
  <c r="O892" i="7"/>
  <c r="N892" i="7"/>
  <c r="M892" i="7"/>
  <c r="L892" i="7"/>
  <c r="K892" i="7"/>
  <c r="J892" i="7"/>
  <c r="I892" i="7"/>
  <c r="H892" i="7"/>
  <c r="G892" i="7"/>
  <c r="F892" i="7"/>
  <c r="E892" i="7"/>
  <c r="D892" i="7"/>
  <c r="C892" i="7"/>
  <c r="AH892" i="7" s="1"/>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AC889" i="7" s="1"/>
  <c r="Z888" i="7"/>
  <c r="Y888" i="7"/>
  <c r="X888" i="7"/>
  <c r="W888" i="7"/>
  <c r="V888" i="7"/>
  <c r="U888" i="7"/>
  <c r="T888" i="7"/>
  <c r="S888" i="7"/>
  <c r="R888" i="7"/>
  <c r="Q888" i="7"/>
  <c r="P888" i="7"/>
  <c r="O888" i="7"/>
  <c r="N888" i="7"/>
  <c r="M888" i="7"/>
  <c r="L888" i="7"/>
  <c r="K888" i="7"/>
  <c r="J888" i="7"/>
  <c r="I888" i="7"/>
  <c r="H888" i="7"/>
  <c r="G888" i="7"/>
  <c r="F888" i="7"/>
  <c r="E888" i="7"/>
  <c r="D888" i="7"/>
  <c r="C888" i="7"/>
  <c r="AH888" i="7" s="1"/>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AC885" i="7" s="1"/>
  <c r="Z884" i="7"/>
  <c r="Y884" i="7"/>
  <c r="X884" i="7"/>
  <c r="W884" i="7"/>
  <c r="V884" i="7"/>
  <c r="U884" i="7"/>
  <c r="T884" i="7"/>
  <c r="S884" i="7"/>
  <c r="R884" i="7"/>
  <c r="Q884" i="7"/>
  <c r="P884" i="7"/>
  <c r="O884" i="7"/>
  <c r="N884" i="7"/>
  <c r="M884" i="7"/>
  <c r="L884" i="7"/>
  <c r="K884" i="7"/>
  <c r="J884" i="7"/>
  <c r="I884" i="7"/>
  <c r="H884" i="7"/>
  <c r="G884" i="7"/>
  <c r="F884" i="7"/>
  <c r="E884" i="7"/>
  <c r="D884" i="7"/>
  <c r="C884" i="7"/>
  <c r="AH884" i="7" s="1"/>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AC881" i="7" s="1"/>
  <c r="Z880" i="7"/>
  <c r="Y880" i="7"/>
  <c r="X880" i="7"/>
  <c r="W880" i="7"/>
  <c r="V880" i="7"/>
  <c r="U880" i="7"/>
  <c r="T880" i="7"/>
  <c r="S880" i="7"/>
  <c r="R880" i="7"/>
  <c r="Q880" i="7"/>
  <c r="P880" i="7"/>
  <c r="O880" i="7"/>
  <c r="N880" i="7"/>
  <c r="M880" i="7"/>
  <c r="L880" i="7"/>
  <c r="K880" i="7"/>
  <c r="J880" i="7"/>
  <c r="I880" i="7"/>
  <c r="H880" i="7"/>
  <c r="G880" i="7"/>
  <c r="F880" i="7"/>
  <c r="E880" i="7"/>
  <c r="D880" i="7"/>
  <c r="C880" i="7"/>
  <c r="AH880" i="7" s="1"/>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AC877" i="7" s="1"/>
  <c r="Z876" i="7"/>
  <c r="Y876" i="7"/>
  <c r="X876" i="7"/>
  <c r="W876" i="7"/>
  <c r="V876" i="7"/>
  <c r="U876" i="7"/>
  <c r="T876" i="7"/>
  <c r="S876" i="7"/>
  <c r="R876" i="7"/>
  <c r="Q876" i="7"/>
  <c r="P876" i="7"/>
  <c r="O876" i="7"/>
  <c r="N876" i="7"/>
  <c r="M876" i="7"/>
  <c r="L876" i="7"/>
  <c r="K876" i="7"/>
  <c r="J876" i="7"/>
  <c r="I876" i="7"/>
  <c r="H876" i="7"/>
  <c r="G876" i="7"/>
  <c r="F876" i="7"/>
  <c r="E876" i="7"/>
  <c r="D876" i="7"/>
  <c r="C876" i="7"/>
  <c r="AH876" i="7" s="1"/>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AC873" i="7" s="1"/>
  <c r="Z872" i="7"/>
  <c r="Y872" i="7"/>
  <c r="X872" i="7"/>
  <c r="W872" i="7"/>
  <c r="V872" i="7"/>
  <c r="U872" i="7"/>
  <c r="T872" i="7"/>
  <c r="S872" i="7"/>
  <c r="R872" i="7"/>
  <c r="Q872" i="7"/>
  <c r="P872" i="7"/>
  <c r="O872" i="7"/>
  <c r="N872" i="7"/>
  <c r="M872" i="7"/>
  <c r="L872" i="7"/>
  <c r="K872" i="7"/>
  <c r="J872" i="7"/>
  <c r="I872" i="7"/>
  <c r="H872" i="7"/>
  <c r="G872" i="7"/>
  <c r="F872" i="7"/>
  <c r="E872" i="7"/>
  <c r="D872" i="7"/>
  <c r="C872" i="7"/>
  <c r="AH872" i="7" s="1"/>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AC869" i="7" s="1"/>
  <c r="Z868" i="7"/>
  <c r="Y868" i="7"/>
  <c r="X868" i="7"/>
  <c r="W868" i="7"/>
  <c r="V868" i="7"/>
  <c r="U868" i="7"/>
  <c r="T868" i="7"/>
  <c r="S868" i="7"/>
  <c r="R868" i="7"/>
  <c r="Q868" i="7"/>
  <c r="P868" i="7"/>
  <c r="O868" i="7"/>
  <c r="N868" i="7"/>
  <c r="M868" i="7"/>
  <c r="L868" i="7"/>
  <c r="K868" i="7"/>
  <c r="J868" i="7"/>
  <c r="I868" i="7"/>
  <c r="H868" i="7"/>
  <c r="G868" i="7"/>
  <c r="F868" i="7"/>
  <c r="E868" i="7"/>
  <c r="D868" i="7"/>
  <c r="C868" i="7"/>
  <c r="AH868" i="7" s="1"/>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AC865" i="7" s="1"/>
  <c r="Z864" i="7"/>
  <c r="Y864" i="7"/>
  <c r="X864" i="7"/>
  <c r="W864" i="7"/>
  <c r="V864" i="7"/>
  <c r="U864" i="7"/>
  <c r="T864" i="7"/>
  <c r="S864" i="7"/>
  <c r="R864" i="7"/>
  <c r="Q864" i="7"/>
  <c r="P864" i="7"/>
  <c r="O864" i="7"/>
  <c r="N864" i="7"/>
  <c r="M864" i="7"/>
  <c r="L864" i="7"/>
  <c r="K864" i="7"/>
  <c r="J864" i="7"/>
  <c r="I864" i="7"/>
  <c r="H864" i="7"/>
  <c r="G864" i="7"/>
  <c r="F864" i="7"/>
  <c r="E864" i="7"/>
  <c r="D864" i="7"/>
  <c r="C864" i="7"/>
  <c r="AH864" i="7" s="1"/>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AC861" i="7" s="1"/>
  <c r="Z860" i="7"/>
  <c r="Y860" i="7"/>
  <c r="X860" i="7"/>
  <c r="W860" i="7"/>
  <c r="V860" i="7"/>
  <c r="U860" i="7"/>
  <c r="T860" i="7"/>
  <c r="S860" i="7"/>
  <c r="R860" i="7"/>
  <c r="Q860" i="7"/>
  <c r="P860" i="7"/>
  <c r="O860" i="7"/>
  <c r="N860" i="7"/>
  <c r="M860" i="7"/>
  <c r="L860" i="7"/>
  <c r="K860" i="7"/>
  <c r="J860" i="7"/>
  <c r="I860" i="7"/>
  <c r="H860" i="7"/>
  <c r="G860" i="7"/>
  <c r="F860" i="7"/>
  <c r="E860" i="7"/>
  <c r="D860" i="7"/>
  <c r="C860" i="7"/>
  <c r="AH860" i="7" s="1"/>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AC857" i="7" s="1"/>
  <c r="Z856" i="7"/>
  <c r="Y856" i="7"/>
  <c r="X856" i="7"/>
  <c r="W856" i="7"/>
  <c r="V856" i="7"/>
  <c r="U856" i="7"/>
  <c r="T856" i="7"/>
  <c r="S856" i="7"/>
  <c r="R856" i="7"/>
  <c r="Q856" i="7"/>
  <c r="P856" i="7"/>
  <c r="O856" i="7"/>
  <c r="N856" i="7"/>
  <c r="M856" i="7"/>
  <c r="L856" i="7"/>
  <c r="K856" i="7"/>
  <c r="J856" i="7"/>
  <c r="I856" i="7"/>
  <c r="H856" i="7"/>
  <c r="G856" i="7"/>
  <c r="F856" i="7"/>
  <c r="E856" i="7"/>
  <c r="D856" i="7"/>
  <c r="C856" i="7"/>
  <c r="AH856" i="7" s="1"/>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AC853" i="7" s="1"/>
  <c r="Z852" i="7"/>
  <c r="Y852" i="7"/>
  <c r="X852" i="7"/>
  <c r="W852" i="7"/>
  <c r="V852" i="7"/>
  <c r="U852" i="7"/>
  <c r="T852" i="7"/>
  <c r="S852" i="7"/>
  <c r="R852" i="7"/>
  <c r="Q852" i="7"/>
  <c r="P852" i="7"/>
  <c r="O852" i="7"/>
  <c r="N852" i="7"/>
  <c r="M852" i="7"/>
  <c r="L852" i="7"/>
  <c r="K852" i="7"/>
  <c r="J852" i="7"/>
  <c r="I852" i="7"/>
  <c r="H852" i="7"/>
  <c r="G852" i="7"/>
  <c r="F852" i="7"/>
  <c r="E852" i="7"/>
  <c r="D852" i="7"/>
  <c r="C852" i="7"/>
  <c r="AH852" i="7" s="1"/>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AC849" i="7" s="1"/>
  <c r="Z848" i="7"/>
  <c r="Y848" i="7"/>
  <c r="X848" i="7"/>
  <c r="W848" i="7"/>
  <c r="V848" i="7"/>
  <c r="U848" i="7"/>
  <c r="T848" i="7"/>
  <c r="S848" i="7"/>
  <c r="R848" i="7"/>
  <c r="Q848" i="7"/>
  <c r="P848" i="7"/>
  <c r="O848" i="7"/>
  <c r="N848" i="7"/>
  <c r="M848" i="7"/>
  <c r="L848" i="7"/>
  <c r="K848" i="7"/>
  <c r="J848" i="7"/>
  <c r="I848" i="7"/>
  <c r="H848" i="7"/>
  <c r="G848" i="7"/>
  <c r="F848" i="7"/>
  <c r="E848" i="7"/>
  <c r="D848" i="7"/>
  <c r="C848" i="7"/>
  <c r="AH848" i="7" s="1"/>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AC845" i="7" s="1"/>
  <c r="Z844" i="7"/>
  <c r="Y844" i="7"/>
  <c r="X844" i="7"/>
  <c r="W844" i="7"/>
  <c r="V844" i="7"/>
  <c r="U844" i="7"/>
  <c r="T844" i="7"/>
  <c r="S844" i="7"/>
  <c r="R844" i="7"/>
  <c r="Q844" i="7"/>
  <c r="P844" i="7"/>
  <c r="O844" i="7"/>
  <c r="N844" i="7"/>
  <c r="M844" i="7"/>
  <c r="L844" i="7"/>
  <c r="K844" i="7"/>
  <c r="J844" i="7"/>
  <c r="I844" i="7"/>
  <c r="H844" i="7"/>
  <c r="G844" i="7"/>
  <c r="F844" i="7"/>
  <c r="E844" i="7"/>
  <c r="D844" i="7"/>
  <c r="C844" i="7"/>
  <c r="AH844" i="7" s="1"/>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AC842" i="7" s="1"/>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AC841" i="7" s="1"/>
  <c r="Z840" i="7"/>
  <c r="Y840" i="7"/>
  <c r="X840" i="7"/>
  <c r="W840" i="7"/>
  <c r="V840" i="7"/>
  <c r="U840" i="7"/>
  <c r="T840" i="7"/>
  <c r="S840" i="7"/>
  <c r="R840" i="7"/>
  <c r="Q840" i="7"/>
  <c r="P840" i="7"/>
  <c r="O840" i="7"/>
  <c r="N840" i="7"/>
  <c r="M840" i="7"/>
  <c r="L840" i="7"/>
  <c r="K840" i="7"/>
  <c r="J840" i="7"/>
  <c r="I840" i="7"/>
  <c r="H840" i="7"/>
  <c r="G840" i="7"/>
  <c r="F840" i="7"/>
  <c r="E840" i="7"/>
  <c r="D840" i="7"/>
  <c r="C840" i="7"/>
  <c r="AH840" i="7" s="1"/>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AC838" i="7" s="1"/>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AC837" i="7" s="1"/>
  <c r="Z836" i="7"/>
  <c r="Y836" i="7"/>
  <c r="X836" i="7"/>
  <c r="W836" i="7"/>
  <c r="V836" i="7"/>
  <c r="U836" i="7"/>
  <c r="T836" i="7"/>
  <c r="S836" i="7"/>
  <c r="R836" i="7"/>
  <c r="Q836" i="7"/>
  <c r="P836" i="7"/>
  <c r="O836" i="7"/>
  <c r="N836" i="7"/>
  <c r="M836" i="7"/>
  <c r="L836" i="7"/>
  <c r="K836" i="7"/>
  <c r="J836" i="7"/>
  <c r="I836" i="7"/>
  <c r="H836" i="7"/>
  <c r="G836" i="7"/>
  <c r="F836" i="7"/>
  <c r="E836" i="7"/>
  <c r="D836" i="7"/>
  <c r="C836" i="7"/>
  <c r="AH836" i="7" s="1"/>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AC834" i="7" s="1"/>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AC833" i="7" s="1"/>
  <c r="Z832" i="7"/>
  <c r="Y832" i="7"/>
  <c r="X832" i="7"/>
  <c r="W832" i="7"/>
  <c r="V832" i="7"/>
  <c r="U832" i="7"/>
  <c r="T832" i="7"/>
  <c r="S832" i="7"/>
  <c r="R832" i="7"/>
  <c r="Q832" i="7"/>
  <c r="P832" i="7"/>
  <c r="O832" i="7"/>
  <c r="N832" i="7"/>
  <c r="M832" i="7"/>
  <c r="L832" i="7"/>
  <c r="K832" i="7"/>
  <c r="J832" i="7"/>
  <c r="I832" i="7"/>
  <c r="H832" i="7"/>
  <c r="G832" i="7"/>
  <c r="F832" i="7"/>
  <c r="E832" i="7"/>
  <c r="D832" i="7"/>
  <c r="C832" i="7"/>
  <c r="AH832" i="7" s="1"/>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AC830" i="7" s="1"/>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AC829" i="7" s="1"/>
  <c r="Z828" i="7"/>
  <c r="Y828" i="7"/>
  <c r="X828" i="7"/>
  <c r="W828" i="7"/>
  <c r="V828" i="7"/>
  <c r="U828" i="7"/>
  <c r="T828" i="7"/>
  <c r="S828" i="7"/>
  <c r="R828" i="7"/>
  <c r="Q828" i="7"/>
  <c r="P828" i="7"/>
  <c r="O828" i="7"/>
  <c r="N828" i="7"/>
  <c r="M828" i="7"/>
  <c r="L828" i="7"/>
  <c r="K828" i="7"/>
  <c r="J828" i="7"/>
  <c r="I828" i="7"/>
  <c r="H828" i="7"/>
  <c r="G828" i="7"/>
  <c r="F828" i="7"/>
  <c r="E828" i="7"/>
  <c r="D828" i="7"/>
  <c r="C828" i="7"/>
  <c r="AH828" i="7" s="1"/>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AC826" i="7" s="1"/>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AC825" i="7" s="1"/>
  <c r="Z824" i="7"/>
  <c r="Y824" i="7"/>
  <c r="X824" i="7"/>
  <c r="W824" i="7"/>
  <c r="V824" i="7"/>
  <c r="U824" i="7"/>
  <c r="T824" i="7"/>
  <c r="S824" i="7"/>
  <c r="R824" i="7"/>
  <c r="Q824" i="7"/>
  <c r="P824" i="7"/>
  <c r="O824" i="7"/>
  <c r="N824" i="7"/>
  <c r="M824" i="7"/>
  <c r="L824" i="7"/>
  <c r="K824" i="7"/>
  <c r="J824" i="7"/>
  <c r="I824" i="7"/>
  <c r="H824" i="7"/>
  <c r="G824" i="7"/>
  <c r="F824" i="7"/>
  <c r="E824" i="7"/>
  <c r="D824" i="7"/>
  <c r="C824" i="7"/>
  <c r="AH824" i="7" s="1"/>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AC822" i="7" s="1"/>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AC821" i="7" s="1"/>
  <c r="Z820" i="7"/>
  <c r="Y820" i="7"/>
  <c r="X820" i="7"/>
  <c r="W820" i="7"/>
  <c r="V820" i="7"/>
  <c r="U820" i="7"/>
  <c r="T820" i="7"/>
  <c r="S820" i="7"/>
  <c r="R820" i="7"/>
  <c r="Q820" i="7"/>
  <c r="P820" i="7"/>
  <c r="O820" i="7"/>
  <c r="N820" i="7"/>
  <c r="M820" i="7"/>
  <c r="L820" i="7"/>
  <c r="K820" i="7"/>
  <c r="J820" i="7"/>
  <c r="I820" i="7"/>
  <c r="H820" i="7"/>
  <c r="G820" i="7"/>
  <c r="F820" i="7"/>
  <c r="E820" i="7"/>
  <c r="D820" i="7"/>
  <c r="C820" i="7"/>
  <c r="AH820" i="7" s="1"/>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AC818" i="7" s="1"/>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AC817" i="7" s="1"/>
  <c r="Z816" i="7"/>
  <c r="Y816" i="7"/>
  <c r="X816" i="7"/>
  <c r="W816" i="7"/>
  <c r="V816" i="7"/>
  <c r="U816" i="7"/>
  <c r="T816" i="7"/>
  <c r="S816" i="7"/>
  <c r="R816" i="7"/>
  <c r="Q816" i="7"/>
  <c r="P816" i="7"/>
  <c r="O816" i="7"/>
  <c r="N816" i="7"/>
  <c r="M816" i="7"/>
  <c r="L816" i="7"/>
  <c r="K816" i="7"/>
  <c r="J816" i="7"/>
  <c r="I816" i="7"/>
  <c r="H816" i="7"/>
  <c r="G816" i="7"/>
  <c r="F816" i="7"/>
  <c r="E816" i="7"/>
  <c r="D816" i="7"/>
  <c r="C816" i="7"/>
  <c r="AH816" i="7" s="1"/>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AC814" i="7" s="1"/>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AC813" i="7" s="1"/>
  <c r="Z812" i="7"/>
  <c r="Y812" i="7"/>
  <c r="X812" i="7"/>
  <c r="W812" i="7"/>
  <c r="V812" i="7"/>
  <c r="U812" i="7"/>
  <c r="T812" i="7"/>
  <c r="S812" i="7"/>
  <c r="R812" i="7"/>
  <c r="Q812" i="7"/>
  <c r="P812" i="7"/>
  <c r="O812" i="7"/>
  <c r="N812" i="7"/>
  <c r="M812" i="7"/>
  <c r="L812" i="7"/>
  <c r="K812" i="7"/>
  <c r="J812" i="7"/>
  <c r="I812" i="7"/>
  <c r="H812" i="7"/>
  <c r="G812" i="7"/>
  <c r="F812" i="7"/>
  <c r="E812" i="7"/>
  <c r="D812" i="7"/>
  <c r="C812" i="7"/>
  <c r="AH812" i="7" s="1"/>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AC810" i="7" s="1"/>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AC809" i="7" s="1"/>
  <c r="Z808" i="7"/>
  <c r="Y808" i="7"/>
  <c r="X808" i="7"/>
  <c r="W808" i="7"/>
  <c r="V808" i="7"/>
  <c r="U808" i="7"/>
  <c r="T808" i="7"/>
  <c r="S808" i="7"/>
  <c r="R808" i="7"/>
  <c r="Q808" i="7"/>
  <c r="P808" i="7"/>
  <c r="O808" i="7"/>
  <c r="N808" i="7"/>
  <c r="M808" i="7"/>
  <c r="L808" i="7"/>
  <c r="K808" i="7"/>
  <c r="J808" i="7"/>
  <c r="I808" i="7"/>
  <c r="H808" i="7"/>
  <c r="G808" i="7"/>
  <c r="F808" i="7"/>
  <c r="E808" i="7"/>
  <c r="D808" i="7"/>
  <c r="C808" i="7"/>
  <c r="AH808" i="7" s="1"/>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AC806" i="7" s="1"/>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AC805" i="7" s="1"/>
  <c r="Z804" i="7"/>
  <c r="Y804" i="7"/>
  <c r="X804" i="7"/>
  <c r="W804" i="7"/>
  <c r="V804" i="7"/>
  <c r="U804" i="7"/>
  <c r="T804" i="7"/>
  <c r="S804" i="7"/>
  <c r="R804" i="7"/>
  <c r="Q804" i="7"/>
  <c r="P804" i="7"/>
  <c r="O804" i="7"/>
  <c r="N804" i="7"/>
  <c r="M804" i="7"/>
  <c r="L804" i="7"/>
  <c r="K804" i="7"/>
  <c r="J804" i="7"/>
  <c r="I804" i="7"/>
  <c r="H804" i="7"/>
  <c r="G804" i="7"/>
  <c r="F804" i="7"/>
  <c r="E804" i="7"/>
  <c r="D804" i="7"/>
  <c r="C804" i="7"/>
  <c r="AH804" i="7" s="1"/>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AC802" i="7" s="1"/>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AC801" i="7" s="1"/>
  <c r="Z800" i="7"/>
  <c r="Y800" i="7"/>
  <c r="X800" i="7"/>
  <c r="W800" i="7"/>
  <c r="V800" i="7"/>
  <c r="U800" i="7"/>
  <c r="T800" i="7"/>
  <c r="S800" i="7"/>
  <c r="R800" i="7"/>
  <c r="Q800" i="7"/>
  <c r="P800" i="7"/>
  <c r="O800" i="7"/>
  <c r="N800" i="7"/>
  <c r="M800" i="7"/>
  <c r="L800" i="7"/>
  <c r="K800" i="7"/>
  <c r="J800" i="7"/>
  <c r="I800" i="7"/>
  <c r="H800" i="7"/>
  <c r="G800" i="7"/>
  <c r="F800" i="7"/>
  <c r="E800" i="7"/>
  <c r="D800" i="7"/>
  <c r="C800" i="7"/>
  <c r="AH800" i="7" s="1"/>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AC798" i="7" s="1"/>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AC797" i="7" s="1"/>
  <c r="Z796" i="7"/>
  <c r="Y796" i="7"/>
  <c r="X796" i="7"/>
  <c r="W796" i="7"/>
  <c r="V796" i="7"/>
  <c r="U796" i="7"/>
  <c r="T796" i="7"/>
  <c r="S796" i="7"/>
  <c r="R796" i="7"/>
  <c r="Q796" i="7"/>
  <c r="P796" i="7"/>
  <c r="O796" i="7"/>
  <c r="N796" i="7"/>
  <c r="M796" i="7"/>
  <c r="L796" i="7"/>
  <c r="K796" i="7"/>
  <c r="J796" i="7"/>
  <c r="I796" i="7"/>
  <c r="H796" i="7"/>
  <c r="G796" i="7"/>
  <c r="F796" i="7"/>
  <c r="E796" i="7"/>
  <c r="D796" i="7"/>
  <c r="C796" i="7"/>
  <c r="AH796" i="7" s="1"/>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AC794" i="7" s="1"/>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AC793" i="7" s="1"/>
  <c r="Z792" i="7"/>
  <c r="Y792" i="7"/>
  <c r="X792" i="7"/>
  <c r="W792" i="7"/>
  <c r="V792" i="7"/>
  <c r="U792" i="7"/>
  <c r="T792" i="7"/>
  <c r="S792" i="7"/>
  <c r="R792" i="7"/>
  <c r="Q792" i="7"/>
  <c r="P792" i="7"/>
  <c r="O792" i="7"/>
  <c r="N792" i="7"/>
  <c r="M792" i="7"/>
  <c r="L792" i="7"/>
  <c r="K792" i="7"/>
  <c r="J792" i="7"/>
  <c r="I792" i="7"/>
  <c r="H792" i="7"/>
  <c r="G792" i="7"/>
  <c r="F792" i="7"/>
  <c r="E792" i="7"/>
  <c r="D792" i="7"/>
  <c r="C792" i="7"/>
  <c r="AH792" i="7" s="1"/>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AC790" i="7" s="1"/>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AC789" i="7" s="1"/>
  <c r="Z788" i="7"/>
  <c r="Y788" i="7"/>
  <c r="X788" i="7"/>
  <c r="W788" i="7"/>
  <c r="V788" i="7"/>
  <c r="U788" i="7"/>
  <c r="T788" i="7"/>
  <c r="S788" i="7"/>
  <c r="R788" i="7"/>
  <c r="Q788" i="7"/>
  <c r="P788" i="7"/>
  <c r="O788" i="7"/>
  <c r="N788" i="7"/>
  <c r="M788" i="7"/>
  <c r="L788" i="7"/>
  <c r="K788" i="7"/>
  <c r="J788" i="7"/>
  <c r="I788" i="7"/>
  <c r="H788" i="7"/>
  <c r="G788" i="7"/>
  <c r="F788" i="7"/>
  <c r="E788" i="7"/>
  <c r="D788" i="7"/>
  <c r="C788" i="7"/>
  <c r="AH788" i="7" s="1"/>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AC786" i="7" s="1"/>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AC785" i="7" s="1"/>
  <c r="Z784" i="7"/>
  <c r="Y784" i="7"/>
  <c r="X784" i="7"/>
  <c r="W784" i="7"/>
  <c r="V784" i="7"/>
  <c r="U784" i="7"/>
  <c r="T784" i="7"/>
  <c r="S784" i="7"/>
  <c r="R784" i="7"/>
  <c r="Q784" i="7"/>
  <c r="P784" i="7"/>
  <c r="O784" i="7"/>
  <c r="N784" i="7"/>
  <c r="M784" i="7"/>
  <c r="L784" i="7"/>
  <c r="K784" i="7"/>
  <c r="J784" i="7"/>
  <c r="I784" i="7"/>
  <c r="H784" i="7"/>
  <c r="G784" i="7"/>
  <c r="F784" i="7"/>
  <c r="E784" i="7"/>
  <c r="D784" i="7"/>
  <c r="C784" i="7"/>
  <c r="AH784" i="7" s="1"/>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AC782" i="7" s="1"/>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AC781" i="7" s="1"/>
  <c r="Z780" i="7"/>
  <c r="Y780" i="7"/>
  <c r="X780" i="7"/>
  <c r="W780" i="7"/>
  <c r="V780" i="7"/>
  <c r="U780" i="7"/>
  <c r="T780" i="7"/>
  <c r="S780" i="7"/>
  <c r="R780" i="7"/>
  <c r="Q780" i="7"/>
  <c r="P780" i="7"/>
  <c r="O780" i="7"/>
  <c r="N780" i="7"/>
  <c r="M780" i="7"/>
  <c r="L780" i="7"/>
  <c r="K780" i="7"/>
  <c r="J780" i="7"/>
  <c r="I780" i="7"/>
  <c r="H780" i="7"/>
  <c r="G780" i="7"/>
  <c r="F780" i="7"/>
  <c r="E780" i="7"/>
  <c r="D780" i="7"/>
  <c r="C780" i="7"/>
  <c r="AH780" i="7" s="1"/>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AC778" i="7" s="1"/>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AC777" i="7" s="1"/>
  <c r="Z776" i="7"/>
  <c r="Y776" i="7"/>
  <c r="X776" i="7"/>
  <c r="W776" i="7"/>
  <c r="V776" i="7"/>
  <c r="U776" i="7"/>
  <c r="T776" i="7"/>
  <c r="S776" i="7"/>
  <c r="R776" i="7"/>
  <c r="Q776" i="7"/>
  <c r="P776" i="7"/>
  <c r="O776" i="7"/>
  <c r="N776" i="7"/>
  <c r="M776" i="7"/>
  <c r="L776" i="7"/>
  <c r="K776" i="7"/>
  <c r="J776" i="7"/>
  <c r="I776" i="7"/>
  <c r="H776" i="7"/>
  <c r="G776" i="7"/>
  <c r="F776" i="7"/>
  <c r="E776" i="7"/>
  <c r="D776" i="7"/>
  <c r="C776" i="7"/>
  <c r="AH776" i="7" s="1"/>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AC774" i="7" s="1"/>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AC773" i="7" s="1"/>
  <c r="Z772" i="7"/>
  <c r="Y772" i="7"/>
  <c r="X772" i="7"/>
  <c r="W772" i="7"/>
  <c r="V772" i="7"/>
  <c r="U772" i="7"/>
  <c r="T772" i="7"/>
  <c r="S772" i="7"/>
  <c r="R772" i="7"/>
  <c r="Q772" i="7"/>
  <c r="P772" i="7"/>
  <c r="O772" i="7"/>
  <c r="N772" i="7"/>
  <c r="M772" i="7"/>
  <c r="L772" i="7"/>
  <c r="K772" i="7"/>
  <c r="J772" i="7"/>
  <c r="I772" i="7"/>
  <c r="H772" i="7"/>
  <c r="G772" i="7"/>
  <c r="F772" i="7"/>
  <c r="E772" i="7"/>
  <c r="D772" i="7"/>
  <c r="C772" i="7"/>
  <c r="AH772" i="7" s="1"/>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AC770" i="7" s="1"/>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AC769" i="7" s="1"/>
  <c r="Z768" i="7"/>
  <c r="Y768" i="7"/>
  <c r="X768" i="7"/>
  <c r="W768" i="7"/>
  <c r="V768" i="7"/>
  <c r="U768" i="7"/>
  <c r="T768" i="7"/>
  <c r="S768" i="7"/>
  <c r="R768" i="7"/>
  <c r="Q768" i="7"/>
  <c r="P768" i="7"/>
  <c r="O768" i="7"/>
  <c r="N768" i="7"/>
  <c r="M768" i="7"/>
  <c r="L768" i="7"/>
  <c r="K768" i="7"/>
  <c r="J768" i="7"/>
  <c r="I768" i="7"/>
  <c r="H768" i="7"/>
  <c r="G768" i="7"/>
  <c r="F768" i="7"/>
  <c r="E768" i="7"/>
  <c r="D768" i="7"/>
  <c r="C768" i="7"/>
  <c r="AH768" i="7" s="1"/>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AC766" i="7" s="1"/>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AC765" i="7" s="1"/>
  <c r="Z764" i="7"/>
  <c r="Y764" i="7"/>
  <c r="X764" i="7"/>
  <c r="W764" i="7"/>
  <c r="V764" i="7"/>
  <c r="U764" i="7"/>
  <c r="T764" i="7"/>
  <c r="S764" i="7"/>
  <c r="R764" i="7"/>
  <c r="Q764" i="7"/>
  <c r="P764" i="7"/>
  <c r="O764" i="7"/>
  <c r="N764" i="7"/>
  <c r="M764" i="7"/>
  <c r="L764" i="7"/>
  <c r="K764" i="7"/>
  <c r="J764" i="7"/>
  <c r="I764" i="7"/>
  <c r="H764" i="7"/>
  <c r="G764" i="7"/>
  <c r="F764" i="7"/>
  <c r="E764" i="7"/>
  <c r="D764" i="7"/>
  <c r="C764" i="7"/>
  <c r="AH764" i="7" s="1"/>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AC762" i="7" s="1"/>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AC761" i="7" s="1"/>
  <c r="Z760" i="7"/>
  <c r="Y760" i="7"/>
  <c r="X760" i="7"/>
  <c r="W760" i="7"/>
  <c r="V760" i="7"/>
  <c r="U760" i="7"/>
  <c r="T760" i="7"/>
  <c r="S760" i="7"/>
  <c r="R760" i="7"/>
  <c r="Q760" i="7"/>
  <c r="P760" i="7"/>
  <c r="O760" i="7"/>
  <c r="N760" i="7"/>
  <c r="M760" i="7"/>
  <c r="L760" i="7"/>
  <c r="K760" i="7"/>
  <c r="J760" i="7"/>
  <c r="I760" i="7"/>
  <c r="H760" i="7"/>
  <c r="G760" i="7"/>
  <c r="F760" i="7"/>
  <c r="E760" i="7"/>
  <c r="D760" i="7"/>
  <c r="C760" i="7"/>
  <c r="AH760" i="7" s="1"/>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AC758" i="7" s="1"/>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AC757" i="7" s="1"/>
  <c r="Z756" i="7"/>
  <c r="Y756" i="7"/>
  <c r="X756" i="7"/>
  <c r="W756" i="7"/>
  <c r="V756" i="7"/>
  <c r="U756" i="7"/>
  <c r="T756" i="7"/>
  <c r="S756" i="7"/>
  <c r="R756" i="7"/>
  <c r="Q756" i="7"/>
  <c r="P756" i="7"/>
  <c r="O756" i="7"/>
  <c r="N756" i="7"/>
  <c r="M756" i="7"/>
  <c r="L756" i="7"/>
  <c r="K756" i="7"/>
  <c r="J756" i="7"/>
  <c r="I756" i="7"/>
  <c r="H756" i="7"/>
  <c r="G756" i="7"/>
  <c r="F756" i="7"/>
  <c r="E756" i="7"/>
  <c r="D756" i="7"/>
  <c r="C756" i="7"/>
  <c r="AH756" i="7" s="1"/>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AC754" i="7" s="1"/>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AC753" i="7" s="1"/>
  <c r="Z752" i="7"/>
  <c r="Y752" i="7"/>
  <c r="X752" i="7"/>
  <c r="W752" i="7"/>
  <c r="V752" i="7"/>
  <c r="U752" i="7"/>
  <c r="T752" i="7"/>
  <c r="S752" i="7"/>
  <c r="R752" i="7"/>
  <c r="Q752" i="7"/>
  <c r="P752" i="7"/>
  <c r="O752" i="7"/>
  <c r="N752" i="7"/>
  <c r="M752" i="7"/>
  <c r="L752" i="7"/>
  <c r="K752" i="7"/>
  <c r="J752" i="7"/>
  <c r="I752" i="7"/>
  <c r="H752" i="7"/>
  <c r="G752" i="7"/>
  <c r="F752" i="7"/>
  <c r="E752" i="7"/>
  <c r="D752" i="7"/>
  <c r="C752" i="7"/>
  <c r="AH752" i="7" s="1"/>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AC750" i="7" s="1"/>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AC749" i="7" s="1"/>
  <c r="Z748" i="7"/>
  <c r="Y748" i="7"/>
  <c r="X748" i="7"/>
  <c r="W748" i="7"/>
  <c r="V748" i="7"/>
  <c r="U748" i="7"/>
  <c r="T748" i="7"/>
  <c r="S748" i="7"/>
  <c r="R748" i="7"/>
  <c r="Q748" i="7"/>
  <c r="P748" i="7"/>
  <c r="O748" i="7"/>
  <c r="N748" i="7"/>
  <c r="M748" i="7"/>
  <c r="L748" i="7"/>
  <c r="K748" i="7"/>
  <c r="J748" i="7"/>
  <c r="I748" i="7"/>
  <c r="H748" i="7"/>
  <c r="G748" i="7"/>
  <c r="F748" i="7"/>
  <c r="E748" i="7"/>
  <c r="D748" i="7"/>
  <c r="C748" i="7"/>
  <c r="AH748" i="7" s="1"/>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AC746" i="7" s="1"/>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AC745" i="7" s="1"/>
  <c r="Z744" i="7"/>
  <c r="Y744" i="7"/>
  <c r="X744" i="7"/>
  <c r="W744" i="7"/>
  <c r="V744" i="7"/>
  <c r="U744" i="7"/>
  <c r="T744" i="7"/>
  <c r="S744" i="7"/>
  <c r="R744" i="7"/>
  <c r="Q744" i="7"/>
  <c r="P744" i="7"/>
  <c r="O744" i="7"/>
  <c r="N744" i="7"/>
  <c r="M744" i="7"/>
  <c r="L744" i="7"/>
  <c r="K744" i="7"/>
  <c r="J744" i="7"/>
  <c r="I744" i="7"/>
  <c r="H744" i="7"/>
  <c r="G744" i="7"/>
  <c r="F744" i="7"/>
  <c r="E744" i="7"/>
  <c r="D744" i="7"/>
  <c r="C744" i="7"/>
  <c r="AH744" i="7" s="1"/>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AC742" i="7" s="1"/>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AC741" i="7" s="1"/>
  <c r="Z740" i="7"/>
  <c r="Y740" i="7"/>
  <c r="X740" i="7"/>
  <c r="W740" i="7"/>
  <c r="V740" i="7"/>
  <c r="U740" i="7"/>
  <c r="T740" i="7"/>
  <c r="S740" i="7"/>
  <c r="R740" i="7"/>
  <c r="Q740" i="7"/>
  <c r="P740" i="7"/>
  <c r="O740" i="7"/>
  <c r="N740" i="7"/>
  <c r="M740" i="7"/>
  <c r="L740" i="7"/>
  <c r="K740" i="7"/>
  <c r="J740" i="7"/>
  <c r="I740" i="7"/>
  <c r="H740" i="7"/>
  <c r="G740" i="7"/>
  <c r="F740" i="7"/>
  <c r="E740" i="7"/>
  <c r="D740" i="7"/>
  <c r="C740" i="7"/>
  <c r="AH740" i="7" s="1"/>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AC738" i="7" s="1"/>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AC737" i="7" s="1"/>
  <c r="Z736" i="7"/>
  <c r="Y736" i="7"/>
  <c r="X736" i="7"/>
  <c r="W736" i="7"/>
  <c r="V736" i="7"/>
  <c r="U736" i="7"/>
  <c r="T736" i="7"/>
  <c r="S736" i="7"/>
  <c r="R736" i="7"/>
  <c r="Q736" i="7"/>
  <c r="P736" i="7"/>
  <c r="O736" i="7"/>
  <c r="N736" i="7"/>
  <c r="M736" i="7"/>
  <c r="L736" i="7"/>
  <c r="K736" i="7"/>
  <c r="J736" i="7"/>
  <c r="I736" i="7"/>
  <c r="H736" i="7"/>
  <c r="G736" i="7"/>
  <c r="F736" i="7"/>
  <c r="E736" i="7"/>
  <c r="D736" i="7"/>
  <c r="C736" i="7"/>
  <c r="AH736" i="7" s="1"/>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AC734" i="7" s="1"/>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AC733" i="7" s="1"/>
  <c r="Z732" i="7"/>
  <c r="Y732" i="7"/>
  <c r="X732" i="7"/>
  <c r="W732" i="7"/>
  <c r="V732" i="7"/>
  <c r="U732" i="7"/>
  <c r="T732" i="7"/>
  <c r="S732" i="7"/>
  <c r="R732" i="7"/>
  <c r="Q732" i="7"/>
  <c r="P732" i="7"/>
  <c r="O732" i="7"/>
  <c r="N732" i="7"/>
  <c r="M732" i="7"/>
  <c r="L732" i="7"/>
  <c r="K732" i="7"/>
  <c r="J732" i="7"/>
  <c r="I732" i="7"/>
  <c r="H732" i="7"/>
  <c r="G732" i="7"/>
  <c r="F732" i="7"/>
  <c r="E732" i="7"/>
  <c r="D732" i="7"/>
  <c r="C732" i="7"/>
  <c r="AH732" i="7" s="1"/>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AC730" i="7" s="1"/>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AC729" i="7" s="1"/>
  <c r="Z728" i="7"/>
  <c r="Y728" i="7"/>
  <c r="X728" i="7"/>
  <c r="W728" i="7"/>
  <c r="V728" i="7"/>
  <c r="U728" i="7"/>
  <c r="T728" i="7"/>
  <c r="S728" i="7"/>
  <c r="R728" i="7"/>
  <c r="Q728" i="7"/>
  <c r="P728" i="7"/>
  <c r="O728" i="7"/>
  <c r="N728" i="7"/>
  <c r="M728" i="7"/>
  <c r="L728" i="7"/>
  <c r="K728" i="7"/>
  <c r="J728" i="7"/>
  <c r="I728" i="7"/>
  <c r="H728" i="7"/>
  <c r="G728" i="7"/>
  <c r="F728" i="7"/>
  <c r="E728" i="7"/>
  <c r="D728" i="7"/>
  <c r="C728" i="7"/>
  <c r="AH728" i="7" s="1"/>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AC726" i="7" s="1"/>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AC725" i="7" s="1"/>
  <c r="Z724" i="7"/>
  <c r="Y724" i="7"/>
  <c r="X724" i="7"/>
  <c r="W724" i="7"/>
  <c r="V724" i="7"/>
  <c r="U724" i="7"/>
  <c r="T724" i="7"/>
  <c r="S724" i="7"/>
  <c r="R724" i="7"/>
  <c r="Q724" i="7"/>
  <c r="P724" i="7"/>
  <c r="O724" i="7"/>
  <c r="N724" i="7"/>
  <c r="M724" i="7"/>
  <c r="L724" i="7"/>
  <c r="K724" i="7"/>
  <c r="J724" i="7"/>
  <c r="I724" i="7"/>
  <c r="H724" i="7"/>
  <c r="G724" i="7"/>
  <c r="F724" i="7"/>
  <c r="E724" i="7"/>
  <c r="D724" i="7"/>
  <c r="C724" i="7"/>
  <c r="AH724" i="7" s="1"/>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AC722" i="7" s="1"/>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AC721" i="7" s="1"/>
  <c r="Z720" i="7"/>
  <c r="Y720" i="7"/>
  <c r="X720" i="7"/>
  <c r="W720" i="7"/>
  <c r="V720" i="7"/>
  <c r="U720" i="7"/>
  <c r="T720" i="7"/>
  <c r="S720" i="7"/>
  <c r="R720" i="7"/>
  <c r="Q720" i="7"/>
  <c r="P720" i="7"/>
  <c r="O720" i="7"/>
  <c r="N720" i="7"/>
  <c r="M720" i="7"/>
  <c r="L720" i="7"/>
  <c r="K720" i="7"/>
  <c r="J720" i="7"/>
  <c r="I720" i="7"/>
  <c r="H720" i="7"/>
  <c r="G720" i="7"/>
  <c r="F720" i="7"/>
  <c r="E720" i="7"/>
  <c r="D720" i="7"/>
  <c r="C720" i="7"/>
  <c r="AH720" i="7" s="1"/>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AC718" i="7" s="1"/>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AC717" i="7" s="1"/>
  <c r="Z716" i="7"/>
  <c r="Y716" i="7"/>
  <c r="X716" i="7"/>
  <c r="W716" i="7"/>
  <c r="V716" i="7"/>
  <c r="U716" i="7"/>
  <c r="T716" i="7"/>
  <c r="S716" i="7"/>
  <c r="R716" i="7"/>
  <c r="Q716" i="7"/>
  <c r="P716" i="7"/>
  <c r="O716" i="7"/>
  <c r="N716" i="7"/>
  <c r="M716" i="7"/>
  <c r="L716" i="7"/>
  <c r="K716" i="7"/>
  <c r="J716" i="7"/>
  <c r="I716" i="7"/>
  <c r="H716" i="7"/>
  <c r="G716" i="7"/>
  <c r="F716" i="7"/>
  <c r="E716" i="7"/>
  <c r="D716" i="7"/>
  <c r="C716" i="7"/>
  <c r="AH716" i="7" s="1"/>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AC714" i="7" s="1"/>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AC713" i="7" s="1"/>
  <c r="Z712" i="7"/>
  <c r="Y712" i="7"/>
  <c r="X712" i="7"/>
  <c r="W712" i="7"/>
  <c r="V712" i="7"/>
  <c r="U712" i="7"/>
  <c r="T712" i="7"/>
  <c r="S712" i="7"/>
  <c r="R712" i="7"/>
  <c r="Q712" i="7"/>
  <c r="P712" i="7"/>
  <c r="O712" i="7"/>
  <c r="N712" i="7"/>
  <c r="M712" i="7"/>
  <c r="L712" i="7"/>
  <c r="K712" i="7"/>
  <c r="J712" i="7"/>
  <c r="I712" i="7"/>
  <c r="H712" i="7"/>
  <c r="G712" i="7"/>
  <c r="F712" i="7"/>
  <c r="E712" i="7"/>
  <c r="D712" i="7"/>
  <c r="C712" i="7"/>
  <c r="AH712" i="7" s="1"/>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AC710" i="7" s="1"/>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AC709" i="7" s="1"/>
  <c r="Z708" i="7"/>
  <c r="Y708" i="7"/>
  <c r="X708" i="7"/>
  <c r="W708" i="7"/>
  <c r="V708" i="7"/>
  <c r="U708" i="7"/>
  <c r="T708" i="7"/>
  <c r="S708" i="7"/>
  <c r="R708" i="7"/>
  <c r="Q708" i="7"/>
  <c r="P708" i="7"/>
  <c r="O708" i="7"/>
  <c r="N708" i="7"/>
  <c r="M708" i="7"/>
  <c r="L708" i="7"/>
  <c r="K708" i="7"/>
  <c r="J708" i="7"/>
  <c r="I708" i="7"/>
  <c r="H708" i="7"/>
  <c r="G708" i="7"/>
  <c r="F708" i="7"/>
  <c r="E708" i="7"/>
  <c r="D708" i="7"/>
  <c r="C708" i="7"/>
  <c r="AH708" i="7" s="1"/>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AC706" i="7" s="1"/>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AC705" i="7" s="1"/>
  <c r="Z704" i="7"/>
  <c r="Y704" i="7"/>
  <c r="X704" i="7"/>
  <c r="W704" i="7"/>
  <c r="V704" i="7"/>
  <c r="U704" i="7"/>
  <c r="T704" i="7"/>
  <c r="S704" i="7"/>
  <c r="R704" i="7"/>
  <c r="Q704" i="7"/>
  <c r="P704" i="7"/>
  <c r="O704" i="7"/>
  <c r="N704" i="7"/>
  <c r="M704" i="7"/>
  <c r="L704" i="7"/>
  <c r="K704" i="7"/>
  <c r="J704" i="7"/>
  <c r="I704" i="7"/>
  <c r="H704" i="7"/>
  <c r="G704" i="7"/>
  <c r="F704" i="7"/>
  <c r="E704" i="7"/>
  <c r="D704" i="7"/>
  <c r="C704" i="7"/>
  <c r="AH704" i="7" s="1"/>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AC702" i="7" s="1"/>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AC701" i="7" s="1"/>
  <c r="Z700" i="7"/>
  <c r="Y700" i="7"/>
  <c r="X700" i="7"/>
  <c r="W700" i="7"/>
  <c r="V700" i="7"/>
  <c r="U700" i="7"/>
  <c r="T700" i="7"/>
  <c r="S700" i="7"/>
  <c r="R700" i="7"/>
  <c r="Q700" i="7"/>
  <c r="P700" i="7"/>
  <c r="O700" i="7"/>
  <c r="N700" i="7"/>
  <c r="M700" i="7"/>
  <c r="L700" i="7"/>
  <c r="K700" i="7"/>
  <c r="J700" i="7"/>
  <c r="I700" i="7"/>
  <c r="H700" i="7"/>
  <c r="G700" i="7"/>
  <c r="F700" i="7"/>
  <c r="E700" i="7"/>
  <c r="D700" i="7"/>
  <c r="C700" i="7"/>
  <c r="AH700" i="7" s="1"/>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AC698" i="7" s="1"/>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AC697" i="7" s="1"/>
  <c r="Z696" i="7"/>
  <c r="Y696" i="7"/>
  <c r="X696" i="7"/>
  <c r="W696" i="7"/>
  <c r="V696" i="7"/>
  <c r="U696" i="7"/>
  <c r="T696" i="7"/>
  <c r="S696" i="7"/>
  <c r="R696" i="7"/>
  <c r="Q696" i="7"/>
  <c r="P696" i="7"/>
  <c r="O696" i="7"/>
  <c r="N696" i="7"/>
  <c r="M696" i="7"/>
  <c r="L696" i="7"/>
  <c r="K696" i="7"/>
  <c r="J696" i="7"/>
  <c r="I696" i="7"/>
  <c r="H696" i="7"/>
  <c r="G696" i="7"/>
  <c r="F696" i="7"/>
  <c r="E696" i="7"/>
  <c r="D696" i="7"/>
  <c r="C696" i="7"/>
  <c r="AH696" i="7" s="1"/>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AC694" i="7" s="1"/>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AC693" i="7" s="1"/>
  <c r="Z692" i="7"/>
  <c r="Y692" i="7"/>
  <c r="X692" i="7"/>
  <c r="W692" i="7"/>
  <c r="V692" i="7"/>
  <c r="U692" i="7"/>
  <c r="T692" i="7"/>
  <c r="S692" i="7"/>
  <c r="R692" i="7"/>
  <c r="Q692" i="7"/>
  <c r="P692" i="7"/>
  <c r="O692" i="7"/>
  <c r="N692" i="7"/>
  <c r="M692" i="7"/>
  <c r="L692" i="7"/>
  <c r="K692" i="7"/>
  <c r="J692" i="7"/>
  <c r="I692" i="7"/>
  <c r="H692" i="7"/>
  <c r="G692" i="7"/>
  <c r="F692" i="7"/>
  <c r="E692" i="7"/>
  <c r="D692" i="7"/>
  <c r="C692" i="7"/>
  <c r="AH692" i="7" s="1"/>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AC690" i="7" s="1"/>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AC689" i="7" s="1"/>
  <c r="Z688" i="7"/>
  <c r="Y688" i="7"/>
  <c r="X688" i="7"/>
  <c r="W688" i="7"/>
  <c r="V688" i="7"/>
  <c r="U688" i="7"/>
  <c r="T688" i="7"/>
  <c r="S688" i="7"/>
  <c r="R688" i="7"/>
  <c r="Q688" i="7"/>
  <c r="P688" i="7"/>
  <c r="O688" i="7"/>
  <c r="N688" i="7"/>
  <c r="M688" i="7"/>
  <c r="L688" i="7"/>
  <c r="K688" i="7"/>
  <c r="J688" i="7"/>
  <c r="I688" i="7"/>
  <c r="H688" i="7"/>
  <c r="G688" i="7"/>
  <c r="F688" i="7"/>
  <c r="E688" i="7"/>
  <c r="D688" i="7"/>
  <c r="C688" i="7"/>
  <c r="AH688" i="7" s="1"/>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AC686" i="7" s="1"/>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AC685" i="7" s="1"/>
  <c r="Z684" i="7"/>
  <c r="Y684" i="7"/>
  <c r="X684" i="7"/>
  <c r="W684" i="7"/>
  <c r="V684" i="7"/>
  <c r="U684" i="7"/>
  <c r="T684" i="7"/>
  <c r="S684" i="7"/>
  <c r="R684" i="7"/>
  <c r="Q684" i="7"/>
  <c r="P684" i="7"/>
  <c r="O684" i="7"/>
  <c r="N684" i="7"/>
  <c r="M684" i="7"/>
  <c r="L684" i="7"/>
  <c r="K684" i="7"/>
  <c r="J684" i="7"/>
  <c r="I684" i="7"/>
  <c r="H684" i="7"/>
  <c r="G684" i="7"/>
  <c r="F684" i="7"/>
  <c r="E684" i="7"/>
  <c r="D684" i="7"/>
  <c r="C684" i="7"/>
  <c r="AH684" i="7" s="1"/>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AC682" i="7" s="1"/>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AC681" i="7" s="1"/>
  <c r="Z680" i="7"/>
  <c r="Y680" i="7"/>
  <c r="X680" i="7"/>
  <c r="W680" i="7"/>
  <c r="V680" i="7"/>
  <c r="U680" i="7"/>
  <c r="T680" i="7"/>
  <c r="S680" i="7"/>
  <c r="R680" i="7"/>
  <c r="Q680" i="7"/>
  <c r="P680" i="7"/>
  <c r="O680" i="7"/>
  <c r="N680" i="7"/>
  <c r="M680" i="7"/>
  <c r="L680" i="7"/>
  <c r="K680" i="7"/>
  <c r="J680" i="7"/>
  <c r="I680" i="7"/>
  <c r="H680" i="7"/>
  <c r="G680" i="7"/>
  <c r="F680" i="7"/>
  <c r="E680" i="7"/>
  <c r="D680" i="7"/>
  <c r="C680" i="7"/>
  <c r="AH680" i="7" s="1"/>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AC678" i="7" s="1"/>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AC677" i="7" s="1"/>
  <c r="Z676" i="7"/>
  <c r="Y676" i="7"/>
  <c r="X676" i="7"/>
  <c r="W676" i="7"/>
  <c r="V676" i="7"/>
  <c r="U676" i="7"/>
  <c r="T676" i="7"/>
  <c r="S676" i="7"/>
  <c r="R676" i="7"/>
  <c r="Q676" i="7"/>
  <c r="P676" i="7"/>
  <c r="O676" i="7"/>
  <c r="N676" i="7"/>
  <c r="M676" i="7"/>
  <c r="L676" i="7"/>
  <c r="K676" i="7"/>
  <c r="J676" i="7"/>
  <c r="I676" i="7"/>
  <c r="H676" i="7"/>
  <c r="G676" i="7"/>
  <c r="F676" i="7"/>
  <c r="E676" i="7"/>
  <c r="D676" i="7"/>
  <c r="C676" i="7"/>
  <c r="AH676" i="7" s="1"/>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AC674" i="7" s="1"/>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AC673" i="7" s="1"/>
  <c r="Z672" i="7"/>
  <c r="Y672" i="7"/>
  <c r="X672" i="7"/>
  <c r="W672" i="7"/>
  <c r="V672" i="7"/>
  <c r="U672" i="7"/>
  <c r="T672" i="7"/>
  <c r="S672" i="7"/>
  <c r="R672" i="7"/>
  <c r="Q672" i="7"/>
  <c r="P672" i="7"/>
  <c r="O672" i="7"/>
  <c r="N672" i="7"/>
  <c r="M672" i="7"/>
  <c r="L672" i="7"/>
  <c r="K672" i="7"/>
  <c r="J672" i="7"/>
  <c r="I672" i="7"/>
  <c r="H672" i="7"/>
  <c r="G672" i="7"/>
  <c r="F672" i="7"/>
  <c r="E672" i="7"/>
  <c r="D672" i="7"/>
  <c r="C672" i="7"/>
  <c r="AH672" i="7" s="1"/>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AC670" i="7" s="1"/>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AC669" i="7" s="1"/>
  <c r="Z668" i="7"/>
  <c r="Y668" i="7"/>
  <c r="X668" i="7"/>
  <c r="W668" i="7"/>
  <c r="V668" i="7"/>
  <c r="U668" i="7"/>
  <c r="T668" i="7"/>
  <c r="S668" i="7"/>
  <c r="R668" i="7"/>
  <c r="Q668" i="7"/>
  <c r="P668" i="7"/>
  <c r="O668" i="7"/>
  <c r="N668" i="7"/>
  <c r="M668" i="7"/>
  <c r="L668" i="7"/>
  <c r="K668" i="7"/>
  <c r="J668" i="7"/>
  <c r="I668" i="7"/>
  <c r="H668" i="7"/>
  <c r="G668" i="7"/>
  <c r="F668" i="7"/>
  <c r="E668" i="7"/>
  <c r="D668" i="7"/>
  <c r="C668" i="7"/>
  <c r="AH668" i="7" s="1"/>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AC666" i="7" s="1"/>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AC665" i="7" s="1"/>
  <c r="Z664" i="7"/>
  <c r="Y664" i="7"/>
  <c r="X664" i="7"/>
  <c r="W664" i="7"/>
  <c r="V664" i="7"/>
  <c r="U664" i="7"/>
  <c r="T664" i="7"/>
  <c r="S664" i="7"/>
  <c r="R664" i="7"/>
  <c r="Q664" i="7"/>
  <c r="P664" i="7"/>
  <c r="O664" i="7"/>
  <c r="N664" i="7"/>
  <c r="M664" i="7"/>
  <c r="L664" i="7"/>
  <c r="K664" i="7"/>
  <c r="J664" i="7"/>
  <c r="I664" i="7"/>
  <c r="H664" i="7"/>
  <c r="G664" i="7"/>
  <c r="F664" i="7"/>
  <c r="E664" i="7"/>
  <c r="D664" i="7"/>
  <c r="C664" i="7"/>
  <c r="AH664" i="7" s="1"/>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AC662" i="7" s="1"/>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AC661" i="7" s="1"/>
  <c r="Z660" i="7"/>
  <c r="Y660" i="7"/>
  <c r="X660" i="7"/>
  <c r="W660" i="7"/>
  <c r="V660" i="7"/>
  <c r="U660" i="7"/>
  <c r="T660" i="7"/>
  <c r="S660" i="7"/>
  <c r="R660" i="7"/>
  <c r="Q660" i="7"/>
  <c r="P660" i="7"/>
  <c r="O660" i="7"/>
  <c r="N660" i="7"/>
  <c r="M660" i="7"/>
  <c r="L660" i="7"/>
  <c r="K660" i="7"/>
  <c r="J660" i="7"/>
  <c r="I660" i="7"/>
  <c r="H660" i="7"/>
  <c r="G660" i="7"/>
  <c r="F660" i="7"/>
  <c r="E660" i="7"/>
  <c r="D660" i="7"/>
  <c r="C660" i="7"/>
  <c r="AH660" i="7" s="1"/>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AC658" i="7" s="1"/>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AC657" i="7" s="1"/>
  <c r="Z656" i="7"/>
  <c r="Y656" i="7"/>
  <c r="X656" i="7"/>
  <c r="W656" i="7"/>
  <c r="V656" i="7"/>
  <c r="U656" i="7"/>
  <c r="T656" i="7"/>
  <c r="S656" i="7"/>
  <c r="R656" i="7"/>
  <c r="Q656" i="7"/>
  <c r="P656" i="7"/>
  <c r="O656" i="7"/>
  <c r="N656" i="7"/>
  <c r="M656" i="7"/>
  <c r="L656" i="7"/>
  <c r="K656" i="7"/>
  <c r="J656" i="7"/>
  <c r="I656" i="7"/>
  <c r="H656" i="7"/>
  <c r="G656" i="7"/>
  <c r="F656" i="7"/>
  <c r="E656" i="7"/>
  <c r="D656" i="7"/>
  <c r="C656" i="7"/>
  <c r="AH656" i="7" s="1"/>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AC654" i="7" s="1"/>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AC653" i="7" s="1"/>
  <c r="Z652" i="7"/>
  <c r="Y652" i="7"/>
  <c r="X652" i="7"/>
  <c r="W652" i="7"/>
  <c r="V652" i="7"/>
  <c r="U652" i="7"/>
  <c r="T652" i="7"/>
  <c r="S652" i="7"/>
  <c r="R652" i="7"/>
  <c r="Q652" i="7"/>
  <c r="P652" i="7"/>
  <c r="O652" i="7"/>
  <c r="N652" i="7"/>
  <c r="M652" i="7"/>
  <c r="L652" i="7"/>
  <c r="K652" i="7"/>
  <c r="J652" i="7"/>
  <c r="I652" i="7"/>
  <c r="H652" i="7"/>
  <c r="G652" i="7"/>
  <c r="F652" i="7"/>
  <c r="E652" i="7"/>
  <c r="D652" i="7"/>
  <c r="C652" i="7"/>
  <c r="AH652" i="7" s="1"/>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AC650" i="7" s="1"/>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AC649" i="7" s="1"/>
  <c r="Z648" i="7"/>
  <c r="Y648" i="7"/>
  <c r="X648" i="7"/>
  <c r="W648" i="7"/>
  <c r="V648" i="7"/>
  <c r="U648" i="7"/>
  <c r="T648" i="7"/>
  <c r="S648" i="7"/>
  <c r="R648" i="7"/>
  <c r="Q648" i="7"/>
  <c r="P648" i="7"/>
  <c r="O648" i="7"/>
  <c r="N648" i="7"/>
  <c r="M648" i="7"/>
  <c r="L648" i="7"/>
  <c r="K648" i="7"/>
  <c r="J648" i="7"/>
  <c r="I648" i="7"/>
  <c r="H648" i="7"/>
  <c r="G648" i="7"/>
  <c r="F648" i="7"/>
  <c r="E648" i="7"/>
  <c r="D648" i="7"/>
  <c r="C648" i="7"/>
  <c r="AH648" i="7" s="1"/>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AC646" i="7" s="1"/>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AC645" i="7" s="1"/>
  <c r="Z644" i="7"/>
  <c r="Y644" i="7"/>
  <c r="X644" i="7"/>
  <c r="W644" i="7"/>
  <c r="V644" i="7"/>
  <c r="U644" i="7"/>
  <c r="T644" i="7"/>
  <c r="S644" i="7"/>
  <c r="R644" i="7"/>
  <c r="Q644" i="7"/>
  <c r="P644" i="7"/>
  <c r="O644" i="7"/>
  <c r="N644" i="7"/>
  <c r="M644" i="7"/>
  <c r="L644" i="7"/>
  <c r="K644" i="7"/>
  <c r="J644" i="7"/>
  <c r="I644" i="7"/>
  <c r="H644" i="7"/>
  <c r="G644" i="7"/>
  <c r="F644" i="7"/>
  <c r="E644" i="7"/>
  <c r="D644" i="7"/>
  <c r="C644" i="7"/>
  <c r="AH644" i="7" s="1"/>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AC642" i="7" s="1"/>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AC641" i="7" s="1"/>
  <c r="Z640" i="7"/>
  <c r="Y640" i="7"/>
  <c r="X640" i="7"/>
  <c r="W640" i="7"/>
  <c r="V640" i="7"/>
  <c r="U640" i="7"/>
  <c r="T640" i="7"/>
  <c r="S640" i="7"/>
  <c r="R640" i="7"/>
  <c r="Q640" i="7"/>
  <c r="P640" i="7"/>
  <c r="O640" i="7"/>
  <c r="N640" i="7"/>
  <c r="M640" i="7"/>
  <c r="L640" i="7"/>
  <c r="K640" i="7"/>
  <c r="J640" i="7"/>
  <c r="I640" i="7"/>
  <c r="H640" i="7"/>
  <c r="G640" i="7"/>
  <c r="F640" i="7"/>
  <c r="E640" i="7"/>
  <c r="D640" i="7"/>
  <c r="C640" i="7"/>
  <c r="AH640" i="7" s="1"/>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AC638" i="7" s="1"/>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AC637" i="7" s="1"/>
  <c r="Z636" i="7"/>
  <c r="Y636" i="7"/>
  <c r="X636" i="7"/>
  <c r="W636" i="7"/>
  <c r="V636" i="7"/>
  <c r="U636" i="7"/>
  <c r="T636" i="7"/>
  <c r="S636" i="7"/>
  <c r="R636" i="7"/>
  <c r="Q636" i="7"/>
  <c r="P636" i="7"/>
  <c r="O636" i="7"/>
  <c r="N636" i="7"/>
  <c r="M636" i="7"/>
  <c r="L636" i="7"/>
  <c r="K636" i="7"/>
  <c r="J636" i="7"/>
  <c r="I636" i="7"/>
  <c r="H636" i="7"/>
  <c r="G636" i="7"/>
  <c r="F636" i="7"/>
  <c r="E636" i="7"/>
  <c r="D636" i="7"/>
  <c r="C636" i="7"/>
  <c r="AH636" i="7" s="1"/>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AC634" i="7" s="1"/>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AC633" i="7" s="1"/>
  <c r="Z632" i="7"/>
  <c r="Y632" i="7"/>
  <c r="X632" i="7"/>
  <c r="W632" i="7"/>
  <c r="V632" i="7"/>
  <c r="U632" i="7"/>
  <c r="T632" i="7"/>
  <c r="S632" i="7"/>
  <c r="R632" i="7"/>
  <c r="Q632" i="7"/>
  <c r="P632" i="7"/>
  <c r="O632" i="7"/>
  <c r="N632" i="7"/>
  <c r="M632" i="7"/>
  <c r="L632" i="7"/>
  <c r="K632" i="7"/>
  <c r="J632" i="7"/>
  <c r="I632" i="7"/>
  <c r="H632" i="7"/>
  <c r="G632" i="7"/>
  <c r="F632" i="7"/>
  <c r="E632" i="7"/>
  <c r="D632" i="7"/>
  <c r="C632" i="7"/>
  <c r="AH632" i="7" s="1"/>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AC630" i="7" s="1"/>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AC629" i="7" s="1"/>
  <c r="Z628" i="7"/>
  <c r="Y628" i="7"/>
  <c r="X628" i="7"/>
  <c r="W628" i="7"/>
  <c r="V628" i="7"/>
  <c r="U628" i="7"/>
  <c r="T628" i="7"/>
  <c r="S628" i="7"/>
  <c r="R628" i="7"/>
  <c r="Q628" i="7"/>
  <c r="P628" i="7"/>
  <c r="O628" i="7"/>
  <c r="N628" i="7"/>
  <c r="M628" i="7"/>
  <c r="L628" i="7"/>
  <c r="K628" i="7"/>
  <c r="J628" i="7"/>
  <c r="I628" i="7"/>
  <c r="H628" i="7"/>
  <c r="G628" i="7"/>
  <c r="F628" i="7"/>
  <c r="E628" i="7"/>
  <c r="D628" i="7"/>
  <c r="C628" i="7"/>
  <c r="AH628" i="7" s="1"/>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AC626" i="7" s="1"/>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AC625" i="7" s="1"/>
  <c r="Z624" i="7"/>
  <c r="Y624" i="7"/>
  <c r="X624" i="7"/>
  <c r="W624" i="7"/>
  <c r="V624" i="7"/>
  <c r="U624" i="7"/>
  <c r="T624" i="7"/>
  <c r="S624" i="7"/>
  <c r="R624" i="7"/>
  <c r="Q624" i="7"/>
  <c r="P624" i="7"/>
  <c r="O624" i="7"/>
  <c r="N624" i="7"/>
  <c r="M624" i="7"/>
  <c r="L624" i="7"/>
  <c r="K624" i="7"/>
  <c r="J624" i="7"/>
  <c r="I624" i="7"/>
  <c r="H624" i="7"/>
  <c r="G624" i="7"/>
  <c r="F624" i="7"/>
  <c r="E624" i="7"/>
  <c r="D624" i="7"/>
  <c r="C624" i="7"/>
  <c r="AH624" i="7" s="1"/>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AC622" i="7" s="1"/>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AC621" i="7" s="1"/>
  <c r="Z620" i="7"/>
  <c r="Y620" i="7"/>
  <c r="X620" i="7"/>
  <c r="W620" i="7"/>
  <c r="V620" i="7"/>
  <c r="U620" i="7"/>
  <c r="T620" i="7"/>
  <c r="S620" i="7"/>
  <c r="R620" i="7"/>
  <c r="Q620" i="7"/>
  <c r="P620" i="7"/>
  <c r="O620" i="7"/>
  <c r="N620" i="7"/>
  <c r="M620" i="7"/>
  <c r="L620" i="7"/>
  <c r="K620" i="7"/>
  <c r="J620" i="7"/>
  <c r="I620" i="7"/>
  <c r="H620" i="7"/>
  <c r="G620" i="7"/>
  <c r="F620" i="7"/>
  <c r="E620" i="7"/>
  <c r="D620" i="7"/>
  <c r="C620" i="7"/>
  <c r="AH620" i="7" s="1"/>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AC618" i="7" s="1"/>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AC617" i="7" s="1"/>
  <c r="Z616" i="7"/>
  <c r="Y616" i="7"/>
  <c r="X616" i="7"/>
  <c r="W616" i="7"/>
  <c r="V616" i="7"/>
  <c r="U616" i="7"/>
  <c r="T616" i="7"/>
  <c r="S616" i="7"/>
  <c r="R616" i="7"/>
  <c r="Q616" i="7"/>
  <c r="P616" i="7"/>
  <c r="O616" i="7"/>
  <c r="N616" i="7"/>
  <c r="M616" i="7"/>
  <c r="L616" i="7"/>
  <c r="K616" i="7"/>
  <c r="J616" i="7"/>
  <c r="I616" i="7"/>
  <c r="H616" i="7"/>
  <c r="G616" i="7"/>
  <c r="F616" i="7"/>
  <c r="E616" i="7"/>
  <c r="D616" i="7"/>
  <c r="C616" i="7"/>
  <c r="AH616" i="7" s="1"/>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AC614" i="7" s="1"/>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AC613" i="7" s="1"/>
  <c r="Z612" i="7"/>
  <c r="Y612" i="7"/>
  <c r="X612" i="7"/>
  <c r="W612" i="7"/>
  <c r="V612" i="7"/>
  <c r="U612" i="7"/>
  <c r="T612" i="7"/>
  <c r="S612" i="7"/>
  <c r="R612" i="7"/>
  <c r="Q612" i="7"/>
  <c r="P612" i="7"/>
  <c r="O612" i="7"/>
  <c r="N612" i="7"/>
  <c r="M612" i="7"/>
  <c r="L612" i="7"/>
  <c r="K612" i="7"/>
  <c r="J612" i="7"/>
  <c r="I612" i="7"/>
  <c r="H612" i="7"/>
  <c r="G612" i="7"/>
  <c r="F612" i="7"/>
  <c r="E612" i="7"/>
  <c r="D612" i="7"/>
  <c r="C612" i="7"/>
  <c r="AH612" i="7" s="1"/>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AC610" i="7" s="1"/>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AC609" i="7" s="1"/>
  <c r="Z608" i="7"/>
  <c r="Y608" i="7"/>
  <c r="X608" i="7"/>
  <c r="W608" i="7"/>
  <c r="V608" i="7"/>
  <c r="U608" i="7"/>
  <c r="T608" i="7"/>
  <c r="S608" i="7"/>
  <c r="R608" i="7"/>
  <c r="Q608" i="7"/>
  <c r="P608" i="7"/>
  <c r="O608" i="7"/>
  <c r="N608" i="7"/>
  <c r="M608" i="7"/>
  <c r="L608" i="7"/>
  <c r="K608" i="7"/>
  <c r="J608" i="7"/>
  <c r="I608" i="7"/>
  <c r="H608" i="7"/>
  <c r="G608" i="7"/>
  <c r="F608" i="7"/>
  <c r="E608" i="7"/>
  <c r="D608" i="7"/>
  <c r="C608" i="7"/>
  <c r="AH608" i="7" s="1"/>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AC606" i="7" s="1"/>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AC605" i="7" s="1"/>
  <c r="Z604" i="7"/>
  <c r="Y604" i="7"/>
  <c r="X604" i="7"/>
  <c r="W604" i="7"/>
  <c r="V604" i="7"/>
  <c r="U604" i="7"/>
  <c r="T604" i="7"/>
  <c r="S604" i="7"/>
  <c r="R604" i="7"/>
  <c r="Q604" i="7"/>
  <c r="P604" i="7"/>
  <c r="O604" i="7"/>
  <c r="N604" i="7"/>
  <c r="M604" i="7"/>
  <c r="L604" i="7"/>
  <c r="K604" i="7"/>
  <c r="J604" i="7"/>
  <c r="I604" i="7"/>
  <c r="H604" i="7"/>
  <c r="G604" i="7"/>
  <c r="F604" i="7"/>
  <c r="E604" i="7"/>
  <c r="D604" i="7"/>
  <c r="C604" i="7"/>
  <c r="AH604" i="7" s="1"/>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AC602" i="7" s="1"/>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AC601" i="7" s="1"/>
  <c r="Z600" i="7"/>
  <c r="Y600" i="7"/>
  <c r="X600" i="7"/>
  <c r="W600" i="7"/>
  <c r="V600" i="7"/>
  <c r="U600" i="7"/>
  <c r="T600" i="7"/>
  <c r="S600" i="7"/>
  <c r="R600" i="7"/>
  <c r="Q600" i="7"/>
  <c r="P600" i="7"/>
  <c r="O600" i="7"/>
  <c r="N600" i="7"/>
  <c r="M600" i="7"/>
  <c r="L600" i="7"/>
  <c r="K600" i="7"/>
  <c r="J600" i="7"/>
  <c r="I600" i="7"/>
  <c r="H600" i="7"/>
  <c r="G600" i="7"/>
  <c r="F600" i="7"/>
  <c r="E600" i="7"/>
  <c r="D600" i="7"/>
  <c r="C600" i="7"/>
  <c r="AH600" i="7" s="1"/>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AC598" i="7" s="1"/>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AC597" i="7" s="1"/>
  <c r="Z596" i="7"/>
  <c r="Y596" i="7"/>
  <c r="X596" i="7"/>
  <c r="W596" i="7"/>
  <c r="V596" i="7"/>
  <c r="U596" i="7"/>
  <c r="T596" i="7"/>
  <c r="S596" i="7"/>
  <c r="R596" i="7"/>
  <c r="Q596" i="7"/>
  <c r="P596" i="7"/>
  <c r="O596" i="7"/>
  <c r="N596" i="7"/>
  <c r="M596" i="7"/>
  <c r="L596" i="7"/>
  <c r="K596" i="7"/>
  <c r="J596" i="7"/>
  <c r="I596" i="7"/>
  <c r="H596" i="7"/>
  <c r="G596" i="7"/>
  <c r="F596" i="7"/>
  <c r="E596" i="7"/>
  <c r="D596" i="7"/>
  <c r="C596" i="7"/>
  <c r="AH596" i="7" s="1"/>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AC594" i="7" s="1"/>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AC593" i="7" s="1"/>
  <c r="Z592" i="7"/>
  <c r="Y592" i="7"/>
  <c r="X592" i="7"/>
  <c r="W592" i="7"/>
  <c r="V592" i="7"/>
  <c r="U592" i="7"/>
  <c r="T592" i="7"/>
  <c r="S592" i="7"/>
  <c r="R592" i="7"/>
  <c r="Q592" i="7"/>
  <c r="P592" i="7"/>
  <c r="O592" i="7"/>
  <c r="N592" i="7"/>
  <c r="M592" i="7"/>
  <c r="L592" i="7"/>
  <c r="K592" i="7"/>
  <c r="J592" i="7"/>
  <c r="I592" i="7"/>
  <c r="H592" i="7"/>
  <c r="G592" i="7"/>
  <c r="F592" i="7"/>
  <c r="E592" i="7"/>
  <c r="D592" i="7"/>
  <c r="C592" i="7"/>
  <c r="AH592" i="7" s="1"/>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AC590" i="7" s="1"/>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AC589" i="7" s="1"/>
  <c r="Z588" i="7"/>
  <c r="Y588" i="7"/>
  <c r="X588" i="7"/>
  <c r="W588" i="7"/>
  <c r="V588" i="7"/>
  <c r="U588" i="7"/>
  <c r="T588" i="7"/>
  <c r="S588" i="7"/>
  <c r="R588" i="7"/>
  <c r="Q588" i="7"/>
  <c r="P588" i="7"/>
  <c r="O588" i="7"/>
  <c r="N588" i="7"/>
  <c r="M588" i="7"/>
  <c r="L588" i="7"/>
  <c r="K588" i="7"/>
  <c r="J588" i="7"/>
  <c r="I588" i="7"/>
  <c r="H588" i="7"/>
  <c r="G588" i="7"/>
  <c r="F588" i="7"/>
  <c r="E588" i="7"/>
  <c r="D588" i="7"/>
  <c r="C588" i="7"/>
  <c r="AH588" i="7" s="1"/>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AC586" i="7" s="1"/>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AC585" i="7" s="1"/>
  <c r="Z584" i="7"/>
  <c r="Y584" i="7"/>
  <c r="X584" i="7"/>
  <c r="W584" i="7"/>
  <c r="V584" i="7"/>
  <c r="U584" i="7"/>
  <c r="T584" i="7"/>
  <c r="S584" i="7"/>
  <c r="R584" i="7"/>
  <c r="Q584" i="7"/>
  <c r="P584" i="7"/>
  <c r="O584" i="7"/>
  <c r="N584" i="7"/>
  <c r="M584" i="7"/>
  <c r="L584" i="7"/>
  <c r="K584" i="7"/>
  <c r="J584" i="7"/>
  <c r="I584" i="7"/>
  <c r="H584" i="7"/>
  <c r="G584" i="7"/>
  <c r="F584" i="7"/>
  <c r="E584" i="7"/>
  <c r="D584" i="7"/>
  <c r="C584" i="7"/>
  <c r="AH584" i="7" s="1"/>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AC582" i="7" s="1"/>
  <c r="Z581" i="7"/>
  <c r="Y581" i="7"/>
  <c r="X581" i="7"/>
  <c r="W581" i="7"/>
  <c r="V581" i="7"/>
  <c r="U581" i="7"/>
  <c r="T581" i="7"/>
  <c r="S581" i="7"/>
  <c r="R581" i="7"/>
  <c r="Q581" i="7"/>
  <c r="P581" i="7"/>
  <c r="O581" i="7"/>
  <c r="N581" i="7"/>
  <c r="M581" i="7"/>
  <c r="L581" i="7"/>
  <c r="K581" i="7"/>
  <c r="J581" i="7"/>
  <c r="I581" i="7"/>
  <c r="AE581" i="7" s="1"/>
  <c r="H581" i="7"/>
  <c r="G581" i="7"/>
  <c r="F581" i="7"/>
  <c r="E581" i="7"/>
  <c r="D581" i="7"/>
  <c r="C581" i="7"/>
  <c r="B581" i="7"/>
  <c r="A581" i="7"/>
  <c r="AC581" i="7" s="1"/>
  <c r="Z580" i="7"/>
  <c r="Y580" i="7"/>
  <c r="X580" i="7"/>
  <c r="W580" i="7"/>
  <c r="V580" i="7"/>
  <c r="U580" i="7"/>
  <c r="T580" i="7"/>
  <c r="S580" i="7"/>
  <c r="R580" i="7"/>
  <c r="Q580" i="7"/>
  <c r="P580" i="7"/>
  <c r="O580" i="7"/>
  <c r="N580" i="7"/>
  <c r="M580" i="7"/>
  <c r="L580" i="7"/>
  <c r="K580" i="7"/>
  <c r="J580" i="7"/>
  <c r="I580" i="7"/>
  <c r="H580" i="7"/>
  <c r="G580" i="7"/>
  <c r="F580" i="7"/>
  <c r="E580" i="7"/>
  <c r="D580" i="7"/>
  <c r="C580" i="7"/>
  <c r="AH580" i="7" s="1"/>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AC578" i="7" s="1"/>
  <c r="Z577" i="7"/>
  <c r="Y577" i="7"/>
  <c r="X577" i="7"/>
  <c r="W577" i="7"/>
  <c r="V577" i="7"/>
  <c r="U577" i="7"/>
  <c r="T577" i="7"/>
  <c r="S577" i="7"/>
  <c r="R577" i="7"/>
  <c r="Q577" i="7"/>
  <c r="P577" i="7"/>
  <c r="O577" i="7"/>
  <c r="N577" i="7"/>
  <c r="M577" i="7"/>
  <c r="L577" i="7"/>
  <c r="K577" i="7"/>
  <c r="J577" i="7"/>
  <c r="I577" i="7"/>
  <c r="AE577" i="7" s="1"/>
  <c r="H577" i="7"/>
  <c r="G577" i="7"/>
  <c r="F577" i="7"/>
  <c r="E577" i="7"/>
  <c r="D577" i="7"/>
  <c r="C577" i="7"/>
  <c r="B577" i="7"/>
  <c r="A577" i="7"/>
  <c r="AC577" i="7" s="1"/>
  <c r="Z576" i="7"/>
  <c r="Y576" i="7"/>
  <c r="X576" i="7"/>
  <c r="W576" i="7"/>
  <c r="V576" i="7"/>
  <c r="U576" i="7"/>
  <c r="T576" i="7"/>
  <c r="S576" i="7"/>
  <c r="R576" i="7"/>
  <c r="Q576" i="7"/>
  <c r="P576" i="7"/>
  <c r="O576" i="7"/>
  <c r="N576" i="7"/>
  <c r="M576" i="7"/>
  <c r="L576" i="7"/>
  <c r="K576" i="7"/>
  <c r="J576" i="7"/>
  <c r="I576" i="7"/>
  <c r="H576" i="7"/>
  <c r="G576" i="7"/>
  <c r="F576" i="7"/>
  <c r="E576" i="7"/>
  <c r="D576" i="7"/>
  <c r="C576" i="7"/>
  <c r="AH576" i="7" s="1"/>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AC574" i="7" s="1"/>
  <c r="Z573" i="7"/>
  <c r="Y573" i="7"/>
  <c r="X573" i="7"/>
  <c r="W573" i="7"/>
  <c r="V573" i="7"/>
  <c r="U573" i="7"/>
  <c r="T573" i="7"/>
  <c r="S573" i="7"/>
  <c r="R573" i="7"/>
  <c r="Q573" i="7"/>
  <c r="P573" i="7"/>
  <c r="O573" i="7"/>
  <c r="N573" i="7"/>
  <c r="M573" i="7"/>
  <c r="L573" i="7"/>
  <c r="K573" i="7"/>
  <c r="J573" i="7"/>
  <c r="I573" i="7"/>
  <c r="AE573" i="7" s="1"/>
  <c r="H573" i="7"/>
  <c r="G573" i="7"/>
  <c r="F573" i="7"/>
  <c r="E573" i="7"/>
  <c r="D573" i="7"/>
  <c r="C573" i="7"/>
  <c r="B573" i="7"/>
  <c r="A573" i="7"/>
  <c r="AC573" i="7" s="1"/>
  <c r="Z572" i="7"/>
  <c r="Y572" i="7"/>
  <c r="X572" i="7"/>
  <c r="W572" i="7"/>
  <c r="V572" i="7"/>
  <c r="U572" i="7"/>
  <c r="T572" i="7"/>
  <c r="S572" i="7"/>
  <c r="R572" i="7"/>
  <c r="Q572" i="7"/>
  <c r="P572" i="7"/>
  <c r="O572" i="7"/>
  <c r="N572" i="7"/>
  <c r="M572" i="7"/>
  <c r="L572" i="7"/>
  <c r="K572" i="7"/>
  <c r="J572" i="7"/>
  <c r="I572" i="7"/>
  <c r="H572" i="7"/>
  <c r="G572" i="7"/>
  <c r="F572" i="7"/>
  <c r="E572" i="7"/>
  <c r="D572" i="7"/>
  <c r="C572" i="7"/>
  <c r="AH572" i="7" s="1"/>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AC570" i="7" s="1"/>
  <c r="Z569" i="7"/>
  <c r="Y569" i="7"/>
  <c r="X569" i="7"/>
  <c r="W569" i="7"/>
  <c r="V569" i="7"/>
  <c r="U569" i="7"/>
  <c r="T569" i="7"/>
  <c r="S569" i="7"/>
  <c r="R569" i="7"/>
  <c r="Q569" i="7"/>
  <c r="P569" i="7"/>
  <c r="O569" i="7"/>
  <c r="N569" i="7"/>
  <c r="M569" i="7"/>
  <c r="L569" i="7"/>
  <c r="K569" i="7"/>
  <c r="J569" i="7"/>
  <c r="I569" i="7"/>
  <c r="AE569" i="7" s="1"/>
  <c r="H569" i="7"/>
  <c r="G569" i="7"/>
  <c r="F569" i="7"/>
  <c r="E569" i="7"/>
  <c r="D569" i="7"/>
  <c r="C569" i="7"/>
  <c r="B569" i="7"/>
  <c r="A569" i="7"/>
  <c r="AC569" i="7" s="1"/>
  <c r="Z568" i="7"/>
  <c r="Y568" i="7"/>
  <c r="X568" i="7"/>
  <c r="W568" i="7"/>
  <c r="V568" i="7"/>
  <c r="U568" i="7"/>
  <c r="T568" i="7"/>
  <c r="S568" i="7"/>
  <c r="R568" i="7"/>
  <c r="Q568" i="7"/>
  <c r="P568" i="7"/>
  <c r="O568" i="7"/>
  <c r="N568" i="7"/>
  <c r="M568" i="7"/>
  <c r="L568" i="7"/>
  <c r="K568" i="7"/>
  <c r="J568" i="7"/>
  <c r="I568" i="7"/>
  <c r="H568" i="7"/>
  <c r="G568" i="7"/>
  <c r="F568" i="7"/>
  <c r="E568" i="7"/>
  <c r="D568" i="7"/>
  <c r="C568" i="7"/>
  <c r="AH568" i="7" s="1"/>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AC566" i="7" s="1"/>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AC565" i="7" s="1"/>
  <c r="Z564" i="7"/>
  <c r="Y564" i="7"/>
  <c r="X564" i="7"/>
  <c r="W564" i="7"/>
  <c r="V564" i="7"/>
  <c r="U564" i="7"/>
  <c r="T564" i="7"/>
  <c r="S564" i="7"/>
  <c r="R564" i="7"/>
  <c r="Q564" i="7"/>
  <c r="P564" i="7"/>
  <c r="O564" i="7"/>
  <c r="N564" i="7"/>
  <c r="M564" i="7"/>
  <c r="L564" i="7"/>
  <c r="K564" i="7"/>
  <c r="J564" i="7"/>
  <c r="I564" i="7"/>
  <c r="H564" i="7"/>
  <c r="G564" i="7"/>
  <c r="F564" i="7"/>
  <c r="E564" i="7"/>
  <c r="D564" i="7"/>
  <c r="C564" i="7"/>
  <c r="AH564" i="7" s="1"/>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AC562" i="7" s="1"/>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AC561" i="7" s="1"/>
  <c r="Z560" i="7"/>
  <c r="Y560" i="7"/>
  <c r="X560" i="7"/>
  <c r="W560" i="7"/>
  <c r="V560" i="7"/>
  <c r="U560" i="7"/>
  <c r="T560" i="7"/>
  <c r="S560" i="7"/>
  <c r="R560" i="7"/>
  <c r="Q560" i="7"/>
  <c r="P560" i="7"/>
  <c r="O560" i="7"/>
  <c r="N560" i="7"/>
  <c r="M560" i="7"/>
  <c r="L560" i="7"/>
  <c r="K560" i="7"/>
  <c r="J560" i="7"/>
  <c r="I560" i="7"/>
  <c r="H560" i="7"/>
  <c r="G560" i="7"/>
  <c r="F560" i="7"/>
  <c r="E560" i="7"/>
  <c r="D560" i="7"/>
  <c r="C560" i="7"/>
  <c r="AH560" i="7" s="1"/>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AC558" i="7" s="1"/>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AC557" i="7" s="1"/>
  <c r="Z556" i="7"/>
  <c r="Y556" i="7"/>
  <c r="X556" i="7"/>
  <c r="W556" i="7"/>
  <c r="V556" i="7"/>
  <c r="U556" i="7"/>
  <c r="T556" i="7"/>
  <c r="S556" i="7"/>
  <c r="R556" i="7"/>
  <c r="Q556" i="7"/>
  <c r="P556" i="7"/>
  <c r="O556" i="7"/>
  <c r="N556" i="7"/>
  <c r="M556" i="7"/>
  <c r="L556" i="7"/>
  <c r="K556" i="7"/>
  <c r="J556" i="7"/>
  <c r="I556" i="7"/>
  <c r="H556" i="7"/>
  <c r="G556" i="7"/>
  <c r="F556" i="7"/>
  <c r="E556" i="7"/>
  <c r="D556" i="7"/>
  <c r="C556" i="7"/>
  <c r="AH556" i="7" s="1"/>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AC554" i="7" s="1"/>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AC553" i="7" s="1"/>
  <c r="Z552" i="7"/>
  <c r="Y552" i="7"/>
  <c r="X552" i="7"/>
  <c r="W552" i="7"/>
  <c r="V552" i="7"/>
  <c r="U552" i="7"/>
  <c r="T552" i="7"/>
  <c r="S552" i="7"/>
  <c r="R552" i="7"/>
  <c r="Q552" i="7"/>
  <c r="P552" i="7"/>
  <c r="O552" i="7"/>
  <c r="N552" i="7"/>
  <c r="M552" i="7"/>
  <c r="L552" i="7"/>
  <c r="K552" i="7"/>
  <c r="J552" i="7"/>
  <c r="I552" i="7"/>
  <c r="H552" i="7"/>
  <c r="G552" i="7"/>
  <c r="F552" i="7"/>
  <c r="E552" i="7"/>
  <c r="D552" i="7"/>
  <c r="C552" i="7"/>
  <c r="AH552" i="7" s="1"/>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AC550" i="7" s="1"/>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AC549" i="7" s="1"/>
  <c r="Z548" i="7"/>
  <c r="Y548" i="7"/>
  <c r="X548" i="7"/>
  <c r="W548" i="7"/>
  <c r="V548" i="7"/>
  <c r="U548" i="7"/>
  <c r="T548" i="7"/>
  <c r="S548" i="7"/>
  <c r="R548" i="7"/>
  <c r="Q548" i="7"/>
  <c r="P548" i="7"/>
  <c r="O548" i="7"/>
  <c r="N548" i="7"/>
  <c r="M548" i="7"/>
  <c r="L548" i="7"/>
  <c r="K548" i="7"/>
  <c r="J548" i="7"/>
  <c r="I548" i="7"/>
  <c r="H548" i="7"/>
  <c r="G548" i="7"/>
  <c r="F548" i="7"/>
  <c r="E548" i="7"/>
  <c r="D548" i="7"/>
  <c r="C548" i="7"/>
  <c r="AH548" i="7" s="1"/>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AC546" i="7" s="1"/>
  <c r="Z545" i="7"/>
  <c r="Y545" i="7"/>
  <c r="X545" i="7"/>
  <c r="W545" i="7"/>
  <c r="V545" i="7"/>
  <c r="U545" i="7"/>
  <c r="T545" i="7"/>
  <c r="S545" i="7"/>
  <c r="R545" i="7"/>
  <c r="Q545" i="7"/>
  <c r="P545" i="7"/>
  <c r="O545" i="7"/>
  <c r="N545" i="7"/>
  <c r="M545" i="7"/>
  <c r="L545" i="7"/>
  <c r="K545" i="7"/>
  <c r="J545" i="7"/>
  <c r="I545" i="7"/>
  <c r="AE545" i="7" s="1"/>
  <c r="H545" i="7"/>
  <c r="G545" i="7"/>
  <c r="F545" i="7"/>
  <c r="E545" i="7"/>
  <c r="D545" i="7"/>
  <c r="C545" i="7"/>
  <c r="B545" i="7"/>
  <c r="A545" i="7"/>
  <c r="AC545" i="7" s="1"/>
  <c r="Z544" i="7"/>
  <c r="Y544" i="7"/>
  <c r="X544" i="7"/>
  <c r="W544" i="7"/>
  <c r="V544" i="7"/>
  <c r="U544" i="7"/>
  <c r="T544" i="7"/>
  <c r="S544" i="7"/>
  <c r="R544" i="7"/>
  <c r="Q544" i="7"/>
  <c r="P544" i="7"/>
  <c r="O544" i="7"/>
  <c r="N544" i="7"/>
  <c r="M544" i="7"/>
  <c r="L544" i="7"/>
  <c r="K544" i="7"/>
  <c r="J544" i="7"/>
  <c r="I544" i="7"/>
  <c r="H544" i="7"/>
  <c r="G544" i="7"/>
  <c r="F544" i="7"/>
  <c r="E544" i="7"/>
  <c r="D544" i="7"/>
  <c r="C544" i="7"/>
  <c r="AH544" i="7" s="1"/>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AC542" i="7" s="1"/>
  <c r="Z541" i="7"/>
  <c r="Y541" i="7"/>
  <c r="X541" i="7"/>
  <c r="W541" i="7"/>
  <c r="V541" i="7"/>
  <c r="U541" i="7"/>
  <c r="T541" i="7"/>
  <c r="S541" i="7"/>
  <c r="R541" i="7"/>
  <c r="Q541" i="7"/>
  <c r="P541" i="7"/>
  <c r="O541" i="7"/>
  <c r="N541" i="7"/>
  <c r="M541" i="7"/>
  <c r="L541" i="7"/>
  <c r="K541" i="7"/>
  <c r="J541" i="7"/>
  <c r="I541" i="7"/>
  <c r="AE541" i="7" s="1"/>
  <c r="H541" i="7"/>
  <c r="G541" i="7"/>
  <c r="F541" i="7"/>
  <c r="E541" i="7"/>
  <c r="D541" i="7"/>
  <c r="C541" i="7"/>
  <c r="B541" i="7"/>
  <c r="A541" i="7"/>
  <c r="AC541" i="7" s="1"/>
  <c r="Z540" i="7"/>
  <c r="Y540" i="7"/>
  <c r="X540" i="7"/>
  <c r="W540" i="7"/>
  <c r="V540" i="7"/>
  <c r="U540" i="7"/>
  <c r="T540" i="7"/>
  <c r="S540" i="7"/>
  <c r="R540" i="7"/>
  <c r="Q540" i="7"/>
  <c r="P540" i="7"/>
  <c r="O540" i="7"/>
  <c r="N540" i="7"/>
  <c r="M540" i="7"/>
  <c r="L540" i="7"/>
  <c r="K540" i="7"/>
  <c r="J540" i="7"/>
  <c r="I540" i="7"/>
  <c r="H540" i="7"/>
  <c r="G540" i="7"/>
  <c r="F540" i="7"/>
  <c r="E540" i="7"/>
  <c r="D540" i="7"/>
  <c r="C540" i="7"/>
  <c r="AH540" i="7" s="1"/>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AC538" i="7" s="1"/>
  <c r="Z537" i="7"/>
  <c r="Y537" i="7"/>
  <c r="X537" i="7"/>
  <c r="W537" i="7"/>
  <c r="V537" i="7"/>
  <c r="U537" i="7"/>
  <c r="T537" i="7"/>
  <c r="S537" i="7"/>
  <c r="R537" i="7"/>
  <c r="Q537" i="7"/>
  <c r="P537" i="7"/>
  <c r="O537" i="7"/>
  <c r="N537" i="7"/>
  <c r="M537" i="7"/>
  <c r="L537" i="7"/>
  <c r="K537" i="7"/>
  <c r="J537" i="7"/>
  <c r="I537" i="7"/>
  <c r="AE537" i="7" s="1"/>
  <c r="H537" i="7"/>
  <c r="G537" i="7"/>
  <c r="F537" i="7"/>
  <c r="E537" i="7"/>
  <c r="D537" i="7"/>
  <c r="C537" i="7"/>
  <c r="B537" i="7"/>
  <c r="A537" i="7"/>
  <c r="AC537" i="7" s="1"/>
  <c r="Z536" i="7"/>
  <c r="Y536" i="7"/>
  <c r="X536" i="7"/>
  <c r="W536" i="7"/>
  <c r="V536" i="7"/>
  <c r="U536" i="7"/>
  <c r="T536" i="7"/>
  <c r="S536" i="7"/>
  <c r="R536" i="7"/>
  <c r="Q536" i="7"/>
  <c r="P536" i="7"/>
  <c r="O536" i="7"/>
  <c r="N536" i="7"/>
  <c r="M536" i="7"/>
  <c r="L536" i="7"/>
  <c r="K536" i="7"/>
  <c r="J536" i="7"/>
  <c r="I536" i="7"/>
  <c r="H536" i="7"/>
  <c r="G536" i="7"/>
  <c r="F536" i="7"/>
  <c r="E536" i="7"/>
  <c r="D536" i="7"/>
  <c r="C536" i="7"/>
  <c r="AH536" i="7" s="1"/>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AC534" i="7" s="1"/>
  <c r="Z533" i="7"/>
  <c r="Y533" i="7"/>
  <c r="X533" i="7"/>
  <c r="W533" i="7"/>
  <c r="V533" i="7"/>
  <c r="U533" i="7"/>
  <c r="T533" i="7"/>
  <c r="S533" i="7"/>
  <c r="R533" i="7"/>
  <c r="Q533" i="7"/>
  <c r="P533" i="7"/>
  <c r="O533" i="7"/>
  <c r="N533" i="7"/>
  <c r="M533" i="7"/>
  <c r="L533" i="7"/>
  <c r="K533" i="7"/>
  <c r="J533" i="7"/>
  <c r="I533" i="7"/>
  <c r="AE533" i="7" s="1"/>
  <c r="H533" i="7"/>
  <c r="G533" i="7"/>
  <c r="F533" i="7"/>
  <c r="E533" i="7"/>
  <c r="D533" i="7"/>
  <c r="C533" i="7"/>
  <c r="B533" i="7"/>
  <c r="A533" i="7"/>
  <c r="AC533" i="7" s="1"/>
  <c r="Z532" i="7"/>
  <c r="Y532" i="7"/>
  <c r="X532" i="7"/>
  <c r="W532" i="7"/>
  <c r="V532" i="7"/>
  <c r="U532" i="7"/>
  <c r="T532" i="7"/>
  <c r="S532" i="7"/>
  <c r="R532" i="7"/>
  <c r="Q532" i="7"/>
  <c r="P532" i="7"/>
  <c r="O532" i="7"/>
  <c r="N532" i="7"/>
  <c r="M532" i="7"/>
  <c r="L532" i="7"/>
  <c r="K532" i="7"/>
  <c r="J532" i="7"/>
  <c r="I532" i="7"/>
  <c r="H532" i="7"/>
  <c r="G532" i="7"/>
  <c r="F532" i="7"/>
  <c r="E532" i="7"/>
  <c r="D532" i="7"/>
  <c r="C532" i="7"/>
  <c r="AH532" i="7" s="1"/>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AC530" i="7" s="1"/>
  <c r="Z529" i="7"/>
  <c r="Y529" i="7"/>
  <c r="X529" i="7"/>
  <c r="W529" i="7"/>
  <c r="V529" i="7"/>
  <c r="U529" i="7"/>
  <c r="T529" i="7"/>
  <c r="S529" i="7"/>
  <c r="R529" i="7"/>
  <c r="Q529" i="7"/>
  <c r="P529" i="7"/>
  <c r="O529" i="7"/>
  <c r="N529" i="7"/>
  <c r="M529" i="7"/>
  <c r="L529" i="7"/>
  <c r="K529" i="7"/>
  <c r="J529" i="7"/>
  <c r="I529" i="7"/>
  <c r="AE529" i="7" s="1"/>
  <c r="H529" i="7"/>
  <c r="G529" i="7"/>
  <c r="F529" i="7"/>
  <c r="E529" i="7"/>
  <c r="D529" i="7"/>
  <c r="C529" i="7"/>
  <c r="B529" i="7"/>
  <c r="A529" i="7"/>
  <c r="AC529" i="7" s="1"/>
  <c r="Z528" i="7"/>
  <c r="Y528" i="7"/>
  <c r="X528" i="7"/>
  <c r="W528" i="7"/>
  <c r="V528" i="7"/>
  <c r="U528" i="7"/>
  <c r="T528" i="7"/>
  <c r="S528" i="7"/>
  <c r="R528" i="7"/>
  <c r="Q528" i="7"/>
  <c r="P528" i="7"/>
  <c r="O528" i="7"/>
  <c r="N528" i="7"/>
  <c r="M528" i="7"/>
  <c r="L528" i="7"/>
  <c r="K528" i="7"/>
  <c r="J528" i="7"/>
  <c r="I528" i="7"/>
  <c r="H528" i="7"/>
  <c r="G528" i="7"/>
  <c r="F528" i="7"/>
  <c r="E528" i="7"/>
  <c r="D528" i="7"/>
  <c r="C528" i="7"/>
  <c r="AH528" i="7" s="1"/>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AC526" i="7" s="1"/>
  <c r="Z525" i="7"/>
  <c r="Y525" i="7"/>
  <c r="X525" i="7"/>
  <c r="W525" i="7"/>
  <c r="V525" i="7"/>
  <c r="U525" i="7"/>
  <c r="T525" i="7"/>
  <c r="S525" i="7"/>
  <c r="R525" i="7"/>
  <c r="Q525" i="7"/>
  <c r="P525" i="7"/>
  <c r="O525" i="7"/>
  <c r="N525" i="7"/>
  <c r="M525" i="7"/>
  <c r="L525" i="7"/>
  <c r="K525" i="7"/>
  <c r="J525" i="7"/>
  <c r="I525" i="7"/>
  <c r="AE525" i="7" s="1"/>
  <c r="H525" i="7"/>
  <c r="G525" i="7"/>
  <c r="F525" i="7"/>
  <c r="E525" i="7"/>
  <c r="D525" i="7"/>
  <c r="C525" i="7"/>
  <c r="B525" i="7"/>
  <c r="A525" i="7"/>
  <c r="AC525" i="7" s="1"/>
  <c r="Z524" i="7"/>
  <c r="Y524" i="7"/>
  <c r="X524" i="7"/>
  <c r="W524" i="7"/>
  <c r="V524" i="7"/>
  <c r="U524" i="7"/>
  <c r="T524" i="7"/>
  <c r="S524" i="7"/>
  <c r="R524" i="7"/>
  <c r="Q524" i="7"/>
  <c r="P524" i="7"/>
  <c r="O524" i="7"/>
  <c r="N524" i="7"/>
  <c r="M524" i="7"/>
  <c r="L524" i="7"/>
  <c r="K524" i="7"/>
  <c r="J524" i="7"/>
  <c r="I524" i="7"/>
  <c r="H524" i="7"/>
  <c r="G524" i="7"/>
  <c r="F524" i="7"/>
  <c r="E524" i="7"/>
  <c r="D524" i="7"/>
  <c r="C524" i="7"/>
  <c r="AH524" i="7" s="1"/>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AC522" i="7" s="1"/>
  <c r="Z521" i="7"/>
  <c r="Y521" i="7"/>
  <c r="X521" i="7"/>
  <c r="W521" i="7"/>
  <c r="V521" i="7"/>
  <c r="U521" i="7"/>
  <c r="T521" i="7"/>
  <c r="S521" i="7"/>
  <c r="R521" i="7"/>
  <c r="Q521" i="7"/>
  <c r="P521" i="7"/>
  <c r="O521" i="7"/>
  <c r="N521" i="7"/>
  <c r="M521" i="7"/>
  <c r="L521" i="7"/>
  <c r="K521" i="7"/>
  <c r="J521" i="7"/>
  <c r="I521" i="7"/>
  <c r="AE521" i="7" s="1"/>
  <c r="H521" i="7"/>
  <c r="G521" i="7"/>
  <c r="F521" i="7"/>
  <c r="E521" i="7"/>
  <c r="D521" i="7"/>
  <c r="C521" i="7"/>
  <c r="B521" i="7"/>
  <c r="A521" i="7"/>
  <c r="AC521" i="7" s="1"/>
  <c r="Z520" i="7"/>
  <c r="Y520" i="7"/>
  <c r="X520" i="7"/>
  <c r="W520" i="7"/>
  <c r="V520" i="7"/>
  <c r="U520" i="7"/>
  <c r="T520" i="7"/>
  <c r="S520" i="7"/>
  <c r="R520" i="7"/>
  <c r="Q520" i="7"/>
  <c r="P520" i="7"/>
  <c r="O520" i="7"/>
  <c r="N520" i="7"/>
  <c r="M520" i="7"/>
  <c r="L520" i="7"/>
  <c r="K520" i="7"/>
  <c r="J520" i="7"/>
  <c r="I520" i="7"/>
  <c r="H520" i="7"/>
  <c r="G520" i="7"/>
  <c r="F520" i="7"/>
  <c r="E520" i="7"/>
  <c r="D520" i="7"/>
  <c r="C520" i="7"/>
  <c r="AH520" i="7" s="1"/>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AC518" i="7" s="1"/>
  <c r="Z517" i="7"/>
  <c r="Y517" i="7"/>
  <c r="X517" i="7"/>
  <c r="W517" i="7"/>
  <c r="V517" i="7"/>
  <c r="U517" i="7"/>
  <c r="T517" i="7"/>
  <c r="S517" i="7"/>
  <c r="R517" i="7"/>
  <c r="Q517" i="7"/>
  <c r="P517" i="7"/>
  <c r="O517" i="7"/>
  <c r="N517" i="7"/>
  <c r="M517" i="7"/>
  <c r="L517" i="7"/>
  <c r="K517" i="7"/>
  <c r="J517" i="7"/>
  <c r="I517" i="7"/>
  <c r="AE517" i="7" s="1"/>
  <c r="H517" i="7"/>
  <c r="G517" i="7"/>
  <c r="F517" i="7"/>
  <c r="E517" i="7"/>
  <c r="D517" i="7"/>
  <c r="C517" i="7"/>
  <c r="B517" i="7"/>
  <c r="A517" i="7"/>
  <c r="AC517" i="7" s="1"/>
  <c r="Z516" i="7"/>
  <c r="Y516" i="7"/>
  <c r="X516" i="7"/>
  <c r="W516" i="7"/>
  <c r="V516" i="7"/>
  <c r="U516" i="7"/>
  <c r="T516" i="7"/>
  <c r="S516" i="7"/>
  <c r="R516" i="7"/>
  <c r="Q516" i="7"/>
  <c r="P516" i="7"/>
  <c r="O516" i="7"/>
  <c r="N516" i="7"/>
  <c r="M516" i="7"/>
  <c r="L516" i="7"/>
  <c r="K516" i="7"/>
  <c r="J516" i="7"/>
  <c r="I516" i="7"/>
  <c r="H516" i="7"/>
  <c r="G516" i="7"/>
  <c r="F516" i="7"/>
  <c r="E516" i="7"/>
  <c r="D516" i="7"/>
  <c r="C516" i="7"/>
  <c r="AH516" i="7" s="1"/>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AC514" i="7" s="1"/>
  <c r="Z513" i="7"/>
  <c r="Y513" i="7"/>
  <c r="X513" i="7"/>
  <c r="W513" i="7"/>
  <c r="V513" i="7"/>
  <c r="U513" i="7"/>
  <c r="T513" i="7"/>
  <c r="S513" i="7"/>
  <c r="R513" i="7"/>
  <c r="Q513" i="7"/>
  <c r="P513" i="7"/>
  <c r="O513" i="7"/>
  <c r="N513" i="7"/>
  <c r="M513" i="7"/>
  <c r="L513" i="7"/>
  <c r="K513" i="7"/>
  <c r="J513" i="7"/>
  <c r="I513" i="7"/>
  <c r="AE513" i="7" s="1"/>
  <c r="H513" i="7"/>
  <c r="G513" i="7"/>
  <c r="F513" i="7"/>
  <c r="E513" i="7"/>
  <c r="D513" i="7"/>
  <c r="C513" i="7"/>
  <c r="B513" i="7"/>
  <c r="A513" i="7"/>
  <c r="AC513" i="7" s="1"/>
  <c r="Z512" i="7"/>
  <c r="Y512" i="7"/>
  <c r="X512" i="7"/>
  <c r="W512" i="7"/>
  <c r="V512" i="7"/>
  <c r="U512" i="7"/>
  <c r="T512" i="7"/>
  <c r="S512" i="7"/>
  <c r="R512" i="7"/>
  <c r="Q512" i="7"/>
  <c r="P512" i="7"/>
  <c r="O512" i="7"/>
  <c r="N512" i="7"/>
  <c r="M512" i="7"/>
  <c r="L512" i="7"/>
  <c r="K512" i="7"/>
  <c r="J512" i="7"/>
  <c r="I512" i="7"/>
  <c r="H512" i="7"/>
  <c r="G512" i="7"/>
  <c r="F512" i="7"/>
  <c r="E512" i="7"/>
  <c r="D512" i="7"/>
  <c r="C512" i="7"/>
  <c r="AH512" i="7" s="1"/>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AC510" i="7" s="1"/>
  <c r="Z509" i="7"/>
  <c r="Y509" i="7"/>
  <c r="X509" i="7"/>
  <c r="W509" i="7"/>
  <c r="V509" i="7"/>
  <c r="U509" i="7"/>
  <c r="T509" i="7"/>
  <c r="S509" i="7"/>
  <c r="R509" i="7"/>
  <c r="Q509" i="7"/>
  <c r="P509" i="7"/>
  <c r="O509" i="7"/>
  <c r="N509" i="7"/>
  <c r="M509" i="7"/>
  <c r="L509" i="7"/>
  <c r="K509" i="7"/>
  <c r="J509" i="7"/>
  <c r="I509" i="7"/>
  <c r="AE509" i="7" s="1"/>
  <c r="H509" i="7"/>
  <c r="G509" i="7"/>
  <c r="F509" i="7"/>
  <c r="E509" i="7"/>
  <c r="D509" i="7"/>
  <c r="C509" i="7"/>
  <c r="B509" i="7"/>
  <c r="A509" i="7"/>
  <c r="AC509" i="7" s="1"/>
  <c r="Z508" i="7"/>
  <c r="Y508" i="7"/>
  <c r="X508" i="7"/>
  <c r="W508" i="7"/>
  <c r="V508" i="7"/>
  <c r="U508" i="7"/>
  <c r="T508" i="7"/>
  <c r="S508" i="7"/>
  <c r="R508" i="7"/>
  <c r="Q508" i="7"/>
  <c r="P508" i="7"/>
  <c r="O508" i="7"/>
  <c r="N508" i="7"/>
  <c r="M508" i="7"/>
  <c r="L508" i="7"/>
  <c r="K508" i="7"/>
  <c r="J508" i="7"/>
  <c r="I508" i="7"/>
  <c r="H508" i="7"/>
  <c r="G508" i="7"/>
  <c r="F508" i="7"/>
  <c r="E508" i="7"/>
  <c r="D508" i="7"/>
  <c r="C508" i="7"/>
  <c r="AH508" i="7" s="1"/>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AC506" i="7" s="1"/>
  <c r="Z505" i="7"/>
  <c r="Y505" i="7"/>
  <c r="X505" i="7"/>
  <c r="W505" i="7"/>
  <c r="V505" i="7"/>
  <c r="U505" i="7"/>
  <c r="T505" i="7"/>
  <c r="S505" i="7"/>
  <c r="R505" i="7"/>
  <c r="Q505" i="7"/>
  <c r="P505" i="7"/>
  <c r="O505" i="7"/>
  <c r="N505" i="7"/>
  <c r="M505" i="7"/>
  <c r="L505" i="7"/>
  <c r="K505" i="7"/>
  <c r="J505" i="7"/>
  <c r="I505" i="7"/>
  <c r="AE505" i="7" s="1"/>
  <c r="H505" i="7"/>
  <c r="G505" i="7"/>
  <c r="F505" i="7"/>
  <c r="E505" i="7"/>
  <c r="D505" i="7"/>
  <c r="C505" i="7"/>
  <c r="B505" i="7"/>
  <c r="A505" i="7"/>
  <c r="AC505" i="7" s="1"/>
  <c r="Z504" i="7"/>
  <c r="Y504" i="7"/>
  <c r="X504" i="7"/>
  <c r="W504" i="7"/>
  <c r="V504" i="7"/>
  <c r="U504" i="7"/>
  <c r="T504" i="7"/>
  <c r="S504" i="7"/>
  <c r="R504" i="7"/>
  <c r="Q504" i="7"/>
  <c r="P504" i="7"/>
  <c r="O504" i="7"/>
  <c r="N504" i="7"/>
  <c r="M504" i="7"/>
  <c r="L504" i="7"/>
  <c r="K504" i="7"/>
  <c r="J504" i="7"/>
  <c r="I504" i="7"/>
  <c r="H504" i="7"/>
  <c r="G504" i="7"/>
  <c r="F504" i="7"/>
  <c r="E504" i="7"/>
  <c r="D504" i="7"/>
  <c r="C504" i="7"/>
  <c r="AH504" i="7" s="1"/>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AC502" i="7" s="1"/>
  <c r="Z501" i="7"/>
  <c r="Y501" i="7"/>
  <c r="X501" i="7"/>
  <c r="W501" i="7"/>
  <c r="V501" i="7"/>
  <c r="U501" i="7"/>
  <c r="T501" i="7"/>
  <c r="S501" i="7"/>
  <c r="R501" i="7"/>
  <c r="Q501" i="7"/>
  <c r="P501" i="7"/>
  <c r="O501" i="7"/>
  <c r="N501" i="7"/>
  <c r="M501" i="7"/>
  <c r="L501" i="7"/>
  <c r="K501" i="7"/>
  <c r="J501" i="7"/>
  <c r="I501" i="7"/>
  <c r="AE501" i="7" s="1"/>
  <c r="H501" i="7"/>
  <c r="G501" i="7"/>
  <c r="F501" i="7"/>
  <c r="E501" i="7"/>
  <c r="D501" i="7"/>
  <c r="C501" i="7"/>
  <c r="B501" i="7"/>
  <c r="A501" i="7"/>
  <c r="AC501" i="7" s="1"/>
  <c r="Z500" i="7"/>
  <c r="Y500" i="7"/>
  <c r="X500" i="7"/>
  <c r="W500" i="7"/>
  <c r="V500" i="7"/>
  <c r="U500" i="7"/>
  <c r="T500" i="7"/>
  <c r="S500" i="7"/>
  <c r="R500" i="7"/>
  <c r="Q500" i="7"/>
  <c r="P500" i="7"/>
  <c r="O500" i="7"/>
  <c r="N500" i="7"/>
  <c r="M500" i="7"/>
  <c r="L500" i="7"/>
  <c r="K500" i="7"/>
  <c r="J500" i="7"/>
  <c r="I500" i="7"/>
  <c r="H500" i="7"/>
  <c r="G500" i="7"/>
  <c r="F500" i="7"/>
  <c r="E500" i="7"/>
  <c r="D500" i="7"/>
  <c r="C500" i="7"/>
  <c r="AH500" i="7" s="1"/>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AC498" i="7" s="1"/>
  <c r="Z497" i="7"/>
  <c r="Y497" i="7"/>
  <c r="X497" i="7"/>
  <c r="W497" i="7"/>
  <c r="V497" i="7"/>
  <c r="U497" i="7"/>
  <c r="T497" i="7"/>
  <c r="S497" i="7"/>
  <c r="R497" i="7"/>
  <c r="Q497" i="7"/>
  <c r="P497" i="7"/>
  <c r="O497" i="7"/>
  <c r="N497" i="7"/>
  <c r="M497" i="7"/>
  <c r="L497" i="7"/>
  <c r="K497" i="7"/>
  <c r="J497" i="7"/>
  <c r="I497" i="7"/>
  <c r="AE497" i="7" s="1"/>
  <c r="H497" i="7"/>
  <c r="G497" i="7"/>
  <c r="F497" i="7"/>
  <c r="E497" i="7"/>
  <c r="D497" i="7"/>
  <c r="C497" i="7"/>
  <c r="B497" i="7"/>
  <c r="A497" i="7"/>
  <c r="AC497" i="7" s="1"/>
  <c r="Z496" i="7"/>
  <c r="Y496" i="7"/>
  <c r="X496" i="7"/>
  <c r="W496" i="7"/>
  <c r="V496" i="7"/>
  <c r="U496" i="7"/>
  <c r="T496" i="7"/>
  <c r="S496" i="7"/>
  <c r="R496" i="7"/>
  <c r="Q496" i="7"/>
  <c r="P496" i="7"/>
  <c r="O496" i="7"/>
  <c r="N496" i="7"/>
  <c r="M496" i="7"/>
  <c r="L496" i="7"/>
  <c r="K496" i="7"/>
  <c r="J496" i="7"/>
  <c r="I496" i="7"/>
  <c r="H496" i="7"/>
  <c r="G496" i="7"/>
  <c r="F496" i="7"/>
  <c r="E496" i="7"/>
  <c r="D496" i="7"/>
  <c r="C496" i="7"/>
  <c r="AH496" i="7" s="1"/>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AC494" i="7" s="1"/>
  <c r="Z493" i="7"/>
  <c r="Y493" i="7"/>
  <c r="X493" i="7"/>
  <c r="W493" i="7"/>
  <c r="V493" i="7"/>
  <c r="U493" i="7"/>
  <c r="T493" i="7"/>
  <c r="S493" i="7"/>
  <c r="R493" i="7"/>
  <c r="Q493" i="7"/>
  <c r="P493" i="7"/>
  <c r="O493" i="7"/>
  <c r="N493" i="7"/>
  <c r="M493" i="7"/>
  <c r="L493" i="7"/>
  <c r="K493" i="7"/>
  <c r="J493" i="7"/>
  <c r="I493" i="7"/>
  <c r="AE493" i="7" s="1"/>
  <c r="H493" i="7"/>
  <c r="G493" i="7"/>
  <c r="F493" i="7"/>
  <c r="E493" i="7"/>
  <c r="D493" i="7"/>
  <c r="C493" i="7"/>
  <c r="B493" i="7"/>
  <c r="A493" i="7"/>
  <c r="AC493" i="7" s="1"/>
  <c r="Z492" i="7"/>
  <c r="Y492" i="7"/>
  <c r="X492" i="7"/>
  <c r="W492" i="7"/>
  <c r="V492" i="7"/>
  <c r="U492" i="7"/>
  <c r="T492" i="7"/>
  <c r="S492" i="7"/>
  <c r="R492" i="7"/>
  <c r="Q492" i="7"/>
  <c r="P492" i="7"/>
  <c r="O492" i="7"/>
  <c r="N492" i="7"/>
  <c r="M492" i="7"/>
  <c r="L492" i="7"/>
  <c r="K492" i="7"/>
  <c r="J492" i="7"/>
  <c r="I492" i="7"/>
  <c r="H492" i="7"/>
  <c r="G492" i="7"/>
  <c r="F492" i="7"/>
  <c r="E492" i="7"/>
  <c r="D492" i="7"/>
  <c r="C492" i="7"/>
  <c r="AH492" i="7" s="1"/>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AC490" i="7" s="1"/>
  <c r="Z489" i="7"/>
  <c r="Y489" i="7"/>
  <c r="X489" i="7"/>
  <c r="W489" i="7"/>
  <c r="V489" i="7"/>
  <c r="U489" i="7"/>
  <c r="T489" i="7"/>
  <c r="S489" i="7"/>
  <c r="R489" i="7"/>
  <c r="Q489" i="7"/>
  <c r="P489" i="7"/>
  <c r="O489" i="7"/>
  <c r="N489" i="7"/>
  <c r="M489" i="7"/>
  <c r="L489" i="7"/>
  <c r="K489" i="7"/>
  <c r="J489" i="7"/>
  <c r="I489" i="7"/>
  <c r="AE489" i="7" s="1"/>
  <c r="H489" i="7"/>
  <c r="G489" i="7"/>
  <c r="F489" i="7"/>
  <c r="E489" i="7"/>
  <c r="D489" i="7"/>
  <c r="C489" i="7"/>
  <c r="B489" i="7"/>
  <c r="A489" i="7"/>
  <c r="AC489" i="7" s="1"/>
  <c r="Z488" i="7"/>
  <c r="Y488" i="7"/>
  <c r="X488" i="7"/>
  <c r="W488" i="7"/>
  <c r="V488" i="7"/>
  <c r="U488" i="7"/>
  <c r="T488" i="7"/>
  <c r="S488" i="7"/>
  <c r="R488" i="7"/>
  <c r="Q488" i="7"/>
  <c r="P488" i="7"/>
  <c r="O488" i="7"/>
  <c r="N488" i="7"/>
  <c r="M488" i="7"/>
  <c r="L488" i="7"/>
  <c r="K488" i="7"/>
  <c r="J488" i="7"/>
  <c r="I488" i="7"/>
  <c r="H488" i="7"/>
  <c r="G488" i="7"/>
  <c r="F488" i="7"/>
  <c r="E488" i="7"/>
  <c r="D488" i="7"/>
  <c r="C488" i="7"/>
  <c r="AH488" i="7" s="1"/>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AC486" i="7" s="1"/>
  <c r="Z485" i="7"/>
  <c r="Y485" i="7"/>
  <c r="X485" i="7"/>
  <c r="W485" i="7"/>
  <c r="V485" i="7"/>
  <c r="U485" i="7"/>
  <c r="T485" i="7"/>
  <c r="S485" i="7"/>
  <c r="R485" i="7"/>
  <c r="Q485" i="7"/>
  <c r="P485" i="7"/>
  <c r="O485" i="7"/>
  <c r="N485" i="7"/>
  <c r="M485" i="7"/>
  <c r="L485" i="7"/>
  <c r="K485" i="7"/>
  <c r="J485" i="7"/>
  <c r="I485" i="7"/>
  <c r="AE485" i="7" s="1"/>
  <c r="H485" i="7"/>
  <c r="G485" i="7"/>
  <c r="F485" i="7"/>
  <c r="E485" i="7"/>
  <c r="D485" i="7"/>
  <c r="C485" i="7"/>
  <c r="B485" i="7"/>
  <c r="A485" i="7"/>
  <c r="AC485" i="7" s="1"/>
  <c r="Z484" i="7"/>
  <c r="Y484" i="7"/>
  <c r="X484" i="7"/>
  <c r="W484" i="7"/>
  <c r="V484" i="7"/>
  <c r="U484" i="7"/>
  <c r="T484" i="7"/>
  <c r="S484" i="7"/>
  <c r="R484" i="7"/>
  <c r="Q484" i="7"/>
  <c r="P484" i="7"/>
  <c r="O484" i="7"/>
  <c r="N484" i="7"/>
  <c r="M484" i="7"/>
  <c r="L484" i="7"/>
  <c r="K484" i="7"/>
  <c r="J484" i="7"/>
  <c r="I484" i="7"/>
  <c r="H484" i="7"/>
  <c r="G484" i="7"/>
  <c r="F484" i="7"/>
  <c r="E484" i="7"/>
  <c r="D484" i="7"/>
  <c r="C484" i="7"/>
  <c r="AH484" i="7" s="1"/>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AC482" i="7" s="1"/>
  <c r="Z481" i="7"/>
  <c r="Y481" i="7"/>
  <c r="X481" i="7"/>
  <c r="W481" i="7"/>
  <c r="V481" i="7"/>
  <c r="U481" i="7"/>
  <c r="T481" i="7"/>
  <c r="S481" i="7"/>
  <c r="R481" i="7"/>
  <c r="Q481" i="7"/>
  <c r="P481" i="7"/>
  <c r="O481" i="7"/>
  <c r="N481" i="7"/>
  <c r="M481" i="7"/>
  <c r="L481" i="7"/>
  <c r="K481" i="7"/>
  <c r="J481" i="7"/>
  <c r="I481" i="7"/>
  <c r="AE481" i="7" s="1"/>
  <c r="H481" i="7"/>
  <c r="G481" i="7"/>
  <c r="F481" i="7"/>
  <c r="E481" i="7"/>
  <c r="D481" i="7"/>
  <c r="C481" i="7"/>
  <c r="B481" i="7"/>
  <c r="A481" i="7"/>
  <c r="AC481" i="7" s="1"/>
  <c r="Z480" i="7"/>
  <c r="Y480" i="7"/>
  <c r="X480" i="7"/>
  <c r="W480" i="7"/>
  <c r="V480" i="7"/>
  <c r="U480" i="7"/>
  <c r="T480" i="7"/>
  <c r="S480" i="7"/>
  <c r="R480" i="7"/>
  <c r="Q480" i="7"/>
  <c r="P480" i="7"/>
  <c r="O480" i="7"/>
  <c r="N480" i="7"/>
  <c r="M480" i="7"/>
  <c r="L480" i="7"/>
  <c r="K480" i="7"/>
  <c r="J480" i="7"/>
  <c r="I480" i="7"/>
  <c r="H480" i="7"/>
  <c r="G480" i="7"/>
  <c r="F480" i="7"/>
  <c r="E480" i="7"/>
  <c r="D480" i="7"/>
  <c r="C480" i="7"/>
  <c r="AH480" i="7" s="1"/>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AC478" i="7" s="1"/>
  <c r="Z477" i="7"/>
  <c r="Y477" i="7"/>
  <c r="X477" i="7"/>
  <c r="W477" i="7"/>
  <c r="V477" i="7"/>
  <c r="U477" i="7"/>
  <c r="T477" i="7"/>
  <c r="S477" i="7"/>
  <c r="R477" i="7"/>
  <c r="Q477" i="7"/>
  <c r="P477" i="7"/>
  <c r="O477" i="7"/>
  <c r="N477" i="7"/>
  <c r="M477" i="7"/>
  <c r="L477" i="7"/>
  <c r="K477" i="7"/>
  <c r="J477" i="7"/>
  <c r="I477" i="7"/>
  <c r="AE477" i="7" s="1"/>
  <c r="H477" i="7"/>
  <c r="G477" i="7"/>
  <c r="F477" i="7"/>
  <c r="E477" i="7"/>
  <c r="D477" i="7"/>
  <c r="C477" i="7"/>
  <c r="B477" i="7"/>
  <c r="A477" i="7"/>
  <c r="AC477" i="7" s="1"/>
  <c r="Z476" i="7"/>
  <c r="Y476" i="7"/>
  <c r="X476" i="7"/>
  <c r="W476" i="7"/>
  <c r="V476" i="7"/>
  <c r="U476" i="7"/>
  <c r="T476" i="7"/>
  <c r="S476" i="7"/>
  <c r="R476" i="7"/>
  <c r="Q476" i="7"/>
  <c r="P476" i="7"/>
  <c r="O476" i="7"/>
  <c r="N476" i="7"/>
  <c r="M476" i="7"/>
  <c r="L476" i="7"/>
  <c r="K476" i="7"/>
  <c r="J476" i="7"/>
  <c r="I476" i="7"/>
  <c r="H476" i="7"/>
  <c r="G476" i="7"/>
  <c r="F476" i="7"/>
  <c r="E476" i="7"/>
  <c r="D476" i="7"/>
  <c r="C476" i="7"/>
  <c r="AH476" i="7" s="1"/>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AC474" i="7" s="1"/>
  <c r="Z473" i="7"/>
  <c r="Y473" i="7"/>
  <c r="X473" i="7"/>
  <c r="W473" i="7"/>
  <c r="V473" i="7"/>
  <c r="U473" i="7"/>
  <c r="T473" i="7"/>
  <c r="S473" i="7"/>
  <c r="R473" i="7"/>
  <c r="Q473" i="7"/>
  <c r="P473" i="7"/>
  <c r="O473" i="7"/>
  <c r="N473" i="7"/>
  <c r="M473" i="7"/>
  <c r="L473" i="7"/>
  <c r="K473" i="7"/>
  <c r="J473" i="7"/>
  <c r="I473" i="7"/>
  <c r="AE473" i="7" s="1"/>
  <c r="H473" i="7"/>
  <c r="G473" i="7"/>
  <c r="F473" i="7"/>
  <c r="E473" i="7"/>
  <c r="D473" i="7"/>
  <c r="C473" i="7"/>
  <c r="B473" i="7"/>
  <c r="A473" i="7"/>
  <c r="AC473" i="7" s="1"/>
  <c r="Z472" i="7"/>
  <c r="Y472" i="7"/>
  <c r="X472" i="7"/>
  <c r="W472" i="7"/>
  <c r="V472" i="7"/>
  <c r="U472" i="7"/>
  <c r="T472" i="7"/>
  <c r="S472" i="7"/>
  <c r="R472" i="7"/>
  <c r="Q472" i="7"/>
  <c r="P472" i="7"/>
  <c r="O472" i="7"/>
  <c r="N472" i="7"/>
  <c r="M472" i="7"/>
  <c r="L472" i="7"/>
  <c r="K472" i="7"/>
  <c r="J472" i="7"/>
  <c r="I472" i="7"/>
  <c r="H472" i="7"/>
  <c r="G472" i="7"/>
  <c r="F472" i="7"/>
  <c r="E472" i="7"/>
  <c r="D472" i="7"/>
  <c r="C472" i="7"/>
  <c r="AH472" i="7" s="1"/>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AC470" i="7" s="1"/>
  <c r="Z469" i="7"/>
  <c r="Y469" i="7"/>
  <c r="X469" i="7"/>
  <c r="W469" i="7"/>
  <c r="V469" i="7"/>
  <c r="U469" i="7"/>
  <c r="T469" i="7"/>
  <c r="S469" i="7"/>
  <c r="R469" i="7"/>
  <c r="Q469" i="7"/>
  <c r="P469" i="7"/>
  <c r="O469" i="7"/>
  <c r="N469" i="7"/>
  <c r="M469" i="7"/>
  <c r="L469" i="7"/>
  <c r="K469" i="7"/>
  <c r="J469" i="7"/>
  <c r="I469" i="7"/>
  <c r="AE469" i="7" s="1"/>
  <c r="H469" i="7"/>
  <c r="G469" i="7"/>
  <c r="F469" i="7"/>
  <c r="E469" i="7"/>
  <c r="D469" i="7"/>
  <c r="C469" i="7"/>
  <c r="B469" i="7"/>
  <c r="A469" i="7"/>
  <c r="AC469" i="7" s="1"/>
  <c r="Z468" i="7"/>
  <c r="Y468" i="7"/>
  <c r="X468" i="7"/>
  <c r="W468" i="7"/>
  <c r="V468" i="7"/>
  <c r="U468" i="7"/>
  <c r="T468" i="7"/>
  <c r="S468" i="7"/>
  <c r="R468" i="7"/>
  <c r="Q468" i="7"/>
  <c r="P468" i="7"/>
  <c r="O468" i="7"/>
  <c r="N468" i="7"/>
  <c r="M468" i="7"/>
  <c r="L468" i="7"/>
  <c r="K468" i="7"/>
  <c r="J468" i="7"/>
  <c r="I468" i="7"/>
  <c r="H468" i="7"/>
  <c r="G468" i="7"/>
  <c r="F468" i="7"/>
  <c r="E468" i="7"/>
  <c r="D468" i="7"/>
  <c r="C468" i="7"/>
  <c r="AH468" i="7" s="1"/>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AC466" i="7" s="1"/>
  <c r="Z465" i="7"/>
  <c r="Y465" i="7"/>
  <c r="X465" i="7"/>
  <c r="W465" i="7"/>
  <c r="V465" i="7"/>
  <c r="U465" i="7"/>
  <c r="T465" i="7"/>
  <c r="S465" i="7"/>
  <c r="R465" i="7"/>
  <c r="Q465" i="7"/>
  <c r="P465" i="7"/>
  <c r="O465" i="7"/>
  <c r="N465" i="7"/>
  <c r="M465" i="7"/>
  <c r="L465" i="7"/>
  <c r="K465" i="7"/>
  <c r="J465" i="7"/>
  <c r="I465" i="7"/>
  <c r="AE465" i="7" s="1"/>
  <c r="H465" i="7"/>
  <c r="G465" i="7"/>
  <c r="F465" i="7"/>
  <c r="E465" i="7"/>
  <c r="D465" i="7"/>
  <c r="C465" i="7"/>
  <c r="B465" i="7"/>
  <c r="A465" i="7"/>
  <c r="AC465" i="7" s="1"/>
  <c r="Z464" i="7"/>
  <c r="Y464" i="7"/>
  <c r="X464" i="7"/>
  <c r="W464" i="7"/>
  <c r="V464" i="7"/>
  <c r="U464" i="7"/>
  <c r="T464" i="7"/>
  <c r="S464" i="7"/>
  <c r="R464" i="7"/>
  <c r="Q464" i="7"/>
  <c r="P464" i="7"/>
  <c r="O464" i="7"/>
  <c r="N464" i="7"/>
  <c r="M464" i="7"/>
  <c r="L464" i="7"/>
  <c r="K464" i="7"/>
  <c r="J464" i="7"/>
  <c r="I464" i="7"/>
  <c r="H464" i="7"/>
  <c r="G464" i="7"/>
  <c r="F464" i="7"/>
  <c r="E464" i="7"/>
  <c r="D464" i="7"/>
  <c r="C464" i="7"/>
  <c r="AH464" i="7" s="1"/>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AC462" i="7" s="1"/>
  <c r="Z461" i="7"/>
  <c r="Y461" i="7"/>
  <c r="X461" i="7"/>
  <c r="W461" i="7"/>
  <c r="V461" i="7"/>
  <c r="U461" i="7"/>
  <c r="T461" i="7"/>
  <c r="S461" i="7"/>
  <c r="R461" i="7"/>
  <c r="Q461" i="7"/>
  <c r="P461" i="7"/>
  <c r="O461" i="7"/>
  <c r="N461" i="7"/>
  <c r="M461" i="7"/>
  <c r="L461" i="7"/>
  <c r="K461" i="7"/>
  <c r="J461" i="7"/>
  <c r="I461" i="7"/>
  <c r="AE461" i="7" s="1"/>
  <c r="H461" i="7"/>
  <c r="G461" i="7"/>
  <c r="F461" i="7"/>
  <c r="E461" i="7"/>
  <c r="D461" i="7"/>
  <c r="C461" i="7"/>
  <c r="B461" i="7"/>
  <c r="A461" i="7"/>
  <c r="AC461" i="7" s="1"/>
  <c r="Z460" i="7"/>
  <c r="Y460" i="7"/>
  <c r="X460" i="7"/>
  <c r="W460" i="7"/>
  <c r="V460" i="7"/>
  <c r="U460" i="7"/>
  <c r="T460" i="7"/>
  <c r="S460" i="7"/>
  <c r="R460" i="7"/>
  <c r="Q460" i="7"/>
  <c r="P460" i="7"/>
  <c r="O460" i="7"/>
  <c r="N460" i="7"/>
  <c r="M460" i="7"/>
  <c r="L460" i="7"/>
  <c r="K460" i="7"/>
  <c r="J460" i="7"/>
  <c r="I460" i="7"/>
  <c r="H460" i="7"/>
  <c r="G460" i="7"/>
  <c r="F460" i="7"/>
  <c r="E460" i="7"/>
  <c r="D460" i="7"/>
  <c r="C460" i="7"/>
  <c r="AH460" i="7" s="1"/>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AC458" i="7" s="1"/>
  <c r="Z457" i="7"/>
  <c r="Y457" i="7"/>
  <c r="X457" i="7"/>
  <c r="W457" i="7"/>
  <c r="V457" i="7"/>
  <c r="U457" i="7"/>
  <c r="T457" i="7"/>
  <c r="S457" i="7"/>
  <c r="R457" i="7"/>
  <c r="Q457" i="7"/>
  <c r="P457" i="7"/>
  <c r="O457" i="7"/>
  <c r="N457" i="7"/>
  <c r="M457" i="7"/>
  <c r="L457" i="7"/>
  <c r="K457" i="7"/>
  <c r="J457" i="7"/>
  <c r="I457" i="7"/>
  <c r="AE457" i="7" s="1"/>
  <c r="H457" i="7"/>
  <c r="G457" i="7"/>
  <c r="F457" i="7"/>
  <c r="E457" i="7"/>
  <c r="D457" i="7"/>
  <c r="C457" i="7"/>
  <c r="B457" i="7"/>
  <c r="A457" i="7"/>
  <c r="AC457" i="7" s="1"/>
  <c r="Z456" i="7"/>
  <c r="Y456" i="7"/>
  <c r="X456" i="7"/>
  <c r="W456" i="7"/>
  <c r="V456" i="7"/>
  <c r="U456" i="7"/>
  <c r="T456" i="7"/>
  <c r="S456" i="7"/>
  <c r="R456" i="7"/>
  <c r="Q456" i="7"/>
  <c r="P456" i="7"/>
  <c r="O456" i="7"/>
  <c r="N456" i="7"/>
  <c r="M456" i="7"/>
  <c r="L456" i="7"/>
  <c r="K456" i="7"/>
  <c r="J456" i="7"/>
  <c r="I456" i="7"/>
  <c r="H456" i="7"/>
  <c r="G456" i="7"/>
  <c r="F456" i="7"/>
  <c r="E456" i="7"/>
  <c r="D456" i="7"/>
  <c r="C456" i="7"/>
  <c r="AH456" i="7" s="1"/>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AC454" i="7" s="1"/>
  <c r="Z453" i="7"/>
  <c r="Y453" i="7"/>
  <c r="X453" i="7"/>
  <c r="W453" i="7"/>
  <c r="V453" i="7"/>
  <c r="U453" i="7"/>
  <c r="T453" i="7"/>
  <c r="S453" i="7"/>
  <c r="R453" i="7"/>
  <c r="Q453" i="7"/>
  <c r="P453" i="7"/>
  <c r="O453" i="7"/>
  <c r="N453" i="7"/>
  <c r="M453" i="7"/>
  <c r="L453" i="7"/>
  <c r="K453" i="7"/>
  <c r="J453" i="7"/>
  <c r="I453" i="7"/>
  <c r="AE453" i="7" s="1"/>
  <c r="H453" i="7"/>
  <c r="G453" i="7"/>
  <c r="F453" i="7"/>
  <c r="E453" i="7"/>
  <c r="D453" i="7"/>
  <c r="C453" i="7"/>
  <c r="B453" i="7"/>
  <c r="A453" i="7"/>
  <c r="AC453" i="7" s="1"/>
  <c r="Z452" i="7"/>
  <c r="Y452" i="7"/>
  <c r="X452" i="7"/>
  <c r="W452" i="7"/>
  <c r="V452" i="7"/>
  <c r="U452" i="7"/>
  <c r="T452" i="7"/>
  <c r="S452" i="7"/>
  <c r="R452" i="7"/>
  <c r="Q452" i="7"/>
  <c r="P452" i="7"/>
  <c r="O452" i="7"/>
  <c r="N452" i="7"/>
  <c r="M452" i="7"/>
  <c r="L452" i="7"/>
  <c r="K452" i="7"/>
  <c r="J452" i="7"/>
  <c r="I452" i="7"/>
  <c r="H452" i="7"/>
  <c r="G452" i="7"/>
  <c r="F452" i="7"/>
  <c r="E452" i="7"/>
  <c r="D452" i="7"/>
  <c r="C452" i="7"/>
  <c r="AH452" i="7" s="1"/>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AC450" i="7" s="1"/>
  <c r="Z449" i="7"/>
  <c r="Y449" i="7"/>
  <c r="X449" i="7"/>
  <c r="W449" i="7"/>
  <c r="V449" i="7"/>
  <c r="U449" i="7"/>
  <c r="T449" i="7"/>
  <c r="S449" i="7"/>
  <c r="R449" i="7"/>
  <c r="Q449" i="7"/>
  <c r="P449" i="7"/>
  <c r="O449" i="7"/>
  <c r="N449" i="7"/>
  <c r="M449" i="7"/>
  <c r="L449" i="7"/>
  <c r="K449" i="7"/>
  <c r="J449" i="7"/>
  <c r="I449" i="7"/>
  <c r="AE449" i="7" s="1"/>
  <c r="H449" i="7"/>
  <c r="G449" i="7"/>
  <c r="F449" i="7"/>
  <c r="E449" i="7"/>
  <c r="D449" i="7"/>
  <c r="C449" i="7"/>
  <c r="B449" i="7"/>
  <c r="A449" i="7"/>
  <c r="AC449" i="7" s="1"/>
  <c r="Z448" i="7"/>
  <c r="Y448" i="7"/>
  <c r="X448" i="7"/>
  <c r="W448" i="7"/>
  <c r="V448" i="7"/>
  <c r="U448" i="7"/>
  <c r="T448" i="7"/>
  <c r="S448" i="7"/>
  <c r="R448" i="7"/>
  <c r="Q448" i="7"/>
  <c r="P448" i="7"/>
  <c r="O448" i="7"/>
  <c r="N448" i="7"/>
  <c r="M448" i="7"/>
  <c r="L448" i="7"/>
  <c r="K448" i="7"/>
  <c r="J448" i="7"/>
  <c r="I448" i="7"/>
  <c r="H448" i="7"/>
  <c r="G448" i="7"/>
  <c r="F448" i="7"/>
  <c r="E448" i="7"/>
  <c r="D448" i="7"/>
  <c r="C448" i="7"/>
  <c r="AH448" i="7" s="1"/>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AC446" i="7" s="1"/>
  <c r="Z445" i="7"/>
  <c r="Y445" i="7"/>
  <c r="X445" i="7"/>
  <c r="W445" i="7"/>
  <c r="V445" i="7"/>
  <c r="U445" i="7"/>
  <c r="T445" i="7"/>
  <c r="S445" i="7"/>
  <c r="R445" i="7"/>
  <c r="Q445" i="7"/>
  <c r="P445" i="7"/>
  <c r="O445" i="7"/>
  <c r="N445" i="7"/>
  <c r="M445" i="7"/>
  <c r="L445" i="7"/>
  <c r="K445" i="7"/>
  <c r="J445" i="7"/>
  <c r="I445" i="7"/>
  <c r="AE445" i="7" s="1"/>
  <c r="H445" i="7"/>
  <c r="G445" i="7"/>
  <c r="F445" i="7"/>
  <c r="E445" i="7"/>
  <c r="D445" i="7"/>
  <c r="C445" i="7"/>
  <c r="B445" i="7"/>
  <c r="A445" i="7"/>
  <c r="AC445" i="7" s="1"/>
  <c r="Z444" i="7"/>
  <c r="Y444" i="7"/>
  <c r="X444" i="7"/>
  <c r="W444" i="7"/>
  <c r="V444" i="7"/>
  <c r="U444" i="7"/>
  <c r="T444" i="7"/>
  <c r="S444" i="7"/>
  <c r="R444" i="7"/>
  <c r="Q444" i="7"/>
  <c r="P444" i="7"/>
  <c r="O444" i="7"/>
  <c r="N444" i="7"/>
  <c r="M444" i="7"/>
  <c r="L444" i="7"/>
  <c r="K444" i="7"/>
  <c r="J444" i="7"/>
  <c r="I444" i="7"/>
  <c r="H444" i="7"/>
  <c r="G444" i="7"/>
  <c r="F444" i="7"/>
  <c r="E444" i="7"/>
  <c r="D444" i="7"/>
  <c r="C444" i="7"/>
  <c r="AH444" i="7" s="1"/>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AC442" i="7" s="1"/>
  <c r="Z441" i="7"/>
  <c r="Y441" i="7"/>
  <c r="X441" i="7"/>
  <c r="W441" i="7"/>
  <c r="V441" i="7"/>
  <c r="U441" i="7"/>
  <c r="T441" i="7"/>
  <c r="S441" i="7"/>
  <c r="R441" i="7"/>
  <c r="Q441" i="7"/>
  <c r="P441" i="7"/>
  <c r="O441" i="7"/>
  <c r="N441" i="7"/>
  <c r="M441" i="7"/>
  <c r="L441" i="7"/>
  <c r="K441" i="7"/>
  <c r="J441" i="7"/>
  <c r="I441" i="7"/>
  <c r="AE441" i="7" s="1"/>
  <c r="H441" i="7"/>
  <c r="G441" i="7"/>
  <c r="F441" i="7"/>
  <c r="E441" i="7"/>
  <c r="D441" i="7"/>
  <c r="C441" i="7"/>
  <c r="B441" i="7"/>
  <c r="A441" i="7"/>
  <c r="AC441" i="7" s="1"/>
  <c r="Z440" i="7"/>
  <c r="Y440" i="7"/>
  <c r="X440" i="7"/>
  <c r="W440" i="7"/>
  <c r="V440" i="7"/>
  <c r="U440" i="7"/>
  <c r="T440" i="7"/>
  <c r="S440" i="7"/>
  <c r="R440" i="7"/>
  <c r="Q440" i="7"/>
  <c r="P440" i="7"/>
  <c r="O440" i="7"/>
  <c r="N440" i="7"/>
  <c r="M440" i="7"/>
  <c r="L440" i="7"/>
  <c r="K440" i="7"/>
  <c r="J440" i="7"/>
  <c r="I440" i="7"/>
  <c r="H440" i="7"/>
  <c r="G440" i="7"/>
  <c r="F440" i="7"/>
  <c r="E440" i="7"/>
  <c r="D440" i="7"/>
  <c r="C440" i="7"/>
  <c r="AH440" i="7" s="1"/>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AC438" i="7" s="1"/>
  <c r="Z437" i="7"/>
  <c r="Y437" i="7"/>
  <c r="X437" i="7"/>
  <c r="W437" i="7"/>
  <c r="V437" i="7"/>
  <c r="U437" i="7"/>
  <c r="T437" i="7"/>
  <c r="S437" i="7"/>
  <c r="R437" i="7"/>
  <c r="Q437" i="7"/>
  <c r="P437" i="7"/>
  <c r="O437" i="7"/>
  <c r="N437" i="7"/>
  <c r="M437" i="7"/>
  <c r="L437" i="7"/>
  <c r="K437" i="7"/>
  <c r="J437" i="7"/>
  <c r="I437" i="7"/>
  <c r="AE437" i="7" s="1"/>
  <c r="H437" i="7"/>
  <c r="G437" i="7"/>
  <c r="F437" i="7"/>
  <c r="E437" i="7"/>
  <c r="D437" i="7"/>
  <c r="C437" i="7"/>
  <c r="B437" i="7"/>
  <c r="A437" i="7"/>
  <c r="AC437" i="7" s="1"/>
  <c r="Z436" i="7"/>
  <c r="Y436" i="7"/>
  <c r="X436" i="7"/>
  <c r="W436" i="7"/>
  <c r="V436" i="7"/>
  <c r="U436" i="7"/>
  <c r="T436" i="7"/>
  <c r="S436" i="7"/>
  <c r="R436" i="7"/>
  <c r="Q436" i="7"/>
  <c r="P436" i="7"/>
  <c r="O436" i="7"/>
  <c r="N436" i="7"/>
  <c r="M436" i="7"/>
  <c r="L436" i="7"/>
  <c r="K436" i="7"/>
  <c r="J436" i="7"/>
  <c r="I436" i="7"/>
  <c r="H436" i="7"/>
  <c r="G436" i="7"/>
  <c r="F436" i="7"/>
  <c r="E436" i="7"/>
  <c r="D436" i="7"/>
  <c r="C436" i="7"/>
  <c r="AH436" i="7" s="1"/>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AC434" i="7" s="1"/>
  <c r="Z433" i="7"/>
  <c r="Y433" i="7"/>
  <c r="X433" i="7"/>
  <c r="W433" i="7"/>
  <c r="V433" i="7"/>
  <c r="U433" i="7"/>
  <c r="T433" i="7"/>
  <c r="S433" i="7"/>
  <c r="R433" i="7"/>
  <c r="Q433" i="7"/>
  <c r="P433" i="7"/>
  <c r="O433" i="7"/>
  <c r="N433" i="7"/>
  <c r="M433" i="7"/>
  <c r="L433" i="7"/>
  <c r="K433" i="7"/>
  <c r="J433" i="7"/>
  <c r="I433" i="7"/>
  <c r="AE433" i="7" s="1"/>
  <c r="H433" i="7"/>
  <c r="G433" i="7"/>
  <c r="F433" i="7"/>
  <c r="E433" i="7"/>
  <c r="D433" i="7"/>
  <c r="C433" i="7"/>
  <c r="B433" i="7"/>
  <c r="A433" i="7"/>
  <c r="AC433" i="7" s="1"/>
  <c r="Z432" i="7"/>
  <c r="Y432" i="7"/>
  <c r="X432" i="7"/>
  <c r="W432" i="7"/>
  <c r="V432" i="7"/>
  <c r="U432" i="7"/>
  <c r="T432" i="7"/>
  <c r="S432" i="7"/>
  <c r="R432" i="7"/>
  <c r="Q432" i="7"/>
  <c r="P432" i="7"/>
  <c r="O432" i="7"/>
  <c r="N432" i="7"/>
  <c r="M432" i="7"/>
  <c r="L432" i="7"/>
  <c r="K432" i="7"/>
  <c r="J432" i="7"/>
  <c r="I432" i="7"/>
  <c r="H432" i="7"/>
  <c r="G432" i="7"/>
  <c r="F432" i="7"/>
  <c r="E432" i="7"/>
  <c r="D432" i="7"/>
  <c r="C432" i="7"/>
  <c r="AH432" i="7" s="1"/>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AC430" i="7" s="1"/>
  <c r="Z429" i="7"/>
  <c r="Y429" i="7"/>
  <c r="X429" i="7"/>
  <c r="W429" i="7"/>
  <c r="V429" i="7"/>
  <c r="U429" i="7"/>
  <c r="T429" i="7"/>
  <c r="S429" i="7"/>
  <c r="R429" i="7"/>
  <c r="Q429" i="7"/>
  <c r="P429" i="7"/>
  <c r="O429" i="7"/>
  <c r="N429" i="7"/>
  <c r="M429" i="7"/>
  <c r="L429" i="7"/>
  <c r="K429" i="7"/>
  <c r="J429" i="7"/>
  <c r="I429" i="7"/>
  <c r="AE429" i="7" s="1"/>
  <c r="H429" i="7"/>
  <c r="G429" i="7"/>
  <c r="F429" i="7"/>
  <c r="E429" i="7"/>
  <c r="D429" i="7"/>
  <c r="C429" i="7"/>
  <c r="B429" i="7"/>
  <c r="A429" i="7"/>
  <c r="AC429" i="7" s="1"/>
  <c r="Z428" i="7"/>
  <c r="Y428" i="7"/>
  <c r="X428" i="7"/>
  <c r="W428" i="7"/>
  <c r="V428" i="7"/>
  <c r="U428" i="7"/>
  <c r="T428" i="7"/>
  <c r="S428" i="7"/>
  <c r="R428" i="7"/>
  <c r="Q428" i="7"/>
  <c r="P428" i="7"/>
  <c r="O428" i="7"/>
  <c r="N428" i="7"/>
  <c r="M428" i="7"/>
  <c r="L428" i="7"/>
  <c r="K428" i="7"/>
  <c r="J428" i="7"/>
  <c r="I428" i="7"/>
  <c r="H428" i="7"/>
  <c r="G428" i="7"/>
  <c r="F428" i="7"/>
  <c r="E428" i="7"/>
  <c r="D428" i="7"/>
  <c r="C428" i="7"/>
  <c r="AH428" i="7" s="1"/>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AC426" i="7" s="1"/>
  <c r="Z425" i="7"/>
  <c r="Y425" i="7"/>
  <c r="X425" i="7"/>
  <c r="W425" i="7"/>
  <c r="V425" i="7"/>
  <c r="U425" i="7"/>
  <c r="T425" i="7"/>
  <c r="S425" i="7"/>
  <c r="R425" i="7"/>
  <c r="Q425" i="7"/>
  <c r="P425" i="7"/>
  <c r="O425" i="7"/>
  <c r="N425" i="7"/>
  <c r="M425" i="7"/>
  <c r="L425" i="7"/>
  <c r="K425" i="7"/>
  <c r="J425" i="7"/>
  <c r="I425" i="7"/>
  <c r="AE425" i="7" s="1"/>
  <c r="H425" i="7"/>
  <c r="G425" i="7"/>
  <c r="F425" i="7"/>
  <c r="E425" i="7"/>
  <c r="D425" i="7"/>
  <c r="C425" i="7"/>
  <c r="B425" i="7"/>
  <c r="A425" i="7"/>
  <c r="AC425" i="7" s="1"/>
  <c r="Z424" i="7"/>
  <c r="Y424" i="7"/>
  <c r="X424" i="7"/>
  <c r="W424" i="7"/>
  <c r="V424" i="7"/>
  <c r="U424" i="7"/>
  <c r="T424" i="7"/>
  <c r="S424" i="7"/>
  <c r="R424" i="7"/>
  <c r="Q424" i="7"/>
  <c r="P424" i="7"/>
  <c r="O424" i="7"/>
  <c r="N424" i="7"/>
  <c r="M424" i="7"/>
  <c r="L424" i="7"/>
  <c r="K424" i="7"/>
  <c r="J424" i="7"/>
  <c r="I424" i="7"/>
  <c r="H424" i="7"/>
  <c r="G424" i="7"/>
  <c r="F424" i="7"/>
  <c r="E424" i="7"/>
  <c r="D424" i="7"/>
  <c r="C424" i="7"/>
  <c r="AH424" i="7" s="1"/>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AC422" i="7" s="1"/>
  <c r="Z421" i="7"/>
  <c r="Y421" i="7"/>
  <c r="X421" i="7"/>
  <c r="W421" i="7"/>
  <c r="V421" i="7"/>
  <c r="U421" i="7"/>
  <c r="T421" i="7"/>
  <c r="S421" i="7"/>
  <c r="R421" i="7"/>
  <c r="Q421" i="7"/>
  <c r="P421" i="7"/>
  <c r="O421" i="7"/>
  <c r="N421" i="7"/>
  <c r="M421" i="7"/>
  <c r="L421" i="7"/>
  <c r="K421" i="7"/>
  <c r="J421" i="7"/>
  <c r="I421" i="7"/>
  <c r="AE421" i="7" s="1"/>
  <c r="H421" i="7"/>
  <c r="G421" i="7"/>
  <c r="F421" i="7"/>
  <c r="E421" i="7"/>
  <c r="D421" i="7"/>
  <c r="C421" i="7"/>
  <c r="B421" i="7"/>
  <c r="A421" i="7"/>
  <c r="AC421" i="7" s="1"/>
  <c r="Z420" i="7"/>
  <c r="Y420" i="7"/>
  <c r="X420" i="7"/>
  <c r="W420" i="7"/>
  <c r="V420" i="7"/>
  <c r="U420" i="7"/>
  <c r="T420" i="7"/>
  <c r="S420" i="7"/>
  <c r="R420" i="7"/>
  <c r="Q420" i="7"/>
  <c r="P420" i="7"/>
  <c r="O420" i="7"/>
  <c r="N420" i="7"/>
  <c r="M420" i="7"/>
  <c r="L420" i="7"/>
  <c r="K420" i="7"/>
  <c r="J420" i="7"/>
  <c r="I420" i="7"/>
  <c r="H420" i="7"/>
  <c r="G420" i="7"/>
  <c r="F420" i="7"/>
  <c r="E420" i="7"/>
  <c r="D420" i="7"/>
  <c r="C420" i="7"/>
  <c r="AH420" i="7" s="1"/>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AC418" i="7" s="1"/>
  <c r="Z417" i="7"/>
  <c r="Y417" i="7"/>
  <c r="X417" i="7"/>
  <c r="W417" i="7"/>
  <c r="V417" i="7"/>
  <c r="U417" i="7"/>
  <c r="T417" i="7"/>
  <c r="S417" i="7"/>
  <c r="R417" i="7"/>
  <c r="Q417" i="7"/>
  <c r="P417" i="7"/>
  <c r="O417" i="7"/>
  <c r="N417" i="7"/>
  <c r="M417" i="7"/>
  <c r="L417" i="7"/>
  <c r="K417" i="7"/>
  <c r="J417" i="7"/>
  <c r="I417" i="7"/>
  <c r="AE417" i="7" s="1"/>
  <c r="H417" i="7"/>
  <c r="G417" i="7"/>
  <c r="F417" i="7"/>
  <c r="E417" i="7"/>
  <c r="D417" i="7"/>
  <c r="C417" i="7"/>
  <c r="B417" i="7"/>
  <c r="A417" i="7"/>
  <c r="AC417" i="7" s="1"/>
  <c r="Z416" i="7"/>
  <c r="Y416" i="7"/>
  <c r="X416" i="7"/>
  <c r="W416" i="7"/>
  <c r="V416" i="7"/>
  <c r="U416" i="7"/>
  <c r="T416" i="7"/>
  <c r="S416" i="7"/>
  <c r="R416" i="7"/>
  <c r="Q416" i="7"/>
  <c r="P416" i="7"/>
  <c r="O416" i="7"/>
  <c r="N416" i="7"/>
  <c r="M416" i="7"/>
  <c r="L416" i="7"/>
  <c r="K416" i="7"/>
  <c r="J416" i="7"/>
  <c r="I416" i="7"/>
  <c r="H416" i="7"/>
  <c r="G416" i="7"/>
  <c r="F416" i="7"/>
  <c r="E416" i="7"/>
  <c r="D416" i="7"/>
  <c r="C416" i="7"/>
  <c r="AH416" i="7" s="1"/>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AC414" i="7" s="1"/>
  <c r="Z413" i="7"/>
  <c r="Y413" i="7"/>
  <c r="X413" i="7"/>
  <c r="W413" i="7"/>
  <c r="V413" i="7"/>
  <c r="U413" i="7"/>
  <c r="T413" i="7"/>
  <c r="S413" i="7"/>
  <c r="R413" i="7"/>
  <c r="Q413" i="7"/>
  <c r="P413" i="7"/>
  <c r="O413" i="7"/>
  <c r="N413" i="7"/>
  <c r="M413" i="7"/>
  <c r="L413" i="7"/>
  <c r="K413" i="7"/>
  <c r="J413" i="7"/>
  <c r="I413" i="7"/>
  <c r="AE413" i="7" s="1"/>
  <c r="H413" i="7"/>
  <c r="G413" i="7"/>
  <c r="F413" i="7"/>
  <c r="E413" i="7"/>
  <c r="D413" i="7"/>
  <c r="C413" i="7"/>
  <c r="B413" i="7"/>
  <c r="A413" i="7"/>
  <c r="AC413" i="7" s="1"/>
  <c r="Z412" i="7"/>
  <c r="Y412" i="7"/>
  <c r="X412" i="7"/>
  <c r="W412" i="7"/>
  <c r="V412" i="7"/>
  <c r="U412" i="7"/>
  <c r="T412" i="7"/>
  <c r="S412" i="7"/>
  <c r="R412" i="7"/>
  <c r="Q412" i="7"/>
  <c r="P412" i="7"/>
  <c r="O412" i="7"/>
  <c r="N412" i="7"/>
  <c r="M412" i="7"/>
  <c r="L412" i="7"/>
  <c r="K412" i="7"/>
  <c r="J412" i="7"/>
  <c r="I412" i="7"/>
  <c r="H412" i="7"/>
  <c r="G412" i="7"/>
  <c r="F412" i="7"/>
  <c r="E412" i="7"/>
  <c r="D412" i="7"/>
  <c r="C412" i="7"/>
  <c r="AH412" i="7" s="1"/>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AC410" i="7" s="1"/>
  <c r="Z409" i="7"/>
  <c r="Y409" i="7"/>
  <c r="X409" i="7"/>
  <c r="W409" i="7"/>
  <c r="V409" i="7"/>
  <c r="U409" i="7"/>
  <c r="T409" i="7"/>
  <c r="S409" i="7"/>
  <c r="R409" i="7"/>
  <c r="Q409" i="7"/>
  <c r="P409" i="7"/>
  <c r="O409" i="7"/>
  <c r="N409" i="7"/>
  <c r="M409" i="7"/>
  <c r="L409" i="7"/>
  <c r="K409" i="7"/>
  <c r="J409" i="7"/>
  <c r="I409" i="7"/>
  <c r="AE409" i="7" s="1"/>
  <c r="H409" i="7"/>
  <c r="G409" i="7"/>
  <c r="F409" i="7"/>
  <c r="E409" i="7"/>
  <c r="D409" i="7"/>
  <c r="C409" i="7"/>
  <c r="B409" i="7"/>
  <c r="A409" i="7"/>
  <c r="AC409" i="7" s="1"/>
  <c r="Z408" i="7"/>
  <c r="Y408" i="7"/>
  <c r="X408" i="7"/>
  <c r="W408" i="7"/>
  <c r="V408" i="7"/>
  <c r="U408" i="7"/>
  <c r="T408" i="7"/>
  <c r="S408" i="7"/>
  <c r="R408" i="7"/>
  <c r="Q408" i="7"/>
  <c r="P408" i="7"/>
  <c r="O408" i="7"/>
  <c r="N408" i="7"/>
  <c r="M408" i="7"/>
  <c r="L408" i="7"/>
  <c r="K408" i="7"/>
  <c r="J408" i="7"/>
  <c r="I408" i="7"/>
  <c r="H408" i="7"/>
  <c r="G408" i="7"/>
  <c r="F408" i="7"/>
  <c r="E408" i="7"/>
  <c r="D408" i="7"/>
  <c r="C408" i="7"/>
  <c r="AH408" i="7" s="1"/>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AC406" i="7" s="1"/>
  <c r="Z405" i="7"/>
  <c r="Y405" i="7"/>
  <c r="X405" i="7"/>
  <c r="W405" i="7"/>
  <c r="V405" i="7"/>
  <c r="U405" i="7"/>
  <c r="T405" i="7"/>
  <c r="S405" i="7"/>
  <c r="R405" i="7"/>
  <c r="Q405" i="7"/>
  <c r="P405" i="7"/>
  <c r="O405" i="7"/>
  <c r="N405" i="7"/>
  <c r="M405" i="7"/>
  <c r="L405" i="7"/>
  <c r="K405" i="7"/>
  <c r="J405" i="7"/>
  <c r="I405" i="7"/>
  <c r="AE405" i="7" s="1"/>
  <c r="H405" i="7"/>
  <c r="G405" i="7"/>
  <c r="F405" i="7"/>
  <c r="E405" i="7"/>
  <c r="D405" i="7"/>
  <c r="C405" i="7"/>
  <c r="B405" i="7"/>
  <c r="A405" i="7"/>
  <c r="AC405" i="7" s="1"/>
  <c r="Z404" i="7"/>
  <c r="Y404" i="7"/>
  <c r="X404" i="7"/>
  <c r="W404" i="7"/>
  <c r="V404" i="7"/>
  <c r="U404" i="7"/>
  <c r="T404" i="7"/>
  <c r="S404" i="7"/>
  <c r="R404" i="7"/>
  <c r="Q404" i="7"/>
  <c r="P404" i="7"/>
  <c r="O404" i="7"/>
  <c r="N404" i="7"/>
  <c r="M404" i="7"/>
  <c r="L404" i="7"/>
  <c r="K404" i="7"/>
  <c r="J404" i="7"/>
  <c r="I404" i="7"/>
  <c r="H404" i="7"/>
  <c r="G404" i="7"/>
  <c r="F404" i="7"/>
  <c r="E404" i="7"/>
  <c r="D404" i="7"/>
  <c r="C404" i="7"/>
  <c r="AH404" i="7" s="1"/>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AC402" i="7" s="1"/>
  <c r="Z401" i="7"/>
  <c r="Y401" i="7"/>
  <c r="X401" i="7"/>
  <c r="W401" i="7"/>
  <c r="V401" i="7"/>
  <c r="U401" i="7"/>
  <c r="T401" i="7"/>
  <c r="S401" i="7"/>
  <c r="R401" i="7"/>
  <c r="Q401" i="7"/>
  <c r="P401" i="7"/>
  <c r="O401" i="7"/>
  <c r="N401" i="7"/>
  <c r="M401" i="7"/>
  <c r="L401" i="7"/>
  <c r="K401" i="7"/>
  <c r="J401" i="7"/>
  <c r="I401" i="7"/>
  <c r="AE401" i="7" s="1"/>
  <c r="H401" i="7"/>
  <c r="G401" i="7"/>
  <c r="F401" i="7"/>
  <c r="E401" i="7"/>
  <c r="D401" i="7"/>
  <c r="C401" i="7"/>
  <c r="B401" i="7"/>
  <c r="A401" i="7"/>
  <c r="AC401" i="7" s="1"/>
  <c r="Z400" i="7"/>
  <c r="Y400" i="7"/>
  <c r="X400" i="7"/>
  <c r="W400" i="7"/>
  <c r="V400" i="7"/>
  <c r="U400" i="7"/>
  <c r="T400" i="7"/>
  <c r="S400" i="7"/>
  <c r="R400" i="7"/>
  <c r="Q400" i="7"/>
  <c r="P400" i="7"/>
  <c r="O400" i="7"/>
  <c r="N400" i="7"/>
  <c r="M400" i="7"/>
  <c r="L400" i="7"/>
  <c r="K400" i="7"/>
  <c r="J400" i="7"/>
  <c r="I400" i="7"/>
  <c r="H400" i="7"/>
  <c r="G400" i="7"/>
  <c r="F400" i="7"/>
  <c r="E400" i="7"/>
  <c r="D400" i="7"/>
  <c r="C400" i="7"/>
  <c r="AH400" i="7" s="1"/>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AC398" i="7" s="1"/>
  <c r="Z397" i="7"/>
  <c r="Y397" i="7"/>
  <c r="X397" i="7"/>
  <c r="W397" i="7"/>
  <c r="V397" i="7"/>
  <c r="U397" i="7"/>
  <c r="T397" i="7"/>
  <c r="S397" i="7"/>
  <c r="R397" i="7"/>
  <c r="Q397" i="7"/>
  <c r="P397" i="7"/>
  <c r="O397" i="7"/>
  <c r="N397" i="7"/>
  <c r="M397" i="7"/>
  <c r="L397" i="7"/>
  <c r="K397" i="7"/>
  <c r="J397" i="7"/>
  <c r="I397" i="7"/>
  <c r="AE397" i="7" s="1"/>
  <c r="H397" i="7"/>
  <c r="G397" i="7"/>
  <c r="F397" i="7"/>
  <c r="E397" i="7"/>
  <c r="D397" i="7"/>
  <c r="C397" i="7"/>
  <c r="B397" i="7"/>
  <c r="A397" i="7"/>
  <c r="AC397" i="7" s="1"/>
  <c r="Z396" i="7"/>
  <c r="Y396" i="7"/>
  <c r="X396" i="7"/>
  <c r="W396" i="7"/>
  <c r="V396" i="7"/>
  <c r="U396" i="7"/>
  <c r="T396" i="7"/>
  <c r="S396" i="7"/>
  <c r="R396" i="7"/>
  <c r="Q396" i="7"/>
  <c r="P396" i="7"/>
  <c r="O396" i="7"/>
  <c r="N396" i="7"/>
  <c r="M396" i="7"/>
  <c r="L396" i="7"/>
  <c r="K396" i="7"/>
  <c r="J396" i="7"/>
  <c r="I396" i="7"/>
  <c r="H396" i="7"/>
  <c r="G396" i="7"/>
  <c r="F396" i="7"/>
  <c r="E396" i="7"/>
  <c r="D396" i="7"/>
  <c r="C396" i="7"/>
  <c r="AH396" i="7" s="1"/>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AC394" i="7" s="1"/>
  <c r="Z393" i="7"/>
  <c r="Y393" i="7"/>
  <c r="X393" i="7"/>
  <c r="W393" i="7"/>
  <c r="V393" i="7"/>
  <c r="U393" i="7"/>
  <c r="T393" i="7"/>
  <c r="S393" i="7"/>
  <c r="R393" i="7"/>
  <c r="Q393" i="7"/>
  <c r="P393" i="7"/>
  <c r="O393" i="7"/>
  <c r="N393" i="7"/>
  <c r="M393" i="7"/>
  <c r="L393" i="7"/>
  <c r="K393" i="7"/>
  <c r="J393" i="7"/>
  <c r="I393" i="7"/>
  <c r="AE393" i="7" s="1"/>
  <c r="H393" i="7"/>
  <c r="G393" i="7"/>
  <c r="F393" i="7"/>
  <c r="E393" i="7"/>
  <c r="D393" i="7"/>
  <c r="C393" i="7"/>
  <c r="B393" i="7"/>
  <c r="A393" i="7"/>
  <c r="AC393" i="7" s="1"/>
  <c r="Z392" i="7"/>
  <c r="Y392" i="7"/>
  <c r="X392" i="7"/>
  <c r="W392" i="7"/>
  <c r="V392" i="7"/>
  <c r="U392" i="7"/>
  <c r="T392" i="7"/>
  <c r="S392" i="7"/>
  <c r="R392" i="7"/>
  <c r="Q392" i="7"/>
  <c r="P392" i="7"/>
  <c r="O392" i="7"/>
  <c r="N392" i="7"/>
  <c r="M392" i="7"/>
  <c r="L392" i="7"/>
  <c r="K392" i="7"/>
  <c r="J392" i="7"/>
  <c r="I392" i="7"/>
  <c r="H392" i="7"/>
  <c r="G392" i="7"/>
  <c r="F392" i="7"/>
  <c r="E392" i="7"/>
  <c r="D392" i="7"/>
  <c r="C392" i="7"/>
  <c r="AH392" i="7" s="1"/>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AC390" i="7" s="1"/>
  <c r="Z389" i="7"/>
  <c r="Y389" i="7"/>
  <c r="X389" i="7"/>
  <c r="W389" i="7"/>
  <c r="V389" i="7"/>
  <c r="U389" i="7"/>
  <c r="T389" i="7"/>
  <c r="S389" i="7"/>
  <c r="R389" i="7"/>
  <c r="Q389" i="7"/>
  <c r="P389" i="7"/>
  <c r="O389" i="7"/>
  <c r="N389" i="7"/>
  <c r="M389" i="7"/>
  <c r="L389" i="7"/>
  <c r="K389" i="7"/>
  <c r="J389" i="7"/>
  <c r="I389" i="7"/>
  <c r="AE389" i="7" s="1"/>
  <c r="H389" i="7"/>
  <c r="G389" i="7"/>
  <c r="F389" i="7"/>
  <c r="E389" i="7"/>
  <c r="D389" i="7"/>
  <c r="C389" i="7"/>
  <c r="B389" i="7"/>
  <c r="A389" i="7"/>
  <c r="AC389" i="7" s="1"/>
  <c r="Z388" i="7"/>
  <c r="Y388" i="7"/>
  <c r="X388" i="7"/>
  <c r="W388" i="7"/>
  <c r="V388" i="7"/>
  <c r="U388" i="7"/>
  <c r="T388" i="7"/>
  <c r="S388" i="7"/>
  <c r="R388" i="7"/>
  <c r="Q388" i="7"/>
  <c r="P388" i="7"/>
  <c r="O388" i="7"/>
  <c r="N388" i="7"/>
  <c r="M388" i="7"/>
  <c r="L388" i="7"/>
  <c r="K388" i="7"/>
  <c r="J388" i="7"/>
  <c r="I388" i="7"/>
  <c r="H388" i="7"/>
  <c r="G388" i="7"/>
  <c r="F388" i="7"/>
  <c r="E388" i="7"/>
  <c r="D388" i="7"/>
  <c r="C388" i="7"/>
  <c r="AH388" i="7" s="1"/>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AC386" i="7" s="1"/>
  <c r="Z385" i="7"/>
  <c r="Y385" i="7"/>
  <c r="X385" i="7"/>
  <c r="W385" i="7"/>
  <c r="V385" i="7"/>
  <c r="U385" i="7"/>
  <c r="T385" i="7"/>
  <c r="S385" i="7"/>
  <c r="R385" i="7"/>
  <c r="Q385" i="7"/>
  <c r="P385" i="7"/>
  <c r="O385" i="7"/>
  <c r="N385" i="7"/>
  <c r="M385" i="7"/>
  <c r="L385" i="7"/>
  <c r="K385" i="7"/>
  <c r="J385" i="7"/>
  <c r="I385" i="7"/>
  <c r="AE385" i="7" s="1"/>
  <c r="H385" i="7"/>
  <c r="G385" i="7"/>
  <c r="F385" i="7"/>
  <c r="E385" i="7"/>
  <c r="D385" i="7"/>
  <c r="C385" i="7"/>
  <c r="B385" i="7"/>
  <c r="A385" i="7"/>
  <c r="AC385" i="7" s="1"/>
  <c r="Z384" i="7"/>
  <c r="Y384" i="7"/>
  <c r="X384" i="7"/>
  <c r="W384" i="7"/>
  <c r="V384" i="7"/>
  <c r="U384" i="7"/>
  <c r="T384" i="7"/>
  <c r="S384" i="7"/>
  <c r="R384" i="7"/>
  <c r="Q384" i="7"/>
  <c r="P384" i="7"/>
  <c r="O384" i="7"/>
  <c r="N384" i="7"/>
  <c r="M384" i="7"/>
  <c r="L384" i="7"/>
  <c r="K384" i="7"/>
  <c r="J384" i="7"/>
  <c r="I384" i="7"/>
  <c r="H384" i="7"/>
  <c r="G384" i="7"/>
  <c r="F384" i="7"/>
  <c r="E384" i="7"/>
  <c r="D384" i="7"/>
  <c r="C384" i="7"/>
  <c r="AH384" i="7" s="1"/>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AC382" i="7" s="1"/>
  <c r="Z381" i="7"/>
  <c r="Y381" i="7"/>
  <c r="X381" i="7"/>
  <c r="W381" i="7"/>
  <c r="V381" i="7"/>
  <c r="U381" i="7"/>
  <c r="T381" i="7"/>
  <c r="S381" i="7"/>
  <c r="R381" i="7"/>
  <c r="Q381" i="7"/>
  <c r="P381" i="7"/>
  <c r="O381" i="7"/>
  <c r="N381" i="7"/>
  <c r="M381" i="7"/>
  <c r="L381" i="7"/>
  <c r="K381" i="7"/>
  <c r="J381" i="7"/>
  <c r="I381" i="7"/>
  <c r="AE381" i="7" s="1"/>
  <c r="H381" i="7"/>
  <c r="G381" i="7"/>
  <c r="F381" i="7"/>
  <c r="E381" i="7"/>
  <c r="D381" i="7"/>
  <c r="C381" i="7"/>
  <c r="B381" i="7"/>
  <c r="A381" i="7"/>
  <c r="AC381" i="7" s="1"/>
  <c r="Z380" i="7"/>
  <c r="Y380" i="7"/>
  <c r="X380" i="7"/>
  <c r="W380" i="7"/>
  <c r="V380" i="7"/>
  <c r="U380" i="7"/>
  <c r="T380" i="7"/>
  <c r="S380" i="7"/>
  <c r="R380" i="7"/>
  <c r="Q380" i="7"/>
  <c r="P380" i="7"/>
  <c r="O380" i="7"/>
  <c r="N380" i="7"/>
  <c r="M380" i="7"/>
  <c r="L380" i="7"/>
  <c r="K380" i="7"/>
  <c r="J380" i="7"/>
  <c r="I380" i="7"/>
  <c r="H380" i="7"/>
  <c r="G380" i="7"/>
  <c r="F380" i="7"/>
  <c r="E380" i="7"/>
  <c r="D380" i="7"/>
  <c r="C380" i="7"/>
  <c r="AH380" i="7" s="1"/>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AC378" i="7" s="1"/>
  <c r="Z377" i="7"/>
  <c r="Y377" i="7"/>
  <c r="X377" i="7"/>
  <c r="W377" i="7"/>
  <c r="V377" i="7"/>
  <c r="U377" i="7"/>
  <c r="T377" i="7"/>
  <c r="S377" i="7"/>
  <c r="R377" i="7"/>
  <c r="Q377" i="7"/>
  <c r="P377" i="7"/>
  <c r="O377" i="7"/>
  <c r="N377" i="7"/>
  <c r="M377" i="7"/>
  <c r="L377" i="7"/>
  <c r="K377" i="7"/>
  <c r="J377" i="7"/>
  <c r="I377" i="7"/>
  <c r="AE377" i="7" s="1"/>
  <c r="H377" i="7"/>
  <c r="G377" i="7"/>
  <c r="F377" i="7"/>
  <c r="E377" i="7"/>
  <c r="D377" i="7"/>
  <c r="C377" i="7"/>
  <c r="B377" i="7"/>
  <c r="A377" i="7"/>
  <c r="AC377" i="7" s="1"/>
  <c r="Z376" i="7"/>
  <c r="Y376" i="7"/>
  <c r="X376" i="7"/>
  <c r="W376" i="7"/>
  <c r="V376" i="7"/>
  <c r="U376" i="7"/>
  <c r="T376" i="7"/>
  <c r="S376" i="7"/>
  <c r="R376" i="7"/>
  <c r="Q376" i="7"/>
  <c r="P376" i="7"/>
  <c r="O376" i="7"/>
  <c r="N376" i="7"/>
  <c r="M376" i="7"/>
  <c r="L376" i="7"/>
  <c r="K376" i="7"/>
  <c r="J376" i="7"/>
  <c r="I376" i="7"/>
  <c r="H376" i="7"/>
  <c r="G376" i="7"/>
  <c r="F376" i="7"/>
  <c r="E376" i="7"/>
  <c r="D376" i="7"/>
  <c r="C376" i="7"/>
  <c r="AH376" i="7" s="1"/>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AC374" i="7" s="1"/>
  <c r="Z373" i="7"/>
  <c r="Y373" i="7"/>
  <c r="X373" i="7"/>
  <c r="W373" i="7"/>
  <c r="V373" i="7"/>
  <c r="U373" i="7"/>
  <c r="T373" i="7"/>
  <c r="S373" i="7"/>
  <c r="R373" i="7"/>
  <c r="Q373" i="7"/>
  <c r="P373" i="7"/>
  <c r="O373" i="7"/>
  <c r="N373" i="7"/>
  <c r="M373" i="7"/>
  <c r="L373" i="7"/>
  <c r="K373" i="7"/>
  <c r="J373" i="7"/>
  <c r="I373" i="7"/>
  <c r="AE373" i="7" s="1"/>
  <c r="H373" i="7"/>
  <c r="G373" i="7"/>
  <c r="F373" i="7"/>
  <c r="E373" i="7"/>
  <c r="D373" i="7"/>
  <c r="C373" i="7"/>
  <c r="B373" i="7"/>
  <c r="A373" i="7"/>
  <c r="AC373" i="7" s="1"/>
  <c r="Z372" i="7"/>
  <c r="Y372" i="7"/>
  <c r="X372" i="7"/>
  <c r="W372" i="7"/>
  <c r="V372" i="7"/>
  <c r="U372" i="7"/>
  <c r="T372" i="7"/>
  <c r="S372" i="7"/>
  <c r="R372" i="7"/>
  <c r="Q372" i="7"/>
  <c r="P372" i="7"/>
  <c r="O372" i="7"/>
  <c r="N372" i="7"/>
  <c r="M372" i="7"/>
  <c r="L372" i="7"/>
  <c r="K372" i="7"/>
  <c r="J372" i="7"/>
  <c r="I372" i="7"/>
  <c r="H372" i="7"/>
  <c r="G372" i="7"/>
  <c r="F372" i="7"/>
  <c r="E372" i="7"/>
  <c r="D372" i="7"/>
  <c r="C372" i="7"/>
  <c r="AH372" i="7" s="1"/>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AC370" i="7" s="1"/>
  <c r="Z369" i="7"/>
  <c r="Y369" i="7"/>
  <c r="X369" i="7"/>
  <c r="W369" i="7"/>
  <c r="V369" i="7"/>
  <c r="U369" i="7"/>
  <c r="T369" i="7"/>
  <c r="S369" i="7"/>
  <c r="R369" i="7"/>
  <c r="Q369" i="7"/>
  <c r="P369" i="7"/>
  <c r="O369" i="7"/>
  <c r="N369" i="7"/>
  <c r="M369" i="7"/>
  <c r="L369" i="7"/>
  <c r="K369" i="7"/>
  <c r="J369" i="7"/>
  <c r="I369" i="7"/>
  <c r="AE369" i="7" s="1"/>
  <c r="H369" i="7"/>
  <c r="G369" i="7"/>
  <c r="F369" i="7"/>
  <c r="E369" i="7"/>
  <c r="D369" i="7"/>
  <c r="C369" i="7"/>
  <c r="B369" i="7"/>
  <c r="A369" i="7"/>
  <c r="AC369" i="7" s="1"/>
  <c r="Z368" i="7"/>
  <c r="Y368" i="7"/>
  <c r="X368" i="7"/>
  <c r="W368" i="7"/>
  <c r="V368" i="7"/>
  <c r="U368" i="7"/>
  <c r="T368" i="7"/>
  <c r="S368" i="7"/>
  <c r="R368" i="7"/>
  <c r="Q368" i="7"/>
  <c r="P368" i="7"/>
  <c r="O368" i="7"/>
  <c r="N368" i="7"/>
  <c r="M368" i="7"/>
  <c r="L368" i="7"/>
  <c r="K368" i="7"/>
  <c r="J368" i="7"/>
  <c r="I368" i="7"/>
  <c r="H368" i="7"/>
  <c r="G368" i="7"/>
  <c r="F368" i="7"/>
  <c r="E368" i="7"/>
  <c r="D368" i="7"/>
  <c r="C368" i="7"/>
  <c r="AH368" i="7" s="1"/>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AC366" i="7" s="1"/>
  <c r="Z365" i="7"/>
  <c r="Y365" i="7"/>
  <c r="X365" i="7"/>
  <c r="W365" i="7"/>
  <c r="V365" i="7"/>
  <c r="U365" i="7"/>
  <c r="T365" i="7"/>
  <c r="S365" i="7"/>
  <c r="R365" i="7"/>
  <c r="Q365" i="7"/>
  <c r="P365" i="7"/>
  <c r="O365" i="7"/>
  <c r="N365" i="7"/>
  <c r="M365" i="7"/>
  <c r="L365" i="7"/>
  <c r="K365" i="7"/>
  <c r="J365" i="7"/>
  <c r="I365" i="7"/>
  <c r="AE365" i="7" s="1"/>
  <c r="H365" i="7"/>
  <c r="G365" i="7"/>
  <c r="F365" i="7"/>
  <c r="E365" i="7"/>
  <c r="D365" i="7"/>
  <c r="C365" i="7"/>
  <c r="B365" i="7"/>
  <c r="A365" i="7"/>
  <c r="AC365" i="7" s="1"/>
  <c r="Z364" i="7"/>
  <c r="Y364" i="7"/>
  <c r="X364" i="7"/>
  <c r="W364" i="7"/>
  <c r="V364" i="7"/>
  <c r="U364" i="7"/>
  <c r="T364" i="7"/>
  <c r="S364" i="7"/>
  <c r="R364" i="7"/>
  <c r="Q364" i="7"/>
  <c r="P364" i="7"/>
  <c r="O364" i="7"/>
  <c r="N364" i="7"/>
  <c r="M364" i="7"/>
  <c r="L364" i="7"/>
  <c r="K364" i="7"/>
  <c r="J364" i="7"/>
  <c r="I364" i="7"/>
  <c r="H364" i="7"/>
  <c r="G364" i="7"/>
  <c r="F364" i="7"/>
  <c r="E364" i="7"/>
  <c r="D364" i="7"/>
  <c r="C364" i="7"/>
  <c r="AH364" i="7" s="1"/>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AC362" i="7" s="1"/>
  <c r="Z361" i="7"/>
  <c r="Y361" i="7"/>
  <c r="X361" i="7"/>
  <c r="W361" i="7"/>
  <c r="V361" i="7"/>
  <c r="U361" i="7"/>
  <c r="T361" i="7"/>
  <c r="S361" i="7"/>
  <c r="R361" i="7"/>
  <c r="Q361" i="7"/>
  <c r="P361" i="7"/>
  <c r="O361" i="7"/>
  <c r="N361" i="7"/>
  <c r="M361" i="7"/>
  <c r="L361" i="7"/>
  <c r="K361" i="7"/>
  <c r="J361" i="7"/>
  <c r="I361" i="7"/>
  <c r="AE361" i="7" s="1"/>
  <c r="H361" i="7"/>
  <c r="G361" i="7"/>
  <c r="F361" i="7"/>
  <c r="E361" i="7"/>
  <c r="D361" i="7"/>
  <c r="C361" i="7"/>
  <c r="B361" i="7"/>
  <c r="A361" i="7"/>
  <c r="AC361" i="7" s="1"/>
  <c r="Z360" i="7"/>
  <c r="Y360" i="7"/>
  <c r="X360" i="7"/>
  <c r="W360" i="7"/>
  <c r="V360" i="7"/>
  <c r="U360" i="7"/>
  <c r="T360" i="7"/>
  <c r="S360" i="7"/>
  <c r="R360" i="7"/>
  <c r="Q360" i="7"/>
  <c r="P360" i="7"/>
  <c r="O360" i="7"/>
  <c r="N360" i="7"/>
  <c r="M360" i="7"/>
  <c r="L360" i="7"/>
  <c r="K360" i="7"/>
  <c r="J360" i="7"/>
  <c r="I360" i="7"/>
  <c r="H360" i="7"/>
  <c r="G360" i="7"/>
  <c r="F360" i="7"/>
  <c r="E360" i="7"/>
  <c r="D360" i="7"/>
  <c r="C360" i="7"/>
  <c r="AH360" i="7" s="1"/>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AC358" i="7" s="1"/>
  <c r="Z357" i="7"/>
  <c r="Y357" i="7"/>
  <c r="X357" i="7"/>
  <c r="W357" i="7"/>
  <c r="V357" i="7"/>
  <c r="U357" i="7"/>
  <c r="T357" i="7"/>
  <c r="S357" i="7"/>
  <c r="R357" i="7"/>
  <c r="Q357" i="7"/>
  <c r="P357" i="7"/>
  <c r="O357" i="7"/>
  <c r="N357" i="7"/>
  <c r="M357" i="7"/>
  <c r="L357" i="7"/>
  <c r="K357" i="7"/>
  <c r="J357" i="7"/>
  <c r="I357" i="7"/>
  <c r="AE357" i="7" s="1"/>
  <c r="H357" i="7"/>
  <c r="G357" i="7"/>
  <c r="F357" i="7"/>
  <c r="E357" i="7"/>
  <c r="D357" i="7"/>
  <c r="C357" i="7"/>
  <c r="B357" i="7"/>
  <c r="A357" i="7"/>
  <c r="AC357" i="7" s="1"/>
  <c r="Z356" i="7"/>
  <c r="Y356" i="7"/>
  <c r="X356" i="7"/>
  <c r="W356" i="7"/>
  <c r="V356" i="7"/>
  <c r="U356" i="7"/>
  <c r="T356" i="7"/>
  <c r="S356" i="7"/>
  <c r="R356" i="7"/>
  <c r="Q356" i="7"/>
  <c r="P356" i="7"/>
  <c r="O356" i="7"/>
  <c r="N356" i="7"/>
  <c r="M356" i="7"/>
  <c r="L356" i="7"/>
  <c r="K356" i="7"/>
  <c r="J356" i="7"/>
  <c r="I356" i="7"/>
  <c r="H356" i="7"/>
  <c r="G356" i="7"/>
  <c r="F356" i="7"/>
  <c r="E356" i="7"/>
  <c r="D356" i="7"/>
  <c r="C356" i="7"/>
  <c r="AH356" i="7" s="1"/>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AC354" i="7" s="1"/>
  <c r="Z353" i="7"/>
  <c r="Y353" i="7"/>
  <c r="X353" i="7"/>
  <c r="W353" i="7"/>
  <c r="V353" i="7"/>
  <c r="U353" i="7"/>
  <c r="T353" i="7"/>
  <c r="S353" i="7"/>
  <c r="R353" i="7"/>
  <c r="Q353" i="7"/>
  <c r="P353" i="7"/>
  <c r="O353" i="7"/>
  <c r="N353" i="7"/>
  <c r="M353" i="7"/>
  <c r="L353" i="7"/>
  <c r="K353" i="7"/>
  <c r="J353" i="7"/>
  <c r="I353" i="7"/>
  <c r="AE353" i="7" s="1"/>
  <c r="H353" i="7"/>
  <c r="G353" i="7"/>
  <c r="F353" i="7"/>
  <c r="E353" i="7"/>
  <c r="D353" i="7"/>
  <c r="C353" i="7"/>
  <c r="B353" i="7"/>
  <c r="A353" i="7"/>
  <c r="AC353" i="7" s="1"/>
  <c r="Z352" i="7"/>
  <c r="Y352" i="7"/>
  <c r="X352" i="7"/>
  <c r="W352" i="7"/>
  <c r="V352" i="7"/>
  <c r="U352" i="7"/>
  <c r="T352" i="7"/>
  <c r="S352" i="7"/>
  <c r="R352" i="7"/>
  <c r="Q352" i="7"/>
  <c r="P352" i="7"/>
  <c r="O352" i="7"/>
  <c r="N352" i="7"/>
  <c r="M352" i="7"/>
  <c r="L352" i="7"/>
  <c r="K352" i="7"/>
  <c r="J352" i="7"/>
  <c r="I352" i="7"/>
  <c r="H352" i="7"/>
  <c r="G352" i="7"/>
  <c r="F352" i="7"/>
  <c r="E352" i="7"/>
  <c r="D352" i="7"/>
  <c r="C352" i="7"/>
  <c r="AH352" i="7" s="1"/>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AC350" i="7" s="1"/>
  <c r="Z349" i="7"/>
  <c r="Y349" i="7"/>
  <c r="X349" i="7"/>
  <c r="W349" i="7"/>
  <c r="V349" i="7"/>
  <c r="U349" i="7"/>
  <c r="T349" i="7"/>
  <c r="S349" i="7"/>
  <c r="R349" i="7"/>
  <c r="Q349" i="7"/>
  <c r="P349" i="7"/>
  <c r="O349" i="7"/>
  <c r="N349" i="7"/>
  <c r="M349" i="7"/>
  <c r="L349" i="7"/>
  <c r="K349" i="7"/>
  <c r="J349" i="7"/>
  <c r="I349" i="7"/>
  <c r="AE349" i="7" s="1"/>
  <c r="H349" i="7"/>
  <c r="G349" i="7"/>
  <c r="F349" i="7"/>
  <c r="E349" i="7"/>
  <c r="D349" i="7"/>
  <c r="C349" i="7"/>
  <c r="B349" i="7"/>
  <c r="A349" i="7"/>
  <c r="AC349" i="7" s="1"/>
  <c r="Z348" i="7"/>
  <c r="Y348" i="7"/>
  <c r="X348" i="7"/>
  <c r="W348" i="7"/>
  <c r="V348" i="7"/>
  <c r="U348" i="7"/>
  <c r="T348" i="7"/>
  <c r="S348" i="7"/>
  <c r="R348" i="7"/>
  <c r="Q348" i="7"/>
  <c r="P348" i="7"/>
  <c r="O348" i="7"/>
  <c r="N348" i="7"/>
  <c r="M348" i="7"/>
  <c r="L348" i="7"/>
  <c r="K348" i="7"/>
  <c r="J348" i="7"/>
  <c r="I348" i="7"/>
  <c r="H348" i="7"/>
  <c r="G348" i="7"/>
  <c r="F348" i="7"/>
  <c r="E348" i="7"/>
  <c r="D348" i="7"/>
  <c r="C348" i="7"/>
  <c r="AH348" i="7" s="1"/>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AC346" i="7" s="1"/>
  <c r="Z345" i="7"/>
  <c r="Y345" i="7"/>
  <c r="X345" i="7"/>
  <c r="W345" i="7"/>
  <c r="V345" i="7"/>
  <c r="U345" i="7"/>
  <c r="T345" i="7"/>
  <c r="S345" i="7"/>
  <c r="R345" i="7"/>
  <c r="Q345" i="7"/>
  <c r="P345" i="7"/>
  <c r="O345" i="7"/>
  <c r="N345" i="7"/>
  <c r="M345" i="7"/>
  <c r="L345" i="7"/>
  <c r="K345" i="7"/>
  <c r="J345" i="7"/>
  <c r="I345" i="7"/>
  <c r="AE345" i="7" s="1"/>
  <c r="H345" i="7"/>
  <c r="G345" i="7"/>
  <c r="F345" i="7"/>
  <c r="E345" i="7"/>
  <c r="D345" i="7"/>
  <c r="C345" i="7"/>
  <c r="B345" i="7"/>
  <c r="A345" i="7"/>
  <c r="AC345" i="7" s="1"/>
  <c r="Z344" i="7"/>
  <c r="Y344" i="7"/>
  <c r="X344" i="7"/>
  <c r="W344" i="7"/>
  <c r="V344" i="7"/>
  <c r="U344" i="7"/>
  <c r="T344" i="7"/>
  <c r="S344" i="7"/>
  <c r="R344" i="7"/>
  <c r="Q344" i="7"/>
  <c r="P344" i="7"/>
  <c r="O344" i="7"/>
  <c r="N344" i="7"/>
  <c r="M344" i="7"/>
  <c r="L344" i="7"/>
  <c r="K344" i="7"/>
  <c r="J344" i="7"/>
  <c r="I344" i="7"/>
  <c r="H344" i="7"/>
  <c r="G344" i="7"/>
  <c r="F344" i="7"/>
  <c r="E344" i="7"/>
  <c r="D344" i="7"/>
  <c r="C344" i="7"/>
  <c r="AH344" i="7" s="1"/>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AC342" i="7" s="1"/>
  <c r="Z341" i="7"/>
  <c r="Y341" i="7"/>
  <c r="X341" i="7"/>
  <c r="W341" i="7"/>
  <c r="V341" i="7"/>
  <c r="U341" i="7"/>
  <c r="T341" i="7"/>
  <c r="S341" i="7"/>
  <c r="R341" i="7"/>
  <c r="Q341" i="7"/>
  <c r="P341" i="7"/>
  <c r="O341" i="7"/>
  <c r="N341" i="7"/>
  <c r="M341" i="7"/>
  <c r="L341" i="7"/>
  <c r="K341" i="7"/>
  <c r="J341" i="7"/>
  <c r="I341" i="7"/>
  <c r="AE341" i="7" s="1"/>
  <c r="H341" i="7"/>
  <c r="G341" i="7"/>
  <c r="F341" i="7"/>
  <c r="E341" i="7"/>
  <c r="D341" i="7"/>
  <c r="C341" i="7"/>
  <c r="B341" i="7"/>
  <c r="A341" i="7"/>
  <c r="AC341" i="7" s="1"/>
  <c r="Z340" i="7"/>
  <c r="Y340" i="7"/>
  <c r="X340" i="7"/>
  <c r="W340" i="7"/>
  <c r="V340" i="7"/>
  <c r="U340" i="7"/>
  <c r="T340" i="7"/>
  <c r="S340" i="7"/>
  <c r="R340" i="7"/>
  <c r="Q340" i="7"/>
  <c r="P340" i="7"/>
  <c r="O340" i="7"/>
  <c r="N340" i="7"/>
  <c r="M340" i="7"/>
  <c r="L340" i="7"/>
  <c r="K340" i="7"/>
  <c r="J340" i="7"/>
  <c r="I340" i="7"/>
  <c r="H340" i="7"/>
  <c r="G340" i="7"/>
  <c r="F340" i="7"/>
  <c r="E340" i="7"/>
  <c r="D340" i="7"/>
  <c r="C340" i="7"/>
  <c r="AH340" i="7" s="1"/>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AC338" i="7" s="1"/>
  <c r="Z337" i="7"/>
  <c r="Y337" i="7"/>
  <c r="X337" i="7"/>
  <c r="W337" i="7"/>
  <c r="V337" i="7"/>
  <c r="U337" i="7"/>
  <c r="T337" i="7"/>
  <c r="S337" i="7"/>
  <c r="R337" i="7"/>
  <c r="Q337" i="7"/>
  <c r="P337" i="7"/>
  <c r="O337" i="7"/>
  <c r="N337" i="7"/>
  <c r="M337" i="7"/>
  <c r="L337" i="7"/>
  <c r="K337" i="7"/>
  <c r="J337" i="7"/>
  <c r="I337" i="7"/>
  <c r="H337" i="7"/>
  <c r="G337" i="7"/>
  <c r="F337" i="7"/>
  <c r="E337" i="7"/>
  <c r="D337" i="7"/>
  <c r="C337" i="7"/>
  <c r="B337" i="7"/>
  <c r="A337" i="7"/>
  <c r="AC337" i="7" s="1"/>
  <c r="Z336" i="7"/>
  <c r="Y336" i="7"/>
  <c r="X336" i="7"/>
  <c r="W336" i="7"/>
  <c r="V336" i="7"/>
  <c r="U336" i="7"/>
  <c r="T336" i="7"/>
  <c r="S336" i="7"/>
  <c r="R336" i="7"/>
  <c r="Q336" i="7"/>
  <c r="P336" i="7"/>
  <c r="O336" i="7"/>
  <c r="N336" i="7"/>
  <c r="M336" i="7"/>
  <c r="L336" i="7"/>
  <c r="K336" i="7"/>
  <c r="J336" i="7"/>
  <c r="I336" i="7"/>
  <c r="H336" i="7"/>
  <c r="G336" i="7"/>
  <c r="F336" i="7"/>
  <c r="E336" i="7"/>
  <c r="D336" i="7"/>
  <c r="C336" i="7"/>
  <c r="AH336" i="7" s="1"/>
  <c r="B336" i="7"/>
  <c r="A336" i="7"/>
  <c r="AC336" i="7" s="1"/>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AC334" i="7" s="1"/>
  <c r="Z333" i="7"/>
  <c r="Y333" i="7"/>
  <c r="X333" i="7"/>
  <c r="W333" i="7"/>
  <c r="V333" i="7"/>
  <c r="U333" i="7"/>
  <c r="T333" i="7"/>
  <c r="S333" i="7"/>
  <c r="R333" i="7"/>
  <c r="Q333" i="7"/>
  <c r="P333" i="7"/>
  <c r="O333" i="7"/>
  <c r="N333" i="7"/>
  <c r="M333" i="7"/>
  <c r="L333" i="7"/>
  <c r="K333" i="7"/>
  <c r="J333" i="7"/>
  <c r="I333" i="7"/>
  <c r="H333" i="7"/>
  <c r="G333" i="7"/>
  <c r="F333" i="7"/>
  <c r="E333" i="7"/>
  <c r="D333" i="7"/>
  <c r="C333" i="7"/>
  <c r="B333" i="7"/>
  <c r="A333" i="7"/>
  <c r="AC333" i="7" s="1"/>
  <c r="Z332" i="7"/>
  <c r="Y332" i="7"/>
  <c r="X332" i="7"/>
  <c r="W332" i="7"/>
  <c r="V332" i="7"/>
  <c r="U332" i="7"/>
  <c r="T332" i="7"/>
  <c r="S332" i="7"/>
  <c r="R332" i="7"/>
  <c r="Q332" i="7"/>
  <c r="P332" i="7"/>
  <c r="O332" i="7"/>
  <c r="N332" i="7"/>
  <c r="M332" i="7"/>
  <c r="L332" i="7"/>
  <c r="K332" i="7"/>
  <c r="J332" i="7"/>
  <c r="I332" i="7"/>
  <c r="H332" i="7"/>
  <c r="G332" i="7"/>
  <c r="F332" i="7"/>
  <c r="E332" i="7"/>
  <c r="D332" i="7"/>
  <c r="C332" i="7"/>
  <c r="AH332" i="7" s="1"/>
  <c r="B332" i="7"/>
  <c r="A332" i="7"/>
  <c r="AC332" i="7" s="1"/>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AC330" i="7" s="1"/>
  <c r="Z329" i="7"/>
  <c r="Y329" i="7"/>
  <c r="X329" i="7"/>
  <c r="W329" i="7"/>
  <c r="V329" i="7"/>
  <c r="U329" i="7"/>
  <c r="T329" i="7"/>
  <c r="S329" i="7"/>
  <c r="R329" i="7"/>
  <c r="Q329" i="7"/>
  <c r="P329" i="7"/>
  <c r="O329" i="7"/>
  <c r="N329" i="7"/>
  <c r="M329" i="7"/>
  <c r="L329" i="7"/>
  <c r="K329" i="7"/>
  <c r="J329" i="7"/>
  <c r="I329" i="7"/>
  <c r="H329" i="7"/>
  <c r="G329" i="7"/>
  <c r="F329" i="7"/>
  <c r="E329" i="7"/>
  <c r="D329" i="7"/>
  <c r="C329" i="7"/>
  <c r="B329" i="7"/>
  <c r="A329" i="7"/>
  <c r="AC329" i="7" s="1"/>
  <c r="Z328" i="7"/>
  <c r="Y328" i="7"/>
  <c r="X328" i="7"/>
  <c r="W328" i="7"/>
  <c r="V328" i="7"/>
  <c r="U328" i="7"/>
  <c r="T328" i="7"/>
  <c r="S328" i="7"/>
  <c r="R328" i="7"/>
  <c r="Q328" i="7"/>
  <c r="P328" i="7"/>
  <c r="O328" i="7"/>
  <c r="N328" i="7"/>
  <c r="M328" i="7"/>
  <c r="L328" i="7"/>
  <c r="K328" i="7"/>
  <c r="J328" i="7"/>
  <c r="I328" i="7"/>
  <c r="H328" i="7"/>
  <c r="G328" i="7"/>
  <c r="F328" i="7"/>
  <c r="E328" i="7"/>
  <c r="D328" i="7"/>
  <c r="C328" i="7"/>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H325" i="7"/>
  <c r="G325" i="7"/>
  <c r="F325" i="7"/>
  <c r="E325" i="7"/>
  <c r="D325" i="7"/>
  <c r="C325" i="7"/>
  <c r="B325" i="7"/>
  <c r="A325" i="7"/>
  <c r="Z324" i="7"/>
  <c r="Y324" i="7"/>
  <c r="X324" i="7"/>
  <c r="W324" i="7"/>
  <c r="V324" i="7"/>
  <c r="U324" i="7"/>
  <c r="T324" i="7"/>
  <c r="S324" i="7"/>
  <c r="R324" i="7"/>
  <c r="Q324" i="7"/>
  <c r="P324" i="7"/>
  <c r="O324" i="7"/>
  <c r="N324" i="7"/>
  <c r="M324" i="7"/>
  <c r="L324" i="7"/>
  <c r="K324" i="7"/>
  <c r="J324" i="7"/>
  <c r="I324" i="7"/>
  <c r="H324" i="7"/>
  <c r="G324" i="7"/>
  <c r="F324" i="7"/>
  <c r="E324" i="7"/>
  <c r="D324" i="7"/>
  <c r="C324" i="7"/>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H321" i="7"/>
  <c r="G321" i="7"/>
  <c r="F321" i="7"/>
  <c r="E321" i="7"/>
  <c r="D321" i="7"/>
  <c r="C321" i="7"/>
  <c r="B321" i="7"/>
  <c r="A321" i="7"/>
  <c r="Z320" i="7"/>
  <c r="Y320" i="7"/>
  <c r="X320" i="7"/>
  <c r="W320" i="7"/>
  <c r="V320" i="7"/>
  <c r="U320" i="7"/>
  <c r="T320" i="7"/>
  <c r="S320" i="7"/>
  <c r="R320" i="7"/>
  <c r="Q320" i="7"/>
  <c r="P320" i="7"/>
  <c r="O320" i="7"/>
  <c r="N320" i="7"/>
  <c r="M320" i="7"/>
  <c r="L320" i="7"/>
  <c r="K320" i="7"/>
  <c r="J320" i="7"/>
  <c r="I320" i="7"/>
  <c r="H320" i="7"/>
  <c r="G320" i="7"/>
  <c r="F320" i="7"/>
  <c r="E320" i="7"/>
  <c r="D320" i="7"/>
  <c r="C320" i="7"/>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H313" i="7"/>
  <c r="G313" i="7"/>
  <c r="F313" i="7"/>
  <c r="E313" i="7"/>
  <c r="D313" i="7"/>
  <c r="C313" i="7"/>
  <c r="B313" i="7"/>
  <c r="A313" i="7"/>
  <c r="Z312" i="7"/>
  <c r="Y312" i="7"/>
  <c r="X312" i="7"/>
  <c r="W312" i="7"/>
  <c r="V312" i="7"/>
  <c r="U312" i="7"/>
  <c r="T312" i="7"/>
  <c r="S312" i="7"/>
  <c r="R312" i="7"/>
  <c r="Q312" i="7"/>
  <c r="P312" i="7"/>
  <c r="O312" i="7"/>
  <c r="N312" i="7"/>
  <c r="M312" i="7"/>
  <c r="L312" i="7"/>
  <c r="K312" i="7"/>
  <c r="J312" i="7"/>
  <c r="I312" i="7"/>
  <c r="H312" i="7"/>
  <c r="G312" i="7"/>
  <c r="F312" i="7"/>
  <c r="E312" i="7"/>
  <c r="D312" i="7"/>
  <c r="C312" i="7"/>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H309" i="7"/>
  <c r="G309" i="7"/>
  <c r="F309" i="7"/>
  <c r="E309" i="7"/>
  <c r="D309" i="7"/>
  <c r="C309" i="7"/>
  <c r="B309" i="7"/>
  <c r="A309" i="7"/>
  <c r="Z308" i="7"/>
  <c r="Y308" i="7"/>
  <c r="X308" i="7"/>
  <c r="W308" i="7"/>
  <c r="V308" i="7"/>
  <c r="U308" i="7"/>
  <c r="T308" i="7"/>
  <c r="S308" i="7"/>
  <c r="R308" i="7"/>
  <c r="Q308" i="7"/>
  <c r="P308" i="7"/>
  <c r="O308" i="7"/>
  <c r="N308" i="7"/>
  <c r="M308" i="7"/>
  <c r="L308" i="7"/>
  <c r="K308" i="7"/>
  <c r="J308" i="7"/>
  <c r="I308" i="7"/>
  <c r="H308" i="7"/>
  <c r="G308" i="7"/>
  <c r="F308" i="7"/>
  <c r="E308" i="7"/>
  <c r="D308" i="7"/>
  <c r="C308" i="7"/>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H301" i="7"/>
  <c r="G301" i="7"/>
  <c r="F301" i="7"/>
  <c r="E301" i="7"/>
  <c r="D301" i="7"/>
  <c r="C301" i="7"/>
  <c r="B301" i="7"/>
  <c r="A301" i="7"/>
  <c r="Z300" i="7"/>
  <c r="Y300" i="7"/>
  <c r="X300" i="7"/>
  <c r="W300" i="7"/>
  <c r="V300" i="7"/>
  <c r="U300" i="7"/>
  <c r="T300" i="7"/>
  <c r="S300" i="7"/>
  <c r="R300" i="7"/>
  <c r="Q300" i="7"/>
  <c r="P300" i="7"/>
  <c r="O300" i="7"/>
  <c r="N300" i="7"/>
  <c r="M300" i="7"/>
  <c r="L300" i="7"/>
  <c r="K300" i="7"/>
  <c r="J300" i="7"/>
  <c r="I300" i="7"/>
  <c r="H300" i="7"/>
  <c r="G300" i="7"/>
  <c r="F300" i="7"/>
  <c r="E300" i="7"/>
  <c r="D300" i="7"/>
  <c r="C300" i="7"/>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H297" i="7"/>
  <c r="G297" i="7"/>
  <c r="F297" i="7"/>
  <c r="E297" i="7"/>
  <c r="D297" i="7"/>
  <c r="C297" i="7"/>
  <c r="B297" i="7"/>
  <c r="A297" i="7"/>
  <c r="Z296" i="7"/>
  <c r="Y296" i="7"/>
  <c r="X296" i="7"/>
  <c r="W296" i="7"/>
  <c r="V296" i="7"/>
  <c r="U296" i="7"/>
  <c r="T296" i="7"/>
  <c r="S296" i="7"/>
  <c r="R296" i="7"/>
  <c r="Q296" i="7"/>
  <c r="P296" i="7"/>
  <c r="O296" i="7"/>
  <c r="N296" i="7"/>
  <c r="M296" i="7"/>
  <c r="L296" i="7"/>
  <c r="K296" i="7"/>
  <c r="J296" i="7"/>
  <c r="I296" i="7"/>
  <c r="H296" i="7"/>
  <c r="G296" i="7"/>
  <c r="F296" i="7"/>
  <c r="E296" i="7"/>
  <c r="D296" i="7"/>
  <c r="C296" i="7"/>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H293" i="7"/>
  <c r="G293" i="7"/>
  <c r="F293" i="7"/>
  <c r="E293" i="7"/>
  <c r="D293" i="7"/>
  <c r="C293" i="7"/>
  <c r="B293" i="7"/>
  <c r="A293" i="7"/>
  <c r="Z292" i="7"/>
  <c r="Y292" i="7"/>
  <c r="X292" i="7"/>
  <c r="W292" i="7"/>
  <c r="V292" i="7"/>
  <c r="U292" i="7"/>
  <c r="T292" i="7"/>
  <c r="S292" i="7"/>
  <c r="R292" i="7"/>
  <c r="Q292" i="7"/>
  <c r="P292" i="7"/>
  <c r="O292" i="7"/>
  <c r="N292" i="7"/>
  <c r="M292" i="7"/>
  <c r="L292" i="7"/>
  <c r="K292" i="7"/>
  <c r="J292" i="7"/>
  <c r="I292" i="7"/>
  <c r="H292" i="7"/>
  <c r="G292" i="7"/>
  <c r="F292" i="7"/>
  <c r="E292" i="7"/>
  <c r="D292" i="7"/>
  <c r="C292" i="7"/>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H285" i="7"/>
  <c r="G285" i="7"/>
  <c r="F285" i="7"/>
  <c r="E285" i="7"/>
  <c r="D285" i="7"/>
  <c r="C285" i="7"/>
  <c r="B285" i="7"/>
  <c r="A285" i="7"/>
  <c r="Z284" i="7"/>
  <c r="Y284" i="7"/>
  <c r="X284" i="7"/>
  <c r="W284" i="7"/>
  <c r="V284" i="7"/>
  <c r="U284" i="7"/>
  <c r="T284" i="7"/>
  <c r="S284" i="7"/>
  <c r="R284" i="7"/>
  <c r="Q284" i="7"/>
  <c r="P284" i="7"/>
  <c r="O284" i="7"/>
  <c r="N284" i="7"/>
  <c r="M284" i="7"/>
  <c r="L284" i="7"/>
  <c r="K284" i="7"/>
  <c r="J284" i="7"/>
  <c r="I284" i="7"/>
  <c r="H284" i="7"/>
  <c r="G284" i="7"/>
  <c r="F284" i="7"/>
  <c r="E284" i="7"/>
  <c r="D284" i="7"/>
  <c r="C284" i="7"/>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H281" i="7"/>
  <c r="G281" i="7"/>
  <c r="F281" i="7"/>
  <c r="E281" i="7"/>
  <c r="D281" i="7"/>
  <c r="C281" i="7"/>
  <c r="B281" i="7"/>
  <c r="A281" i="7"/>
  <c r="Z280" i="7"/>
  <c r="Y280" i="7"/>
  <c r="X280" i="7"/>
  <c r="W280" i="7"/>
  <c r="V280" i="7"/>
  <c r="U280" i="7"/>
  <c r="T280" i="7"/>
  <c r="S280" i="7"/>
  <c r="R280" i="7"/>
  <c r="Q280" i="7"/>
  <c r="P280" i="7"/>
  <c r="O280" i="7"/>
  <c r="N280" i="7"/>
  <c r="M280" i="7"/>
  <c r="L280" i="7"/>
  <c r="K280" i="7"/>
  <c r="J280" i="7"/>
  <c r="I280" i="7"/>
  <c r="H280" i="7"/>
  <c r="G280" i="7"/>
  <c r="F280" i="7"/>
  <c r="E280" i="7"/>
  <c r="D280" i="7"/>
  <c r="C280" i="7"/>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H277" i="7"/>
  <c r="G277" i="7"/>
  <c r="F277" i="7"/>
  <c r="E277" i="7"/>
  <c r="D277" i="7"/>
  <c r="C277" i="7"/>
  <c r="B277" i="7"/>
  <c r="A277" i="7"/>
  <c r="Z276" i="7"/>
  <c r="Y276" i="7"/>
  <c r="X276" i="7"/>
  <c r="W276" i="7"/>
  <c r="V276" i="7"/>
  <c r="U276" i="7"/>
  <c r="T276" i="7"/>
  <c r="S276" i="7"/>
  <c r="R276" i="7"/>
  <c r="Q276" i="7"/>
  <c r="P276" i="7"/>
  <c r="O276" i="7"/>
  <c r="N276" i="7"/>
  <c r="M276" i="7"/>
  <c r="L276" i="7"/>
  <c r="K276" i="7"/>
  <c r="J276" i="7"/>
  <c r="I276" i="7"/>
  <c r="H276" i="7"/>
  <c r="G276" i="7"/>
  <c r="F276" i="7"/>
  <c r="E276" i="7"/>
  <c r="D276" i="7"/>
  <c r="C276" i="7"/>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H273" i="7"/>
  <c r="G273" i="7"/>
  <c r="F273" i="7"/>
  <c r="E273" i="7"/>
  <c r="D273" i="7"/>
  <c r="C273" i="7"/>
  <c r="B273" i="7"/>
  <c r="A273" i="7"/>
  <c r="Z272" i="7"/>
  <c r="Y272" i="7"/>
  <c r="X272" i="7"/>
  <c r="W272" i="7"/>
  <c r="V272" i="7"/>
  <c r="U272" i="7"/>
  <c r="T272" i="7"/>
  <c r="S272" i="7"/>
  <c r="R272" i="7"/>
  <c r="Q272" i="7"/>
  <c r="P272" i="7"/>
  <c r="O272" i="7"/>
  <c r="N272" i="7"/>
  <c r="M272" i="7"/>
  <c r="L272" i="7"/>
  <c r="K272" i="7"/>
  <c r="J272" i="7"/>
  <c r="I272" i="7"/>
  <c r="H272" i="7"/>
  <c r="G272" i="7"/>
  <c r="F272" i="7"/>
  <c r="E272" i="7"/>
  <c r="D272" i="7"/>
  <c r="C272" i="7"/>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H269" i="7"/>
  <c r="G269" i="7"/>
  <c r="F269" i="7"/>
  <c r="E269" i="7"/>
  <c r="D269" i="7"/>
  <c r="C269" i="7"/>
  <c r="B269" i="7"/>
  <c r="A269" i="7"/>
  <c r="Z268" i="7"/>
  <c r="Y268" i="7"/>
  <c r="X268" i="7"/>
  <c r="W268" i="7"/>
  <c r="V268" i="7"/>
  <c r="U268" i="7"/>
  <c r="T268" i="7"/>
  <c r="S268" i="7"/>
  <c r="R268" i="7"/>
  <c r="Q268" i="7"/>
  <c r="P268" i="7"/>
  <c r="O268" i="7"/>
  <c r="N268" i="7"/>
  <c r="M268" i="7"/>
  <c r="L268" i="7"/>
  <c r="K268" i="7"/>
  <c r="J268" i="7"/>
  <c r="I268" i="7"/>
  <c r="H268" i="7"/>
  <c r="G268" i="7"/>
  <c r="F268" i="7"/>
  <c r="E268" i="7"/>
  <c r="D268" i="7"/>
  <c r="C268" i="7"/>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H265" i="7"/>
  <c r="G265" i="7"/>
  <c r="F265" i="7"/>
  <c r="E265" i="7"/>
  <c r="D265" i="7"/>
  <c r="C265" i="7"/>
  <c r="B265" i="7"/>
  <c r="A265" i="7"/>
  <c r="Z264" i="7"/>
  <c r="Y264" i="7"/>
  <c r="X264" i="7"/>
  <c r="W264" i="7"/>
  <c r="V264" i="7"/>
  <c r="U264" i="7"/>
  <c r="T264" i="7"/>
  <c r="S264" i="7"/>
  <c r="R264" i="7"/>
  <c r="Q264" i="7"/>
  <c r="P264" i="7"/>
  <c r="O264" i="7"/>
  <c r="N264" i="7"/>
  <c r="M264" i="7"/>
  <c r="L264" i="7"/>
  <c r="K264" i="7"/>
  <c r="J264" i="7"/>
  <c r="I264" i="7"/>
  <c r="H264" i="7"/>
  <c r="G264" i="7"/>
  <c r="F264" i="7"/>
  <c r="E264" i="7"/>
  <c r="D264" i="7"/>
  <c r="C264" i="7"/>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H261" i="7"/>
  <c r="G261" i="7"/>
  <c r="F261" i="7"/>
  <c r="E261" i="7"/>
  <c r="D261" i="7"/>
  <c r="C261" i="7"/>
  <c r="B261" i="7"/>
  <c r="A261" i="7"/>
  <c r="Z260" i="7"/>
  <c r="Y260" i="7"/>
  <c r="X260" i="7"/>
  <c r="W260" i="7"/>
  <c r="V260" i="7"/>
  <c r="U260" i="7"/>
  <c r="T260" i="7"/>
  <c r="S260" i="7"/>
  <c r="R260" i="7"/>
  <c r="Q260" i="7"/>
  <c r="P260" i="7"/>
  <c r="O260" i="7"/>
  <c r="N260" i="7"/>
  <c r="M260" i="7"/>
  <c r="L260" i="7"/>
  <c r="K260" i="7"/>
  <c r="J260" i="7"/>
  <c r="I260" i="7"/>
  <c r="H260" i="7"/>
  <c r="G260" i="7"/>
  <c r="F260" i="7"/>
  <c r="E260" i="7"/>
  <c r="D260" i="7"/>
  <c r="C260" i="7"/>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257" i="7"/>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H253" i="7"/>
  <c r="G253" i="7"/>
  <c r="F253" i="7"/>
  <c r="E253" i="7"/>
  <c r="D253" i="7"/>
  <c r="C253" i="7"/>
  <c r="B253" i="7"/>
  <c r="A253" i="7"/>
  <c r="Z252" i="7"/>
  <c r="Y252" i="7"/>
  <c r="X252" i="7"/>
  <c r="W252" i="7"/>
  <c r="V252" i="7"/>
  <c r="U252" i="7"/>
  <c r="T252" i="7"/>
  <c r="S252" i="7"/>
  <c r="R252" i="7"/>
  <c r="Q252" i="7"/>
  <c r="P252" i="7"/>
  <c r="O252" i="7"/>
  <c r="N252" i="7"/>
  <c r="M252" i="7"/>
  <c r="L252" i="7"/>
  <c r="K252" i="7"/>
  <c r="J252" i="7"/>
  <c r="I252" i="7"/>
  <c r="H252" i="7"/>
  <c r="G252" i="7"/>
  <c r="F252" i="7"/>
  <c r="E252" i="7"/>
  <c r="D252" i="7"/>
  <c r="C252" i="7"/>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H229" i="7"/>
  <c r="G229" i="7"/>
  <c r="F229" i="7"/>
  <c r="E229" i="7"/>
  <c r="D229" i="7"/>
  <c r="C229" i="7"/>
  <c r="B229" i="7"/>
  <c r="A229" i="7"/>
  <c r="Z228" i="7"/>
  <c r="Y228" i="7"/>
  <c r="X228" i="7"/>
  <c r="W228" i="7"/>
  <c r="V228" i="7"/>
  <c r="U228" i="7"/>
  <c r="T228" i="7"/>
  <c r="S228" i="7"/>
  <c r="R228" i="7"/>
  <c r="Q228" i="7"/>
  <c r="P228" i="7"/>
  <c r="O228" i="7"/>
  <c r="N228" i="7"/>
  <c r="M228" i="7"/>
  <c r="L228" i="7"/>
  <c r="K228" i="7"/>
  <c r="J228" i="7"/>
  <c r="I228" i="7"/>
  <c r="H228" i="7"/>
  <c r="G228" i="7"/>
  <c r="F228" i="7"/>
  <c r="E228" i="7"/>
  <c r="D228" i="7"/>
  <c r="C228" i="7"/>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H221" i="7"/>
  <c r="G221" i="7"/>
  <c r="F221" i="7"/>
  <c r="E221" i="7"/>
  <c r="D221" i="7"/>
  <c r="C221" i="7"/>
  <c r="B221" i="7"/>
  <c r="A221" i="7"/>
  <c r="Z220" i="7"/>
  <c r="Y220" i="7"/>
  <c r="X220" i="7"/>
  <c r="W220" i="7"/>
  <c r="V220" i="7"/>
  <c r="U220" i="7"/>
  <c r="T220" i="7"/>
  <c r="S220" i="7"/>
  <c r="R220" i="7"/>
  <c r="Q220" i="7"/>
  <c r="P220" i="7"/>
  <c r="O220" i="7"/>
  <c r="N220" i="7"/>
  <c r="M220" i="7"/>
  <c r="L220" i="7"/>
  <c r="K220" i="7"/>
  <c r="J220" i="7"/>
  <c r="I220" i="7"/>
  <c r="H220" i="7"/>
  <c r="G220" i="7"/>
  <c r="F220" i="7"/>
  <c r="E220" i="7"/>
  <c r="D220" i="7"/>
  <c r="C220" i="7"/>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217" i="7"/>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H213" i="7"/>
  <c r="G213" i="7"/>
  <c r="F213" i="7"/>
  <c r="E213" i="7"/>
  <c r="D213" i="7"/>
  <c r="C213" i="7"/>
  <c r="B213" i="7"/>
  <c r="A213" i="7"/>
  <c r="Z212" i="7"/>
  <c r="Y212" i="7"/>
  <c r="X212" i="7"/>
  <c r="W212" i="7"/>
  <c r="V212" i="7"/>
  <c r="U212" i="7"/>
  <c r="T212" i="7"/>
  <c r="S212" i="7"/>
  <c r="R212" i="7"/>
  <c r="Q212" i="7"/>
  <c r="P212" i="7"/>
  <c r="O212" i="7"/>
  <c r="N212" i="7"/>
  <c r="M212" i="7"/>
  <c r="L212" i="7"/>
  <c r="K212" i="7"/>
  <c r="J212" i="7"/>
  <c r="I212" i="7"/>
  <c r="H212" i="7"/>
  <c r="G212" i="7"/>
  <c r="F212" i="7"/>
  <c r="E212" i="7"/>
  <c r="D212" i="7"/>
  <c r="C212" i="7"/>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H157" i="7"/>
  <c r="G157" i="7"/>
  <c r="F157" i="7"/>
  <c r="E157" i="7"/>
  <c r="D157" i="7"/>
  <c r="C157" i="7"/>
  <c r="B157" i="7"/>
  <c r="A157" i="7"/>
  <c r="Z156" i="7"/>
  <c r="Y156" i="7"/>
  <c r="X156" i="7"/>
  <c r="W156" i="7"/>
  <c r="V156" i="7"/>
  <c r="U156" i="7"/>
  <c r="T156" i="7"/>
  <c r="S156" i="7"/>
  <c r="R156" i="7"/>
  <c r="Q156" i="7"/>
  <c r="P156" i="7"/>
  <c r="O156" i="7"/>
  <c r="N156" i="7"/>
  <c r="M156" i="7"/>
  <c r="L156" i="7"/>
  <c r="K156" i="7"/>
  <c r="J156" i="7"/>
  <c r="I156" i="7"/>
  <c r="H156" i="7"/>
  <c r="G156" i="7"/>
  <c r="F156" i="7"/>
  <c r="E156" i="7"/>
  <c r="D156" i="7"/>
  <c r="C156" i="7"/>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AL154" i="7" s="1" a="1"/>
  <c r="AL154" i="7" s="1"/>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AL150" i="7" s="1" a="1"/>
  <c r="AL150" i="7" s="1"/>
  <c r="D150" i="7"/>
  <c r="C150" i="7"/>
  <c r="B150" i="7"/>
  <c r="A150" i="7"/>
  <c r="Z149" i="7"/>
  <c r="Y149" i="7"/>
  <c r="X149" i="7"/>
  <c r="W149" i="7"/>
  <c r="V149" i="7"/>
  <c r="U149" i="7"/>
  <c r="T149" i="7"/>
  <c r="S149" i="7"/>
  <c r="R149" i="7"/>
  <c r="Q149" i="7"/>
  <c r="P149" i="7"/>
  <c r="O149" i="7"/>
  <c r="N149" i="7"/>
  <c r="M149" i="7"/>
  <c r="L149" i="7"/>
  <c r="K149" i="7"/>
  <c r="J149" i="7"/>
  <c r="I149" i="7"/>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AL146" i="7" s="1" a="1"/>
  <c r="AL146" i="7" s="1"/>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AL142" i="7" s="1" a="1"/>
  <c r="AL142" i="7" s="1"/>
  <c r="D142" i="7"/>
  <c r="C142" i="7"/>
  <c r="B142" i="7"/>
  <c r="A142" i="7"/>
  <c r="Z141" i="7"/>
  <c r="Y141" i="7"/>
  <c r="X141" i="7"/>
  <c r="W141" i="7"/>
  <c r="V141" i="7"/>
  <c r="U141" i="7"/>
  <c r="T141" i="7"/>
  <c r="S141" i="7"/>
  <c r="R141" i="7"/>
  <c r="Q141" i="7"/>
  <c r="P141" i="7"/>
  <c r="O141" i="7"/>
  <c r="N141" i="7"/>
  <c r="M141" i="7"/>
  <c r="L141" i="7"/>
  <c r="K141" i="7"/>
  <c r="J141" i="7"/>
  <c r="I141" i="7"/>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AL138" i="7" s="1" a="1"/>
  <c r="AL138" i="7" s="1"/>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AL134" i="7" s="1" a="1"/>
  <c r="AL134" i="7" s="1"/>
  <c r="D134" i="7"/>
  <c r="C134" i="7"/>
  <c r="B134" i="7"/>
  <c r="A134" i="7"/>
  <c r="Z133" i="7"/>
  <c r="Y133" i="7"/>
  <c r="X133" i="7"/>
  <c r="W133" i="7"/>
  <c r="V133" i="7"/>
  <c r="U133" i="7"/>
  <c r="T133" i="7"/>
  <c r="S133" i="7"/>
  <c r="R133" i="7"/>
  <c r="Q133" i="7"/>
  <c r="P133" i="7"/>
  <c r="O133" i="7"/>
  <c r="N133" i="7"/>
  <c r="M133" i="7"/>
  <c r="L133" i="7"/>
  <c r="K133" i="7"/>
  <c r="J133" i="7"/>
  <c r="I133" i="7"/>
  <c r="H133" i="7"/>
  <c r="G133" i="7"/>
  <c r="F133" i="7"/>
  <c r="E133" i="7"/>
  <c r="D133" i="7"/>
  <c r="C133" i="7"/>
  <c r="B133" i="7"/>
  <c r="A133" i="7"/>
  <c r="Z132" i="7"/>
  <c r="Y132" i="7"/>
  <c r="X132" i="7"/>
  <c r="W132" i="7"/>
  <c r="V132" i="7"/>
  <c r="U132" i="7"/>
  <c r="T132" i="7"/>
  <c r="S132" i="7"/>
  <c r="R132" i="7"/>
  <c r="Q132" i="7"/>
  <c r="P132" i="7"/>
  <c r="O132" i="7"/>
  <c r="N132" i="7"/>
  <c r="M132" i="7"/>
  <c r="L132" i="7"/>
  <c r="K132" i="7"/>
  <c r="J132" i="7"/>
  <c r="I132" i="7"/>
  <c r="H132" i="7"/>
  <c r="G132" i="7"/>
  <c r="F132" i="7"/>
  <c r="E132" i="7"/>
  <c r="D132" i="7"/>
  <c r="C132" i="7"/>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AL130" i="7" s="1" a="1"/>
  <c r="AL130" i="7" s="1"/>
  <c r="D130" i="7"/>
  <c r="C130" i="7"/>
  <c r="B130" i="7"/>
  <c r="A130"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129" i="7"/>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AL126" i="7" s="1" a="1"/>
  <c r="AL126" i="7" s="1"/>
  <c r="D126" i="7"/>
  <c r="C126" i="7"/>
  <c r="B126" i="7"/>
  <c r="A126" i="7"/>
  <c r="Z125" i="7"/>
  <c r="Y125" i="7"/>
  <c r="X125" i="7"/>
  <c r="W125" i="7"/>
  <c r="V125" i="7"/>
  <c r="U125" i="7"/>
  <c r="T125" i="7"/>
  <c r="S125" i="7"/>
  <c r="R125" i="7"/>
  <c r="Q125" i="7"/>
  <c r="P125" i="7"/>
  <c r="O125" i="7"/>
  <c r="N125" i="7"/>
  <c r="M125" i="7"/>
  <c r="L125" i="7"/>
  <c r="K125" i="7"/>
  <c r="J125" i="7"/>
  <c r="I125" i="7"/>
  <c r="H125" i="7"/>
  <c r="G125" i="7"/>
  <c r="F125" i="7"/>
  <c r="E125" i="7"/>
  <c r="D125" i="7"/>
  <c r="C125" i="7"/>
  <c r="B125" i="7"/>
  <c r="A125" i="7"/>
  <c r="Z124" i="7"/>
  <c r="Y124" i="7"/>
  <c r="X124" i="7"/>
  <c r="W124" i="7"/>
  <c r="V124" i="7"/>
  <c r="U124" i="7"/>
  <c r="T124" i="7"/>
  <c r="S124" i="7"/>
  <c r="R124" i="7"/>
  <c r="Q124" i="7"/>
  <c r="P124" i="7"/>
  <c r="O124" i="7"/>
  <c r="N124" i="7"/>
  <c r="M124" i="7"/>
  <c r="L124" i="7"/>
  <c r="K124" i="7"/>
  <c r="J124" i="7"/>
  <c r="I124" i="7"/>
  <c r="H124" i="7"/>
  <c r="G124" i="7"/>
  <c r="F124" i="7"/>
  <c r="E124" i="7"/>
  <c r="D124" i="7"/>
  <c r="C124" i="7"/>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AL122" i="7" s="1" a="1"/>
  <c r="AL122" i="7" s="1"/>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AL118" i="7" s="1" a="1"/>
  <c r="AL118" i="7" s="1"/>
  <c r="D118" i="7"/>
  <c r="C118" i="7"/>
  <c r="B118" i="7"/>
  <c r="A118" i="7"/>
  <c r="Z117" i="7"/>
  <c r="Y117" i="7"/>
  <c r="X117" i="7"/>
  <c r="W117" i="7"/>
  <c r="V117" i="7"/>
  <c r="U117" i="7"/>
  <c r="T117" i="7"/>
  <c r="S117" i="7"/>
  <c r="R117" i="7"/>
  <c r="Q117" i="7"/>
  <c r="P117" i="7"/>
  <c r="O117" i="7"/>
  <c r="N117" i="7"/>
  <c r="M117" i="7"/>
  <c r="L117" i="7"/>
  <c r="K117" i="7"/>
  <c r="J117" i="7"/>
  <c r="I117" i="7"/>
  <c r="H117" i="7"/>
  <c r="G117" i="7"/>
  <c r="F117" i="7"/>
  <c r="E117" i="7"/>
  <c r="D117" i="7"/>
  <c r="C117" i="7"/>
  <c r="B117" i="7"/>
  <c r="A117" i="7"/>
  <c r="Z116" i="7"/>
  <c r="Y116" i="7"/>
  <c r="X116" i="7"/>
  <c r="W116" i="7"/>
  <c r="V116" i="7"/>
  <c r="U116" i="7"/>
  <c r="T116" i="7"/>
  <c r="S116" i="7"/>
  <c r="R116" i="7"/>
  <c r="Q116" i="7"/>
  <c r="P116" i="7"/>
  <c r="O116" i="7"/>
  <c r="N116" i="7"/>
  <c r="M116" i="7"/>
  <c r="L116" i="7"/>
  <c r="K116" i="7"/>
  <c r="J116" i="7"/>
  <c r="I116" i="7"/>
  <c r="H116" i="7"/>
  <c r="G116" i="7"/>
  <c r="F116" i="7"/>
  <c r="E116" i="7"/>
  <c r="D116" i="7"/>
  <c r="C116" i="7"/>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AL114" i="7" s="1" a="1"/>
  <c r="AL114" i="7" s="1"/>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AL110" i="7" s="1" a="1"/>
  <c r="AL110" i="7" s="1"/>
  <c r="D110" i="7"/>
  <c r="C110" i="7"/>
  <c r="B110" i="7"/>
  <c r="A110"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109"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AL106" i="7" s="1" a="1"/>
  <c r="AL106" i="7" s="1"/>
  <c r="D106" i="7"/>
  <c r="C106" i="7"/>
  <c r="B106" i="7"/>
  <c r="A106"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105"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H97" i="7"/>
  <c r="G97" i="7"/>
  <c r="F97" i="7"/>
  <c r="E97" i="7"/>
  <c r="D97" i="7"/>
  <c r="C97" i="7"/>
  <c r="B97" i="7"/>
  <c r="A97" i="7"/>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H93" i="7"/>
  <c r="G93" i="7"/>
  <c r="F93" i="7"/>
  <c r="E93" i="7"/>
  <c r="D93" i="7"/>
  <c r="C93" i="7"/>
  <c r="B93" i="7"/>
  <c r="A93" i="7"/>
  <c r="Z92" i="7"/>
  <c r="Y92" i="7"/>
  <c r="X92" i="7"/>
  <c r="W92" i="7"/>
  <c r="V92" i="7"/>
  <c r="U92" i="7"/>
  <c r="T92" i="7"/>
  <c r="S92" i="7"/>
  <c r="R92" i="7"/>
  <c r="Q92" i="7"/>
  <c r="P92" i="7"/>
  <c r="O92" i="7"/>
  <c r="N92" i="7"/>
  <c r="M92" i="7"/>
  <c r="L92" i="7"/>
  <c r="K92" i="7"/>
  <c r="J92" i="7"/>
  <c r="I92" i="7"/>
  <c r="H92" i="7"/>
  <c r="G92" i="7"/>
  <c r="F92" i="7"/>
  <c r="E92" i="7"/>
  <c r="D92" i="7"/>
  <c r="C92" i="7"/>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H89" i="7"/>
  <c r="G89" i="7"/>
  <c r="F89" i="7"/>
  <c r="E89" i="7"/>
  <c r="D89" i="7"/>
  <c r="C89" i="7"/>
  <c r="B89" i="7"/>
  <c r="A89" i="7"/>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H85" i="7"/>
  <c r="G85" i="7"/>
  <c r="F85" i="7"/>
  <c r="E85" i="7"/>
  <c r="D85" i="7"/>
  <c r="C85" i="7"/>
  <c r="B85" i="7"/>
  <c r="A85" i="7"/>
  <c r="Z84" i="7"/>
  <c r="Y84" i="7"/>
  <c r="X84" i="7"/>
  <c r="W84" i="7"/>
  <c r="V84" i="7"/>
  <c r="U84" i="7"/>
  <c r="T84" i="7"/>
  <c r="S84" i="7"/>
  <c r="R84" i="7"/>
  <c r="Q84" i="7"/>
  <c r="P84" i="7"/>
  <c r="O84" i="7"/>
  <c r="N84" i="7"/>
  <c r="M84" i="7"/>
  <c r="L84" i="7"/>
  <c r="K84" i="7"/>
  <c r="J84" i="7"/>
  <c r="I84" i="7"/>
  <c r="H84" i="7"/>
  <c r="G84" i="7"/>
  <c r="F84" i="7"/>
  <c r="E84" i="7"/>
  <c r="D84" i="7"/>
  <c r="C84" i="7"/>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H77" i="7"/>
  <c r="G77" i="7"/>
  <c r="F77" i="7"/>
  <c r="E77" i="7"/>
  <c r="D77" i="7"/>
  <c r="C77" i="7"/>
  <c r="B77" i="7"/>
  <c r="A77" i="7"/>
  <c r="Z76" i="7"/>
  <c r="Y76" i="7"/>
  <c r="X76" i="7"/>
  <c r="W76" i="7"/>
  <c r="V76" i="7"/>
  <c r="U76" i="7"/>
  <c r="T76" i="7"/>
  <c r="S76" i="7"/>
  <c r="R76" i="7"/>
  <c r="Q76" i="7"/>
  <c r="P76" i="7"/>
  <c r="O76" i="7"/>
  <c r="N76" i="7"/>
  <c r="M76" i="7"/>
  <c r="L76" i="7"/>
  <c r="K76" i="7"/>
  <c r="J76" i="7"/>
  <c r="I76" i="7"/>
  <c r="H76" i="7"/>
  <c r="G76" i="7"/>
  <c r="F76" i="7"/>
  <c r="E76" i="7"/>
  <c r="D76" i="7"/>
  <c r="C76" i="7"/>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H65" i="7"/>
  <c r="G65" i="7"/>
  <c r="F65" i="7"/>
  <c r="E65" i="7"/>
  <c r="D65" i="7"/>
  <c r="C65" i="7"/>
  <c r="B65" i="7"/>
  <c r="A65" i="7"/>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H57" i="7"/>
  <c r="G57" i="7"/>
  <c r="F57" i="7"/>
  <c r="E57" i="7"/>
  <c r="D57" i="7"/>
  <c r="C57" i="7"/>
  <c r="B57" i="7"/>
  <c r="A57" i="7"/>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H53" i="7"/>
  <c r="G53" i="7"/>
  <c r="F53" i="7"/>
  <c r="E53" i="7"/>
  <c r="D53" i="7"/>
  <c r="C53" i="7"/>
  <c r="B53" i="7"/>
  <c r="A53" i="7"/>
  <c r="Z52" i="7"/>
  <c r="Y52" i="7"/>
  <c r="X52" i="7"/>
  <c r="W52" i="7"/>
  <c r="V52" i="7"/>
  <c r="U52" i="7"/>
  <c r="T52" i="7"/>
  <c r="S52" i="7"/>
  <c r="R52" i="7"/>
  <c r="Q52" i="7"/>
  <c r="P52" i="7"/>
  <c r="O52" i="7"/>
  <c r="N52" i="7"/>
  <c r="M52" i="7"/>
  <c r="L52" i="7"/>
  <c r="K52" i="7"/>
  <c r="J52" i="7"/>
  <c r="I52" i="7"/>
  <c r="H52" i="7"/>
  <c r="G52" i="7"/>
  <c r="F52" i="7"/>
  <c r="E52" i="7"/>
  <c r="D52" i="7"/>
  <c r="C52" i="7"/>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H49" i="7"/>
  <c r="G49" i="7"/>
  <c r="F49" i="7"/>
  <c r="E49" i="7"/>
  <c r="D49" i="7"/>
  <c r="C49" i="7"/>
  <c r="B49" i="7"/>
  <c r="A49" i="7"/>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H45" i="7"/>
  <c r="G45" i="7"/>
  <c r="F45" i="7"/>
  <c r="E45" i="7"/>
  <c r="D45" i="7"/>
  <c r="C45" i="7"/>
  <c r="B45" i="7"/>
  <c r="A45" i="7"/>
  <c r="Z44" i="7"/>
  <c r="Y44" i="7"/>
  <c r="X44" i="7"/>
  <c r="W44" i="7"/>
  <c r="V44" i="7"/>
  <c r="U44" i="7"/>
  <c r="T44" i="7"/>
  <c r="S44" i="7"/>
  <c r="R44" i="7"/>
  <c r="Q44" i="7"/>
  <c r="P44" i="7"/>
  <c r="O44" i="7"/>
  <c r="N44" i="7"/>
  <c r="M44" i="7"/>
  <c r="L44" i="7"/>
  <c r="K44" i="7"/>
  <c r="J44" i="7"/>
  <c r="I44" i="7"/>
  <c r="H44" i="7"/>
  <c r="G44" i="7"/>
  <c r="F44" i="7"/>
  <c r="E44" i="7"/>
  <c r="D44" i="7"/>
  <c r="C44" i="7"/>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H37" i="7"/>
  <c r="G37" i="7"/>
  <c r="F37" i="7"/>
  <c r="E37" i="7"/>
  <c r="D37" i="7"/>
  <c r="C37" i="7"/>
  <c r="B37" i="7"/>
  <c r="A37" i="7"/>
  <c r="Z36" i="7"/>
  <c r="Y36" i="7"/>
  <c r="X36" i="7"/>
  <c r="W36" i="7"/>
  <c r="V36" i="7"/>
  <c r="U36" i="7"/>
  <c r="T36" i="7"/>
  <c r="S36" i="7"/>
  <c r="R36" i="7"/>
  <c r="Q36" i="7"/>
  <c r="P36" i="7"/>
  <c r="O36" i="7"/>
  <c r="N36" i="7"/>
  <c r="M36" i="7"/>
  <c r="L36" i="7"/>
  <c r="K36" i="7"/>
  <c r="J36" i="7"/>
  <c r="I36" i="7"/>
  <c r="H36" i="7"/>
  <c r="G36" i="7"/>
  <c r="F36" i="7"/>
  <c r="E36" i="7"/>
  <c r="D36" i="7"/>
  <c r="C36" i="7"/>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H25" i="7"/>
  <c r="G25" i="7"/>
  <c r="F25" i="7"/>
  <c r="E25" i="7"/>
  <c r="D25" i="7"/>
  <c r="C25" i="7"/>
  <c r="B25" i="7"/>
  <c r="A25" i="7"/>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D34" i="4" l="1" a="1"/>
  <c r="AD34" i="4" s="1"/>
  <c r="AA48" i="4" a="1"/>
  <c r="AA48" i="4" s="1"/>
  <c r="AA49" i="4" a="1"/>
  <c r="AA49" i="4" s="1"/>
  <c r="AA46" i="4" a="1"/>
  <c r="AA46" i="4" s="1"/>
  <c r="AA50" i="4" a="1"/>
  <c r="AA50" i="4" s="1"/>
  <c r="AA47" i="4" a="1"/>
  <c r="AA47" i="4" s="1"/>
  <c r="AA54" i="4" a="1"/>
  <c r="AA54" i="4" s="1"/>
  <c r="AA52" i="4" a="1"/>
  <c r="AA52" i="4" s="1"/>
  <c r="AA53" i="4" a="1"/>
  <c r="AA53" i="4" s="1"/>
  <c r="AA51" i="4" a="1"/>
  <c r="AA51" i="4" s="1"/>
  <c r="AD15" i="4" a="1"/>
  <c r="AD15" i="4" s="1"/>
  <c r="AD16" i="4" a="1"/>
  <c r="AD16" i="4" s="1"/>
  <c r="AD17" i="4" a="1"/>
  <c r="AD17" i="4" s="1"/>
  <c r="AD18" i="4" a="1"/>
  <c r="AD18" i="4" s="1"/>
  <c r="AD14" i="4" a="1"/>
  <c r="AD14" i="4" s="1"/>
  <c r="AD19" i="4" a="1"/>
  <c r="AD19" i="4" s="1"/>
  <c r="AD25" i="4" a="1"/>
  <c r="AD25" i="4" s="1"/>
  <c r="AD27" i="4" a="1"/>
  <c r="AD27" i="4" s="1"/>
  <c r="AD26" i="4" a="1"/>
  <c r="AD26" i="4" s="1"/>
  <c r="AD28" i="4" a="1"/>
  <c r="AD28" i="4" s="1"/>
  <c r="AA60" i="4" a="1"/>
  <c r="AA60" i="4" s="1"/>
  <c r="AD33" i="4" a="1"/>
  <c r="AD33" i="4" s="1"/>
  <c r="AD32" i="4" a="1"/>
  <c r="AD32" i="4" s="1"/>
  <c r="AA55" i="4" a="1"/>
  <c r="AA55" i="4" s="1"/>
  <c r="AA56" i="4" a="1"/>
  <c r="AA56" i="4" s="1"/>
  <c r="AA57" i="4" a="1"/>
  <c r="AA57" i="4" s="1"/>
  <c r="AD11" i="4" a="1"/>
  <c r="AD11" i="4" s="1"/>
  <c r="AD8" i="4" a="1"/>
  <c r="AD8" i="4" s="1"/>
  <c r="AD13" i="4" a="1"/>
  <c r="AD13" i="4" s="1"/>
  <c r="AD10" i="4" a="1"/>
  <c r="AD10" i="4" s="1"/>
  <c r="AD12" i="4" a="1"/>
  <c r="AD12" i="4" s="1"/>
  <c r="AD7" i="4" a="1"/>
  <c r="AD7" i="4" s="1"/>
  <c r="AD9" i="4" a="1"/>
  <c r="AD9" i="4" s="1"/>
  <c r="U46" i="4" a="1"/>
  <c r="U46" i="4" s="1"/>
  <c r="AJ4" i="7" a="1"/>
  <c r="AJ4" i="7" s="1"/>
  <c r="AA58" i="4" a="1"/>
  <c r="AA58" i="4" s="1"/>
  <c r="AA59" i="4" a="1"/>
  <c r="AA59" i="4" s="1"/>
  <c r="AD20" i="4" a="1"/>
  <c r="AD20" i="4" s="1"/>
  <c r="AD22" i="4" a="1"/>
  <c r="AD22" i="4" s="1"/>
  <c r="AD23" i="4" a="1"/>
  <c r="AD23" i="4" s="1"/>
  <c r="AD24" i="4" a="1"/>
  <c r="AD24" i="4" s="1"/>
  <c r="AD21" i="4" a="1"/>
  <c r="AD21" i="4" s="1"/>
  <c r="AD31" i="4" a="1"/>
  <c r="AD31" i="4" s="1"/>
  <c r="AD29" i="4" a="1"/>
  <c r="AD29" i="4" s="1"/>
  <c r="AD30" i="4" a="1"/>
  <c r="AD30" i="4" s="1"/>
  <c r="M3" i="18"/>
  <c r="AL66" i="7" a="1"/>
  <c r="AL66" i="7" s="1"/>
  <c r="AL70" i="7" a="1"/>
  <c r="AL70" i="7" s="1"/>
  <c r="AL74" i="7" a="1"/>
  <c r="AL74" i="7" s="1"/>
  <c r="AL78" i="7" a="1"/>
  <c r="AL78" i="7" s="1"/>
  <c r="AL82" i="7" a="1"/>
  <c r="AL82" i="7" s="1"/>
  <c r="AL86" i="7" a="1"/>
  <c r="AL86" i="7" s="1"/>
  <c r="AL90" i="7" a="1"/>
  <c r="AL90" i="7" s="1"/>
  <c r="AL94" i="7" a="1"/>
  <c r="AL94" i="7" s="1"/>
  <c r="AL98" i="7" a="1"/>
  <c r="AL98" i="7" s="1"/>
  <c r="AL102" i="7" a="1"/>
  <c r="AL102" i="7" s="1"/>
  <c r="AA21" i="4" a="1"/>
  <c r="AA21" i="4" s="1"/>
  <c r="AA13" i="4" a="1"/>
  <c r="AA13" i="4" s="1"/>
  <c r="AA14" i="4" a="1"/>
  <c r="AA14" i="4" s="1"/>
  <c r="AA15" i="4" a="1"/>
  <c r="AA15" i="4" s="1"/>
  <c r="AA16" i="4" a="1"/>
  <c r="AA16" i="4" s="1"/>
  <c r="AA17" i="4" a="1"/>
  <c r="AA17" i="4" s="1"/>
  <c r="AA18" i="4" a="1"/>
  <c r="AA18" i="4" s="1"/>
  <c r="AA20" i="4" a="1"/>
  <c r="AA20" i="4" s="1"/>
  <c r="AA19" i="4" a="1"/>
  <c r="AA19" i="4" s="1"/>
  <c r="AL6" i="7" a="1"/>
  <c r="AL6" i="7" s="1"/>
  <c r="AL14" i="7" a="1"/>
  <c r="AL14" i="7" s="1"/>
  <c r="AL18" i="7" a="1"/>
  <c r="AL18" i="7" s="1"/>
  <c r="AL22" i="7" a="1"/>
  <c r="AL22" i="7" s="1"/>
  <c r="AL30" i="7" a="1"/>
  <c r="AL30" i="7" s="1"/>
  <c r="AL62" i="7" a="1"/>
  <c r="AL62" i="7" s="1"/>
  <c r="AL10" i="7" a="1"/>
  <c r="AL10" i="7" s="1"/>
  <c r="AL26" i="7" a="1"/>
  <c r="AL26" i="7" s="1"/>
  <c r="AL34" i="7" a="1"/>
  <c r="AL34" i="7" s="1"/>
  <c r="AL38" i="7" a="1"/>
  <c r="AL38" i="7" s="1"/>
  <c r="AL42" i="7" a="1"/>
  <c r="AL42" i="7" s="1"/>
  <c r="AL46" i="7" a="1"/>
  <c r="AL46" i="7" s="1"/>
  <c r="AL50" i="7" a="1"/>
  <c r="AL50" i="7" s="1"/>
  <c r="AL54" i="7" a="1"/>
  <c r="AL54" i="7" s="1"/>
  <c r="AL58" i="7" a="1"/>
  <c r="AL58" i="7" s="1"/>
  <c r="U58" i="4" a="1"/>
  <c r="U58" i="4" s="1"/>
  <c r="U20" i="4" a="1"/>
  <c r="U20" i="4" s="1"/>
  <c r="U59" i="4" a="1"/>
  <c r="U59" i="4" s="1"/>
  <c r="U21" i="4" a="1"/>
  <c r="U21" i="4" s="1"/>
  <c r="U55" i="4" a="1"/>
  <c r="U55" i="4" s="1"/>
  <c r="U17" i="4" a="1"/>
  <c r="U17" i="4" s="1"/>
  <c r="U18" i="4" a="1"/>
  <c r="U18" i="4" s="1"/>
  <c r="U60" i="4" a="1"/>
  <c r="U60" i="4" s="1"/>
  <c r="U22" i="4" a="1"/>
  <c r="U22" i="4" s="1"/>
  <c r="U61" i="4" a="1"/>
  <c r="U61" i="4" s="1"/>
  <c r="U23" i="4" a="1"/>
  <c r="U23" i="4" s="1"/>
  <c r="U62" i="4" a="1"/>
  <c r="U62" i="4" s="1"/>
  <c r="U16" i="4" a="1"/>
  <c r="U16" i="4" s="1"/>
  <c r="U57" i="4" a="1"/>
  <c r="U57" i="4" s="1"/>
  <c r="U19" i="4" a="1"/>
  <c r="U19" i="4" s="1"/>
  <c r="U56" i="4" a="1"/>
  <c r="U56" i="4" s="1"/>
  <c r="AA8" i="4" a="1"/>
  <c r="AA8" i="4" s="1"/>
  <c r="AA9" i="4" a="1"/>
  <c r="AA9" i="4" s="1"/>
  <c r="AA7" i="4" a="1"/>
  <c r="AA7" i="4" s="1"/>
  <c r="X9" i="4" a="1"/>
  <c r="X9" i="4" s="1"/>
  <c r="X48" i="4" a="1"/>
  <c r="X48" i="4" s="1"/>
  <c r="X7" i="4" a="1"/>
  <c r="X7" i="4" s="1"/>
  <c r="X46" i="4" a="1"/>
  <c r="X46" i="4" s="1"/>
  <c r="X47" i="4" a="1"/>
  <c r="X47" i="4" s="1"/>
  <c r="X8" i="4" a="1"/>
  <c r="X8" i="4" s="1"/>
  <c r="AA10" i="4" a="1"/>
  <c r="AA10" i="4" s="1"/>
  <c r="AA11" i="4" a="1"/>
  <c r="AA11" i="4" s="1"/>
  <c r="AD55" i="4" a="1"/>
  <c r="AD55" i="4" s="1"/>
  <c r="AD53" i="4" a="1"/>
  <c r="AD53" i="4" s="1"/>
  <c r="AD56" i="4" a="1"/>
  <c r="AD56" i="4" s="1"/>
  <c r="H7" i="4"/>
  <c r="AD57" i="4" a="1"/>
  <c r="AD57" i="4" s="1"/>
  <c r="AD58" i="4" a="1"/>
  <c r="AD58" i="4" s="1"/>
  <c r="AD54" i="4" a="1"/>
  <c r="AD54" i="4" s="1"/>
  <c r="AA12" i="4" a="1"/>
  <c r="AA12" i="4" s="1"/>
  <c r="X49" i="4" a="1"/>
  <c r="X49" i="4" s="1"/>
  <c r="X11" i="4" a="1"/>
  <c r="X11" i="4" s="1"/>
  <c r="X50" i="4" a="1"/>
  <c r="X50" i="4" s="1"/>
  <c r="X10" i="4" a="1"/>
  <c r="X10" i="4" s="1"/>
  <c r="AD73" i="4" a="1"/>
  <c r="AD73" i="4" s="1"/>
  <c r="AD48" i="4" a="1"/>
  <c r="AD48" i="4" s="1"/>
  <c r="AD49" i="4" a="1"/>
  <c r="AD49" i="4" s="1"/>
  <c r="AD46" i="4" a="1"/>
  <c r="AD46" i="4" s="1"/>
  <c r="AD50" i="4" a="1"/>
  <c r="AD50" i="4" s="1"/>
  <c r="AD51" i="4" a="1"/>
  <c r="AD51" i="4" s="1"/>
  <c r="AD47" i="4" a="1"/>
  <c r="AD47" i="4" s="1"/>
  <c r="AD52" i="4" a="1"/>
  <c r="AD52" i="4" s="1"/>
  <c r="U71" i="4" a="1"/>
  <c r="U71" i="4" s="1"/>
  <c r="U33" i="4" a="1"/>
  <c r="U33" i="4" s="1"/>
  <c r="U34" i="4" a="1"/>
  <c r="U34" i="4" s="1"/>
  <c r="U31" i="4" a="1"/>
  <c r="U31" i="4" s="1"/>
  <c r="U70" i="4" a="1"/>
  <c r="U70" i="4" s="1"/>
  <c r="U32" i="4" a="1"/>
  <c r="U32" i="4" s="1"/>
  <c r="U73" i="4" a="1"/>
  <c r="U73" i="4" s="1"/>
  <c r="U72" i="4" a="1"/>
  <c r="U72" i="4" s="1"/>
  <c r="U50" i="4" a="1"/>
  <c r="U50" i="4" s="1"/>
  <c r="U12" i="4" a="1"/>
  <c r="U12" i="4" s="1"/>
  <c r="U51" i="4" a="1"/>
  <c r="U51" i="4" s="1"/>
  <c r="U7" i="4" a="1"/>
  <c r="U7" i="4" s="1"/>
  <c r="U52" i="4" a="1"/>
  <c r="U52" i="4" s="1"/>
  <c r="U14" i="4" a="1"/>
  <c r="U14" i="4" s="1"/>
  <c r="U53" i="4" a="1"/>
  <c r="U53" i="4" s="1"/>
  <c r="U15" i="4" a="1"/>
  <c r="U15" i="4" s="1"/>
  <c r="B7" i="4"/>
  <c r="U54" i="4" a="1"/>
  <c r="U54" i="4" s="1"/>
  <c r="U8" i="4" a="1"/>
  <c r="U8" i="4" s="1"/>
  <c r="B8" i="4"/>
  <c r="U49" i="4" a="1"/>
  <c r="U49" i="4" s="1"/>
  <c r="U11" i="4" a="1"/>
  <c r="U11" i="4" s="1"/>
  <c r="U13" i="4" a="1"/>
  <c r="U13" i="4" s="1"/>
  <c r="U47" i="4" a="1"/>
  <c r="U47" i="4" s="1"/>
  <c r="U9" i="4" a="1"/>
  <c r="U9" i="4" s="1"/>
  <c r="U48" i="4" a="1"/>
  <c r="U48" i="4" s="1"/>
  <c r="U10" i="4" a="1"/>
  <c r="U10" i="4" s="1"/>
  <c r="AD67" i="4" a="1"/>
  <c r="AD67" i="4" s="1"/>
  <c r="AD65" i="4" a="1"/>
  <c r="AD65" i="4" s="1"/>
  <c r="AD66" i="4" a="1"/>
  <c r="AD66" i="4" s="1"/>
  <c r="AD64" i="4" a="1"/>
  <c r="AD64" i="4" s="1"/>
  <c r="AD61" i="4" a="1"/>
  <c r="AD61" i="4" s="1"/>
  <c r="AD62" i="4" a="1"/>
  <c r="AD62" i="4" s="1"/>
  <c r="AD63" i="4" a="1"/>
  <c r="AD63" i="4" s="1"/>
  <c r="AD60" i="4" a="1"/>
  <c r="AD60" i="4" s="1"/>
  <c r="AD59" i="4" a="1"/>
  <c r="AD59" i="4" s="1"/>
  <c r="AD71" i="4" a="1"/>
  <c r="AD71" i="4" s="1"/>
  <c r="AD72" i="4" a="1"/>
  <c r="AD72" i="4" s="1"/>
  <c r="X51" i="4" a="1"/>
  <c r="X51" i="4" s="1"/>
  <c r="X12" i="4" a="1"/>
  <c r="X12" i="4" s="1"/>
  <c r="AD68" i="4" a="1"/>
  <c r="AD68" i="4" s="1"/>
  <c r="AD69" i="4" a="1"/>
  <c r="AD69" i="4" s="1"/>
  <c r="AD70" i="4" a="1"/>
  <c r="AD70" i="4" s="1"/>
  <c r="U66" i="4" a="1"/>
  <c r="U66" i="4" s="1"/>
  <c r="U28" i="4" a="1"/>
  <c r="U28" i="4" s="1"/>
  <c r="U67" i="4" a="1"/>
  <c r="U67" i="4" s="1"/>
  <c r="U64" i="4" a="1"/>
  <c r="U64" i="4" s="1"/>
  <c r="U68" i="4" a="1"/>
  <c r="U68" i="4" s="1"/>
  <c r="U30" i="4" a="1"/>
  <c r="U30" i="4" s="1"/>
  <c r="U69" i="4" a="1"/>
  <c r="U69" i="4" s="1"/>
  <c r="U24" i="4" a="1"/>
  <c r="U24" i="4" s="1"/>
  <c r="U65" i="4" a="1"/>
  <c r="U65" i="4" s="1"/>
  <c r="U27" i="4" a="1"/>
  <c r="U27" i="4" s="1"/>
  <c r="U29" i="4" a="1"/>
  <c r="U29" i="4" s="1"/>
  <c r="U63" i="4" a="1"/>
  <c r="U63" i="4" s="1"/>
  <c r="U25" i="4" a="1"/>
  <c r="U25" i="4" s="1"/>
  <c r="U26" i="4" a="1"/>
  <c r="U26" i="4" s="1"/>
  <c r="AM8" i="7" a="1"/>
  <c r="AM8" i="7" s="1"/>
  <c r="AM20" i="7" a="1"/>
  <c r="AM20" i="7" s="1"/>
  <c r="AM32" i="7" a="1"/>
  <c r="AM32" i="7" s="1"/>
  <c r="AM40" i="7" a="1"/>
  <c r="AM40" i="7" s="1"/>
  <c r="AM44" i="7" a="1"/>
  <c r="AM44" i="7" s="1"/>
  <c r="AM48" i="7" a="1"/>
  <c r="AM48" i="7" s="1"/>
  <c r="AM52" i="7" a="1"/>
  <c r="AM52" i="7" s="1"/>
  <c r="AM56" i="7" a="1"/>
  <c r="AM56" i="7" s="1"/>
  <c r="AM60" i="7" a="1"/>
  <c r="AM60" i="7" s="1"/>
  <c r="AM64" i="7" a="1"/>
  <c r="AM64" i="7" s="1"/>
  <c r="AM68" i="7" a="1"/>
  <c r="AM68" i="7" s="1"/>
  <c r="AM72" i="7" a="1"/>
  <c r="AM72" i="7" s="1"/>
  <c r="AM76" i="7" a="1"/>
  <c r="AM76" i="7" s="1"/>
  <c r="AM80" i="7" a="1"/>
  <c r="AM80" i="7" s="1"/>
  <c r="AM84" i="7" a="1"/>
  <c r="AM84" i="7" s="1"/>
  <c r="AM88" i="7" a="1"/>
  <c r="AM88" i="7" s="1"/>
  <c r="AM92" i="7" a="1"/>
  <c r="AM92" i="7" s="1"/>
  <c r="AM96" i="7" a="1"/>
  <c r="AM96" i="7" s="1"/>
  <c r="AM100" i="7" a="1"/>
  <c r="AM100" i="7" s="1"/>
  <c r="AM104" i="7" a="1"/>
  <c r="AM104" i="7" s="1"/>
  <c r="AM108" i="7" a="1"/>
  <c r="AM108" i="7" s="1"/>
  <c r="AM112" i="7" a="1"/>
  <c r="AM112" i="7" s="1"/>
  <c r="AM116" i="7" a="1"/>
  <c r="AM116" i="7" s="1"/>
  <c r="AM120" i="7" a="1"/>
  <c r="AM120" i="7" s="1"/>
  <c r="AM124" i="7" a="1"/>
  <c r="AM124" i="7" s="1"/>
  <c r="AM128" i="7" a="1"/>
  <c r="AM128" i="7" s="1"/>
  <c r="AM132" i="7" a="1"/>
  <c r="AM132" i="7" s="1"/>
  <c r="AM136" i="7" a="1"/>
  <c r="AM136" i="7" s="1"/>
  <c r="AM140" i="7" a="1"/>
  <c r="AM140" i="7" s="1"/>
  <c r="AM144" i="7" a="1"/>
  <c r="AM144" i="7" s="1"/>
  <c r="AM148" i="7" a="1"/>
  <c r="AM148" i="7" s="1"/>
  <c r="AM152" i="7" a="1"/>
  <c r="AM152" i="7" s="1"/>
  <c r="AM16" i="7" a="1"/>
  <c r="AM16" i="7" s="1"/>
  <c r="AM36" i="7" a="1"/>
  <c r="AM36" i="7" s="1"/>
  <c r="AM12" i="7" a="1"/>
  <c r="AM12" i="7" s="1"/>
  <c r="AM28" i="7" a="1"/>
  <c r="AM28" i="7" s="1"/>
  <c r="AM24" i="7" a="1"/>
  <c r="AM24" i="7" s="1"/>
  <c r="AC4" i="7"/>
  <c r="AK7" i="7" a="1"/>
  <c r="AK7" i="7" s="1"/>
  <c r="AK11" i="7" a="1"/>
  <c r="AK11" i="7" s="1"/>
  <c r="AJ12" i="7" a="1"/>
  <c r="AJ12" i="7" s="1"/>
  <c r="AC12" i="7"/>
  <c r="AJ16" i="7" a="1"/>
  <c r="AJ16" i="7" s="1"/>
  <c r="AC16" i="7"/>
  <c r="AK23" i="7" a="1"/>
  <c r="AK23" i="7" s="1"/>
  <c r="AJ24" i="7" a="1"/>
  <c r="AJ24" i="7" s="1"/>
  <c r="AC24" i="7"/>
  <c r="AK27" i="7" a="1"/>
  <c r="AK27" i="7" s="1"/>
  <c r="AJ28" i="7" a="1"/>
  <c r="AJ28" i="7" s="1"/>
  <c r="AC28" i="7"/>
  <c r="AK35" i="7" a="1"/>
  <c r="AK35" i="7" s="1"/>
  <c r="AJ36" i="7" a="1"/>
  <c r="AJ36" i="7" s="1"/>
  <c r="AC36" i="7"/>
  <c r="AK43" i="7" a="1"/>
  <c r="AK43" i="7" s="1"/>
  <c r="AJ44" i="7" a="1"/>
  <c r="AJ44" i="7" s="1"/>
  <c r="AC44" i="7"/>
  <c r="AK59" i="7" a="1"/>
  <c r="AK59" i="7" s="1"/>
  <c r="AJ60" i="7" a="1"/>
  <c r="AJ60" i="7" s="1"/>
  <c r="AC60" i="7"/>
  <c r="AK71" i="7" a="1"/>
  <c r="AK71" i="7" s="1"/>
  <c r="AJ72" i="7" a="1"/>
  <c r="AJ72" i="7" s="1"/>
  <c r="AC72" i="7"/>
  <c r="AK15" i="7" a="1"/>
  <c r="AK15" i="7" s="1"/>
  <c r="AK39" i="7" a="1"/>
  <c r="AK39" i="7" s="1"/>
  <c r="AJ52" i="7" a="1"/>
  <c r="AJ52" i="7" s="1"/>
  <c r="AC52" i="7"/>
  <c r="AK63" i="7" a="1"/>
  <c r="AK63" i="7" s="1"/>
  <c r="AJ64" i="7" a="1"/>
  <c r="AJ64" i="7" s="1"/>
  <c r="AC64" i="7"/>
  <c r="AK87" i="7" a="1"/>
  <c r="AK87" i="7" s="1"/>
  <c r="AF4" i="7"/>
  <c r="AM4" i="7" a="1"/>
  <c r="AM4" i="7" s="1"/>
  <c r="AK51" i="7" a="1"/>
  <c r="AK51" i="7" s="1"/>
  <c r="AK67" i="7" a="1"/>
  <c r="AK67" i="7" s="1"/>
  <c r="AJ8" i="7" a="1"/>
  <c r="AJ8" i="7" s="1"/>
  <c r="AC8" i="7"/>
  <c r="AK19" i="7" a="1"/>
  <c r="AK19" i="7" s="1"/>
  <c r="AJ20" i="7" a="1"/>
  <c r="AJ20" i="7" s="1"/>
  <c r="AC20" i="7"/>
  <c r="AJ68" i="7" a="1"/>
  <c r="AJ68" i="7" s="1"/>
  <c r="AC68" i="7"/>
  <c r="AK79" i="7" a="1"/>
  <c r="AK79" i="7" s="1"/>
  <c r="AJ80" i="7" a="1"/>
  <c r="AJ80" i="7" s="1"/>
  <c r="AC80" i="7"/>
  <c r="AK83" i="7" a="1"/>
  <c r="AK83" i="7" s="1"/>
  <c r="AJ84" i="7" a="1"/>
  <c r="AJ84" i="7" s="1"/>
  <c r="AC84" i="7"/>
  <c r="AK31" i="7" a="1"/>
  <c r="AK31" i="7" s="1"/>
  <c r="AC32" i="7"/>
  <c r="AJ32" i="7" a="1"/>
  <c r="AJ32" i="7" s="1"/>
  <c r="AC40" i="7"/>
  <c r="AJ40" i="7" a="1"/>
  <c r="AJ40" i="7" s="1"/>
  <c r="AK47" i="7" a="1"/>
  <c r="AK47" i="7" s="1"/>
  <c r="AJ48" i="7" a="1"/>
  <c r="AJ48" i="7" s="1"/>
  <c r="AC48" i="7"/>
  <c r="AK55" i="7" a="1"/>
  <c r="AK55" i="7" s="1"/>
  <c r="AC56" i="7"/>
  <c r="AJ56" i="7" a="1"/>
  <c r="AJ56" i="7" s="1"/>
  <c r="AK75" i="7" a="1"/>
  <c r="AK75" i="7" s="1"/>
  <c r="AJ76" i="7" a="1"/>
  <c r="AJ76" i="7" s="1"/>
  <c r="AC76" i="7"/>
  <c r="AK91" i="7" a="1"/>
  <c r="AK91" i="7" s="1"/>
  <c r="AJ104" i="7" a="1"/>
  <c r="AJ104" i="7" s="1"/>
  <c r="AC104" i="7"/>
  <c r="AK107" i="7" a="1"/>
  <c r="AK107" i="7" s="1"/>
  <c r="AK111" i="7" a="1"/>
  <c r="AK111" i="7" s="1"/>
  <c r="AJ112" i="7" a="1"/>
  <c r="AJ112" i="7" s="1"/>
  <c r="AC112" i="7"/>
  <c r="AJ120" i="7" a="1"/>
  <c r="AJ120" i="7" s="1"/>
  <c r="AC120" i="7"/>
  <c r="AK127" i="7" a="1"/>
  <c r="AK127" i="7" s="1"/>
  <c r="AJ136" i="7" a="1"/>
  <c r="AJ136" i="7" s="1"/>
  <c r="AC136" i="7"/>
  <c r="AM9" i="7" a="1"/>
  <c r="AM9" i="7" s="1"/>
  <c r="AM21" i="7" a="1"/>
  <c r="AM21" i="7" s="1"/>
  <c r="AM33" i="7" a="1"/>
  <c r="AM33" i="7" s="1"/>
  <c r="AM49" i="7" a="1"/>
  <c r="AM49" i="7" s="1"/>
  <c r="AM57" i="7" a="1"/>
  <c r="AM57" i="7" s="1"/>
  <c r="AM65" i="7" a="1"/>
  <c r="AM65" i="7" s="1"/>
  <c r="AM81" i="7" a="1"/>
  <c r="AM81" i="7" s="1"/>
  <c r="AM93" i="7" a="1"/>
  <c r="AM93" i="7" s="1"/>
  <c r="AL4" i="7" a="1"/>
  <c r="AL4" i="7" s="1"/>
  <c r="AG4" i="7"/>
  <c r="AK5" i="7" a="1"/>
  <c r="AK5" i="7" s="1"/>
  <c r="AJ6" i="7" a="1"/>
  <c r="AJ6" i="7" s="1"/>
  <c r="AC6" i="7"/>
  <c r="AL8" i="7" a="1"/>
  <c r="AL8" i="7" s="1"/>
  <c r="AK9" i="7" a="1"/>
  <c r="AK9" i="7" s="1"/>
  <c r="AC10" i="7"/>
  <c r="AJ10" i="7" a="1"/>
  <c r="AJ10" i="7" s="1"/>
  <c r="AL12" i="7" a="1"/>
  <c r="AL12" i="7" s="1"/>
  <c r="AK13" i="7" a="1"/>
  <c r="AK13" i="7" s="1"/>
  <c r="AJ14" i="7" a="1"/>
  <c r="AJ14" i="7" s="1"/>
  <c r="AC14" i="7"/>
  <c r="AL16" i="7" a="1"/>
  <c r="AL16" i="7" s="1"/>
  <c r="AK17" i="7" a="1"/>
  <c r="AK17" i="7" s="1"/>
  <c r="AC18" i="7"/>
  <c r="AJ18" i="7" a="1"/>
  <c r="AJ18" i="7" s="1"/>
  <c r="AL20" i="7" a="1"/>
  <c r="AL20" i="7" s="1"/>
  <c r="AK21" i="7" a="1"/>
  <c r="AK21" i="7" s="1"/>
  <c r="AJ22" i="7" a="1"/>
  <c r="AJ22" i="7" s="1"/>
  <c r="AC22" i="7"/>
  <c r="AL24" i="7" a="1"/>
  <c r="AL24" i="7" s="1"/>
  <c r="AK25" i="7" a="1"/>
  <c r="AK25" i="7" s="1"/>
  <c r="AJ26" i="7" a="1"/>
  <c r="AJ26" i="7" s="1"/>
  <c r="AC26" i="7"/>
  <c r="AL28" i="7" a="1"/>
  <c r="AL28" i="7" s="1"/>
  <c r="AK29" i="7" a="1"/>
  <c r="AK29" i="7" s="1"/>
  <c r="AJ30" i="7" a="1"/>
  <c r="AJ30" i="7" s="1"/>
  <c r="AC30" i="7"/>
  <c r="AL32" i="7" a="1"/>
  <c r="AL32" i="7" s="1"/>
  <c r="AK33" i="7" a="1"/>
  <c r="AK33" i="7" s="1"/>
  <c r="AJ34" i="7" a="1"/>
  <c r="AJ34" i="7" s="1"/>
  <c r="AC34" i="7"/>
  <c r="AL36" i="7" a="1"/>
  <c r="AL36" i="7" s="1"/>
  <c r="AK37" i="7" a="1"/>
  <c r="AK37" i="7" s="1"/>
  <c r="AC38" i="7"/>
  <c r="AJ38" i="7" a="1"/>
  <c r="AJ38" i="7" s="1"/>
  <c r="AL40" i="7" a="1"/>
  <c r="AL40" i="7" s="1"/>
  <c r="AK41" i="7" a="1"/>
  <c r="AK41" i="7" s="1"/>
  <c r="AJ42" i="7" a="1"/>
  <c r="AJ42" i="7" s="1"/>
  <c r="AC42" i="7"/>
  <c r="AL44" i="7" a="1"/>
  <c r="AL44" i="7" s="1"/>
  <c r="AK45" i="7" a="1"/>
  <c r="AK45" i="7" s="1"/>
  <c r="AC46" i="7"/>
  <c r="AJ46" i="7" a="1"/>
  <c r="AJ46" i="7" s="1"/>
  <c r="AL48" i="7" a="1"/>
  <c r="AL48" i="7" s="1"/>
  <c r="AK49" i="7" a="1"/>
  <c r="AK49" i="7" s="1"/>
  <c r="AJ50" i="7" a="1"/>
  <c r="AJ50" i="7" s="1"/>
  <c r="AC50" i="7"/>
  <c r="AL52" i="7" a="1"/>
  <c r="AL52" i="7" s="1"/>
  <c r="AK53" i="7" a="1"/>
  <c r="AK53" i="7" s="1"/>
  <c r="AC54" i="7"/>
  <c r="AJ54" i="7" a="1"/>
  <c r="AJ54" i="7" s="1"/>
  <c r="AL56" i="7" a="1"/>
  <c r="AL56" i="7" s="1"/>
  <c r="AK57" i="7" a="1"/>
  <c r="AK57" i="7" s="1"/>
  <c r="AJ58" i="7" a="1"/>
  <c r="AJ58" i="7" s="1"/>
  <c r="AC58" i="7"/>
  <c r="AL60" i="7" a="1"/>
  <c r="AL60" i="7" s="1"/>
  <c r="AK61" i="7" a="1"/>
  <c r="AK61" i="7" s="1"/>
  <c r="AJ62" i="7" a="1"/>
  <c r="AJ62" i="7" s="1"/>
  <c r="AC62" i="7"/>
  <c r="AL64" i="7" a="1"/>
  <c r="AL64" i="7" s="1"/>
  <c r="AK65" i="7" a="1"/>
  <c r="AK65" i="7" s="1"/>
  <c r="AJ66" i="7" a="1"/>
  <c r="AJ66" i="7" s="1"/>
  <c r="AC66" i="7"/>
  <c r="AL68" i="7" a="1"/>
  <c r="AL68" i="7" s="1"/>
  <c r="AK69" i="7" a="1"/>
  <c r="AK69" i="7" s="1"/>
  <c r="AJ70" i="7" a="1"/>
  <c r="AJ70" i="7" s="1"/>
  <c r="AC70" i="7"/>
  <c r="AL72" i="7" a="1"/>
  <c r="AL72" i="7" s="1"/>
  <c r="AK73" i="7" a="1"/>
  <c r="AK73" i="7" s="1"/>
  <c r="AJ74" i="7" a="1"/>
  <c r="AJ74" i="7" s="1"/>
  <c r="AC74" i="7"/>
  <c r="AL76" i="7" a="1"/>
  <c r="AL76" i="7" s="1"/>
  <c r="AK77" i="7" a="1"/>
  <c r="AK77" i="7" s="1"/>
  <c r="AC78" i="7"/>
  <c r="AJ78" i="7" a="1"/>
  <c r="AJ78" i="7" s="1"/>
  <c r="AL80" i="7" a="1"/>
  <c r="AL80" i="7" s="1"/>
  <c r="AK81" i="7" a="1"/>
  <c r="AK81" i="7" s="1"/>
  <c r="AJ82" i="7" a="1"/>
  <c r="AJ82" i="7" s="1"/>
  <c r="AC82" i="7"/>
  <c r="AL84" i="7" a="1"/>
  <c r="AL84" i="7" s="1"/>
  <c r="AK85" i="7" a="1"/>
  <c r="AK85" i="7" s="1"/>
  <c r="AJ86" i="7" a="1"/>
  <c r="AJ86" i="7" s="1"/>
  <c r="AC86" i="7"/>
  <c r="AL88" i="7" a="1"/>
  <c r="AL88" i="7" s="1"/>
  <c r="AK89" i="7" a="1"/>
  <c r="AK89" i="7" s="1"/>
  <c r="AJ90" i="7" a="1"/>
  <c r="AJ90" i="7" s="1"/>
  <c r="AC90" i="7"/>
  <c r="AL92" i="7" a="1"/>
  <c r="AL92" i="7" s="1"/>
  <c r="AK93" i="7" a="1"/>
  <c r="AK93" i="7" s="1"/>
  <c r="AJ94" i="7" a="1"/>
  <c r="AJ94" i="7" s="1"/>
  <c r="AC94" i="7"/>
  <c r="AL96" i="7" a="1"/>
  <c r="AL96" i="7" s="1"/>
  <c r="AK97" i="7" a="1"/>
  <c r="AK97" i="7" s="1"/>
  <c r="AJ98" i="7" a="1"/>
  <c r="AJ98" i="7" s="1"/>
  <c r="AC98" i="7"/>
  <c r="AL100" i="7" a="1"/>
  <c r="AL100" i="7" s="1"/>
  <c r="AK101" i="7" a="1"/>
  <c r="AK101" i="7" s="1"/>
  <c r="AJ102" i="7" a="1"/>
  <c r="AJ102" i="7" s="1"/>
  <c r="AC102" i="7"/>
  <c r="AL104" i="7" a="1"/>
  <c r="AL104" i="7" s="1"/>
  <c r="AK105" i="7" a="1"/>
  <c r="AK105" i="7" s="1"/>
  <c r="AJ106" i="7" a="1"/>
  <c r="AJ106" i="7" s="1"/>
  <c r="AC106" i="7"/>
  <c r="AL108" i="7" a="1"/>
  <c r="AL108" i="7" s="1"/>
  <c r="AK109" i="7" a="1"/>
  <c r="AK109" i="7" s="1"/>
  <c r="AJ110" i="7" a="1"/>
  <c r="AJ110" i="7" s="1"/>
  <c r="AC110" i="7"/>
  <c r="AL112" i="7" a="1"/>
  <c r="AL112" i="7" s="1"/>
  <c r="AK113" i="7" a="1"/>
  <c r="AK113" i="7" s="1"/>
  <c r="AJ114" i="7" a="1"/>
  <c r="AJ114" i="7" s="1"/>
  <c r="AC114" i="7"/>
  <c r="AL116" i="7" a="1"/>
  <c r="AL116" i="7" s="1"/>
  <c r="AK117" i="7" a="1"/>
  <c r="AK117" i="7" s="1"/>
  <c r="AC118" i="7"/>
  <c r="AJ118" i="7" a="1"/>
  <c r="AJ118" i="7" s="1"/>
  <c r="AL120" i="7" a="1"/>
  <c r="AL120" i="7" s="1"/>
  <c r="AK121" i="7" a="1"/>
  <c r="AK121" i="7" s="1"/>
  <c r="AJ122" i="7" a="1"/>
  <c r="AJ122" i="7" s="1"/>
  <c r="AC122" i="7"/>
  <c r="AL124" i="7" a="1"/>
  <c r="AL124" i="7" s="1"/>
  <c r="AK125" i="7" a="1"/>
  <c r="AK125" i="7" s="1"/>
  <c r="AC126" i="7"/>
  <c r="AJ126" i="7" a="1"/>
  <c r="AJ126" i="7" s="1"/>
  <c r="AJ88" i="7" a="1"/>
  <c r="AJ88" i="7" s="1"/>
  <c r="AC88" i="7"/>
  <c r="AK95" i="7" a="1"/>
  <c r="AK95" i="7" s="1"/>
  <c r="AJ96" i="7" a="1"/>
  <c r="AJ96" i="7" s="1"/>
  <c r="AC96" i="7"/>
  <c r="AJ100" i="7" a="1"/>
  <c r="AJ100" i="7" s="1"/>
  <c r="AC100" i="7"/>
  <c r="AJ108" i="7" a="1"/>
  <c r="AJ108" i="7" s="1"/>
  <c r="AC108" i="7"/>
  <c r="AK115" i="7" a="1"/>
  <c r="AK115" i="7" s="1"/>
  <c r="AJ124" i="7" a="1"/>
  <c r="AJ124" i="7" s="1"/>
  <c r="AC124" i="7"/>
  <c r="AJ128" i="7" a="1"/>
  <c r="AJ128" i="7" s="1"/>
  <c r="AC128" i="7"/>
  <c r="AK135" i="7" a="1"/>
  <c r="AK135" i="7" s="1"/>
  <c r="AK147" i="7" a="1"/>
  <c r="AK147" i="7" s="1"/>
  <c r="AJ148" i="7" a="1"/>
  <c r="AJ148" i="7" s="1"/>
  <c r="AC148" i="7"/>
  <c r="AK151" i="7" a="1"/>
  <c r="AK151" i="7" s="1"/>
  <c r="AJ152" i="7" a="1"/>
  <c r="AJ152" i="7" s="1"/>
  <c r="AC152" i="7"/>
  <c r="AK155" i="7" a="1"/>
  <c r="AK155" i="7" s="1"/>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C272" i="7"/>
  <c r="AC276" i="7"/>
  <c r="AC280" i="7"/>
  <c r="AC284" i="7"/>
  <c r="AC288" i="7"/>
  <c r="AC292" i="7"/>
  <c r="AC296" i="7"/>
  <c r="AC300" i="7"/>
  <c r="AC304" i="7"/>
  <c r="AC308" i="7"/>
  <c r="AC312" i="7"/>
  <c r="AC316" i="7"/>
  <c r="AC320" i="7"/>
  <c r="AC324" i="7"/>
  <c r="AC328" i="7"/>
  <c r="AJ92" i="7" a="1"/>
  <c r="AJ92" i="7" s="1"/>
  <c r="AC92" i="7"/>
  <c r="AK103" i="7" a="1"/>
  <c r="AK103" i="7" s="1"/>
  <c r="AC116" i="7"/>
  <c r="AJ116" i="7" a="1"/>
  <c r="AJ116" i="7" s="1"/>
  <c r="AK123" i="7" a="1"/>
  <c r="AK123" i="7" s="1"/>
  <c r="AK131" i="7" a="1"/>
  <c r="AK131" i="7" s="1"/>
  <c r="AK143" i="7" a="1"/>
  <c r="AK143" i="7" s="1"/>
  <c r="AJ144" i="7" a="1"/>
  <c r="AJ144" i="7" s="1"/>
  <c r="AC144" i="7"/>
  <c r="AM13" i="7" a="1"/>
  <c r="AM13" i="7" s="1"/>
  <c r="AM29" i="7" a="1"/>
  <c r="AM29" i="7" s="1"/>
  <c r="AM45" i="7" a="1"/>
  <c r="AM45" i="7" s="1"/>
  <c r="AM73" i="7" a="1"/>
  <c r="AM73" i="7" s="1"/>
  <c r="AM85" i="7" a="1"/>
  <c r="AM85" i="7" s="1"/>
  <c r="AM105" i="7" a="1"/>
  <c r="AM105" i="7" s="1"/>
  <c r="AM113" i="7" a="1"/>
  <c r="AM113" i="7" s="1"/>
  <c r="AM121" i="7" a="1"/>
  <c r="AM121" i="7" s="1"/>
  <c r="AM133" i="7" a="1"/>
  <c r="AM133" i="7" s="1"/>
  <c r="AM153" i="7" a="1"/>
  <c r="AM153" i="7" s="1"/>
  <c r="AK119" i="7" a="1"/>
  <c r="AK119" i="7" s="1"/>
  <c r="AJ132" i="7" a="1"/>
  <c r="AJ132" i="7" s="1"/>
  <c r="AC132" i="7"/>
  <c r="AK139" i="7" a="1"/>
  <c r="AK139" i="7" s="1"/>
  <c r="AC140" i="7"/>
  <c r="AJ140" i="7" a="1"/>
  <c r="AJ140" i="7" s="1"/>
  <c r="AD4" i="7"/>
  <c r="AM37" i="7" a="1"/>
  <c r="AM37" i="7" s="1"/>
  <c r="AM61" i="7" a="1"/>
  <c r="AM61" i="7" s="1"/>
  <c r="AM69" i="7" a="1"/>
  <c r="AM69" i="7" s="1"/>
  <c r="AM89" i="7" a="1"/>
  <c r="AM89" i="7" s="1"/>
  <c r="AM101" i="7" a="1"/>
  <c r="AM101" i="7" s="1"/>
  <c r="AM129" i="7" a="1"/>
  <c r="AM129" i="7" s="1"/>
  <c r="AM137" i="7" a="1"/>
  <c r="AM137" i="7" s="1"/>
  <c r="AM145" i="7" a="1"/>
  <c r="AM145" i="7" s="1"/>
  <c r="AH4" i="7"/>
  <c r="AK4" i="7" a="1"/>
  <c r="AK4" i="7" s="1"/>
  <c r="AJ5" i="7" a="1"/>
  <c r="AJ5" i="7" s="1"/>
  <c r="AC5" i="7"/>
  <c r="AK8" i="7" a="1"/>
  <c r="AK8" i="7" s="1"/>
  <c r="AJ9" i="7" a="1"/>
  <c r="AJ9" i="7" s="1"/>
  <c r="AC9" i="7"/>
  <c r="AL11" i="7" a="1"/>
  <c r="AL11" i="7" s="1"/>
  <c r="AL15" i="7" a="1"/>
  <c r="AL15" i="7" s="1"/>
  <c r="AJ17" i="7" a="1"/>
  <c r="AJ17" i="7" s="1"/>
  <c r="AC17" i="7"/>
  <c r="AE17" i="7"/>
  <c r="AK20" i="7" a="1"/>
  <c r="AK20" i="7" s="1"/>
  <c r="AJ21" i="7" a="1"/>
  <c r="AJ21" i="7" s="1"/>
  <c r="AC21" i="7"/>
  <c r="AE21" i="7"/>
  <c r="AH24" i="7"/>
  <c r="AK24" i="7" a="1"/>
  <c r="AK24" i="7" s="1"/>
  <c r="AJ25" i="7" a="1"/>
  <c r="AJ25" i="7" s="1"/>
  <c r="AC25" i="7"/>
  <c r="AL27" i="7" a="1"/>
  <c r="AL27" i="7" s="1"/>
  <c r="AK99" i="7" a="1"/>
  <c r="AK99" i="7" s="1"/>
  <c r="AM5" i="7" a="1"/>
  <c r="AM5" i="7" s="1"/>
  <c r="AM17" i="7" a="1"/>
  <c r="AM17" i="7" s="1"/>
  <c r="AM25" i="7" a="1"/>
  <c r="AM25" i="7" s="1"/>
  <c r="AM41" i="7" a="1"/>
  <c r="AM41" i="7" s="1"/>
  <c r="AM53" i="7" a="1"/>
  <c r="AM53" i="7" s="1"/>
  <c r="AM77" i="7" a="1"/>
  <c r="AM77" i="7" s="1"/>
  <c r="AM97" i="7" a="1"/>
  <c r="AM97" i="7" s="1"/>
  <c r="AM109" i="7" a="1"/>
  <c r="AM109" i="7" s="1"/>
  <c r="AM117" i="7" a="1"/>
  <c r="AM117" i="7" s="1"/>
  <c r="AM125" i="7" a="1"/>
  <c r="AM125" i="7" s="1"/>
  <c r="AM141" i="7" a="1"/>
  <c r="AM141" i="7" s="1"/>
  <c r="AM149" i="7" a="1"/>
  <c r="AM149" i="7" s="1"/>
  <c r="AL7" i="7" a="1"/>
  <c r="AL7" i="7" s="1"/>
  <c r="AK12" i="7" a="1"/>
  <c r="AK12" i="7" s="1"/>
  <c r="AJ13" i="7" a="1"/>
  <c r="AJ13" i="7" s="1"/>
  <c r="AC13" i="7"/>
  <c r="AH16" i="7"/>
  <c r="AK16" i="7" a="1"/>
  <c r="AK16" i="7" s="1"/>
  <c r="AL19" i="7" a="1"/>
  <c r="AL19" i="7" s="1"/>
  <c r="AL23" i="7" a="1"/>
  <c r="AL23" i="7" s="1"/>
  <c r="AE25" i="7"/>
  <c r="AE29" i="7"/>
  <c r="AL35" i="7" a="1"/>
  <c r="AL35" i="7" s="1"/>
  <c r="AL39" i="7" a="1"/>
  <c r="AL39" i="7" s="1"/>
  <c r="AH40" i="7"/>
  <c r="AK40" i="7" a="1"/>
  <c r="AK40" i="7" s="1"/>
  <c r="AJ41" i="7" a="1"/>
  <c r="AJ41" i="7" s="1"/>
  <c r="AC41" i="7"/>
  <c r="AK44" i="7" a="1"/>
  <c r="AK44" i="7" s="1"/>
  <c r="AJ45" i="7" a="1"/>
  <c r="AJ45" i="7" s="1"/>
  <c r="AC45" i="7"/>
  <c r="AL51" i="7" a="1"/>
  <c r="AL51" i="7" s="1"/>
  <c r="AL55" i="7" a="1"/>
  <c r="AL55" i="7" s="1"/>
  <c r="AH56" i="7"/>
  <c r="AK56" i="7" a="1"/>
  <c r="AK56" i="7" s="1"/>
  <c r="AJ57" i="7" a="1"/>
  <c r="AJ57" i="7" s="1"/>
  <c r="AC57" i="7"/>
  <c r="AK60" i="7" a="1"/>
  <c r="AK60" i="7" s="1"/>
  <c r="AE61" i="7"/>
  <c r="AL67" i="7" a="1"/>
  <c r="AL67" i="7" s="1"/>
  <c r="AE69" i="7"/>
  <c r="AJ73" i="7" a="1"/>
  <c r="AJ73" i="7" s="1"/>
  <c r="AC73" i="7"/>
  <c r="AK76" i="7" a="1"/>
  <c r="AK76" i="7" s="1"/>
  <c r="AE77" i="7"/>
  <c r="AH80" i="7"/>
  <c r="AK80" i="7" a="1"/>
  <c r="AK80" i="7" s="1"/>
  <c r="AE81" i="7"/>
  <c r="AL87" i="7" a="1"/>
  <c r="AL87" i="7" s="1"/>
  <c r="AL91" i="7" a="1"/>
  <c r="AL91" i="7" s="1"/>
  <c r="AE93" i="7"/>
  <c r="AJ97" i="7" a="1"/>
  <c r="AJ97" i="7" s="1"/>
  <c r="AC97" i="7"/>
  <c r="AK100" i="7" a="1"/>
  <c r="AK100" i="7" s="1"/>
  <c r="AE101" i="7"/>
  <c r="AJ105" i="7" a="1"/>
  <c r="AJ105" i="7" s="1"/>
  <c r="AC105" i="7"/>
  <c r="AK108" i="7" a="1"/>
  <c r="AK108" i="7" s="1"/>
  <c r="AC109" i="7"/>
  <c r="AJ109" i="7" a="1"/>
  <c r="AJ109" i="7" s="1"/>
  <c r="AL115" i="7" a="1"/>
  <c r="AL115" i="7" s="1"/>
  <c r="AL119" i="7" a="1"/>
  <c r="AL119" i="7" s="1"/>
  <c r="AH120" i="7"/>
  <c r="AK120" i="7" a="1"/>
  <c r="AK120" i="7" s="1"/>
  <c r="AC121" i="7"/>
  <c r="AJ121" i="7" a="1"/>
  <c r="AJ121" i="7" s="1"/>
  <c r="AL123" i="7" a="1"/>
  <c r="AL123" i="7" s="1"/>
  <c r="AJ125" i="7" a="1"/>
  <c r="AJ125" i="7" s="1"/>
  <c r="AC125" i="7"/>
  <c r="AH128" i="7"/>
  <c r="AK128" i="7" a="1"/>
  <c r="AK128" i="7" s="1"/>
  <c r="AL131" i="7" a="1"/>
  <c r="AL131" i="7" s="1"/>
  <c r="AE133" i="7"/>
  <c r="AJ137" i="7" a="1"/>
  <c r="AJ137" i="7" s="1"/>
  <c r="AC137" i="7"/>
  <c r="AL143" i="7" a="1"/>
  <c r="AL143" i="7" s="1"/>
  <c r="AL155" i="7" a="1"/>
  <c r="AL155" i="7" s="1"/>
  <c r="AC157" i="7"/>
  <c r="AC161" i="7"/>
  <c r="AC165" i="7"/>
  <c r="AH168" i="7"/>
  <c r="AE169" i="7"/>
  <c r="AC173" i="7"/>
  <c r="AC177" i="7"/>
  <c r="AC181" i="7"/>
  <c r="AE185" i="7"/>
  <c r="AC189" i="7"/>
  <c r="AE193" i="7"/>
  <c r="AE197" i="7"/>
  <c r="AC201" i="7"/>
  <c r="AC205" i="7"/>
  <c r="AE209" i="7"/>
  <c r="AC213" i="7"/>
  <c r="AE217" i="7"/>
  <c r="AE221" i="7"/>
  <c r="AH224" i="7"/>
  <c r="AC225" i="7"/>
  <c r="AC229" i="7"/>
  <c r="AH232" i="7"/>
  <c r="AC233" i="7"/>
  <c r="AE237" i="7"/>
  <c r="AC241" i="7"/>
  <c r="AE245" i="7"/>
  <c r="AE249" i="7"/>
  <c r="AE253" i="7"/>
  <c r="AH256" i="7"/>
  <c r="AE261" i="7"/>
  <c r="AE265" i="7"/>
  <c r="AH268" i="7"/>
  <c r="AE269" i="7"/>
  <c r="AH272" i="7"/>
  <c r="AC273" i="7"/>
  <c r="AE277" i="7"/>
  <c r="AE281" i="7"/>
  <c r="AC285" i="7"/>
  <c r="AC289" i="7"/>
  <c r="AC293" i="7"/>
  <c r="AH296" i="7"/>
  <c r="AC297" i="7"/>
  <c r="AH300" i="7"/>
  <c r="AE301" i="7"/>
  <c r="AE305" i="7"/>
  <c r="AC309" i="7"/>
  <c r="AH312" i="7"/>
  <c r="AC313" i="7"/>
  <c r="AH316" i="7"/>
  <c r="AE317" i="7"/>
  <c r="AE321" i="7"/>
  <c r="AE325" i="7"/>
  <c r="AE329" i="7"/>
  <c r="AE337" i="7"/>
  <c r="AK28" i="7" a="1"/>
  <c r="AK28" i="7" s="1"/>
  <c r="AJ29" i="7" a="1"/>
  <c r="AJ29" i="7" s="1"/>
  <c r="AC29" i="7"/>
  <c r="AL31" i="7" a="1"/>
  <c r="AL31" i="7" s="1"/>
  <c r="AH32" i="7"/>
  <c r="AK32" i="7" a="1"/>
  <c r="AK32" i="7" s="1"/>
  <c r="AJ33" i="7" a="1"/>
  <c r="AJ33" i="7" s="1"/>
  <c r="AC33" i="7"/>
  <c r="AE33" i="7"/>
  <c r="AK36" i="7" a="1"/>
  <c r="AK36" i="7" s="1"/>
  <c r="AC37" i="7"/>
  <c r="AJ37" i="7" a="1"/>
  <c r="AJ37" i="7" s="1"/>
  <c r="AE37" i="7"/>
  <c r="AE41" i="7"/>
  <c r="AL43" i="7" a="1"/>
  <c r="AL43" i="7" s="1"/>
  <c r="AE45" i="7"/>
  <c r="AL47" i="7" a="1"/>
  <c r="AL47" i="7" s="1"/>
  <c r="AH48" i="7"/>
  <c r="AK48" i="7" a="1"/>
  <c r="AK48" i="7" s="1"/>
  <c r="AJ49" i="7" a="1"/>
  <c r="AJ49" i="7" s="1"/>
  <c r="AC49" i="7"/>
  <c r="AE49" i="7"/>
  <c r="AK52" i="7" a="1"/>
  <c r="AK52" i="7" s="1"/>
  <c r="AJ53" i="7" a="1"/>
  <c r="AJ53" i="7" s="1"/>
  <c r="AC53" i="7"/>
  <c r="AE53" i="7"/>
  <c r="AE57" i="7"/>
  <c r="AL59" i="7" a="1"/>
  <c r="AL59" i="7" s="1"/>
  <c r="AJ61" i="7" a="1"/>
  <c r="AJ61" i="7" s="1"/>
  <c r="AC61" i="7"/>
  <c r="AL63" i="7" a="1"/>
  <c r="AL63" i="7" s="1"/>
  <c r="AH64" i="7"/>
  <c r="AK64" i="7" a="1"/>
  <c r="AK64" i="7" s="1"/>
  <c r="AC65" i="7"/>
  <c r="AJ65" i="7" a="1"/>
  <c r="AJ65" i="7" s="1"/>
  <c r="AE65" i="7"/>
  <c r="AK68" i="7" a="1"/>
  <c r="AK68" i="7" s="1"/>
  <c r="AJ69" i="7" a="1"/>
  <c r="AJ69" i="7" s="1"/>
  <c r="AC69" i="7"/>
  <c r="AL71" i="7" a="1"/>
  <c r="AL71" i="7" s="1"/>
  <c r="AH72" i="7"/>
  <c r="AK72" i="7" a="1"/>
  <c r="AK72" i="7" s="1"/>
  <c r="AE73" i="7"/>
  <c r="AL75" i="7" a="1"/>
  <c r="AL75" i="7" s="1"/>
  <c r="AJ77" i="7" a="1"/>
  <c r="AJ77" i="7" s="1"/>
  <c r="AC77" i="7"/>
  <c r="AL79" i="7" a="1"/>
  <c r="AL79" i="7" s="1"/>
  <c r="AJ81" i="7" a="1"/>
  <c r="AJ81" i="7" s="1"/>
  <c r="AC81" i="7"/>
  <c r="AL83" i="7" a="1"/>
  <c r="AL83" i="7" s="1"/>
  <c r="AK84" i="7" a="1"/>
  <c r="AK84" i="7" s="1"/>
  <c r="AJ85" i="7" a="1"/>
  <c r="AJ85" i="7" s="1"/>
  <c r="AC85" i="7"/>
  <c r="AE85" i="7"/>
  <c r="AH88" i="7"/>
  <c r="AK88" i="7" a="1"/>
  <c r="AK88" i="7" s="1"/>
  <c r="AJ89" i="7" a="1"/>
  <c r="AJ89" i="7" s="1"/>
  <c r="AC89" i="7"/>
  <c r="AE89" i="7"/>
  <c r="AK92" i="7" a="1"/>
  <c r="AK92" i="7" s="1"/>
  <c r="AJ93" i="7" a="1"/>
  <c r="AJ93" i="7" s="1"/>
  <c r="AC93" i="7"/>
  <c r="AL95" i="7" a="1"/>
  <c r="AL95" i="7" s="1"/>
  <c r="AH96" i="7"/>
  <c r="AK96" i="7" a="1"/>
  <c r="AK96" i="7" s="1"/>
  <c r="AE97" i="7"/>
  <c r="AL99" i="7" a="1"/>
  <c r="AL99" i="7" s="1"/>
  <c r="AC101" i="7"/>
  <c r="AJ101" i="7" a="1"/>
  <c r="AJ101" i="7" s="1"/>
  <c r="AL103" i="7" a="1"/>
  <c r="AL103" i="7" s="1"/>
  <c r="AH104" i="7"/>
  <c r="AK104" i="7" a="1"/>
  <c r="AK104" i="7" s="1"/>
  <c r="AE105" i="7"/>
  <c r="AL107" i="7" a="1"/>
  <c r="AL107" i="7" s="1"/>
  <c r="AE109" i="7"/>
  <c r="AL111" i="7" a="1"/>
  <c r="AL111" i="7" s="1"/>
  <c r="AH112" i="7"/>
  <c r="AK112" i="7" a="1"/>
  <c r="AK112" i="7" s="1"/>
  <c r="AJ113" i="7" a="1"/>
  <c r="AJ113" i="7" s="1"/>
  <c r="AC113" i="7"/>
  <c r="AE113" i="7"/>
  <c r="AK116" i="7" a="1"/>
  <c r="AK116" i="7" s="1"/>
  <c r="AJ117" i="7" a="1"/>
  <c r="AJ117" i="7" s="1"/>
  <c r="AC117" i="7"/>
  <c r="AE117" i="7"/>
  <c r="AE121" i="7"/>
  <c r="AK124" i="7" a="1"/>
  <c r="AK124" i="7" s="1"/>
  <c r="AE125" i="7"/>
  <c r="AL127" i="7" a="1"/>
  <c r="AL127" i="7" s="1"/>
  <c r="AJ129" i="7" a="1"/>
  <c r="AJ129" i="7" s="1"/>
  <c r="AC129" i="7"/>
  <c r="AK132" i="7" a="1"/>
  <c r="AK132" i="7" s="1"/>
  <c r="AJ133" i="7" a="1"/>
  <c r="AJ133" i="7" s="1"/>
  <c r="AC133" i="7"/>
  <c r="AL135" i="7" a="1"/>
  <c r="AL135" i="7" s="1"/>
  <c r="AH136" i="7"/>
  <c r="AK136" i="7" a="1"/>
  <c r="AK136" i="7" s="1"/>
  <c r="AL139" i="7" a="1"/>
  <c r="AL139" i="7" s="1"/>
  <c r="AK140" i="7" a="1"/>
  <c r="AK140" i="7" s="1"/>
  <c r="AC141" i="7"/>
  <c r="AJ141" i="7" a="1"/>
  <c r="AJ141" i="7" s="1"/>
  <c r="AE141" i="7"/>
  <c r="AH144" i="7"/>
  <c r="AK144" i="7" a="1"/>
  <c r="AK144" i="7" s="1"/>
  <c r="AJ145" i="7" a="1"/>
  <c r="AJ145" i="7" s="1"/>
  <c r="AC145" i="7"/>
  <c r="AL147" i="7" a="1"/>
  <c r="AL147" i="7" s="1"/>
  <c r="AK148" i="7" a="1"/>
  <c r="AK148" i="7" s="1"/>
  <c r="AJ149" i="7" a="1"/>
  <c r="AJ149" i="7" s="1"/>
  <c r="AC149" i="7"/>
  <c r="AL151" i="7" a="1"/>
  <c r="AL151" i="7" s="1"/>
  <c r="AH152" i="7"/>
  <c r="AK152" i="7" a="1"/>
  <c r="AK152" i="7" s="1"/>
  <c r="AJ153" i="7" a="1"/>
  <c r="AJ153" i="7" s="1"/>
  <c r="AC153" i="7"/>
  <c r="AE157" i="7"/>
  <c r="AH160" i="7"/>
  <c r="AE161" i="7"/>
  <c r="AE165" i="7"/>
  <c r="AC169" i="7"/>
  <c r="AE173" i="7"/>
  <c r="AH176" i="7"/>
  <c r="AE177" i="7"/>
  <c r="AE181" i="7"/>
  <c r="AH184" i="7"/>
  <c r="AC185" i="7"/>
  <c r="AE189" i="7"/>
  <c r="AH192" i="7"/>
  <c r="AC193" i="7"/>
  <c r="AC197" i="7"/>
  <c r="AH200" i="7"/>
  <c r="AE201" i="7"/>
  <c r="AE205" i="7"/>
  <c r="AH208" i="7"/>
  <c r="AC209" i="7"/>
  <c r="AE213" i="7"/>
  <c r="AH216" i="7"/>
  <c r="AC217" i="7"/>
  <c r="AC221" i="7"/>
  <c r="AE225" i="7"/>
  <c r="AE229" i="7"/>
  <c r="AE233" i="7"/>
  <c r="AC237" i="7"/>
  <c r="AH240" i="7"/>
  <c r="AE241" i="7"/>
  <c r="AC245" i="7"/>
  <c r="AH248" i="7"/>
  <c r="AC249" i="7"/>
  <c r="AC253" i="7"/>
  <c r="AC257" i="7"/>
  <c r="AH260" i="7"/>
  <c r="AC261" i="7"/>
  <c r="AH264" i="7"/>
  <c r="AC265" i="7"/>
  <c r="AC269" i="7"/>
  <c r="AE273" i="7"/>
  <c r="AH276" i="7"/>
  <c r="AC277" i="7"/>
  <c r="AH280" i="7"/>
  <c r="AC281" i="7"/>
  <c r="AH284" i="7"/>
  <c r="AE285" i="7"/>
  <c r="AH288" i="7"/>
  <c r="AE289" i="7"/>
  <c r="AH292" i="7"/>
  <c r="AE293" i="7"/>
  <c r="AE297" i="7"/>
  <c r="AC301" i="7"/>
  <c r="AH304" i="7"/>
  <c r="AC305" i="7"/>
  <c r="AH308" i="7"/>
  <c r="AE309" i="7"/>
  <c r="AE313" i="7"/>
  <c r="AC317" i="7"/>
  <c r="AH320" i="7"/>
  <c r="AC321" i="7"/>
  <c r="AH324" i="7"/>
  <c r="AC325" i="7"/>
  <c r="AH328" i="7"/>
  <c r="AE333" i="7"/>
  <c r="AM6" i="7" a="1"/>
  <c r="AM6" i="7" s="1"/>
  <c r="AM10" i="7" a="1"/>
  <c r="AM10" i="7" s="1"/>
  <c r="AM14" i="7" a="1"/>
  <c r="AM14" i="7" s="1"/>
  <c r="AM18" i="7" a="1"/>
  <c r="AM18" i="7" s="1"/>
  <c r="AM22" i="7" a="1"/>
  <c r="AM22" i="7" s="1"/>
  <c r="AM26" i="7" a="1"/>
  <c r="AM26" i="7" s="1"/>
  <c r="AM30" i="7" a="1"/>
  <c r="AM30" i="7" s="1"/>
  <c r="AM34" i="7" a="1"/>
  <c r="AM34" i="7" s="1"/>
  <c r="AM38" i="7" a="1"/>
  <c r="AM38" i="7" s="1"/>
  <c r="AM42" i="7" a="1"/>
  <c r="AM42" i="7" s="1"/>
  <c r="AM46" i="7" a="1"/>
  <c r="AM46" i="7" s="1"/>
  <c r="AM50" i="7" a="1"/>
  <c r="AM50" i="7" s="1"/>
  <c r="AM54" i="7" a="1"/>
  <c r="AM54" i="7" s="1"/>
  <c r="AM58" i="7" a="1"/>
  <c r="AM58" i="7" s="1"/>
  <c r="AM62" i="7" a="1"/>
  <c r="AM62" i="7" s="1"/>
  <c r="AM66" i="7" a="1"/>
  <c r="AM66" i="7" s="1"/>
  <c r="AM70" i="7" a="1"/>
  <c r="AM70" i="7" s="1"/>
  <c r="AM74" i="7" a="1"/>
  <c r="AM74" i="7" s="1"/>
  <c r="AM78" i="7" a="1"/>
  <c r="AM78" i="7" s="1"/>
  <c r="AM82" i="7" a="1"/>
  <c r="AM82" i="7" s="1"/>
  <c r="AM86" i="7" a="1"/>
  <c r="AM86" i="7" s="1"/>
  <c r="AM90" i="7" a="1"/>
  <c r="AM90" i="7" s="1"/>
  <c r="AM94" i="7" a="1"/>
  <c r="AM94" i="7" s="1"/>
  <c r="AM98" i="7" a="1"/>
  <c r="AM98" i="7" s="1"/>
  <c r="AM102" i="7" a="1"/>
  <c r="AM102" i="7" s="1"/>
  <c r="AM106" i="7" a="1"/>
  <c r="AM106" i="7" s="1"/>
  <c r="AM110" i="7" a="1"/>
  <c r="AM110" i="7" s="1"/>
  <c r="AM114" i="7" a="1"/>
  <c r="AM114" i="7" s="1"/>
  <c r="AM118" i="7" a="1"/>
  <c r="AM118" i="7" s="1"/>
  <c r="AM122" i="7" a="1"/>
  <c r="AM122" i="7" s="1"/>
  <c r="AM126" i="7" a="1"/>
  <c r="AM126" i="7" s="1"/>
  <c r="AM130" i="7" a="1"/>
  <c r="AM130" i="7" s="1"/>
  <c r="AM134" i="7" a="1"/>
  <c r="AM134" i="7" s="1"/>
  <c r="AM138" i="7" a="1"/>
  <c r="AM138" i="7" s="1"/>
  <c r="AM142" i="7" a="1"/>
  <c r="AM142" i="7" s="1"/>
  <c r="AM146" i="7" a="1"/>
  <c r="AM146" i="7" s="1"/>
  <c r="AM150" i="7" a="1"/>
  <c r="AM150" i="7" s="1"/>
  <c r="AM154" i="7" a="1"/>
  <c r="AM154" i="7" s="1"/>
  <c r="AK129" i="7" a="1"/>
  <c r="AK129" i="7" s="1"/>
  <c r="AJ130" i="7" a="1"/>
  <c r="AJ130" i="7" s="1"/>
  <c r="AC130" i="7"/>
  <c r="AL136" i="7" a="1"/>
  <c r="AL136" i="7" s="1"/>
  <c r="AK141" i="7" a="1"/>
  <c r="AK141" i="7" s="1"/>
  <c r="AK145" i="7" a="1"/>
  <c r="AK145" i="7" s="1"/>
  <c r="AK153" i="7" a="1"/>
  <c r="AK153" i="7" s="1"/>
  <c r="AJ154" i="7" a="1"/>
  <c r="AJ154" i="7" s="1"/>
  <c r="AC154" i="7"/>
  <c r="AC186" i="7"/>
  <c r="AC202" i="7"/>
  <c r="AC206" i="7"/>
  <c r="AC214" i="7"/>
  <c r="AC222" i="7"/>
  <c r="AC226" i="7"/>
  <c r="AC230" i="7"/>
  <c r="AC234" i="7"/>
  <c r="AC238" i="7"/>
  <c r="AC246" i="7"/>
  <c r="AC250" i="7"/>
  <c r="AC254" i="7"/>
  <c r="AC258" i="7"/>
  <c r="AC262" i="7"/>
  <c r="AC266" i="7"/>
  <c r="AC270" i="7"/>
  <c r="AC274" i="7"/>
  <c r="AC278" i="7"/>
  <c r="AC282" i="7"/>
  <c r="AC286" i="7"/>
  <c r="AC290" i="7"/>
  <c r="AC294" i="7"/>
  <c r="AC298" i="7"/>
  <c r="AC302" i="7"/>
  <c r="AC306" i="7"/>
  <c r="AC310" i="7"/>
  <c r="AC314" i="7"/>
  <c r="AC318" i="7"/>
  <c r="AC322" i="7"/>
  <c r="AC326" i="7"/>
  <c r="AC846" i="7"/>
  <c r="AC850" i="7"/>
  <c r="AC854" i="7"/>
  <c r="AC858" i="7"/>
  <c r="AC862" i="7"/>
  <c r="AC866" i="7"/>
  <c r="AC870" i="7"/>
  <c r="AC874" i="7"/>
  <c r="AC878" i="7"/>
  <c r="AC882" i="7"/>
  <c r="AC886" i="7"/>
  <c r="AC890" i="7"/>
  <c r="AC894" i="7"/>
  <c r="AC898" i="7"/>
  <c r="AC902" i="7"/>
  <c r="AC906" i="7"/>
  <c r="AC910" i="7"/>
  <c r="AC914" i="7"/>
  <c r="AC918" i="7"/>
  <c r="AC922" i="7"/>
  <c r="AC926" i="7"/>
  <c r="AC930" i="7"/>
  <c r="AC934" i="7"/>
  <c r="AC938" i="7"/>
  <c r="AC942" i="7"/>
  <c r="AC946" i="7"/>
  <c r="AC950" i="7"/>
  <c r="AC954" i="7"/>
  <c r="AC958" i="7"/>
  <c r="AC962" i="7"/>
  <c r="AC966" i="7"/>
  <c r="AC970" i="7"/>
  <c r="AC974" i="7"/>
  <c r="AC978" i="7"/>
  <c r="AC982" i="7"/>
  <c r="AC986" i="7"/>
  <c r="AC990" i="7"/>
  <c r="AC994" i="7"/>
  <c r="AC998" i="7"/>
  <c r="AL128" i="7" a="1"/>
  <c r="AL128" i="7" s="1"/>
  <c r="AK133" i="7" a="1"/>
  <c r="AK133" i="7" s="1"/>
  <c r="AK137" i="7" a="1"/>
  <c r="AK137" i="7" s="1"/>
  <c r="AJ138" i="7" a="1"/>
  <c r="AJ138" i="7" s="1"/>
  <c r="AC138" i="7"/>
  <c r="AL144" i="7" a="1"/>
  <c r="AL144" i="7" s="1"/>
  <c r="AJ146" i="7" a="1"/>
  <c r="AJ146" i="7" s="1"/>
  <c r="AC146" i="7"/>
  <c r="AK149" i="7" a="1"/>
  <c r="AK149" i="7" s="1"/>
  <c r="AJ150" i="7" a="1"/>
  <c r="AJ150" i="7" s="1"/>
  <c r="AC150" i="7"/>
  <c r="AC162" i="7"/>
  <c r="AC166" i="7"/>
  <c r="AC174" i="7"/>
  <c r="AC178" i="7"/>
  <c r="AC190" i="7"/>
  <c r="AC218" i="7"/>
  <c r="AC242" i="7"/>
  <c r="AE4" i="7"/>
  <c r="AM11" i="7" a="1"/>
  <c r="AM11" i="7" s="1"/>
  <c r="AM23" i="7" a="1"/>
  <c r="AM23" i="7" s="1"/>
  <c r="AM31" i="7" a="1"/>
  <c r="AM31" i="7" s="1"/>
  <c r="AM35" i="7" a="1"/>
  <c r="AM35" i="7" s="1"/>
  <c r="AM43" i="7" a="1"/>
  <c r="AM43" i="7" s="1"/>
  <c r="AM55" i="7" a="1"/>
  <c r="AM55" i="7" s="1"/>
  <c r="AM63" i="7" a="1"/>
  <c r="AM63" i="7" s="1"/>
  <c r="AM71" i="7" a="1"/>
  <c r="AM71" i="7" s="1"/>
  <c r="AM79" i="7" a="1"/>
  <c r="AM79" i="7" s="1"/>
  <c r="AM83" i="7" a="1"/>
  <c r="AM83" i="7" s="1"/>
  <c r="AM91" i="7" a="1"/>
  <c r="AM91" i="7" s="1"/>
  <c r="AM95" i="7" a="1"/>
  <c r="AM95" i="7" s="1"/>
  <c r="AM103" i="7" a="1"/>
  <c r="AM103" i="7" s="1"/>
  <c r="AM115" i="7" a="1"/>
  <c r="AM115" i="7" s="1"/>
  <c r="AM123" i="7" a="1"/>
  <c r="AM123" i="7" s="1"/>
  <c r="AM135" i="7" a="1"/>
  <c r="AM135" i="7" s="1"/>
  <c r="AM143" i="7" a="1"/>
  <c r="AM143" i="7" s="1"/>
  <c r="AM151" i="7" a="1"/>
  <c r="AM151" i="7" s="1"/>
  <c r="AL132" i="7" a="1"/>
  <c r="AL132" i="7" s="1"/>
  <c r="AJ134" i="7" a="1"/>
  <c r="AJ134" i="7" s="1"/>
  <c r="AC134" i="7"/>
  <c r="AL140" i="7" a="1"/>
  <c r="AL140" i="7" s="1"/>
  <c r="AJ142" i="7" a="1"/>
  <c r="AJ142" i="7" s="1"/>
  <c r="AC142" i="7"/>
  <c r="AL148" i="7" a="1"/>
  <c r="AL148" i="7" s="1"/>
  <c r="AL152" i="7" a="1"/>
  <c r="AL152" i="7" s="1"/>
  <c r="AC158" i="7"/>
  <c r="AC170" i="7"/>
  <c r="AC182" i="7"/>
  <c r="AC194" i="7"/>
  <c r="AC198" i="7"/>
  <c r="AC210" i="7"/>
  <c r="AM7" i="7" a="1"/>
  <c r="AM7" i="7" s="1"/>
  <c r="AM15" i="7" a="1"/>
  <c r="AM15" i="7" s="1"/>
  <c r="AM19" i="7" a="1"/>
  <c r="AM19" i="7" s="1"/>
  <c r="AM27" i="7" a="1"/>
  <c r="AM27" i="7" s="1"/>
  <c r="AM39" i="7" a="1"/>
  <c r="AM39" i="7" s="1"/>
  <c r="AM47" i="7" a="1"/>
  <c r="AM47" i="7" s="1"/>
  <c r="AM51" i="7" a="1"/>
  <c r="AM51" i="7" s="1"/>
  <c r="AM59" i="7" a="1"/>
  <c r="AM59" i="7" s="1"/>
  <c r="AM67" i="7" a="1"/>
  <c r="AM67" i="7" s="1"/>
  <c r="AM75" i="7" a="1"/>
  <c r="AM75" i="7" s="1"/>
  <c r="AM87" i="7" a="1"/>
  <c r="AM87" i="7" s="1"/>
  <c r="AM99" i="7" a="1"/>
  <c r="AM99" i="7" s="1"/>
  <c r="AM107" i="7" a="1"/>
  <c r="AM107" i="7" s="1"/>
  <c r="AM111" i="7" a="1"/>
  <c r="AM111" i="7" s="1"/>
  <c r="AM119" i="7" a="1"/>
  <c r="AM119" i="7" s="1"/>
  <c r="AM127" i="7" a="1"/>
  <c r="AM127" i="7" s="1"/>
  <c r="AM131" i="7" a="1"/>
  <c r="AM131" i="7" s="1"/>
  <c r="AM139" i="7" a="1"/>
  <c r="AM139" i="7" s="1"/>
  <c r="AM147" i="7" a="1"/>
  <c r="AM147" i="7" s="1"/>
  <c r="AM155" i="7" a="1"/>
  <c r="AM155" i="7" s="1"/>
  <c r="AL5" i="7" a="1"/>
  <c r="AL5" i="7" s="1"/>
  <c r="AK6" i="7" a="1"/>
  <c r="AK6" i="7" s="1"/>
  <c r="AJ7" i="7" a="1"/>
  <c r="AJ7" i="7" s="1"/>
  <c r="AC7" i="7"/>
  <c r="AL9" i="7" a="1"/>
  <c r="AL9" i="7" s="1"/>
  <c r="AK10" i="7" a="1"/>
  <c r="AK10" i="7" s="1"/>
  <c r="AC11" i="7"/>
  <c r="AJ11" i="7" a="1"/>
  <c r="AJ11" i="7" s="1"/>
  <c r="AL13" i="7" a="1"/>
  <c r="AL13" i="7" s="1"/>
  <c r="AK14" i="7" a="1"/>
  <c r="AK14" i="7" s="1"/>
  <c r="AJ15" i="7" a="1"/>
  <c r="AJ15" i="7" s="1"/>
  <c r="AC15" i="7"/>
  <c r="AL17" i="7" a="1"/>
  <c r="AL17" i="7" s="1"/>
  <c r="AK18" i="7" a="1"/>
  <c r="AK18" i="7" s="1"/>
  <c r="AC19" i="7"/>
  <c r="AJ19" i="7" a="1"/>
  <c r="AJ19" i="7" s="1"/>
  <c r="AL21" i="7" a="1"/>
  <c r="AL21" i="7" s="1"/>
  <c r="AK22" i="7" a="1"/>
  <c r="AK22" i="7" s="1"/>
  <c r="AJ23" i="7" a="1"/>
  <c r="AJ23" i="7" s="1"/>
  <c r="AC23" i="7"/>
  <c r="AL25" i="7" a="1"/>
  <c r="AL25" i="7" s="1"/>
  <c r="AK26" i="7" a="1"/>
  <c r="AK26" i="7" s="1"/>
  <c r="AJ27" i="7" a="1"/>
  <c r="AJ27" i="7" s="1"/>
  <c r="AC27" i="7"/>
  <c r="AL29" i="7" a="1"/>
  <c r="AL29" i="7" s="1"/>
  <c r="AK30" i="7" a="1"/>
  <c r="AK30" i="7" s="1"/>
  <c r="AJ31" i="7" a="1"/>
  <c r="AJ31" i="7" s="1"/>
  <c r="AC31" i="7"/>
  <c r="AL33" i="7" a="1"/>
  <c r="AL33" i="7" s="1"/>
  <c r="AK34" i="7" a="1"/>
  <c r="AK34" i="7" s="1"/>
  <c r="AJ35" i="7" a="1"/>
  <c r="AJ35" i="7" s="1"/>
  <c r="AC35" i="7"/>
  <c r="AL37" i="7" a="1"/>
  <c r="AL37" i="7" s="1"/>
  <c r="AK38" i="7" a="1"/>
  <c r="AK38" i="7" s="1"/>
  <c r="AJ39" i="7" a="1"/>
  <c r="AJ39" i="7" s="1"/>
  <c r="AC39" i="7"/>
  <c r="AL41" i="7" a="1"/>
  <c r="AL41" i="7" s="1"/>
  <c r="AK42" i="7" a="1"/>
  <c r="AK42" i="7" s="1"/>
  <c r="AJ43" i="7" a="1"/>
  <c r="AJ43" i="7" s="1"/>
  <c r="AC43" i="7"/>
  <c r="AL45" i="7" a="1"/>
  <c r="AL45" i="7" s="1"/>
  <c r="AK46" i="7" a="1"/>
  <c r="AK46" i="7" s="1"/>
  <c r="AJ47" i="7" a="1"/>
  <c r="AJ47" i="7" s="1"/>
  <c r="AC47" i="7"/>
  <c r="AL49" i="7" a="1"/>
  <c r="AL49" i="7" s="1"/>
  <c r="AK50" i="7" a="1"/>
  <c r="AK50" i="7" s="1"/>
  <c r="AJ51" i="7" a="1"/>
  <c r="AJ51" i="7" s="1"/>
  <c r="AC51" i="7"/>
  <c r="AL53" i="7" a="1"/>
  <c r="AL53" i="7" s="1"/>
  <c r="AK54" i="7" a="1"/>
  <c r="AK54" i="7" s="1"/>
  <c r="AJ55" i="7" a="1"/>
  <c r="AJ55" i="7" s="1"/>
  <c r="AC55" i="7"/>
  <c r="AL57" i="7" a="1"/>
  <c r="AL57" i="7" s="1"/>
  <c r="AK58" i="7" a="1"/>
  <c r="AK58" i="7" s="1"/>
  <c r="AC59" i="7"/>
  <c r="AJ59" i="7" a="1"/>
  <c r="AJ59" i="7" s="1"/>
  <c r="AL61" i="7" a="1"/>
  <c r="AL61" i="7" s="1"/>
  <c r="AK62" i="7" a="1"/>
  <c r="AK62" i="7" s="1"/>
  <c r="AJ63" i="7" a="1"/>
  <c r="AJ63" i="7" s="1"/>
  <c r="AC63" i="7"/>
  <c r="AL65" i="7" a="1"/>
  <c r="AL65" i="7" s="1"/>
  <c r="AK66" i="7" a="1"/>
  <c r="AK66" i="7" s="1"/>
  <c r="AJ67" i="7" a="1"/>
  <c r="AJ67" i="7" s="1"/>
  <c r="AC67" i="7"/>
  <c r="AL69" i="7" a="1"/>
  <c r="AL69" i="7" s="1"/>
  <c r="AK70" i="7" a="1"/>
  <c r="AK70" i="7" s="1"/>
  <c r="AJ71" i="7" a="1"/>
  <c r="AJ71" i="7" s="1"/>
  <c r="AC71" i="7"/>
  <c r="AL73" i="7" a="1"/>
  <c r="AL73" i="7" s="1"/>
  <c r="AK74" i="7" a="1"/>
  <c r="AK74" i="7" s="1"/>
  <c r="AJ75" i="7" a="1"/>
  <c r="AJ75" i="7" s="1"/>
  <c r="AC75" i="7"/>
  <c r="AL77" i="7" a="1"/>
  <c r="AL77" i="7" s="1"/>
  <c r="AK78" i="7" a="1"/>
  <c r="AK78" i="7" s="1"/>
  <c r="AJ79" i="7" a="1"/>
  <c r="AJ79" i="7" s="1"/>
  <c r="AC79" i="7"/>
  <c r="AL81" i="7" a="1"/>
  <c r="AL81" i="7" s="1"/>
  <c r="AK82" i="7" a="1"/>
  <c r="AK82" i="7" s="1"/>
  <c r="AJ83" i="7" a="1"/>
  <c r="AJ83" i="7" s="1"/>
  <c r="AC83" i="7"/>
  <c r="AL85" i="7" a="1"/>
  <c r="AL85" i="7" s="1"/>
  <c r="AK86" i="7" a="1"/>
  <c r="AK86" i="7" s="1"/>
  <c r="AC87" i="7"/>
  <c r="AJ87" i="7" a="1"/>
  <c r="AJ87" i="7" s="1"/>
  <c r="AL89" i="7" a="1"/>
  <c r="AL89" i="7" s="1"/>
  <c r="AK90" i="7" a="1"/>
  <c r="AK90" i="7" s="1"/>
  <c r="AJ91" i="7" a="1"/>
  <c r="AJ91" i="7" s="1"/>
  <c r="AC91" i="7"/>
  <c r="AL93" i="7" a="1"/>
  <c r="AL93" i="7" s="1"/>
  <c r="AK94" i="7" a="1"/>
  <c r="AK94" i="7" s="1"/>
  <c r="AC95" i="7"/>
  <c r="AJ95" i="7" a="1"/>
  <c r="AJ95" i="7" s="1"/>
  <c r="AL97" i="7" a="1"/>
  <c r="AL97" i="7" s="1"/>
  <c r="AK98" i="7" a="1"/>
  <c r="AK98" i="7" s="1"/>
  <c r="AC99" i="7"/>
  <c r="AJ99" i="7" a="1"/>
  <c r="AJ99" i="7" s="1"/>
  <c r="AL101" i="7" a="1"/>
  <c r="AL101" i="7" s="1"/>
  <c r="AK102" i="7" a="1"/>
  <c r="AK102" i="7" s="1"/>
  <c r="AC103" i="7"/>
  <c r="AJ103" i="7" a="1"/>
  <c r="AJ103" i="7" s="1"/>
  <c r="AL105" i="7" a="1"/>
  <c r="AL105" i="7" s="1"/>
  <c r="AK106" i="7" a="1"/>
  <c r="AK106" i="7" s="1"/>
  <c r="AJ107" i="7" a="1"/>
  <c r="AJ107" i="7" s="1"/>
  <c r="AC107" i="7"/>
  <c r="AL109" i="7" a="1"/>
  <c r="AL109" i="7" s="1"/>
  <c r="AK110" i="7" a="1"/>
  <c r="AK110" i="7" s="1"/>
  <c r="AC111" i="7"/>
  <c r="AJ111" i="7" a="1"/>
  <c r="AJ111" i="7" s="1"/>
  <c r="AL113" i="7" a="1"/>
  <c r="AL113" i="7" s="1"/>
  <c r="AK114" i="7" a="1"/>
  <c r="AK114" i="7" s="1"/>
  <c r="AJ115" i="7" a="1"/>
  <c r="AJ115" i="7" s="1"/>
  <c r="AC115" i="7"/>
  <c r="AL117" i="7" a="1"/>
  <c r="AL117" i="7" s="1"/>
  <c r="AK118" i="7" a="1"/>
  <c r="AK118" i="7" s="1"/>
  <c r="AJ119" i="7" a="1"/>
  <c r="AJ119" i="7" s="1"/>
  <c r="AC119" i="7"/>
  <c r="AL121" i="7" a="1"/>
  <c r="AL121" i="7" s="1"/>
  <c r="AK122" i="7" a="1"/>
  <c r="AK122" i="7" s="1"/>
  <c r="AJ123" i="7" a="1"/>
  <c r="AJ123" i="7" s="1"/>
  <c r="AC123" i="7"/>
  <c r="AL125" i="7" a="1"/>
  <c r="AL125" i="7" s="1"/>
  <c r="AK126" i="7" a="1"/>
  <c r="AK126" i="7" s="1"/>
  <c r="AJ127" i="7" a="1"/>
  <c r="AJ127" i="7" s="1"/>
  <c r="AC127" i="7"/>
  <c r="AL129" i="7" a="1"/>
  <c r="AL129" i="7" s="1"/>
  <c r="AK130" i="7" a="1"/>
  <c r="AK130" i="7" s="1"/>
  <c r="AC131" i="7"/>
  <c r="AJ131" i="7" a="1"/>
  <c r="AJ131" i="7" s="1"/>
  <c r="AL133" i="7" a="1"/>
  <c r="AL133" i="7" s="1"/>
  <c r="AK134" i="7" a="1"/>
  <c r="AK134" i="7" s="1"/>
  <c r="AC135" i="7"/>
  <c r="AJ135" i="7" a="1"/>
  <c r="AJ135" i="7" s="1"/>
  <c r="AL137" i="7" a="1"/>
  <c r="AL137" i="7" s="1"/>
  <c r="AK138" i="7" a="1"/>
  <c r="AK138" i="7" s="1"/>
  <c r="AC139" i="7"/>
  <c r="AJ139" i="7" a="1"/>
  <c r="AJ139" i="7" s="1"/>
  <c r="AL141" i="7" a="1"/>
  <c r="AL141" i="7" s="1"/>
  <c r="AK142" i="7" a="1"/>
  <c r="AK142" i="7" s="1"/>
  <c r="AJ143" i="7" a="1"/>
  <c r="AJ143" i="7" s="1"/>
  <c r="AC143" i="7"/>
  <c r="AL145" i="7" a="1"/>
  <c r="AL145" i="7" s="1"/>
  <c r="AK146" i="7" a="1"/>
  <c r="AK146" i="7" s="1"/>
  <c r="AJ147" i="7" a="1"/>
  <c r="AJ147" i="7" s="1"/>
  <c r="AC147" i="7"/>
  <c r="AL149" i="7" a="1"/>
  <c r="AL149" i="7" s="1"/>
  <c r="AK150" i="7" a="1"/>
  <c r="AK150" i="7" s="1"/>
  <c r="AJ151" i="7" a="1"/>
  <c r="AJ151" i="7" s="1"/>
  <c r="AC151" i="7"/>
  <c r="AL153" i="7" a="1"/>
  <c r="AL153" i="7" s="1"/>
  <c r="AK154" i="7" a="1"/>
  <c r="AK154" i="7" s="1"/>
  <c r="AJ155" i="7" a="1"/>
  <c r="AJ155" i="7" s="1"/>
  <c r="AC155" i="7"/>
  <c r="AC159" i="7"/>
  <c r="AC163" i="7"/>
  <c r="AC167" i="7"/>
  <c r="AC171" i="7"/>
  <c r="AC175" i="7"/>
  <c r="AC179" i="7"/>
  <c r="AC183" i="7"/>
  <c r="AC187" i="7"/>
  <c r="AC191" i="7"/>
  <c r="AC195" i="7"/>
  <c r="AC199" i="7"/>
  <c r="AC203" i="7"/>
  <c r="AC207" i="7"/>
  <c r="AC211" i="7"/>
  <c r="AC215" i="7"/>
  <c r="AC219" i="7"/>
  <c r="AC223" i="7"/>
  <c r="AC227" i="7"/>
  <c r="AC231" i="7"/>
  <c r="AC235" i="7"/>
  <c r="AC239" i="7"/>
  <c r="AC243" i="7"/>
  <c r="AC247" i="7"/>
  <c r="AC251" i="7"/>
  <c r="AC255" i="7"/>
  <c r="AC259" i="7"/>
  <c r="AC263" i="7"/>
  <c r="AC267" i="7"/>
  <c r="AC271" i="7"/>
  <c r="AC275" i="7"/>
  <c r="AC279" i="7"/>
  <c r="AC283" i="7"/>
  <c r="AC287" i="7"/>
  <c r="AC291" i="7"/>
  <c r="AC295" i="7"/>
  <c r="AC299" i="7"/>
  <c r="AC303" i="7"/>
  <c r="AC307" i="7"/>
  <c r="AC311" i="7"/>
  <c r="AC315" i="7"/>
  <c r="AC319" i="7"/>
  <c r="AC323" i="7"/>
  <c r="AC327" i="7"/>
  <c r="AC331" i="7"/>
  <c r="AC335" i="7"/>
  <c r="AC339" i="7"/>
  <c r="AC343" i="7"/>
  <c r="AC347" i="7"/>
  <c r="AC351" i="7"/>
  <c r="AC355" i="7"/>
  <c r="AC359" i="7"/>
  <c r="AC363" i="7"/>
  <c r="AC367" i="7"/>
  <c r="AC371" i="7"/>
  <c r="AC375" i="7"/>
  <c r="AC379" i="7"/>
  <c r="AC383" i="7"/>
  <c r="AC387" i="7"/>
  <c r="AC391" i="7"/>
  <c r="AC395" i="7"/>
  <c r="AC399" i="7"/>
  <c r="AC403" i="7"/>
  <c r="AC407" i="7"/>
  <c r="AC411" i="7"/>
  <c r="AC415" i="7"/>
  <c r="AC419" i="7"/>
  <c r="AC423" i="7"/>
  <c r="AC427" i="7"/>
  <c r="AC431" i="7"/>
  <c r="AC435" i="7"/>
  <c r="AC439" i="7"/>
  <c r="AC443" i="7"/>
  <c r="AC447" i="7"/>
  <c r="AC451" i="7"/>
  <c r="AC455" i="7"/>
  <c r="AC459" i="7"/>
  <c r="AC463" i="7"/>
  <c r="AC467" i="7"/>
  <c r="AC471" i="7"/>
  <c r="AC475" i="7"/>
  <c r="AC479" i="7"/>
  <c r="AC483" i="7"/>
  <c r="AC487" i="7"/>
  <c r="AC491" i="7"/>
  <c r="AC495" i="7"/>
  <c r="AC499" i="7"/>
  <c r="AC503" i="7"/>
  <c r="AC507" i="7"/>
  <c r="AC511" i="7"/>
  <c r="AC515" i="7"/>
  <c r="AC519" i="7"/>
  <c r="AC523" i="7"/>
  <c r="AC527" i="7"/>
  <c r="AC531" i="7"/>
  <c r="AC535" i="7"/>
  <c r="AC539" i="7"/>
  <c r="AC543" i="7"/>
  <c r="AC547" i="7"/>
  <c r="AC551" i="7"/>
  <c r="AC555" i="7"/>
  <c r="AC559" i="7"/>
  <c r="AC563" i="7"/>
  <c r="AC567" i="7"/>
  <c r="AC571" i="7"/>
  <c r="AC575" i="7"/>
  <c r="AC579" i="7"/>
  <c r="AC583" i="7"/>
  <c r="AC587" i="7"/>
  <c r="AC591" i="7"/>
  <c r="AC595" i="7"/>
  <c r="AC599" i="7"/>
  <c r="AC603" i="7"/>
  <c r="AC607" i="7"/>
  <c r="AC611" i="7"/>
  <c r="AC615" i="7"/>
  <c r="AC619" i="7"/>
  <c r="AC623" i="7"/>
  <c r="AC627" i="7"/>
  <c r="AC631" i="7"/>
  <c r="AC635" i="7"/>
  <c r="AC639" i="7"/>
  <c r="AC643" i="7"/>
  <c r="AC647" i="7"/>
  <c r="AC651" i="7"/>
  <c r="AC655" i="7"/>
  <c r="AC659" i="7"/>
  <c r="AC663" i="7"/>
  <c r="AC667" i="7"/>
  <c r="AC671" i="7"/>
  <c r="AC675" i="7"/>
  <c r="AC679" i="7"/>
  <c r="AC683" i="7"/>
  <c r="AC687" i="7"/>
  <c r="AC691" i="7"/>
  <c r="AC695" i="7"/>
  <c r="AC699" i="7"/>
  <c r="AC703" i="7"/>
  <c r="AC707" i="7"/>
  <c r="AC711" i="7"/>
  <c r="AC715" i="7"/>
  <c r="AC719" i="7"/>
  <c r="AC723" i="7"/>
  <c r="AC727" i="7"/>
  <c r="AC731" i="7"/>
  <c r="AC735" i="7"/>
  <c r="AC739" i="7"/>
  <c r="AC743" i="7"/>
  <c r="AC747" i="7"/>
  <c r="AC751" i="7"/>
  <c r="AC755" i="7"/>
  <c r="AC759" i="7"/>
  <c r="AC763" i="7"/>
  <c r="AC767" i="7"/>
  <c r="AC771" i="7"/>
  <c r="AC775" i="7"/>
  <c r="AC779" i="7"/>
  <c r="AC783" i="7"/>
  <c r="AC787" i="7"/>
  <c r="AC791" i="7"/>
  <c r="AC795" i="7"/>
  <c r="AC799" i="7"/>
  <c r="AC803" i="7"/>
  <c r="AC807" i="7"/>
  <c r="AC811" i="7"/>
  <c r="AC815" i="7"/>
  <c r="AC819" i="7"/>
  <c r="AC823" i="7"/>
  <c r="AC827" i="7"/>
  <c r="AC831" i="7"/>
  <c r="AC835" i="7"/>
  <c r="AC839" i="7"/>
  <c r="AC843" i="7"/>
  <c r="AC847" i="7"/>
  <c r="AC851" i="7"/>
  <c r="AC855" i="7"/>
  <c r="AC859" i="7"/>
  <c r="AC863" i="7"/>
  <c r="AC867" i="7"/>
  <c r="AC871" i="7"/>
  <c r="AC875" i="7"/>
  <c r="AC879" i="7"/>
  <c r="AC883" i="7"/>
  <c r="AC887" i="7"/>
  <c r="AC891" i="7"/>
  <c r="AC895" i="7"/>
  <c r="AC899" i="7"/>
  <c r="AC903" i="7"/>
  <c r="AC907" i="7"/>
  <c r="AC911" i="7"/>
  <c r="AC915" i="7"/>
  <c r="AC919" i="7"/>
  <c r="AC923" i="7"/>
  <c r="AC927" i="7"/>
  <c r="AC931" i="7"/>
  <c r="AC935" i="7"/>
  <c r="AC939" i="7"/>
  <c r="AC943" i="7"/>
  <c r="AC947" i="7"/>
  <c r="AC951" i="7"/>
  <c r="AC955" i="7"/>
  <c r="AC959" i="7"/>
  <c r="AC963" i="7"/>
  <c r="AC967" i="7"/>
  <c r="AC971" i="7"/>
  <c r="AC975" i="7"/>
  <c r="AC979" i="7"/>
  <c r="AC983" i="7"/>
  <c r="AC987" i="7"/>
  <c r="AC991" i="7"/>
  <c r="AC995" i="7"/>
  <c r="AC999"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C872" i="7"/>
  <c r="AC876" i="7"/>
  <c r="AC880" i="7"/>
  <c r="AC884" i="7"/>
  <c r="AC888" i="7"/>
  <c r="AC892" i="7"/>
  <c r="AC896" i="7"/>
  <c r="AC900" i="7"/>
  <c r="AC904" i="7"/>
  <c r="AC908" i="7"/>
  <c r="AC912" i="7"/>
  <c r="AC916" i="7"/>
  <c r="AC920" i="7"/>
  <c r="AC924" i="7"/>
  <c r="AC928" i="7"/>
  <c r="AC932" i="7"/>
  <c r="AC936" i="7"/>
  <c r="AC940" i="7"/>
  <c r="AC944" i="7"/>
  <c r="AC948" i="7"/>
  <c r="AC952" i="7"/>
  <c r="AC956" i="7"/>
  <c r="AC960" i="7"/>
  <c r="AC964" i="7"/>
  <c r="AC968" i="7"/>
  <c r="AC972" i="7"/>
  <c r="AC976" i="7"/>
  <c r="AC980" i="7"/>
  <c r="AC984" i="7"/>
  <c r="AC988" i="7"/>
  <c r="AC992" i="7"/>
  <c r="AC996" i="7"/>
  <c r="AC1000" i="7"/>
  <c r="AE149" i="7"/>
  <c r="AE129" i="7"/>
  <c r="AE137" i="7"/>
  <c r="AE145" i="7"/>
  <c r="AE153" i="7"/>
  <c r="B3" i="2"/>
  <c r="AH20" i="7"/>
  <c r="AH28" i="7"/>
  <c r="AH36" i="7"/>
  <c r="AH44" i="7"/>
  <c r="AH52" i="7"/>
  <c r="AH60" i="7"/>
  <c r="AH68" i="7"/>
  <c r="AH76" i="7"/>
  <c r="AH84" i="7"/>
  <c r="AH92" i="7"/>
  <c r="AH100" i="7"/>
  <c r="AH108" i="7"/>
  <c r="AH116" i="7"/>
  <c r="AH124" i="7"/>
  <c r="AH132" i="7"/>
  <c r="AH140" i="7"/>
  <c r="AH148" i="7"/>
  <c r="AH156" i="7"/>
  <c r="AH164" i="7"/>
  <c r="AH172" i="7"/>
  <c r="AH180" i="7"/>
  <c r="AH188" i="7"/>
  <c r="AH196" i="7"/>
  <c r="AH204" i="7"/>
  <c r="AH212" i="7"/>
  <c r="AH220" i="7"/>
  <c r="AH228" i="7"/>
  <c r="AH236" i="7"/>
  <c r="AH244" i="7"/>
  <c r="AH252" i="7"/>
  <c r="AE257" i="7"/>
  <c r="AG15" i="7"/>
  <c r="AG19" i="7"/>
  <c r="AG23" i="7"/>
  <c r="AG27" i="7"/>
  <c r="AG31" i="7"/>
  <c r="AG35" i="7"/>
  <c r="AG39" i="7"/>
  <c r="AG43"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H7" i="7"/>
  <c r="AH11" i="7"/>
  <c r="AH15" i="7"/>
  <c r="AH19" i="7"/>
  <c r="AH23" i="7"/>
  <c r="AH27" i="7"/>
  <c r="AH31" i="7"/>
  <c r="AH35"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E549" i="7"/>
  <c r="AG551" i="7"/>
  <c r="AE553" i="7"/>
  <c r="AG555" i="7"/>
  <c r="AE557" i="7"/>
  <c r="AG559" i="7"/>
  <c r="AE561" i="7"/>
  <c r="AG563" i="7"/>
  <c r="AE565" i="7"/>
  <c r="AG567" i="7"/>
  <c r="AG571" i="7"/>
  <c r="AG575" i="7"/>
  <c r="AG579" i="7"/>
  <c r="AG583" i="7"/>
  <c r="AE585" i="7"/>
  <c r="AG587" i="7"/>
  <c r="AE589" i="7"/>
  <c r="AG591" i="7"/>
  <c r="AE593" i="7"/>
  <c r="AG595" i="7"/>
  <c r="AE597" i="7"/>
  <c r="AG599" i="7"/>
  <c r="AE601" i="7"/>
  <c r="AG603" i="7"/>
  <c r="AH39" i="7"/>
  <c r="AH43" i="7"/>
  <c r="AH51" i="7"/>
  <c r="AH55" i="7"/>
  <c r="AH59" i="7"/>
  <c r="AH63" i="7"/>
  <c r="AH67" i="7"/>
  <c r="AH71" i="7"/>
  <c r="AH75" i="7"/>
  <c r="AH79" i="7"/>
  <c r="AH83" i="7"/>
  <c r="AH87" i="7"/>
  <c r="AH91" i="7"/>
  <c r="AH95" i="7"/>
  <c r="AH99" i="7"/>
  <c r="AH103"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E605" i="7"/>
  <c r="AG607" i="7"/>
  <c r="AE609" i="7"/>
  <c r="AG611" i="7"/>
  <c r="AE613" i="7"/>
  <c r="AG615" i="7"/>
  <c r="AE617" i="7"/>
  <c r="AG619" i="7"/>
  <c r="AE621" i="7"/>
  <c r="AG623" i="7"/>
  <c r="AE625" i="7"/>
  <c r="AG627" i="7"/>
  <c r="AE629" i="7"/>
  <c r="AG631" i="7"/>
  <c r="AE633" i="7"/>
  <c r="AG635" i="7"/>
  <c r="AE637" i="7"/>
  <c r="AG639" i="7"/>
  <c r="AE641" i="7"/>
  <c r="AG643" i="7"/>
  <c r="AE645" i="7"/>
  <c r="AG647" i="7"/>
  <c r="AE649" i="7"/>
  <c r="AG651" i="7"/>
  <c r="AE653" i="7"/>
  <c r="AG655" i="7"/>
  <c r="AE657" i="7"/>
  <c r="AG659" i="7"/>
  <c r="AE661" i="7"/>
  <c r="AG663" i="7"/>
  <c r="AE665" i="7"/>
  <c r="AG667" i="7"/>
  <c r="AE669" i="7"/>
  <c r="AG671" i="7"/>
  <c r="AE673" i="7"/>
  <c r="AG675" i="7"/>
  <c r="AE677" i="7"/>
  <c r="AG679" i="7"/>
  <c r="AE681" i="7"/>
  <c r="AG683" i="7"/>
  <c r="AE685" i="7"/>
  <c r="AG687" i="7"/>
  <c r="AE689" i="7"/>
  <c r="AG691" i="7"/>
  <c r="AE693" i="7"/>
  <c r="AG695" i="7"/>
  <c r="AE697" i="7"/>
  <c r="AG699" i="7"/>
  <c r="AE701" i="7"/>
  <c r="AG703" i="7"/>
  <c r="AE705" i="7"/>
  <c r="AG707" i="7"/>
  <c r="AE709" i="7"/>
  <c r="AG711" i="7"/>
  <c r="AE713" i="7"/>
  <c r="AG715" i="7"/>
  <c r="AE717" i="7"/>
  <c r="AG719" i="7"/>
  <c r="AE721" i="7"/>
  <c r="AG723" i="7"/>
  <c r="AE725" i="7"/>
  <c r="AG727" i="7"/>
  <c r="AE729" i="7"/>
  <c r="AG731" i="7"/>
  <c r="AE733" i="7"/>
  <c r="AG735" i="7"/>
  <c r="AE737" i="7"/>
  <c r="AG739" i="7"/>
  <c r="AE741" i="7"/>
  <c r="AG743" i="7"/>
  <c r="AE745" i="7"/>
  <c r="AG747" i="7"/>
  <c r="AE749" i="7"/>
  <c r="AG751" i="7"/>
  <c r="AE753" i="7"/>
  <c r="AG755" i="7"/>
  <c r="AE757" i="7"/>
  <c r="AG759" i="7"/>
  <c r="AE761" i="7"/>
  <c r="AG763" i="7"/>
  <c r="AE765" i="7"/>
  <c r="AG767" i="7"/>
  <c r="AE769" i="7"/>
  <c r="AG771" i="7"/>
  <c r="AE773" i="7"/>
  <c r="AG775" i="7"/>
  <c r="AE777" i="7"/>
  <c r="AG779" i="7"/>
  <c r="AE781" i="7"/>
  <c r="AG783" i="7"/>
  <c r="AE785" i="7"/>
  <c r="AG787" i="7"/>
  <c r="AE789" i="7"/>
  <c r="AG791" i="7"/>
  <c r="AE793" i="7"/>
  <c r="AG795" i="7"/>
  <c r="AE797" i="7"/>
  <c r="AG799" i="7"/>
  <c r="AE801" i="7"/>
  <c r="AG803" i="7"/>
  <c r="AE805" i="7"/>
  <c r="AG807" i="7"/>
  <c r="AE809" i="7"/>
  <c r="AG811" i="7"/>
  <c r="AE813" i="7"/>
  <c r="AG815" i="7"/>
  <c r="AE817" i="7"/>
  <c r="AG819" i="7"/>
  <c r="AE821" i="7"/>
  <c r="AG823" i="7"/>
  <c r="AE825" i="7"/>
  <c r="AG827" i="7"/>
  <c r="AE829" i="7"/>
  <c r="AG831" i="7"/>
  <c r="AE833"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551" i="7"/>
  <c r="AH555" i="7"/>
  <c r="AH559" i="7"/>
  <c r="AH563" i="7"/>
  <c r="AH567" i="7"/>
  <c r="AH571" i="7"/>
  <c r="AH575" i="7"/>
  <c r="AH579" i="7"/>
  <c r="AH583" i="7"/>
  <c r="AH587" i="7"/>
  <c r="AH591" i="7"/>
  <c r="AH595" i="7"/>
  <c r="AH599" i="7"/>
  <c r="AH603" i="7"/>
  <c r="AH607" i="7"/>
  <c r="AH611" i="7"/>
  <c r="AH615" i="7"/>
  <c r="AH619" i="7"/>
  <c r="AH623" i="7"/>
  <c r="AG835" i="7"/>
  <c r="AE837" i="7"/>
  <c r="AG839" i="7"/>
  <c r="AE841" i="7"/>
  <c r="AG843" i="7"/>
  <c r="AE845" i="7"/>
  <c r="AG847" i="7"/>
  <c r="AE849" i="7"/>
  <c r="AG851" i="7"/>
  <c r="AE853" i="7"/>
  <c r="AG855" i="7"/>
  <c r="AE857" i="7"/>
  <c r="AG859" i="7"/>
  <c r="AE861" i="7"/>
  <c r="AG863" i="7"/>
  <c r="AE865" i="7"/>
  <c r="AG867" i="7"/>
  <c r="AE869" i="7"/>
  <c r="AG871" i="7"/>
  <c r="AE873" i="7"/>
  <c r="AG875" i="7"/>
  <c r="AE877" i="7"/>
  <c r="AG879" i="7"/>
  <c r="AE881" i="7"/>
  <c r="AG883" i="7"/>
  <c r="AE885" i="7"/>
  <c r="AG887" i="7"/>
  <c r="AE889" i="7"/>
  <c r="AG891" i="7"/>
  <c r="AE893" i="7"/>
  <c r="AG895" i="7"/>
  <c r="AE897" i="7"/>
  <c r="AG899" i="7"/>
  <c r="AE901" i="7"/>
  <c r="AG903" i="7"/>
  <c r="AE905" i="7"/>
  <c r="AG907" i="7"/>
  <c r="AE909" i="7"/>
  <c r="AG911" i="7"/>
  <c r="AE913" i="7"/>
  <c r="AG915" i="7"/>
  <c r="AE917" i="7"/>
  <c r="AE921" i="7"/>
  <c r="AE925" i="7"/>
  <c r="AE929" i="7"/>
  <c r="AE933" i="7"/>
  <c r="AE937" i="7"/>
  <c r="AE941" i="7"/>
  <c r="AE945" i="7"/>
  <c r="AE949" i="7"/>
  <c r="AE953" i="7"/>
  <c r="AE957" i="7"/>
  <c r="AE961" i="7"/>
  <c r="AH627" i="7"/>
  <c r="AH743" i="7"/>
  <c r="AH747" i="7"/>
  <c r="AH751" i="7"/>
  <c r="AH755" i="7"/>
  <c r="AH759" i="7"/>
  <c r="C6" i="18"/>
  <c r="I6" i="18"/>
  <c r="E6" i="18"/>
  <c r="H6" i="18"/>
  <c r="G6" i="18"/>
  <c r="F6" i="18"/>
  <c r="D6" i="18"/>
  <c r="G18" i="18"/>
  <c r="F18" i="18"/>
  <c r="E18" i="18"/>
  <c r="D18" i="18"/>
  <c r="C18" i="18"/>
  <c r="I18" i="18"/>
  <c r="H18" i="18"/>
  <c r="F25" i="18"/>
  <c r="E25" i="18"/>
  <c r="D25" i="18"/>
  <c r="C25" i="18"/>
  <c r="H25" i="18"/>
  <c r="I25" i="18"/>
  <c r="G25" i="18"/>
  <c r="D21" i="18"/>
  <c r="I21" i="18"/>
  <c r="H21" i="18"/>
  <c r="G21" i="18"/>
  <c r="F21" i="18"/>
  <c r="E21" i="18"/>
  <c r="C21" i="18"/>
  <c r="G26" i="18"/>
  <c r="F26" i="18"/>
  <c r="E26" i="18"/>
  <c r="D26" i="18"/>
  <c r="C26" i="18"/>
  <c r="I26" i="18"/>
  <c r="H26" i="18"/>
  <c r="Q38" i="4"/>
  <c r="F17" i="18"/>
  <c r="E17" i="18"/>
  <c r="D17" i="18"/>
  <c r="C17" i="18"/>
  <c r="I17" i="18"/>
  <c r="G17" i="18"/>
  <c r="H17" i="18"/>
  <c r="D7" i="18"/>
  <c r="F7" i="18"/>
  <c r="C7" i="18"/>
  <c r="I7" i="18"/>
  <c r="H7" i="18"/>
  <c r="G7" i="18"/>
  <c r="E7" i="18"/>
  <c r="P5" i="18" s="1"/>
  <c r="X5" i="18" s="1"/>
  <c r="E8" i="18"/>
  <c r="D8" i="18"/>
  <c r="C8" i="18"/>
  <c r="I8" i="18"/>
  <c r="G8" i="18"/>
  <c r="H8" i="18"/>
  <c r="F8" i="18"/>
  <c r="H11" i="18"/>
  <c r="G11" i="18"/>
  <c r="F11" i="18"/>
  <c r="E11" i="18"/>
  <c r="D11" i="18"/>
  <c r="C11" i="18"/>
  <c r="I11" i="18"/>
  <c r="H27" i="18"/>
  <c r="G27" i="18"/>
  <c r="F27" i="18"/>
  <c r="E27" i="18"/>
  <c r="D27" i="18"/>
  <c r="C27" i="18"/>
  <c r="I27" i="18"/>
  <c r="I28" i="18"/>
  <c r="H28" i="18"/>
  <c r="G28" i="18"/>
  <c r="F28" i="18"/>
  <c r="E28" i="18"/>
  <c r="D28" i="18"/>
  <c r="C28" i="18"/>
  <c r="F9" i="18"/>
  <c r="E9" i="18"/>
  <c r="D9" i="18"/>
  <c r="H9" i="18"/>
  <c r="C9" i="18"/>
  <c r="I9" i="18"/>
  <c r="G9" i="18"/>
  <c r="I12" i="18"/>
  <c r="H12" i="18"/>
  <c r="G12" i="18"/>
  <c r="F12" i="18"/>
  <c r="C12" i="18"/>
  <c r="E12" i="18"/>
  <c r="D12" i="18"/>
  <c r="E24" i="18"/>
  <c r="D24" i="18"/>
  <c r="C24" i="18"/>
  <c r="G24" i="18"/>
  <c r="I24" i="18"/>
  <c r="H24" i="18"/>
  <c r="F24" i="18"/>
  <c r="G10" i="18"/>
  <c r="F10" i="18"/>
  <c r="I10" i="18"/>
  <c r="E10" i="18"/>
  <c r="D10" i="18"/>
  <c r="C10" i="18"/>
  <c r="H10" i="18"/>
  <c r="C14" i="18"/>
  <c r="I14" i="18"/>
  <c r="H14" i="18"/>
  <c r="G14" i="18"/>
  <c r="F14" i="18"/>
  <c r="E14" i="18"/>
  <c r="D14" i="18"/>
  <c r="D23" i="18"/>
  <c r="C23" i="18"/>
  <c r="F23" i="18"/>
  <c r="I23" i="18"/>
  <c r="H23" i="18"/>
  <c r="G23" i="18"/>
  <c r="E23" i="18"/>
  <c r="I5" i="18"/>
  <c r="T4" i="18" s="1"/>
  <c r="AB4" i="18" s="1"/>
  <c r="H5" i="18"/>
  <c r="S4" i="18" s="1"/>
  <c r="AA4" i="18" s="1"/>
  <c r="G5" i="18"/>
  <c r="F5" i="18"/>
  <c r="E5" i="18"/>
  <c r="D5" i="18"/>
  <c r="C5" i="18"/>
  <c r="H3" i="18"/>
  <c r="G3" i="18"/>
  <c r="F3" i="18"/>
  <c r="D3" i="18"/>
  <c r="E3" i="18"/>
  <c r="C3" i="18"/>
  <c r="I3" i="18"/>
  <c r="I13" i="18"/>
  <c r="H13" i="18"/>
  <c r="G13" i="18"/>
  <c r="F13" i="18"/>
  <c r="E13" i="18"/>
  <c r="C13" i="18"/>
  <c r="D13" i="18"/>
  <c r="C22" i="18"/>
  <c r="I22" i="18"/>
  <c r="H22" i="18"/>
  <c r="G22" i="18"/>
  <c r="E22" i="18"/>
  <c r="F22" i="18"/>
  <c r="D22" i="18"/>
  <c r="AH791" i="7"/>
  <c r="AH795" i="7"/>
  <c r="AH799" i="7"/>
  <c r="AH999" i="7"/>
  <c r="B19" i="2"/>
  <c r="B21" i="3" s="1"/>
  <c r="H19" i="18"/>
  <c r="G19" i="18"/>
  <c r="F19" i="18"/>
  <c r="E19" i="18"/>
  <c r="D19" i="18"/>
  <c r="C19" i="18"/>
  <c r="I19" i="18"/>
  <c r="I4" i="18"/>
  <c r="H4" i="18"/>
  <c r="E4" i="18"/>
  <c r="C4" i="18"/>
  <c r="G4" i="18"/>
  <c r="F4" i="18"/>
  <c r="D4" i="18"/>
  <c r="D15" i="18"/>
  <c r="C15" i="18"/>
  <c r="F15" i="18"/>
  <c r="I15" i="18"/>
  <c r="H15" i="18"/>
  <c r="G15" i="18"/>
  <c r="E15" i="18"/>
  <c r="I20" i="18"/>
  <c r="H20" i="18"/>
  <c r="G20" i="18"/>
  <c r="F20" i="18"/>
  <c r="C20" i="18"/>
  <c r="E20" i="18"/>
  <c r="D20" i="18"/>
  <c r="E16" i="18"/>
  <c r="D16" i="18"/>
  <c r="G16" i="18"/>
  <c r="C16" i="18"/>
  <c r="I16" i="18"/>
  <c r="H16" i="18"/>
  <c r="F16" i="18"/>
  <c r="B36" i="4"/>
  <c r="B35" i="4"/>
  <c r="B34" i="4"/>
  <c r="B33" i="4"/>
  <c r="B37" i="4"/>
  <c r="K37" i="4"/>
  <c r="K36" i="4"/>
  <c r="Q35" i="4"/>
  <c r="Q34" i="4"/>
  <c r="Q33" i="4"/>
  <c r="E37" i="4"/>
  <c r="E36" i="4"/>
  <c r="B47" i="4"/>
  <c r="E34" i="4"/>
  <c r="E33" i="4"/>
  <c r="E35" i="4"/>
  <c r="B46" i="4"/>
  <c r="B45" i="4"/>
  <c r="N35" i="4"/>
  <c r="N34" i="4"/>
  <c r="N33" i="4"/>
  <c r="N36" i="4"/>
  <c r="N37" i="4"/>
  <c r="H35" i="4"/>
  <c r="H34" i="4"/>
  <c r="H33" i="4"/>
  <c r="H38" i="4"/>
  <c r="N38" i="4"/>
  <c r="Q37" i="4"/>
  <c r="Q36" i="4"/>
  <c r="K33" i="4"/>
  <c r="K34" i="4"/>
  <c r="K35" i="4"/>
  <c r="B41" i="4"/>
  <c r="B40" i="4"/>
  <c r="B39" i="4"/>
  <c r="B38" i="4"/>
  <c r="K38" i="4"/>
  <c r="H37" i="4"/>
  <c r="H36" i="4"/>
  <c r="E38" i="4"/>
  <c r="B44" i="4"/>
  <c r="B43" i="4"/>
  <c r="B42" i="4"/>
  <c r="AG47" i="7"/>
  <c r="AH47" i="7"/>
  <c r="AE965" i="7"/>
  <c r="AE969" i="7"/>
  <c r="AE973" i="7"/>
  <c r="AH976" i="7"/>
  <c r="AE977" i="7"/>
  <c r="AH980" i="7"/>
  <c r="AE981" i="7"/>
  <c r="AH984" i="7"/>
  <c r="AE985" i="7"/>
  <c r="AH988" i="7"/>
  <c r="AE989" i="7"/>
  <c r="AH992" i="7"/>
  <c r="AH996" i="7"/>
  <c r="AE997" i="7"/>
  <c r="AH1000" i="7"/>
  <c r="E11" i="4"/>
  <c r="E10" i="4"/>
  <c r="C6" i="2"/>
  <c r="D6" i="2" s="1"/>
  <c r="C8" i="3" s="1"/>
  <c r="E8" i="3" s="1"/>
  <c r="B6" i="2"/>
  <c r="B8" i="3" s="1"/>
  <c r="Q12" i="4"/>
  <c r="C17" i="2"/>
  <c r="D17" i="2" s="1"/>
  <c r="C19" i="3" s="1"/>
  <c r="E19" i="3" s="1"/>
  <c r="B17" i="2"/>
  <c r="B19" i="3" s="1"/>
  <c r="C25" i="2"/>
  <c r="D25" i="2" s="1"/>
  <c r="C27" i="3" s="1"/>
  <c r="E27" i="3" s="1"/>
  <c r="B25" i="2"/>
  <c r="B27" i="3" s="1"/>
  <c r="N9" i="4"/>
  <c r="C7" i="2"/>
  <c r="N8" i="4"/>
  <c r="B7" i="2"/>
  <c r="B9" i="3" s="1"/>
  <c r="N7" i="4"/>
  <c r="C26" i="2"/>
  <c r="D26" i="2" s="1"/>
  <c r="C28" i="3" s="1"/>
  <c r="E28" i="3" s="1"/>
  <c r="B26" i="2"/>
  <c r="B28" i="3" s="1"/>
  <c r="B21" i="4"/>
  <c r="C11" i="2"/>
  <c r="D11" i="2" s="1"/>
  <c r="C13" i="3" s="1"/>
  <c r="E13" i="3" s="1"/>
  <c r="B11" i="2"/>
  <c r="B13" i="3" s="1"/>
  <c r="H9" i="4"/>
  <c r="H8" i="4"/>
  <c r="C21" i="2"/>
  <c r="D21" i="2" s="1"/>
  <c r="C23" i="3" s="1"/>
  <c r="E23" i="3" s="1"/>
  <c r="B21" i="2"/>
  <c r="B23" i="3" s="1"/>
  <c r="B19" i="4"/>
  <c r="C18" i="2"/>
  <c r="D18" i="2" s="1"/>
  <c r="C20" i="3" s="1"/>
  <c r="E20" i="3" s="1"/>
  <c r="B18" i="2"/>
  <c r="B20" i="3" s="1"/>
  <c r="B20" i="4"/>
  <c r="B28" i="2"/>
  <c r="B30" i="3" s="1"/>
  <c r="C28" i="2"/>
  <c r="D28" i="2" s="1"/>
  <c r="C30" i="3" s="1"/>
  <c r="E30" i="3" s="1"/>
  <c r="N10" i="4"/>
  <c r="B8" i="2"/>
  <c r="B10" i="3" s="1"/>
  <c r="N11" i="4"/>
  <c r="C8" i="2"/>
  <c r="D8" i="2" s="1"/>
  <c r="C10" i="3" s="1"/>
  <c r="E10" i="3" s="1"/>
  <c r="C27" i="2"/>
  <c r="D27" i="2" s="1"/>
  <c r="C29" i="3" s="1"/>
  <c r="E29" i="3" s="1"/>
  <c r="B27" i="2"/>
  <c r="B29" i="3" s="1"/>
  <c r="C9" i="2"/>
  <c r="D9" i="2" s="1"/>
  <c r="C11" i="3" s="1"/>
  <c r="E11" i="3" s="1"/>
  <c r="N12" i="4"/>
  <c r="B9" i="2"/>
  <c r="B11" i="3" s="1"/>
  <c r="B12" i="2"/>
  <c r="B14" i="3" s="1"/>
  <c r="Q11" i="4"/>
  <c r="Q10" i="4"/>
  <c r="C12" i="2"/>
  <c r="D12" i="2" s="1"/>
  <c r="C14" i="3" s="1"/>
  <c r="E14" i="3" s="1"/>
  <c r="B24" i="2"/>
  <c r="B26" i="3" s="1"/>
  <c r="H12" i="4"/>
  <c r="C24" i="2"/>
  <c r="D24" i="2" s="1"/>
  <c r="C26" i="3" s="1"/>
  <c r="E26" i="3" s="1"/>
  <c r="AH990" i="7"/>
  <c r="AH994" i="7"/>
  <c r="AH998" i="7"/>
  <c r="K8" i="4"/>
  <c r="K7" i="4"/>
  <c r="C10" i="2"/>
  <c r="B10" i="2"/>
  <c r="B12" i="3" s="1"/>
  <c r="K9" i="4"/>
  <c r="C14" i="2"/>
  <c r="D14" i="2" s="1"/>
  <c r="C16" i="3" s="1"/>
  <c r="E16" i="3" s="1"/>
  <c r="B15" i="4"/>
  <c r="B14" i="2"/>
  <c r="B16" i="3" s="1"/>
  <c r="B14" i="4"/>
  <c r="B13" i="4"/>
  <c r="B12" i="4"/>
  <c r="C23" i="2"/>
  <c r="D23" i="2" s="1"/>
  <c r="C25" i="3" s="1"/>
  <c r="E25" i="3" s="1"/>
  <c r="B23" i="2"/>
  <c r="B25" i="3" s="1"/>
  <c r="Q9" i="4"/>
  <c r="Q8" i="4"/>
  <c r="Q7" i="4"/>
  <c r="C5" i="2"/>
  <c r="B5" i="2"/>
  <c r="B7" i="3" s="1"/>
  <c r="C19" i="2"/>
  <c r="D19" i="2" s="1"/>
  <c r="C21" i="3" s="1"/>
  <c r="E21" i="3" s="1"/>
  <c r="K12" i="4"/>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63" i="7"/>
  <c r="AH767" i="7"/>
  <c r="AH771" i="7"/>
  <c r="AH775" i="7"/>
  <c r="AH779" i="7"/>
  <c r="AH783" i="7"/>
  <c r="AH787" i="7"/>
  <c r="AH803" i="7"/>
  <c r="AH807" i="7"/>
  <c r="AH811" i="7"/>
  <c r="AH815" i="7"/>
  <c r="AH819" i="7"/>
  <c r="AH823" i="7"/>
  <c r="AH827" i="7"/>
  <c r="AH831" i="7"/>
  <c r="AH835" i="7"/>
  <c r="AH839" i="7"/>
  <c r="AH843" i="7"/>
  <c r="AH847" i="7"/>
  <c r="AH851" i="7"/>
  <c r="AH855" i="7"/>
  <c r="AH859" i="7"/>
  <c r="AH863" i="7"/>
  <c r="AH867" i="7"/>
  <c r="AH975" i="7"/>
  <c r="AH979" i="7"/>
  <c r="AH983" i="7"/>
  <c r="AH987" i="7"/>
  <c r="AH991" i="7"/>
  <c r="AH995" i="7"/>
  <c r="B11" i="4"/>
  <c r="B10" i="4"/>
  <c r="C3" i="2"/>
  <c r="B9" i="4"/>
  <c r="B5" i="3"/>
  <c r="K11" i="4"/>
  <c r="C13" i="2"/>
  <c r="D13" i="2" s="1"/>
  <c r="C15" i="3" s="1"/>
  <c r="E15" i="3" s="1"/>
  <c r="K10" i="4"/>
  <c r="B13" i="2"/>
  <c r="B15" i="3" s="1"/>
  <c r="H11" i="4"/>
  <c r="C22" i="2"/>
  <c r="D22" i="2" s="1"/>
  <c r="C24" i="3" s="1"/>
  <c r="E24" i="3" s="1"/>
  <c r="H10" i="4"/>
  <c r="B22" i="2"/>
  <c r="B24" i="3" s="1"/>
  <c r="B4" i="2"/>
  <c r="B6" i="3" s="1"/>
  <c r="E9" i="4"/>
  <c r="E8" i="4"/>
  <c r="E7" i="4"/>
  <c r="C4" i="2"/>
  <c r="E12" i="4"/>
  <c r="C15" i="2"/>
  <c r="D15" i="2" s="1"/>
  <c r="C17" i="3" s="1"/>
  <c r="E17" i="3" s="1"/>
  <c r="B15" i="2"/>
  <c r="B17" i="3" s="1"/>
  <c r="B20" i="2"/>
  <c r="B22" i="3" s="1"/>
  <c r="C20" i="2"/>
  <c r="D20" i="2" s="1"/>
  <c r="C22" i="3" s="1"/>
  <c r="E22" i="3" s="1"/>
  <c r="B16" i="2"/>
  <c r="B18" i="3" s="1"/>
  <c r="B18" i="4"/>
  <c r="B17" i="4"/>
  <c r="B16" i="4"/>
  <c r="C16" i="2"/>
  <c r="D16" i="2" s="1"/>
  <c r="C18" i="3" s="1"/>
  <c r="E18" i="3" s="1"/>
  <c r="AH5" i="7"/>
  <c r="AH21" i="7"/>
  <c r="AH25" i="7"/>
  <c r="AH33" i="7"/>
  <c r="AH37" i="7"/>
  <c r="AH41" i="7"/>
  <c r="AH49" i="7"/>
  <c r="AH53" i="7"/>
  <c r="AH57" i="7"/>
  <c r="AH61" i="7"/>
  <c r="AH65" i="7"/>
  <c r="AH69" i="7"/>
  <c r="AH73" i="7"/>
  <c r="AH77" i="7"/>
  <c r="AH81" i="7"/>
  <c r="AH85" i="7"/>
  <c r="AH89" i="7"/>
  <c r="AH93" i="7"/>
  <c r="AH97" i="7"/>
  <c r="AH101" i="7"/>
  <c r="AH105" i="7"/>
  <c r="AH109" i="7"/>
  <c r="AH113" i="7"/>
  <c r="AH117" i="7"/>
  <c r="AH121" i="7"/>
  <c r="AH125" i="7"/>
  <c r="AH129" i="7"/>
  <c r="AH133" i="7"/>
  <c r="AH137" i="7"/>
  <c r="AH141" i="7"/>
  <c r="AH145" i="7"/>
  <c r="AH149" i="7"/>
  <c r="AH153" i="7"/>
  <c r="AH157" i="7"/>
  <c r="AH161" i="7"/>
  <c r="AH165" i="7"/>
  <c r="AH169" i="7"/>
  <c r="AH173" i="7"/>
  <c r="AH177" i="7"/>
  <c r="AH181" i="7"/>
  <c r="AH185" i="7"/>
  <c r="AH189" i="7"/>
  <c r="AH193" i="7"/>
  <c r="AH197" i="7"/>
  <c r="AH201" i="7"/>
  <c r="AH205" i="7"/>
  <c r="AH209" i="7"/>
  <c r="AH213" i="7"/>
  <c r="AH217" i="7"/>
  <c r="AH221" i="7"/>
  <c r="AH225" i="7"/>
  <c r="AH229" i="7"/>
  <c r="AH233" i="7"/>
  <c r="AH9" i="7"/>
  <c r="AH13" i="7"/>
  <c r="AH17" i="7"/>
  <c r="AH29" i="7"/>
  <c r="AH45" i="7"/>
  <c r="AH14" i="7"/>
  <c r="AH18" i="7"/>
  <c r="AG21" i="7"/>
  <c r="AE27" i="7"/>
  <c r="AH34" i="7"/>
  <c r="AE35" i="7"/>
  <c r="AG37" i="7"/>
  <c r="AG41" i="7"/>
  <c r="AG45" i="7"/>
  <c r="AH46" i="7"/>
  <c r="AE47" i="7"/>
  <c r="AG49" i="7"/>
  <c r="AH50" i="7"/>
  <c r="AG53" i="7"/>
  <c r="AH54" i="7"/>
  <c r="AG57" i="7"/>
  <c r="AH58" i="7"/>
  <c r="AE59" i="7"/>
  <c r="AH62" i="7"/>
  <c r="AE63" i="7"/>
  <c r="AG69" i="7"/>
  <c r="AH70" i="7"/>
  <c r="AH74" i="7"/>
  <c r="AG77" i="7"/>
  <c r="AH78" i="7"/>
  <c r="AE79" i="7"/>
  <c r="AG85" i="7"/>
  <c r="AH86" i="7"/>
  <c r="AE87" i="7"/>
  <c r="AG93" i="7"/>
  <c r="AG97" i="7"/>
  <c r="AH98" i="7"/>
  <c r="AE99" i="7"/>
  <c r="AH106" i="7"/>
  <c r="AE107" i="7"/>
  <c r="AG109" i="7"/>
  <c r="AH110" i="7"/>
  <c r="AE111" i="7"/>
  <c r="AG113" i="7"/>
  <c r="AH114" i="7"/>
  <c r="AE115" i="7"/>
  <c r="AG117" i="7"/>
  <c r="AH118" i="7"/>
  <c r="AE119" i="7"/>
  <c r="AG121" i="7"/>
  <c r="AH122" i="7"/>
  <c r="AE123" i="7"/>
  <c r="AG125" i="7"/>
  <c r="AH126" i="7"/>
  <c r="AE127" i="7"/>
  <c r="AG129" i="7"/>
  <c r="AH130" i="7"/>
  <c r="AE131" i="7"/>
  <c r="AG133" i="7"/>
  <c r="AH134" i="7"/>
  <c r="AE135" i="7"/>
  <c r="AG137" i="7"/>
  <c r="AH138" i="7"/>
  <c r="AE139" i="7"/>
  <c r="AG141" i="7"/>
  <c r="AH142" i="7"/>
  <c r="AE143" i="7"/>
  <c r="AG145" i="7"/>
  <c r="AH146" i="7"/>
  <c r="AE147" i="7"/>
  <c r="AG149" i="7"/>
  <c r="AH150" i="7"/>
  <c r="AE151" i="7"/>
  <c r="AG153" i="7"/>
  <c r="AH154" i="7"/>
  <c r="AE155" i="7"/>
  <c r="AG157" i="7"/>
  <c r="AH158" i="7"/>
  <c r="AE159" i="7"/>
  <c r="AG161" i="7"/>
  <c r="AH162" i="7"/>
  <c r="AE163" i="7"/>
  <c r="AG165" i="7"/>
  <c r="AH166" i="7"/>
  <c r="AE167" i="7"/>
  <c r="AG169" i="7"/>
  <c r="AH170" i="7"/>
  <c r="AE171" i="7"/>
  <c r="AG173" i="7"/>
  <c r="AH174" i="7"/>
  <c r="AE175" i="7"/>
  <c r="AG177" i="7"/>
  <c r="AH178" i="7"/>
  <c r="AE179" i="7"/>
  <c r="AG181" i="7"/>
  <c r="AH182" i="7"/>
  <c r="AE183" i="7"/>
  <c r="AG185" i="7"/>
  <c r="AH186" i="7"/>
  <c r="AE187" i="7"/>
  <c r="AG189" i="7"/>
  <c r="AH190" i="7"/>
  <c r="AE191" i="7"/>
  <c r="AG193" i="7"/>
  <c r="AH194" i="7"/>
  <c r="AE195" i="7"/>
  <c r="AG197" i="7"/>
  <c r="AH198" i="7"/>
  <c r="AE199" i="7"/>
  <c r="AG201" i="7"/>
  <c r="AH202" i="7"/>
  <c r="AE203" i="7"/>
  <c r="AG205" i="7"/>
  <c r="AH206" i="7"/>
  <c r="AE207" i="7"/>
  <c r="AG209" i="7"/>
  <c r="AH210" i="7"/>
  <c r="AE211" i="7"/>
  <c r="AG213" i="7"/>
  <c r="AH214" i="7"/>
  <c r="AE215" i="7"/>
  <c r="AG217" i="7"/>
  <c r="AH218" i="7"/>
  <c r="AE219" i="7"/>
  <c r="AG221" i="7"/>
  <c r="AH222" i="7"/>
  <c r="AE223" i="7"/>
  <c r="AG225" i="7"/>
  <c r="AH226" i="7"/>
  <c r="AE227" i="7"/>
  <c r="AG229" i="7"/>
  <c r="AH230" i="7"/>
  <c r="AE231" i="7"/>
  <c r="AG233" i="7"/>
  <c r="AH234" i="7"/>
  <c r="AE235" i="7"/>
  <c r="AG237" i="7"/>
  <c r="AH238" i="7"/>
  <c r="AE239" i="7"/>
  <c r="AG241" i="7"/>
  <c r="AH242" i="7"/>
  <c r="AE243" i="7"/>
  <c r="AG245" i="7"/>
  <c r="AH246" i="7"/>
  <c r="AE247" i="7"/>
  <c r="AG249" i="7"/>
  <c r="AH250" i="7"/>
  <c r="AE251" i="7"/>
  <c r="AG253" i="7"/>
  <c r="AH254" i="7"/>
  <c r="AE255" i="7"/>
  <c r="AG257" i="7"/>
  <c r="AH258" i="7"/>
  <c r="AE259" i="7"/>
  <c r="AG261" i="7"/>
  <c r="AH262" i="7"/>
  <c r="AE263" i="7"/>
  <c r="AG265" i="7"/>
  <c r="AH266" i="7"/>
  <c r="AE267" i="7"/>
  <c r="AG269" i="7"/>
  <c r="AH270" i="7"/>
  <c r="AE271" i="7"/>
  <c r="AG273" i="7"/>
  <c r="AH274" i="7"/>
  <c r="AE275" i="7"/>
  <c r="AG277" i="7"/>
  <c r="AH278" i="7"/>
  <c r="AE279" i="7"/>
  <c r="AG281" i="7"/>
  <c r="AE23" i="7"/>
  <c r="AG25" i="7"/>
  <c r="AH26" i="7"/>
  <c r="AG29" i="7"/>
  <c r="AH30" i="7"/>
  <c r="AE31" i="7"/>
  <c r="AG33" i="7"/>
  <c r="AH38" i="7"/>
  <c r="AE39" i="7"/>
  <c r="AH42" i="7"/>
  <c r="AE43" i="7"/>
  <c r="AE51" i="7"/>
  <c r="AE55" i="7"/>
  <c r="AG61" i="7"/>
  <c r="AG65" i="7"/>
  <c r="AH66" i="7"/>
  <c r="AE67" i="7"/>
  <c r="AE71" i="7"/>
  <c r="AG73" i="7"/>
  <c r="AE75" i="7"/>
  <c r="AG81" i="7"/>
  <c r="AH82" i="7"/>
  <c r="AE83" i="7"/>
  <c r="AG89" i="7"/>
  <c r="AH90" i="7"/>
  <c r="AE91" i="7"/>
  <c r="AH94" i="7"/>
  <c r="AE95" i="7"/>
  <c r="AG101" i="7"/>
  <c r="AH102" i="7"/>
  <c r="AE103" i="7"/>
  <c r="AG105" i="7"/>
  <c r="AE19" i="7"/>
  <c r="AH22" i="7"/>
  <c r="AE15" i="7"/>
  <c r="AG17" i="7"/>
  <c r="AH237" i="7"/>
  <c r="AH241" i="7"/>
  <c r="AH245" i="7"/>
  <c r="AH249" i="7"/>
  <c r="AH253" i="7"/>
  <c r="AH257" i="7"/>
  <c r="AH261" i="7"/>
  <c r="AH265" i="7"/>
  <c r="AH269" i="7"/>
  <c r="AH273" i="7"/>
  <c r="AH277" i="7"/>
  <c r="AH281" i="7"/>
  <c r="AH285" i="7"/>
  <c r="AH289" i="7"/>
  <c r="AH293" i="7"/>
  <c r="AH297" i="7"/>
  <c r="AH301" i="7"/>
  <c r="AH305" i="7"/>
  <c r="AH309" i="7"/>
  <c r="AH313" i="7"/>
  <c r="AH317" i="7"/>
  <c r="AH321" i="7"/>
  <c r="AH325" i="7"/>
  <c r="AH329" i="7"/>
  <c r="AH333" i="7"/>
  <c r="AH337" i="7"/>
  <c r="AH341" i="7"/>
  <c r="AH345" i="7"/>
  <c r="AH349" i="7"/>
  <c r="AH353" i="7"/>
  <c r="AH357" i="7"/>
  <c r="AH361" i="7"/>
  <c r="AH365" i="7"/>
  <c r="AH369" i="7"/>
  <c r="AH373" i="7"/>
  <c r="AH377" i="7"/>
  <c r="AH381" i="7"/>
  <c r="AH385" i="7"/>
  <c r="AH389" i="7"/>
  <c r="AH393" i="7"/>
  <c r="AH397" i="7"/>
  <c r="AH401" i="7"/>
  <c r="AH405" i="7"/>
  <c r="AH409" i="7"/>
  <c r="AH413" i="7"/>
  <c r="AH417" i="7"/>
  <c r="AH421" i="7"/>
  <c r="AH425" i="7"/>
  <c r="AH429" i="7"/>
  <c r="AH433" i="7"/>
  <c r="AH437" i="7"/>
  <c r="AH441" i="7"/>
  <c r="AH445" i="7"/>
  <c r="AH449" i="7"/>
  <c r="AH453" i="7"/>
  <c r="AH457" i="7"/>
  <c r="AH461" i="7"/>
  <c r="AH465" i="7"/>
  <c r="AH469" i="7"/>
  <c r="AH473" i="7"/>
  <c r="AH477" i="7"/>
  <c r="AH481" i="7"/>
  <c r="AH485" i="7"/>
  <c r="AH489" i="7"/>
  <c r="AH493" i="7"/>
  <c r="AH497" i="7"/>
  <c r="AH501" i="7"/>
  <c r="AH505" i="7"/>
  <c r="AH509" i="7"/>
  <c r="AH513" i="7"/>
  <c r="AH517" i="7"/>
  <c r="AH521" i="7"/>
  <c r="AH525" i="7"/>
  <c r="AH529" i="7"/>
  <c r="AH533" i="7"/>
  <c r="AH537" i="7"/>
  <c r="AH541" i="7"/>
  <c r="AH545" i="7"/>
  <c r="AH549" i="7"/>
  <c r="AH553" i="7"/>
  <c r="AH557" i="7"/>
  <c r="AH561" i="7"/>
  <c r="AH565" i="7"/>
  <c r="AH569" i="7"/>
  <c r="AH573" i="7"/>
  <c r="AH282" i="7"/>
  <c r="AE283" i="7"/>
  <c r="AG285" i="7"/>
  <c r="AH286" i="7"/>
  <c r="AE287" i="7"/>
  <c r="AG289" i="7"/>
  <c r="AH290" i="7"/>
  <c r="AE291" i="7"/>
  <c r="AG293" i="7"/>
  <c r="AH294" i="7"/>
  <c r="AE295" i="7"/>
  <c r="AG297" i="7"/>
  <c r="AH298" i="7"/>
  <c r="AE299" i="7"/>
  <c r="AG301" i="7"/>
  <c r="AH302" i="7"/>
  <c r="AE303" i="7"/>
  <c r="AG305" i="7"/>
  <c r="AH306" i="7"/>
  <c r="AE307" i="7"/>
  <c r="AG309" i="7"/>
  <c r="AH310" i="7"/>
  <c r="AE311" i="7"/>
  <c r="AG313" i="7"/>
  <c r="AH314" i="7"/>
  <c r="AE315" i="7"/>
  <c r="AG317" i="7"/>
  <c r="AH318" i="7"/>
  <c r="AE319" i="7"/>
  <c r="AG321" i="7"/>
  <c r="AH322" i="7"/>
  <c r="AE323" i="7"/>
  <c r="AG325" i="7"/>
  <c r="AH326" i="7"/>
  <c r="AE327" i="7"/>
  <c r="AG329" i="7"/>
  <c r="AH330" i="7"/>
  <c r="AE331" i="7"/>
  <c r="AG333" i="7"/>
  <c r="AH334" i="7"/>
  <c r="AE335" i="7"/>
  <c r="AG337" i="7"/>
  <c r="AH338" i="7"/>
  <c r="AE339" i="7"/>
  <c r="AG341" i="7"/>
  <c r="AH342" i="7"/>
  <c r="AE343" i="7"/>
  <c r="AG345" i="7"/>
  <c r="AH346" i="7"/>
  <c r="AE347" i="7"/>
  <c r="AG349" i="7"/>
  <c r="AH350" i="7"/>
  <c r="AE351" i="7"/>
  <c r="AG353" i="7"/>
  <c r="AH354" i="7"/>
  <c r="AE355" i="7"/>
  <c r="AG357" i="7"/>
  <c r="AH358" i="7"/>
  <c r="AE359" i="7"/>
  <c r="AG361" i="7"/>
  <c r="AH362" i="7"/>
  <c r="AE363" i="7"/>
  <c r="AG365" i="7"/>
  <c r="AH366" i="7"/>
  <c r="AE367" i="7"/>
  <c r="AG369" i="7"/>
  <c r="AH370" i="7"/>
  <c r="AE371" i="7"/>
  <c r="AG373" i="7"/>
  <c r="AH374" i="7"/>
  <c r="AE375" i="7"/>
  <c r="AG377" i="7"/>
  <c r="AH378" i="7"/>
  <c r="AE379" i="7"/>
  <c r="AG381" i="7"/>
  <c r="AH382" i="7"/>
  <c r="AE383" i="7"/>
  <c r="AG385" i="7"/>
  <c r="AH386" i="7"/>
  <c r="AE387" i="7"/>
  <c r="AG389" i="7"/>
  <c r="AH390" i="7"/>
  <c r="AE391" i="7"/>
  <c r="AG393" i="7"/>
  <c r="AH394" i="7"/>
  <c r="AE395" i="7"/>
  <c r="AG397" i="7"/>
  <c r="AH398" i="7"/>
  <c r="AE399" i="7"/>
  <c r="AG401" i="7"/>
  <c r="AH402" i="7"/>
  <c r="AE403" i="7"/>
  <c r="AG405" i="7"/>
  <c r="AH406" i="7"/>
  <c r="AE407" i="7"/>
  <c r="AG409" i="7"/>
  <c r="AH410" i="7"/>
  <c r="AE411" i="7"/>
  <c r="AG413" i="7"/>
  <c r="AH414" i="7"/>
  <c r="AE415" i="7"/>
  <c r="AG417" i="7"/>
  <c r="AH418" i="7"/>
  <c r="AE419" i="7"/>
  <c r="AG421" i="7"/>
  <c r="AH422" i="7"/>
  <c r="AE423" i="7"/>
  <c r="AG425" i="7"/>
  <c r="AH426" i="7"/>
  <c r="AE427" i="7"/>
  <c r="AG429" i="7"/>
  <c r="AH430" i="7"/>
  <c r="AE431" i="7"/>
  <c r="AG433" i="7"/>
  <c r="AH434" i="7"/>
  <c r="AE435" i="7"/>
  <c r="AG437" i="7"/>
  <c r="AH438" i="7"/>
  <c r="AE439" i="7"/>
  <c r="AG441" i="7"/>
  <c r="AH442" i="7"/>
  <c r="AE443" i="7"/>
  <c r="AG445" i="7"/>
  <c r="AH446" i="7"/>
  <c r="AE447" i="7"/>
  <c r="AG449" i="7"/>
  <c r="AH450" i="7"/>
  <c r="AE451" i="7"/>
  <c r="AG453" i="7"/>
  <c r="AH454" i="7"/>
  <c r="AE455" i="7"/>
  <c r="AG457" i="7"/>
  <c r="AH458" i="7"/>
  <c r="AE459" i="7"/>
  <c r="AG461" i="7"/>
  <c r="AH462" i="7"/>
  <c r="AE463" i="7"/>
  <c r="AG465" i="7"/>
  <c r="AH466" i="7"/>
  <c r="AE467" i="7"/>
  <c r="AG469" i="7"/>
  <c r="AH470" i="7"/>
  <c r="AE471" i="7"/>
  <c r="AG473" i="7"/>
  <c r="AH474" i="7"/>
  <c r="AE475" i="7"/>
  <c r="AG477" i="7"/>
  <c r="AH478" i="7"/>
  <c r="AE479" i="7"/>
  <c r="AG481" i="7"/>
  <c r="AH482" i="7"/>
  <c r="AE483" i="7"/>
  <c r="AG485" i="7"/>
  <c r="AH486" i="7"/>
  <c r="AE487" i="7"/>
  <c r="AG489" i="7"/>
  <c r="AH490" i="7"/>
  <c r="AE491" i="7"/>
  <c r="AG493" i="7"/>
  <c r="AH494" i="7"/>
  <c r="AE495" i="7"/>
  <c r="AG497" i="7"/>
  <c r="AH498" i="7"/>
  <c r="AE499" i="7"/>
  <c r="AG501" i="7"/>
  <c r="AH502" i="7"/>
  <c r="AE503" i="7"/>
  <c r="AG505" i="7"/>
  <c r="AH506" i="7"/>
  <c r="AE507" i="7"/>
  <c r="AG509" i="7"/>
  <c r="AH510" i="7"/>
  <c r="AE511" i="7"/>
  <c r="AG513" i="7"/>
  <c r="AH514" i="7"/>
  <c r="AE515" i="7"/>
  <c r="AG517" i="7"/>
  <c r="AH518" i="7"/>
  <c r="AE519" i="7"/>
  <c r="AG521" i="7"/>
  <c r="AH522" i="7"/>
  <c r="AE523" i="7"/>
  <c r="AG525" i="7"/>
  <c r="AH526" i="7"/>
  <c r="AE527" i="7"/>
  <c r="AG529" i="7"/>
  <c r="AH530" i="7"/>
  <c r="AE531" i="7"/>
  <c r="AG533" i="7"/>
  <c r="AH534" i="7"/>
  <c r="AE535" i="7"/>
  <c r="AG537" i="7"/>
  <c r="AH538" i="7"/>
  <c r="AE539" i="7"/>
  <c r="AG541" i="7"/>
  <c r="AH542" i="7"/>
  <c r="AE543" i="7"/>
  <c r="AG545" i="7"/>
  <c r="AH546" i="7"/>
  <c r="AE547" i="7"/>
  <c r="AG549" i="7"/>
  <c r="AH550" i="7"/>
  <c r="AE551" i="7"/>
  <c r="AG553" i="7"/>
  <c r="AH554" i="7"/>
  <c r="AE555" i="7"/>
  <c r="AG557" i="7"/>
  <c r="AH558" i="7"/>
  <c r="AE559" i="7"/>
  <c r="AG561" i="7"/>
  <c r="AH562" i="7"/>
  <c r="AE563" i="7"/>
  <c r="AG565" i="7"/>
  <c r="AH566" i="7"/>
  <c r="AE567" i="7"/>
  <c r="AG569" i="7"/>
  <c r="AH570" i="7"/>
  <c r="AE571" i="7"/>
  <c r="AG573" i="7"/>
  <c r="AH574" i="7"/>
  <c r="AE575" i="7"/>
  <c r="AG577" i="7"/>
  <c r="AH578" i="7"/>
  <c r="AE579" i="7"/>
  <c r="AH577" i="7"/>
  <c r="AH581" i="7"/>
  <c r="AH585" i="7"/>
  <c r="AH589" i="7"/>
  <c r="AH593" i="7"/>
  <c r="AH597" i="7"/>
  <c r="AH601" i="7"/>
  <c r="AH605" i="7"/>
  <c r="AH609" i="7"/>
  <c r="AH613" i="7"/>
  <c r="AH617" i="7"/>
  <c r="AH621" i="7"/>
  <c r="AH625" i="7"/>
  <c r="AH629" i="7"/>
  <c r="AH633" i="7"/>
  <c r="AH637" i="7"/>
  <c r="AH641" i="7"/>
  <c r="AH645" i="7"/>
  <c r="AH649" i="7"/>
  <c r="AH653" i="7"/>
  <c r="AH657" i="7"/>
  <c r="AH661" i="7"/>
  <c r="AH665" i="7"/>
  <c r="AH669" i="7"/>
  <c r="AH673" i="7"/>
  <c r="AH677" i="7"/>
  <c r="AH681" i="7"/>
  <c r="AH685" i="7"/>
  <c r="AH689" i="7"/>
  <c r="AH693" i="7"/>
  <c r="AH697" i="7"/>
  <c r="AH701" i="7"/>
  <c r="AH705" i="7"/>
  <c r="AH709" i="7"/>
  <c r="AH713" i="7"/>
  <c r="AH717" i="7"/>
  <c r="AH721" i="7"/>
  <c r="AH725" i="7"/>
  <c r="AH729" i="7"/>
  <c r="AH733" i="7"/>
  <c r="AH737" i="7"/>
  <c r="AH741" i="7"/>
  <c r="AH745" i="7"/>
  <c r="AH749" i="7"/>
  <c r="AG581" i="7"/>
  <c r="AH582" i="7"/>
  <c r="AE583" i="7"/>
  <c r="AG585" i="7"/>
  <c r="AH586" i="7"/>
  <c r="AE587" i="7"/>
  <c r="AG589" i="7"/>
  <c r="AH590" i="7"/>
  <c r="AE591" i="7"/>
  <c r="AG593" i="7"/>
  <c r="AH594" i="7"/>
  <c r="AE595" i="7"/>
  <c r="AG597" i="7"/>
  <c r="AH598" i="7"/>
  <c r="AE599" i="7"/>
  <c r="AG601" i="7"/>
  <c r="AH602" i="7"/>
  <c r="AE603" i="7"/>
  <c r="AG605" i="7"/>
  <c r="AH606" i="7"/>
  <c r="AE607" i="7"/>
  <c r="AG609" i="7"/>
  <c r="AH610" i="7"/>
  <c r="AE611" i="7"/>
  <c r="AG613" i="7"/>
  <c r="AH614" i="7"/>
  <c r="AE615" i="7"/>
  <c r="AG617" i="7"/>
  <c r="AH618" i="7"/>
  <c r="AE619" i="7"/>
  <c r="AG621" i="7"/>
  <c r="AH622" i="7"/>
  <c r="AE623" i="7"/>
  <c r="AG625" i="7"/>
  <c r="AH626" i="7"/>
  <c r="AE627" i="7"/>
  <c r="AG629" i="7"/>
  <c r="AH630" i="7"/>
  <c r="AE631" i="7"/>
  <c r="AG633" i="7"/>
  <c r="AH634" i="7"/>
  <c r="AE635" i="7"/>
  <c r="AG637" i="7"/>
  <c r="AH638" i="7"/>
  <c r="AE639" i="7"/>
  <c r="AG641" i="7"/>
  <c r="AH642" i="7"/>
  <c r="AE643" i="7"/>
  <c r="AG645" i="7"/>
  <c r="AH646" i="7"/>
  <c r="AE647" i="7"/>
  <c r="AG649" i="7"/>
  <c r="AH650" i="7"/>
  <c r="AE651" i="7"/>
  <c r="AG653" i="7"/>
  <c r="AH654" i="7"/>
  <c r="AE655" i="7"/>
  <c r="AG657" i="7"/>
  <c r="AH658" i="7"/>
  <c r="AE659" i="7"/>
  <c r="AG661" i="7"/>
  <c r="AH662" i="7"/>
  <c r="AE663" i="7"/>
  <c r="AG665" i="7"/>
  <c r="AH666" i="7"/>
  <c r="AE667" i="7"/>
  <c r="AG669" i="7"/>
  <c r="AH670" i="7"/>
  <c r="AE671" i="7"/>
  <c r="AG673" i="7"/>
  <c r="AH674" i="7"/>
  <c r="AE675" i="7"/>
  <c r="AG677" i="7"/>
  <c r="AH678" i="7"/>
  <c r="AE679" i="7"/>
  <c r="AG681" i="7"/>
  <c r="AH682" i="7"/>
  <c r="AE683" i="7"/>
  <c r="AG685" i="7"/>
  <c r="AH686" i="7"/>
  <c r="AE687" i="7"/>
  <c r="AG689" i="7"/>
  <c r="AH690" i="7"/>
  <c r="AE691" i="7"/>
  <c r="AG693" i="7"/>
  <c r="AH694" i="7"/>
  <c r="AE695" i="7"/>
  <c r="AG697" i="7"/>
  <c r="AH698" i="7"/>
  <c r="AE699" i="7"/>
  <c r="AG701" i="7"/>
  <c r="AH702" i="7"/>
  <c r="AE703" i="7"/>
  <c r="AG705" i="7"/>
  <c r="AH706" i="7"/>
  <c r="AE707" i="7"/>
  <c r="AG709" i="7"/>
  <c r="AH710" i="7"/>
  <c r="AE711" i="7"/>
  <c r="AG713" i="7"/>
  <c r="AH714" i="7"/>
  <c r="AE715" i="7"/>
  <c r="AG717" i="7"/>
  <c r="AH718" i="7"/>
  <c r="AE719" i="7"/>
  <c r="AG721" i="7"/>
  <c r="AH722" i="7"/>
  <c r="AE723" i="7"/>
  <c r="AG725" i="7"/>
  <c r="AH726" i="7"/>
  <c r="AE727" i="7"/>
  <c r="AG729" i="7"/>
  <c r="AH730" i="7"/>
  <c r="AE731" i="7"/>
  <c r="AG733" i="7"/>
  <c r="AH734" i="7"/>
  <c r="AE735" i="7"/>
  <c r="AG737" i="7"/>
  <c r="AH738" i="7"/>
  <c r="AE739" i="7"/>
  <c r="AG741" i="7"/>
  <c r="AH742" i="7"/>
  <c r="AE743" i="7"/>
  <c r="AG745" i="7"/>
  <c r="AH746" i="7"/>
  <c r="AE747" i="7"/>
  <c r="AG749" i="7"/>
  <c r="AH750" i="7"/>
  <c r="AH753" i="7"/>
  <c r="AH757" i="7"/>
  <c r="AH761" i="7"/>
  <c r="AH765" i="7"/>
  <c r="AH769" i="7"/>
  <c r="AH773" i="7"/>
  <c r="AH777" i="7"/>
  <c r="AH781" i="7"/>
  <c r="AH785" i="7"/>
  <c r="AH789" i="7"/>
  <c r="AH793" i="7"/>
  <c r="AH797" i="7"/>
  <c r="AH801" i="7"/>
  <c r="AH805" i="7"/>
  <c r="AH809" i="7"/>
  <c r="AH813" i="7"/>
  <c r="AH817" i="7"/>
  <c r="AH821" i="7"/>
  <c r="AH825" i="7"/>
  <c r="AH829" i="7"/>
  <c r="AH833" i="7"/>
  <c r="AH837" i="7"/>
  <c r="AH841" i="7"/>
  <c r="AH845" i="7"/>
  <c r="AH849" i="7"/>
  <c r="AH853" i="7"/>
  <c r="AH857" i="7"/>
  <c r="AH861" i="7"/>
  <c r="AH865" i="7"/>
  <c r="AH869" i="7"/>
  <c r="AH873" i="7"/>
  <c r="AH877" i="7"/>
  <c r="AH881" i="7"/>
  <c r="AH885" i="7"/>
  <c r="AH889" i="7"/>
  <c r="AH893" i="7"/>
  <c r="AH897" i="7"/>
  <c r="AH901" i="7"/>
  <c r="AH905" i="7"/>
  <c r="AH909" i="7"/>
  <c r="AH913" i="7"/>
  <c r="AH917" i="7"/>
  <c r="AE751" i="7"/>
  <c r="AG753" i="7"/>
  <c r="AH754" i="7"/>
  <c r="AE755" i="7"/>
  <c r="AG757" i="7"/>
  <c r="AH758" i="7"/>
  <c r="AE759" i="7"/>
  <c r="AG761" i="7"/>
  <c r="AH762" i="7"/>
  <c r="AE763" i="7"/>
  <c r="AG765" i="7"/>
  <c r="AH766" i="7"/>
  <c r="AE767" i="7"/>
  <c r="AG769" i="7"/>
  <c r="AH770" i="7"/>
  <c r="AE771" i="7"/>
  <c r="AG773" i="7"/>
  <c r="AH774" i="7"/>
  <c r="AE775" i="7"/>
  <c r="AG777" i="7"/>
  <c r="AH778" i="7"/>
  <c r="AE779" i="7"/>
  <c r="AG781" i="7"/>
  <c r="AH782" i="7"/>
  <c r="AE783" i="7"/>
  <c r="AG785" i="7"/>
  <c r="AH786" i="7"/>
  <c r="AE787" i="7"/>
  <c r="AG789" i="7"/>
  <c r="AH790" i="7"/>
  <c r="AE791" i="7"/>
  <c r="AG793" i="7"/>
  <c r="AH794" i="7"/>
  <c r="AE795" i="7"/>
  <c r="AG797" i="7"/>
  <c r="AH798" i="7"/>
  <c r="AE799" i="7"/>
  <c r="AG801" i="7"/>
  <c r="AH802" i="7"/>
  <c r="AE803" i="7"/>
  <c r="AG805" i="7"/>
  <c r="AH806" i="7"/>
  <c r="AE807" i="7"/>
  <c r="AG809" i="7"/>
  <c r="AH810" i="7"/>
  <c r="AE811" i="7"/>
  <c r="AG813" i="7"/>
  <c r="AH814" i="7"/>
  <c r="AE815" i="7"/>
  <c r="AG817" i="7"/>
  <c r="AH818" i="7"/>
  <c r="AE819" i="7"/>
  <c r="AG821" i="7"/>
  <c r="AH822" i="7"/>
  <c r="AE823" i="7"/>
  <c r="AG825" i="7"/>
  <c r="AH826" i="7"/>
  <c r="AE827" i="7"/>
  <c r="AG829" i="7"/>
  <c r="AH830" i="7"/>
  <c r="AE831" i="7"/>
  <c r="AG833" i="7"/>
  <c r="AH834" i="7"/>
  <c r="AE835" i="7"/>
  <c r="AG837" i="7"/>
  <c r="AH838" i="7"/>
  <c r="AE839" i="7"/>
  <c r="AG841" i="7"/>
  <c r="AH842" i="7"/>
  <c r="AE843" i="7"/>
  <c r="AG845" i="7"/>
  <c r="AH846" i="7"/>
  <c r="AE847" i="7"/>
  <c r="AG849" i="7"/>
  <c r="AH850" i="7"/>
  <c r="AE851" i="7"/>
  <c r="AG853" i="7"/>
  <c r="AH854" i="7"/>
  <c r="AE855" i="7"/>
  <c r="AG857" i="7"/>
  <c r="AH858" i="7"/>
  <c r="AE859" i="7"/>
  <c r="AG861" i="7"/>
  <c r="AH862" i="7"/>
  <c r="AE863" i="7"/>
  <c r="AG865" i="7"/>
  <c r="AH866" i="7"/>
  <c r="AE867" i="7"/>
  <c r="AG869" i="7"/>
  <c r="AH870" i="7"/>
  <c r="AE871" i="7"/>
  <c r="AG873" i="7"/>
  <c r="AH874" i="7"/>
  <c r="AE875" i="7"/>
  <c r="AG877" i="7"/>
  <c r="AH878" i="7"/>
  <c r="AE879" i="7"/>
  <c r="AG881" i="7"/>
  <c r="AH882" i="7"/>
  <c r="AE883" i="7"/>
  <c r="AG885" i="7"/>
  <c r="AH886" i="7"/>
  <c r="AE887" i="7"/>
  <c r="AG889" i="7"/>
  <c r="AH890" i="7"/>
  <c r="AE891" i="7"/>
  <c r="AG893" i="7"/>
  <c r="AH894" i="7"/>
  <c r="AE895" i="7"/>
  <c r="AG897" i="7"/>
  <c r="AH898" i="7"/>
  <c r="AE899" i="7"/>
  <c r="AG901" i="7"/>
  <c r="AH902" i="7"/>
  <c r="AE903" i="7"/>
  <c r="AG905" i="7"/>
  <c r="AH906" i="7"/>
  <c r="AE907" i="7"/>
  <c r="AG909" i="7"/>
  <c r="AH910" i="7"/>
  <c r="AE911" i="7"/>
  <c r="AH871" i="7"/>
  <c r="AH875" i="7"/>
  <c r="AH879" i="7"/>
  <c r="AH883" i="7"/>
  <c r="AH887" i="7"/>
  <c r="AH891" i="7"/>
  <c r="AH895" i="7"/>
  <c r="AH899" i="7"/>
  <c r="AH903"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H925" i="7"/>
  <c r="AH929" i="7"/>
  <c r="AH933" i="7"/>
  <c r="AH937" i="7"/>
  <c r="AH941" i="7"/>
  <c r="AH945" i="7"/>
  <c r="AH949" i="7"/>
  <c r="AH953" i="7"/>
  <c r="AH957" i="7"/>
  <c r="AH961" i="7"/>
  <c r="AH965" i="7"/>
  <c r="AH969" i="7"/>
  <c r="AH973" i="7"/>
  <c r="AH977" i="7"/>
  <c r="AH981" i="7"/>
  <c r="AH985" i="7"/>
  <c r="AH989" i="7"/>
  <c r="AH993" i="7"/>
  <c r="AH997" i="7"/>
  <c r="AG913" i="7"/>
  <c r="AH914" i="7"/>
  <c r="AE915" i="7"/>
  <c r="AG917" i="7"/>
  <c r="AH918" i="7"/>
  <c r="AE919" i="7"/>
  <c r="AG921" i="7"/>
  <c r="AH922" i="7"/>
  <c r="AE923" i="7"/>
  <c r="AG925" i="7"/>
  <c r="AH926" i="7"/>
  <c r="AE927" i="7"/>
  <c r="AG929" i="7"/>
  <c r="AH930" i="7"/>
  <c r="AE931" i="7"/>
  <c r="AG933" i="7"/>
  <c r="AH934" i="7"/>
  <c r="AE935" i="7"/>
  <c r="AG937" i="7"/>
  <c r="AH938" i="7"/>
  <c r="AE939" i="7"/>
  <c r="AG941" i="7"/>
  <c r="AH942" i="7"/>
  <c r="AE943" i="7"/>
  <c r="AG945" i="7"/>
  <c r="AH946" i="7"/>
  <c r="AE947" i="7"/>
  <c r="AG949" i="7"/>
  <c r="AH950" i="7"/>
  <c r="AE951" i="7"/>
  <c r="AG953" i="7"/>
  <c r="AH954" i="7"/>
  <c r="AE955" i="7"/>
  <c r="AG957" i="7"/>
  <c r="AH958" i="7"/>
  <c r="AE959" i="7"/>
  <c r="AG961" i="7"/>
  <c r="AH962" i="7"/>
  <c r="AE963" i="7"/>
  <c r="AG965" i="7"/>
  <c r="AH966" i="7"/>
  <c r="AE967" i="7"/>
  <c r="AG969" i="7"/>
  <c r="AH970" i="7"/>
  <c r="AE971" i="7"/>
  <c r="AG973" i="7"/>
  <c r="AH974" i="7"/>
  <c r="AE975" i="7"/>
  <c r="AG977" i="7"/>
  <c r="AH978" i="7"/>
  <c r="AE979" i="7"/>
  <c r="AG981" i="7"/>
  <c r="AH982" i="7"/>
  <c r="AE983" i="7"/>
  <c r="AG985" i="7"/>
  <c r="AH986" i="7"/>
  <c r="AE987" i="7"/>
  <c r="AG989" i="7"/>
  <c r="AE991" i="7"/>
  <c r="AG993" i="7"/>
  <c r="AE995" i="7"/>
  <c r="AG997" i="7"/>
  <c r="AE999" i="7"/>
  <c r="AH907" i="7"/>
  <c r="AH911" i="7"/>
  <c r="AH915" i="7"/>
  <c r="AH919" i="7"/>
  <c r="AH923" i="7"/>
  <c r="AH927" i="7"/>
  <c r="AH931" i="7"/>
  <c r="AH935" i="7"/>
  <c r="AH939" i="7"/>
  <c r="AH943" i="7"/>
  <c r="AH947" i="7"/>
  <c r="AH951" i="7"/>
  <c r="AH955" i="7"/>
  <c r="AH959" i="7"/>
  <c r="AH963" i="7"/>
  <c r="AH967" i="7"/>
  <c r="AH971" i="7"/>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AG6" i="7"/>
  <c r="AE6" i="7"/>
  <c r="AG8" i="7"/>
  <c r="AE8" i="7"/>
  <c r="AG10" i="7"/>
  <c r="AE10" i="7"/>
  <c r="AG12" i="7"/>
  <c r="AE12" i="7"/>
  <c r="AD5" i="7"/>
  <c r="AF6" i="7"/>
  <c r="AD7" i="7"/>
  <c r="AF8" i="7"/>
  <c r="AD9" i="7"/>
  <c r="AF10" i="7"/>
  <c r="AD11" i="7"/>
  <c r="AF12" i="7"/>
  <c r="AD13" i="7"/>
  <c r="AG5" i="7"/>
  <c r="AE5" i="7"/>
  <c r="AH6" i="7"/>
  <c r="AG7" i="7"/>
  <c r="AE7" i="7"/>
  <c r="AH8" i="7"/>
  <c r="AG9" i="7"/>
  <c r="AE9" i="7"/>
  <c r="AH10" i="7"/>
  <c r="AG11" i="7"/>
  <c r="AE11" i="7"/>
  <c r="AH12" i="7"/>
  <c r="AG13" i="7"/>
  <c r="AE13" i="7"/>
  <c r="S6" i="18" l="1"/>
  <c r="AA6" i="18" s="1"/>
  <c r="N3" i="18"/>
  <c r="P4" i="18"/>
  <c r="X4" i="18" s="1"/>
  <c r="R5" i="18"/>
  <c r="Z5" i="18" s="1"/>
  <c r="X52" i="4"/>
  <c r="R4" i="18"/>
  <c r="Z4" i="18" s="1"/>
  <c r="AD35" i="4"/>
  <c r="AD36" i="4" s="1"/>
  <c r="P6" i="18"/>
  <c r="X6" i="18" s="1"/>
  <c r="T5" i="18"/>
  <c r="AB5" i="18" s="1"/>
  <c r="N6" i="18"/>
  <c r="V6" i="18" s="1"/>
  <c r="S5" i="18"/>
  <c r="AA5" i="18" s="1"/>
  <c r="O3" i="2"/>
  <c r="B3" i="11" s="1"/>
  <c r="N4" i="18"/>
  <c r="V4" i="18" s="1"/>
  <c r="O4" i="18"/>
  <c r="W4" i="18" s="1"/>
  <c r="N5" i="18"/>
  <c r="V5" i="18" s="1"/>
  <c r="AA61" i="4"/>
  <c r="T6" i="18"/>
  <c r="AB6" i="18" s="1"/>
  <c r="Q6" i="18"/>
  <c r="Y6" i="18" s="1"/>
  <c r="Q5" i="18"/>
  <c r="Y5" i="18" s="1"/>
  <c r="U35" i="4"/>
  <c r="U36" i="4" s="1"/>
  <c r="AD74" i="4"/>
  <c r="AA22" i="4"/>
  <c r="AA23" i="4" s="1"/>
  <c r="D5" i="2"/>
  <c r="C7" i="3" s="1"/>
  <c r="E7" i="3" s="1"/>
  <c r="G7" i="3" s="1"/>
  <c r="O6" i="18"/>
  <c r="W6" i="18" s="1"/>
  <c r="X13" i="4"/>
  <c r="X14" i="4" s="1"/>
  <c r="D10" i="2"/>
  <c r="C12" i="3" s="1"/>
  <c r="E12" i="3" s="1"/>
  <c r="D7" i="2"/>
  <c r="C9" i="3" s="1"/>
  <c r="E9" i="3" s="1"/>
  <c r="Q4" i="18"/>
  <c r="Y4" i="18" s="1"/>
  <c r="R6" i="18"/>
  <c r="Z6" i="18" s="1"/>
  <c r="O5" i="18"/>
  <c r="W5" i="18" s="1"/>
  <c r="U74" i="4"/>
  <c r="O3" i="18"/>
  <c r="W3" i="18" s="1"/>
  <c r="P3" i="18"/>
  <c r="X3" i="18" s="1"/>
  <c r="Q3" i="18"/>
  <c r="Y3" i="18" s="1"/>
  <c r="R3" i="18"/>
  <c r="Z3" i="18" s="1"/>
  <c r="S3" i="18"/>
  <c r="AA3" i="18" s="1"/>
  <c r="T3" i="18"/>
  <c r="AB3" i="18" s="1"/>
  <c r="S3" i="2"/>
  <c r="B3" i="22" s="1"/>
  <c r="D4" i="2"/>
  <c r="C6" i="3" s="1"/>
  <c r="E6" i="3" s="1"/>
  <c r="F6" i="3" s="1"/>
  <c r="J5" i="3"/>
  <c r="B22" i="4"/>
  <c r="B23" i="4" s="1"/>
  <c r="B24" i="4" s="1"/>
  <c r="J17" i="3"/>
  <c r="K17" i="3"/>
  <c r="M17" i="3" s="1"/>
  <c r="J15" i="3"/>
  <c r="K15" i="3"/>
  <c r="M15" i="3" s="1"/>
  <c r="K16" i="3"/>
  <c r="M16" i="3" s="1"/>
  <c r="J16" i="3"/>
  <c r="J14" i="3"/>
  <c r="K14" i="3"/>
  <c r="M14" i="3" s="1"/>
  <c r="T3" i="2"/>
  <c r="U43" i="4" s="1"/>
  <c r="J7" i="3"/>
  <c r="P8" i="2"/>
  <c r="T5" i="2"/>
  <c r="AA43" i="4" s="1"/>
  <c r="P3" i="2"/>
  <c r="B30" i="4" s="1"/>
  <c r="O257" i="16"/>
  <c r="O249" i="16"/>
  <c r="O241" i="16"/>
  <c r="O233" i="16"/>
  <c r="O225" i="16"/>
  <c r="O217" i="16"/>
  <c r="O209" i="16"/>
  <c r="O201" i="16"/>
  <c r="O193" i="16"/>
  <c r="O185" i="16"/>
  <c r="O177" i="16"/>
  <c r="O169" i="16"/>
  <c r="O161" i="16"/>
  <c r="O153" i="16"/>
  <c r="O145" i="16"/>
  <c r="O137" i="16"/>
  <c r="O129" i="16"/>
  <c r="O121" i="16"/>
  <c r="O113" i="16"/>
  <c r="O105" i="16"/>
  <c r="O97" i="16"/>
  <c r="O89" i="16"/>
  <c r="O81" i="16"/>
  <c r="O73" i="16"/>
  <c r="O65" i="16"/>
  <c r="O57" i="16"/>
  <c r="O49" i="16"/>
  <c r="O41" i="16"/>
  <c r="O25" i="16"/>
  <c r="O245" i="16"/>
  <c r="O229" i="16"/>
  <c r="O213" i="16"/>
  <c r="O197" i="16"/>
  <c r="O181" i="16"/>
  <c r="O165" i="16"/>
  <c r="O149" i="16"/>
  <c r="O133" i="16"/>
  <c r="O117" i="16"/>
  <c r="O101" i="16"/>
  <c r="O85" i="16"/>
  <c r="O69" i="16"/>
  <c r="O53" i="16"/>
  <c r="O37" i="16"/>
  <c r="O21" i="16"/>
  <c r="O255" i="16"/>
  <c r="O247" i="16"/>
  <c r="O239" i="16"/>
  <c r="O231" i="16"/>
  <c r="O223" i="16"/>
  <c r="O215" i="16"/>
  <c r="O207" i="16"/>
  <c r="O199" i="16"/>
  <c r="O191" i="16"/>
  <c r="O183" i="16"/>
  <c r="O175" i="16"/>
  <c r="O167" i="16"/>
  <c r="O159" i="16"/>
  <c r="O151" i="16"/>
  <c r="O143" i="16"/>
  <c r="O135" i="16"/>
  <c r="O127" i="16"/>
  <c r="O119" i="16"/>
  <c r="O253" i="16"/>
  <c r="O237" i="16"/>
  <c r="O221" i="16"/>
  <c r="O205" i="16"/>
  <c r="O189" i="16"/>
  <c r="O173" i="16"/>
  <c r="O157" i="16"/>
  <c r="O141" i="16"/>
  <c r="O125" i="16"/>
  <c r="O109" i="16"/>
  <c r="O93" i="16"/>
  <c r="O77" i="16"/>
  <c r="O61" i="16"/>
  <c r="O45" i="16"/>
  <c r="O29" i="16"/>
  <c r="O76" i="16"/>
  <c r="O228" i="16"/>
  <c r="O13" i="16"/>
  <c r="O52" i="16"/>
  <c r="O244" i="16"/>
  <c r="O212" i="16"/>
  <c r="O180" i="16"/>
  <c r="O148" i="16"/>
  <c r="O60" i="16"/>
  <c r="O111" i="16"/>
  <c r="O55" i="16"/>
  <c r="B48" i="4"/>
  <c r="O116" i="16"/>
  <c r="O59" i="16"/>
  <c r="O9" i="16"/>
  <c r="O12" i="16"/>
  <c r="O250" i="16"/>
  <c r="O92" i="16"/>
  <c r="O240" i="16"/>
  <c r="O208" i="16"/>
  <c r="O176" i="16"/>
  <c r="O144" i="16"/>
  <c r="O112" i="16"/>
  <c r="O44" i="16"/>
  <c r="O83" i="16"/>
  <c r="O226" i="16"/>
  <c r="O210" i="16"/>
  <c r="O194" i="16"/>
  <c r="O178" i="16"/>
  <c r="O162" i="16"/>
  <c r="O146" i="16"/>
  <c r="O130" i="16"/>
  <c r="O114" i="16"/>
  <c r="O98" i="16"/>
  <c r="O82" i="16"/>
  <c r="O66" i="16"/>
  <c r="O50" i="16"/>
  <c r="O236" i="16"/>
  <c r="O172" i="16"/>
  <c r="O40" i="16"/>
  <c r="O88" i="16"/>
  <c r="O204" i="16"/>
  <c r="O140" i="16"/>
  <c r="O108" i="16"/>
  <c r="O67" i="16"/>
  <c r="O7" i="16"/>
  <c r="O246" i="16"/>
  <c r="O80" i="16"/>
  <c r="O232" i="16"/>
  <c r="O200" i="16"/>
  <c r="O168" i="16"/>
  <c r="O136" i="16"/>
  <c r="O104" i="16"/>
  <c r="O87" i="16"/>
  <c r="O95" i="16"/>
  <c r="O51" i="16"/>
  <c r="O222" i="16"/>
  <c r="O206" i="16"/>
  <c r="O190" i="16"/>
  <c r="O174" i="16"/>
  <c r="O158" i="16"/>
  <c r="O142" i="16"/>
  <c r="O126" i="16"/>
  <c r="O110" i="16"/>
  <c r="O94" i="16"/>
  <c r="O78" i="16"/>
  <c r="O62" i="16"/>
  <c r="O33" i="16"/>
  <c r="O196" i="16"/>
  <c r="O164" i="16"/>
  <c r="O132" i="16"/>
  <c r="O100" i="16"/>
  <c r="O258" i="16"/>
  <c r="O72" i="16"/>
  <c r="O224" i="16"/>
  <c r="O160" i="16"/>
  <c r="O96" i="16"/>
  <c r="O107" i="16"/>
  <c r="O91" i="16"/>
  <c r="O75" i="16"/>
  <c r="O234" i="16"/>
  <c r="O218" i="16"/>
  <c r="O202" i="16"/>
  <c r="O186" i="16"/>
  <c r="O170" i="16"/>
  <c r="O154" i="16"/>
  <c r="O138" i="16"/>
  <c r="O122" i="16"/>
  <c r="O106" i="16"/>
  <c r="O90" i="16"/>
  <c r="O74" i="16"/>
  <c r="O58" i="16"/>
  <c r="O68" i="16"/>
  <c r="O252" i="16"/>
  <c r="O220" i="16"/>
  <c r="O188" i="16"/>
  <c r="O156" i="16"/>
  <c r="O124" i="16"/>
  <c r="O84" i="16"/>
  <c r="O63" i="16"/>
  <c r="O251" i="16"/>
  <c r="O243" i="16"/>
  <c r="O235" i="16"/>
  <c r="O227" i="16"/>
  <c r="O219" i="16"/>
  <c r="O211" i="16"/>
  <c r="O203" i="16"/>
  <c r="O195" i="16"/>
  <c r="O187" i="16"/>
  <c r="O179" i="16"/>
  <c r="O171" i="16"/>
  <c r="O163" i="16"/>
  <c r="O155" i="16"/>
  <c r="O147" i="16"/>
  <c r="O139" i="16"/>
  <c r="O131" i="16"/>
  <c r="O123" i="16"/>
  <c r="O115" i="16"/>
  <c r="O242" i="16"/>
  <c r="O256" i="16"/>
  <c r="O192" i="16"/>
  <c r="O128" i="16"/>
  <c r="O99" i="16"/>
  <c r="O254" i="16"/>
  <c r="O238" i="16"/>
  <c r="O56" i="16"/>
  <c r="O19" i="16"/>
  <c r="O248" i="16"/>
  <c r="O216" i="16"/>
  <c r="O184" i="16"/>
  <c r="O152" i="16"/>
  <c r="O120" i="16"/>
  <c r="O64" i="16"/>
  <c r="O15" i="16"/>
  <c r="O79" i="16"/>
  <c r="O103" i="16"/>
  <c r="O71" i="16"/>
  <c r="O31" i="16"/>
  <c r="O230" i="16"/>
  <c r="O214" i="16"/>
  <c r="O198" i="16"/>
  <c r="O182" i="16"/>
  <c r="O166" i="16"/>
  <c r="O150" i="16"/>
  <c r="O134" i="16"/>
  <c r="O118" i="16"/>
  <c r="O102" i="16"/>
  <c r="O86" i="16"/>
  <c r="O70" i="16"/>
  <c r="O54" i="16"/>
  <c r="O18" i="16"/>
  <c r="O5" i="16"/>
  <c r="O28" i="16"/>
  <c r="O32" i="16"/>
  <c r="O47" i="16"/>
  <c r="O39" i="16"/>
  <c r="O42" i="16"/>
  <c r="D3" i="2"/>
  <c r="C5" i="3" s="1"/>
  <c r="E5" i="3" s="1"/>
  <c r="O17" i="16"/>
  <c r="H39" i="4"/>
  <c r="O24" i="16"/>
  <c r="O16" i="16"/>
  <c r="O11" i="16"/>
  <c r="O20" i="16"/>
  <c r="O46" i="16"/>
  <c r="O38" i="16"/>
  <c r="O14" i="16"/>
  <c r="P4" i="2"/>
  <c r="E30" i="4" s="1"/>
  <c r="O48" i="16"/>
  <c r="O43" i="16"/>
  <c r="O30" i="16"/>
  <c r="O8" i="16"/>
  <c r="O6" i="16"/>
  <c r="P6" i="2"/>
  <c r="P7" i="2"/>
  <c r="O27" i="16"/>
  <c r="O4" i="16"/>
  <c r="K39" i="4"/>
  <c r="O10" i="16"/>
  <c r="P5" i="2"/>
  <c r="O35" i="16"/>
  <c r="O22" i="16"/>
  <c r="N39" i="4"/>
  <c r="O34" i="16"/>
  <c r="O23" i="16"/>
  <c r="E39" i="4"/>
  <c r="Q39" i="4"/>
  <c r="O36" i="16"/>
  <c r="O26" i="16"/>
  <c r="G9" i="3"/>
  <c r="G11" i="3"/>
  <c r="F22" i="3"/>
  <c r="B7" i="15"/>
  <c r="J8" i="3"/>
  <c r="O6" i="2"/>
  <c r="B6" i="11" s="1"/>
  <c r="K8" i="3"/>
  <c r="M8" i="3" s="1"/>
  <c r="B8" i="15"/>
  <c r="J9" i="3"/>
  <c r="O7" i="2"/>
  <c r="K9" i="3"/>
  <c r="M9" i="3" s="1"/>
  <c r="B9" i="15"/>
  <c r="J10" i="3"/>
  <c r="O8" i="2"/>
  <c r="K10" i="3"/>
  <c r="M10" i="3" s="1"/>
  <c r="B5" i="15"/>
  <c r="K6" i="3"/>
  <c r="M6" i="3" s="1"/>
  <c r="J6" i="3"/>
  <c r="O4" i="2"/>
  <c r="B4" i="11" s="1"/>
  <c r="G13" i="3"/>
  <c r="B6" i="15"/>
  <c r="K7" i="3"/>
  <c r="M7" i="3" s="1"/>
  <c r="O5" i="2"/>
  <c r="B5" i="11" s="1"/>
  <c r="B4" i="15"/>
  <c r="K5" i="3"/>
  <c r="M5" i="3" s="1"/>
  <c r="O40" i="2"/>
  <c r="G17" i="3"/>
  <c r="G26" i="3"/>
  <c r="F28" i="3"/>
  <c r="F10" i="3"/>
  <c r="F16" i="3"/>
  <c r="F21" i="3"/>
  <c r="G12" i="3"/>
  <c r="F8" i="3"/>
  <c r="F30" i="3"/>
  <c r="G18" i="3"/>
  <c r="F18" i="3"/>
  <c r="F27" i="3"/>
  <c r="G27" i="3"/>
  <c r="F20" i="3"/>
  <c r="G20" i="3"/>
  <c r="F29" i="3"/>
  <c r="G29" i="3"/>
  <c r="F13" i="3"/>
  <c r="E13" i="4"/>
  <c r="E14" i="4" s="1"/>
  <c r="E15" i="4" s="1"/>
  <c r="F25" i="3"/>
  <c r="G25" i="3"/>
  <c r="G8" i="3"/>
  <c r="G30" i="3"/>
  <c r="F14" i="3"/>
  <c r="G14" i="3"/>
  <c r="G19" i="3"/>
  <c r="F19" i="3"/>
  <c r="F23" i="3"/>
  <c r="G23" i="3"/>
  <c r="F12" i="3"/>
  <c r="G10" i="3"/>
  <c r="G16" i="3"/>
  <c r="K13" i="4"/>
  <c r="K14" i="4" s="1"/>
  <c r="G28" i="3"/>
  <c r="G21" i="3"/>
  <c r="F9" i="3"/>
  <c r="Q13" i="4"/>
  <c r="Q14" i="4" s="1"/>
  <c r="N13" i="4"/>
  <c r="N14" i="4" s="1"/>
  <c r="G22" i="3"/>
  <c r="H13" i="4"/>
  <c r="H14" i="4" s="1"/>
  <c r="F17" i="3"/>
  <c r="F24" i="3"/>
  <c r="G24" i="3"/>
  <c r="G15" i="3"/>
  <c r="F15" i="3"/>
  <c r="F26" i="3"/>
  <c r="F11" i="3"/>
  <c r="AA62" i="4" l="1"/>
  <c r="AJ6" i="18"/>
  <c r="F7" i="3"/>
  <c r="U75" i="4"/>
  <c r="AC5" i="18"/>
  <c r="AK5" i="18" s="1" a="1"/>
  <c r="AK5" i="18" s="1"/>
  <c r="AJ5" i="18"/>
  <c r="AC6" i="18"/>
  <c r="AL6" i="18" s="1" a="1"/>
  <c r="AL6" i="18" s="1"/>
  <c r="B8" i="11"/>
  <c r="D8" i="11" s="1"/>
  <c r="H33" i="22"/>
  <c r="X16" i="4"/>
  <c r="X15" i="4"/>
  <c r="AJ4" i="18"/>
  <c r="B7" i="11"/>
  <c r="C7" i="11" s="1"/>
  <c r="H32" i="22"/>
  <c r="AC4" i="18"/>
  <c r="AF1" i="18" s="1" a="1"/>
  <c r="AF1" i="18" s="1"/>
  <c r="AD38" i="4"/>
  <c r="AD37" i="4"/>
  <c r="AA25" i="4"/>
  <c r="AA24" i="4"/>
  <c r="U38" i="4"/>
  <c r="U37" i="4"/>
  <c r="B14" i="15"/>
  <c r="B12" i="15"/>
  <c r="V3" i="18"/>
  <c r="AC3" i="18" s="1"/>
  <c r="AJ3" i="18"/>
  <c r="H28" i="22"/>
  <c r="D3" i="22"/>
  <c r="C3" i="22"/>
  <c r="G6" i="3"/>
  <c r="B49" i="4"/>
  <c r="O5" i="3"/>
  <c r="N5" i="3"/>
  <c r="S4" i="2"/>
  <c r="B4" i="22" s="1"/>
  <c r="S6" i="2"/>
  <c r="B6" i="22" s="1"/>
  <c r="N16" i="3"/>
  <c r="O16" i="3"/>
  <c r="N14" i="3"/>
  <c r="O14" i="3"/>
  <c r="O15" i="3"/>
  <c r="N15" i="3"/>
  <c r="N17" i="3"/>
  <c r="O17" i="3"/>
  <c r="S5" i="2"/>
  <c r="B5" i="22" s="1"/>
  <c r="T4" i="2"/>
  <c r="X43" i="4" s="1"/>
  <c r="X53" i="4" s="1"/>
  <c r="T6" i="2"/>
  <c r="AD43" i="4" s="1"/>
  <c r="AD75" i="4" s="1"/>
  <c r="D3" i="11"/>
  <c r="C3" i="11"/>
  <c r="N10" i="3"/>
  <c r="D4" i="11"/>
  <c r="C4" i="11"/>
  <c r="D5" i="11"/>
  <c r="C5" i="11"/>
  <c r="D6" i="11"/>
  <c r="C6" i="11"/>
  <c r="H16" i="4"/>
  <c r="H15" i="4"/>
  <c r="K16" i="4"/>
  <c r="K15" i="4"/>
  <c r="N16" i="4"/>
  <c r="N15" i="4"/>
  <c r="Q15" i="4"/>
  <c r="Q16" i="4"/>
  <c r="B25" i="4"/>
  <c r="E16" i="4"/>
  <c r="J1" i="16"/>
  <c r="L1" i="16"/>
  <c r="N1" i="16" s="1"/>
  <c r="E40" i="4"/>
  <c r="G5" i="3"/>
  <c r="F5" i="3"/>
  <c r="K30" i="4"/>
  <c r="K40" i="4" s="1"/>
  <c r="H30" i="4"/>
  <c r="H40" i="4" s="1"/>
  <c r="N30" i="4"/>
  <c r="N40" i="4" s="1"/>
  <c r="Q30" i="4"/>
  <c r="Q40" i="4" s="1"/>
  <c r="O42" i="2"/>
  <c r="O7" i="3"/>
  <c r="O41" i="2"/>
  <c r="B17" i="15"/>
  <c r="B18" i="15"/>
  <c r="B15" i="15"/>
  <c r="B19" i="15"/>
  <c r="B13" i="15"/>
  <c r="B20" i="15"/>
  <c r="B16" i="15"/>
  <c r="C16" i="15"/>
  <c r="C19" i="15"/>
  <c r="C20" i="15"/>
  <c r="C17" i="15"/>
  <c r="C12" i="15"/>
  <c r="C14" i="15"/>
  <c r="C13" i="15"/>
  <c r="C15" i="15"/>
  <c r="C18" i="15"/>
  <c r="F13" i="15"/>
  <c r="F18" i="15"/>
  <c r="F17" i="15"/>
  <c r="F15" i="15"/>
  <c r="F20" i="15"/>
  <c r="F16" i="15"/>
  <c r="F12" i="15"/>
  <c r="F14" i="15"/>
  <c r="F19" i="15"/>
  <c r="D15" i="15"/>
  <c r="D17" i="15"/>
  <c r="D14" i="15"/>
  <c r="D12" i="15"/>
  <c r="D18" i="15"/>
  <c r="D16" i="15"/>
  <c r="D20" i="15"/>
  <c r="D13" i="15"/>
  <c r="D19" i="15"/>
  <c r="G20" i="15"/>
  <c r="G17" i="15"/>
  <c r="G18" i="15"/>
  <c r="G16" i="15"/>
  <c r="G14" i="15"/>
  <c r="G19" i="15"/>
  <c r="G15" i="15"/>
  <c r="G13" i="15"/>
  <c r="G12" i="15"/>
  <c r="E14" i="15"/>
  <c r="E18" i="15"/>
  <c r="E16" i="15"/>
  <c r="E13" i="15"/>
  <c r="E17" i="15"/>
  <c r="E15" i="15"/>
  <c r="E12" i="15"/>
  <c r="E20" i="15"/>
  <c r="E19" i="15"/>
  <c r="H29" i="11"/>
  <c r="H30" i="11"/>
  <c r="H31" i="11"/>
  <c r="H28" i="11"/>
  <c r="H33" i="11"/>
  <c r="H32" i="11"/>
  <c r="N9" i="3"/>
  <c r="O9" i="3"/>
  <c r="O8" i="3"/>
  <c r="N8" i="3"/>
  <c r="O10" i="3"/>
  <c r="O6" i="3"/>
  <c r="N6" i="3"/>
  <c r="N7" i="3"/>
  <c r="D7" i="11" l="1"/>
  <c r="C8" i="11"/>
  <c r="AL5" i="18" a="1"/>
  <c r="AL5" i="18" s="1"/>
  <c r="AG1" i="18" a="1"/>
  <c r="AG1" i="18" s="1"/>
  <c r="AH1" i="18" a="1"/>
  <c r="AH1" i="18" s="1"/>
  <c r="AK6" i="18" a="1"/>
  <c r="AK6" i="18" s="1"/>
  <c r="R15" i="18" s="1"/>
  <c r="AK4" i="18" a="1"/>
  <c r="AK4" i="18" s="1"/>
  <c r="N13" i="18" s="1"/>
  <c r="AL4" i="18" a="1"/>
  <c r="AL4" i="18" s="1"/>
  <c r="N14" i="18"/>
  <c r="R14" i="18"/>
  <c r="O14" i="18"/>
  <c r="P14" i="18"/>
  <c r="Q14" i="18"/>
  <c r="AK3" i="18" a="1"/>
  <c r="AK3" i="18" s="1"/>
  <c r="AE1" i="18" a="1"/>
  <c r="AE1" i="18" s="1"/>
  <c r="AL3" i="18" a="1"/>
  <c r="AL3" i="18" s="1"/>
  <c r="H31" i="22"/>
  <c r="D6" i="22"/>
  <c r="C6" i="22"/>
  <c r="H29" i="22"/>
  <c r="C4" i="22"/>
  <c r="D4" i="22"/>
  <c r="H30" i="22"/>
  <c r="D5" i="22"/>
  <c r="C5" i="22"/>
  <c r="N19" i="18"/>
  <c r="P19" i="18"/>
  <c r="N18" i="18"/>
  <c r="R19" i="18"/>
  <c r="O19" i="18"/>
  <c r="Q19" i="18"/>
  <c r="R20" i="18"/>
  <c r="Q15" i="18" l="1"/>
  <c r="P15" i="18"/>
  <c r="O15" i="18"/>
  <c r="N15" i="18"/>
  <c r="R13" i="18"/>
  <c r="N23" i="18" s="1"/>
  <c r="Q13" i="18"/>
  <c r="P13" i="18"/>
  <c r="O13" i="18"/>
  <c r="O24" i="18"/>
  <c r="N24" i="18"/>
  <c r="R25" i="18"/>
  <c r="R24" i="18"/>
  <c r="Q24" i="18"/>
  <c r="P24" i="18"/>
  <c r="O12" i="18"/>
  <c r="P12" i="18"/>
  <c r="Q12" i="18"/>
  <c r="R12" i="18"/>
  <c r="N12" i="18"/>
  <c r="N20" i="18"/>
  <c r="Q18" i="18"/>
  <c r="P18" i="18"/>
  <c r="O20" i="18"/>
  <c r="N17" i="18"/>
  <c r="O17" i="18"/>
  <c r="Q17" i="18"/>
  <c r="R18" i="18"/>
  <c r="P20" i="18"/>
  <c r="Q20" i="18"/>
  <c r="O18" i="18"/>
  <c r="R17" i="18"/>
  <c r="P17" i="18"/>
  <c r="P25" i="18" l="1"/>
  <c r="N22" i="18"/>
  <c r="N25" i="18"/>
  <c r="Q25" i="18"/>
  <c r="O25" i="18"/>
  <c r="Q23" i="18"/>
  <c r="R23" i="18"/>
  <c r="O23" i="18"/>
  <c r="P23" i="18"/>
  <c r="R22" i="18"/>
  <c r="O22" i="18"/>
  <c r="Q22" i="18"/>
  <c r="P22" i="18"/>
  <c r="N27" i="18" l="1" a="1"/>
  <c r="N27"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930D4E-0383-4C85-ACCB-C0D4B72FB9E5}" keepAlive="1" name="Query - Formulir tanpa judul" description="Connection to the 'Formulir tanpa judul' query in the workbook." type="5" refreshedVersion="8" background="1" saveData="1">
    <dbPr connection="Provider=Microsoft.Mashup.OleDb.1;Data Source=$Workbook$;Location=&quot;Formulir tanpa judul&quot;;Extended Properties=&quot;&quot;" command="SELECT * FROM [Formulir tanpa judu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<sst xmlns="http://schemas.openxmlformats.org/spreadsheetml/2006/main" count="42186" uniqueCount="4330">
  <si>
    <t>Items</t>
  </si>
  <si>
    <t>Stimulation</t>
  </si>
  <si>
    <t>Item</t>
  </si>
  <si>
    <t>N</t>
  </si>
  <si>
    <t>Alpha</t>
  </si>
  <si>
    <t>2, 4</t>
  </si>
  <si>
    <t>2, 13</t>
  </si>
  <si>
    <t>2, 21</t>
  </si>
  <si>
    <t>4, 13</t>
  </si>
  <si>
    <t>4 , 21</t>
  </si>
  <si>
    <t>13, 21</t>
  </si>
  <si>
    <t>9, 20</t>
  </si>
  <si>
    <t>9, 22</t>
  </si>
  <si>
    <t>9, 23</t>
  </si>
  <si>
    <t>20, 22</t>
  </si>
  <si>
    <t>20, 23</t>
  </si>
  <si>
    <t>22, 23</t>
  </si>
  <si>
    <t>8, 11</t>
  </si>
  <si>
    <t>8, 17</t>
  </si>
  <si>
    <t>8, 19</t>
  </si>
  <si>
    <t>11, 17</t>
  </si>
  <si>
    <t>11, 19</t>
  </si>
  <si>
    <t>17, 19</t>
  </si>
  <si>
    <t>7, 18</t>
  </si>
  <si>
    <t>5, 6</t>
  </si>
  <si>
    <t>5, 7</t>
  </si>
  <si>
    <t>5, 18</t>
  </si>
  <si>
    <t>6, 7</t>
  </si>
  <si>
    <t>6, 18</t>
  </si>
  <si>
    <t>15, 26</t>
  </si>
  <si>
    <t>10, 26</t>
  </si>
  <si>
    <t>10, 15</t>
  </si>
  <si>
    <t>3, 26</t>
  </si>
  <si>
    <t>3, 15</t>
  </si>
  <si>
    <t>3, 10</t>
  </si>
  <si>
    <t>24, 25</t>
  </si>
  <si>
    <t>1, 12</t>
  </si>
  <si>
    <t>1, 14</t>
  </si>
  <si>
    <t>1, 16</t>
  </si>
  <si>
    <t>1, 24</t>
  </si>
  <si>
    <t>1, 25</t>
  </si>
  <si>
    <t>12, 14</t>
  </si>
  <si>
    <t>12, 16</t>
  </si>
  <si>
    <t>12, 24</t>
  </si>
  <si>
    <t>12, 25</t>
  </si>
  <si>
    <t>14, 16</t>
  </si>
  <si>
    <t>14, 24</t>
  </si>
  <si>
    <t>14, 25</t>
  </si>
  <si>
    <t>16, 24</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</si>
  <si>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</si>
  <si>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</si>
  <si>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</si>
  <si>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</si>
  <si>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</si>
  <si>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</si>
  <si>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</si>
  <si>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</si>
  <si>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</si>
  <si>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</si>
  <si>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</si>
  <si>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</si>
  <si>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</si>
  <si>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</si>
  <si>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</si>
  <si>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</si>
  <si>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</si>
  <si>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</si>
  <si>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</si>
  <si>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</si>
  <si>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</si>
  <si>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</si>
  <si>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</si>
  <si>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</si>
  <si>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</si>
  <si>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</si>
  <si>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</si>
  <si>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</si>
  <si>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</si>
  <si>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</si>
  <si>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</si>
  <si>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</si>
  <si>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</si>
  <si>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</si>
  <si>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</si>
  <si>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</si>
  <si>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</si>
  <si>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</si>
  <si>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</si>
  <si>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</si>
  <si>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</si>
  <si>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</si>
  <si>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</si>
  <si>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</si>
  <si>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</si>
  <si>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</si>
  <si>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</si>
  <si>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</si>
  <si>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</si>
  <si>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</si>
  <si>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</si>
  <si>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</si>
  <si>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</si>
  <si>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</si>
  <si>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</si>
  <si>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</si>
  <si>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</si>
  <si>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Mean</t>
  </si>
  <si>
    <t>Variance</t>
  </si>
  <si>
    <t>Std. Dev.</t>
  </si>
  <si>
    <t>No.</t>
  </si>
  <si>
    <t>Scale</t>
  </si>
  <si>
    <t>Confidence intervals (p=0.05) per scale</t>
  </si>
  <si>
    <t>Confidence</t>
  </si>
  <si>
    <t>Confidence interval</t>
  </si>
  <si>
    <t>Confidence interval (p=0.05) per item</t>
  </si>
  <si>
    <t>Correlation</t>
  </si>
  <si>
    <t>16, 25</t>
  </si>
  <si>
    <t>Left</t>
  </si>
  <si>
    <t>Right</t>
  </si>
  <si>
    <t>Excellent</t>
  </si>
  <si>
    <t>Comparisson to benchmark</t>
  </si>
  <si>
    <t>Interpretation</t>
  </si>
  <si>
    <t>Good</t>
  </si>
  <si>
    <t>Above Average</t>
  </si>
  <si>
    <t>Below Average</t>
  </si>
  <si>
    <t>Bad</t>
  </si>
  <si>
    <t>Lower Border</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</si>
  <si>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</si>
  <si>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</si>
  <si>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</si>
  <si>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</si>
  <si>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</si>
  <si>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</si>
  <si>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</si>
  <si>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</si>
  <si>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</si>
  <si>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</si>
  <si>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</si>
  <si>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</si>
  <si>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</si>
  <si>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</si>
  <si>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</si>
  <si>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</si>
  <si>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</si>
  <si>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</si>
  <si>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</si>
  <si>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</si>
  <si>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</si>
  <si>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</si>
  <si>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</si>
  <si>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</si>
  <si>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</si>
  <si>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</si>
  <si>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</si>
  <si>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</si>
  <si>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</si>
  <si>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</si>
  <si>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</si>
  <si>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</si>
  <si>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</si>
  <si>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</si>
  <si>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</si>
  <si>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</si>
  <si>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</si>
  <si>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</si>
  <si>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</si>
  <si>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</si>
  <si>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</si>
  <si>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</si>
  <si>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</si>
  <si>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</si>
  <si>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</si>
  <si>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</si>
  <si>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</si>
  <si>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</si>
  <si>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</si>
  <si>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</si>
  <si>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</si>
  <si>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</si>
  <si>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</si>
  <si>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</si>
  <si>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</si>
  <si>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</si>
  <si>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</si>
  <si>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</si>
  <si>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</si>
  <si>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</si>
  <si>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</si>
  <si>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</si>
  <si>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</si>
  <si>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</si>
  <si>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</si>
  <si>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</si>
  <si>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</si>
  <si>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</si>
  <si>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</si>
  <si>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</si>
  <si>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</si>
  <si>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</si>
  <si>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</si>
  <si>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</si>
  <si>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</si>
  <si>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</si>
  <si>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</si>
  <si>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</si>
  <si>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</si>
  <si>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</si>
  <si>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</si>
  <si>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</si>
  <si>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</si>
  <si>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</si>
  <si>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</si>
  <si>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</si>
  <si>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</si>
  <si>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</si>
  <si>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</si>
  <si>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</si>
  <si>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</si>
  <si>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</si>
  <si>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</si>
  <si>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</si>
  <si>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</si>
  <si>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</si>
  <si>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</si>
  <si>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</si>
  <si>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</si>
  <si>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</si>
  <si>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</si>
  <si>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</si>
  <si>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</si>
  <si>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</si>
  <si>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</si>
  <si>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</si>
  <si>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</si>
  <si>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</si>
  <si>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</si>
  <si>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</si>
  <si>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</si>
  <si>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</si>
  <si>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</si>
  <si>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</si>
  <si>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</si>
  <si>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</si>
  <si>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</si>
  <si>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</si>
  <si>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</si>
  <si>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</si>
  <si>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</si>
  <si>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</si>
  <si>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</si>
  <si>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</si>
  <si>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</si>
  <si>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</si>
  <si>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</si>
  <si>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</si>
  <si>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</si>
  <si>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</si>
  <si>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</si>
  <si>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</si>
  <si>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</si>
  <si>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</si>
  <si>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</si>
  <si>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</si>
  <si>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</si>
  <si>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</si>
  <si>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</si>
  <si>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</si>
  <si>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</si>
  <si>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</si>
  <si>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</si>
  <si>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</si>
  <si>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</si>
  <si>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</si>
  <si>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</si>
  <si>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</si>
  <si>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</si>
  <si>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</si>
  <si>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</si>
  <si>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</si>
  <si>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</si>
  <si>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</si>
  <si>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</si>
  <si>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</si>
  <si>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</si>
  <si>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</si>
  <si>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</si>
  <si>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</si>
  <si>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</si>
  <si>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</si>
  <si>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</si>
  <si>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</si>
  <si>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</si>
  <si>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</si>
  <si>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</si>
  <si>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</si>
  <si>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</si>
  <si>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</si>
  <si>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</si>
  <si>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</si>
  <si>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</si>
  <si>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</si>
  <si>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</si>
  <si>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</si>
  <si>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</si>
  <si>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</si>
  <si>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</si>
  <si>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</si>
  <si>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</si>
  <si>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</si>
  <si>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</si>
  <si>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</si>
  <si>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</si>
  <si>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</si>
  <si>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</si>
  <si>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</si>
  <si>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</si>
  <si>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</si>
  <si>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</si>
  <si>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</si>
  <si>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</si>
  <si>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</si>
  <si>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</si>
  <si>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</si>
  <si>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</si>
  <si>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</si>
  <si>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</si>
  <si>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</si>
  <si>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</si>
  <si>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</si>
  <si>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</si>
  <si>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</si>
  <si>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</si>
  <si>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</si>
  <si>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</si>
  <si>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</si>
  <si>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</si>
  <si>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</si>
  <si>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</si>
  <si>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</si>
  <si>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</si>
  <si>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</si>
  <si>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</si>
  <si>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</si>
  <si>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</si>
  <si>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</si>
  <si>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</si>
  <si>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</si>
  <si>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</si>
  <si>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</si>
  <si>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</si>
  <si>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</si>
  <si>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</si>
  <si>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</si>
  <si>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</si>
  <si>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</si>
  <si>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</si>
  <si>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</si>
  <si>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</si>
  <si>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</si>
  <si>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</si>
  <si>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</si>
  <si>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</si>
  <si>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</si>
  <si>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</si>
  <si>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</si>
  <si>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</si>
  <si>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</si>
  <si>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</si>
  <si>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</si>
  <si>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</si>
  <si>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</si>
  <si>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</si>
  <si>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</si>
  <si>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</si>
  <si>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</si>
  <si>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</si>
  <si>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</si>
  <si>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</si>
  <si>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</si>
  <si>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</si>
  <si>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</si>
  <si>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</si>
  <si>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</si>
  <si>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</si>
  <si>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</si>
  <si>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</si>
  <si>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</si>
  <si>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</si>
  <si>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</si>
  <si>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</si>
  <si>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</si>
  <si>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</si>
  <si>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</si>
  <si>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</si>
  <si>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</si>
  <si>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</si>
  <si>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</si>
  <si>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</si>
  <si>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</si>
  <si>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</si>
  <si>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</si>
  <si>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</si>
  <si>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</si>
  <si>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</si>
  <si>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</si>
  <si>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</si>
  <si>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</si>
  <si>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</si>
  <si>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</si>
  <si>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</si>
  <si>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</si>
  <si>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</si>
  <si>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</si>
  <si>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</si>
  <si>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</si>
  <si>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</si>
  <si>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</si>
  <si>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</si>
  <si>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</si>
  <si>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</si>
  <si>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</si>
  <si>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</si>
  <si>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</si>
  <si>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</si>
  <si>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</si>
  <si>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</si>
  <si>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</si>
  <si>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</si>
  <si>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</si>
  <si>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</si>
  <si>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</si>
  <si>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</si>
  <si>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</si>
  <si>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</si>
  <si>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</si>
  <si>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</si>
  <si>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</si>
  <si>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</si>
  <si>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</si>
  <si>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</si>
  <si>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</si>
  <si>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</si>
  <si>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</si>
  <si>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</si>
  <si>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</si>
  <si>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</si>
  <si>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</si>
  <si>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</si>
  <si>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</si>
  <si>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</si>
  <si>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</si>
  <si>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</si>
  <si>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</si>
  <si>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</si>
  <si>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</si>
  <si>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</si>
  <si>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</si>
  <si>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</si>
  <si>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</si>
  <si>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</si>
  <si>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</si>
  <si>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</si>
  <si>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</si>
  <si>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</si>
  <si>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</si>
  <si>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</si>
  <si>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</si>
  <si>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</si>
  <si>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</si>
  <si>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</si>
  <si>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</si>
  <si>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</si>
  <si>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</si>
  <si>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</si>
  <si>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</si>
  <si>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</si>
  <si>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</si>
  <si>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</si>
  <si>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</si>
  <si>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</si>
  <si>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</si>
  <si>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</si>
  <si>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</si>
  <si>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</si>
  <si>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</si>
  <si>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</si>
  <si>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</si>
  <si>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</si>
  <si>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</si>
  <si>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</si>
  <si>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</si>
  <si>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</si>
  <si>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</si>
  <si>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</si>
  <si>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</si>
  <si>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</si>
  <si>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</si>
  <si>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</si>
  <si>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</si>
  <si>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</si>
  <si>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</si>
  <si>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</si>
  <si>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</si>
  <si>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</si>
  <si>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</si>
  <si>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</si>
  <si>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</si>
  <si>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</si>
  <si>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</si>
  <si>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</si>
  <si>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</si>
  <si>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</si>
  <si>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</si>
  <si>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</si>
  <si>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</si>
  <si>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</si>
  <si>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</si>
  <si>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</si>
  <si>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</si>
  <si>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</si>
  <si>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incresioso</t>
  </si>
  <si>
    <t>gradito</t>
  </si>
  <si>
    <t>incomprensibile</t>
  </si>
  <si>
    <t>comprensibile</t>
  </si>
  <si>
    <t>privo di fantasia</t>
  </si>
  <si>
    <t xml:space="preserve">facile da capire  </t>
  </si>
  <si>
    <t>difficile da capire</t>
  </si>
  <si>
    <t>di grande valore</t>
  </si>
  <si>
    <t>di poco valore</t>
  </si>
  <si>
    <t>noioso</t>
  </si>
  <si>
    <t>appassionante</t>
  </si>
  <si>
    <t>non interessante</t>
  </si>
  <si>
    <t>interessante</t>
  </si>
  <si>
    <t>imprevedibile</t>
  </si>
  <si>
    <t>prevedibile</t>
  </si>
  <si>
    <t>veloce</t>
  </si>
  <si>
    <t>originale</t>
  </si>
  <si>
    <t>convenzionale</t>
  </si>
  <si>
    <t>ostruttiva</t>
  </si>
  <si>
    <t>di supporto</t>
  </si>
  <si>
    <t>bene</t>
  </si>
  <si>
    <t>male</t>
  </si>
  <si>
    <t>complicato</t>
  </si>
  <si>
    <t>facile</t>
  </si>
  <si>
    <t>repellente</t>
  </si>
  <si>
    <t>attraente</t>
  </si>
  <si>
    <t>usuale</t>
  </si>
  <si>
    <t>moderno</t>
  </si>
  <si>
    <t>sgradevole</t>
  </si>
  <si>
    <t>piacevole</t>
  </si>
  <si>
    <t>sicuro</t>
  </si>
  <si>
    <t>insicuro</t>
  </si>
  <si>
    <t>attivante</t>
  </si>
  <si>
    <t>soporifero</t>
  </si>
  <si>
    <t>aspettativo</t>
  </si>
  <si>
    <t>non aspettativo</t>
  </si>
  <si>
    <t>inefficiente</t>
  </si>
  <si>
    <t>efficiente</t>
  </si>
  <si>
    <t>chiaro</t>
  </si>
  <si>
    <t>non pragmatico</t>
  </si>
  <si>
    <t>ordinato</t>
  </si>
  <si>
    <t>sovraccarico</t>
  </si>
  <si>
    <t>attrattivo</t>
  </si>
  <si>
    <t>non attrattivo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</si>
  <si>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</si>
  <si>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</si>
  <si>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</si>
  <si>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</si>
  <si>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</si>
  <si>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</si>
  <si>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</si>
  <si>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</si>
  <si>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</si>
  <si>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</si>
  <si>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</si>
  <si>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</si>
  <si>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</si>
  <si>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</si>
  <si>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</si>
  <si>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</si>
  <si>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</si>
  <si>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</si>
  <si>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</si>
  <si>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</si>
  <si>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</si>
  <si>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</si>
  <si>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</si>
  <si>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</si>
  <si>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</si>
  <si>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</si>
  <si>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</si>
  <si>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</si>
  <si>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</si>
  <si>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</si>
  <si>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</si>
  <si>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</si>
  <si>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</si>
  <si>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</si>
  <si>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</si>
  <si>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</si>
  <si>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</si>
  <si>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</si>
  <si>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</si>
  <si>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</si>
  <si>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</si>
  <si>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</si>
  <si>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</si>
  <si>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</si>
  <si>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</si>
  <si>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</si>
  <si>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</si>
  <si>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</si>
  <si>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</si>
  <si>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</si>
  <si>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</si>
  <si>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</si>
  <si>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</si>
  <si>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</si>
  <si>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</si>
  <si>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</si>
  <si>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</si>
  <si>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</si>
  <si>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</si>
  <si>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</si>
  <si>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</si>
  <si>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</si>
  <si>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</si>
  <si>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</si>
  <si>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</si>
  <si>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</si>
  <si>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</si>
  <si>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</si>
  <si>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</si>
  <si>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</si>
  <si>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</si>
  <si>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</si>
  <si>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</si>
  <si>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</si>
  <si>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</si>
  <si>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</si>
  <si>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</si>
  <si>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</si>
  <si>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</si>
  <si>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</si>
  <si>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</si>
  <si>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</si>
  <si>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</si>
  <si>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</si>
  <si>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</si>
  <si>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</si>
  <si>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</si>
  <si>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</si>
  <si>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</si>
  <si>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</si>
  <si>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</si>
  <si>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</si>
  <si>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</si>
  <si>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</si>
  <si>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</si>
  <si>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</si>
  <si>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</si>
  <si>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</si>
  <si>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</si>
  <si>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</si>
  <si>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</si>
  <si>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</si>
  <si>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</si>
  <si>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</si>
  <si>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</si>
  <si>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</si>
  <si>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</si>
  <si>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</si>
  <si>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</si>
  <si>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</si>
  <si>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</si>
  <si>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</si>
  <si>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</si>
  <si>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</si>
  <si>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</si>
  <si>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</si>
  <si>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</si>
  <si>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</si>
  <si>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</si>
  <si>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</si>
  <si>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</si>
  <si>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</si>
  <si>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</si>
  <si>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</si>
  <si>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</si>
  <si>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</si>
  <si>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</si>
  <si>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</si>
  <si>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</si>
  <si>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</si>
  <si>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</si>
  <si>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</si>
  <si>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</si>
  <si>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</si>
  <si>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</si>
  <si>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</si>
  <si>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</si>
  <si>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</si>
  <si>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</si>
  <si>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</si>
  <si>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</si>
  <si>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</si>
  <si>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</si>
  <si>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</si>
  <si>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</si>
  <si>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</si>
  <si>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</si>
  <si>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</si>
  <si>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</si>
  <si>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</si>
  <si>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</si>
  <si>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</si>
  <si>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</si>
  <si>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</si>
  <si>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</si>
  <si>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</si>
  <si>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</si>
  <si>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</si>
  <si>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</si>
  <si>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</si>
  <si>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</si>
  <si>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</si>
  <si>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</si>
  <si>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</si>
  <si>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</si>
  <si>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</si>
  <si>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</si>
  <si>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</si>
  <si>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</si>
  <si>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</si>
  <si>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</si>
  <si>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</si>
  <si>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</si>
  <si>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</si>
  <si>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</si>
  <si>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</si>
  <si>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</si>
  <si>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</si>
  <si>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</si>
  <si>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</si>
  <si>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</si>
  <si>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</si>
  <si>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</si>
  <si>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</si>
  <si>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</si>
  <si>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</si>
  <si>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</si>
  <si>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</si>
  <si>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</si>
  <si>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</si>
  <si>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</si>
  <si>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</si>
  <si>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</si>
  <si>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</si>
  <si>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</si>
  <si>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</si>
  <si>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</si>
  <si>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</si>
  <si>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</si>
  <si>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</si>
  <si>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</si>
  <si>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</si>
  <si>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</si>
  <si>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</si>
  <si>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</si>
  <si>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</si>
  <si>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</si>
  <si>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</si>
  <si>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</si>
  <si>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</si>
  <si>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</si>
  <si>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</si>
  <si>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</si>
  <si>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</si>
  <si>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</si>
  <si>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</si>
  <si>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</si>
  <si>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</si>
  <si>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</si>
  <si>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</si>
  <si>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</si>
  <si>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</si>
  <si>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</si>
  <si>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</si>
  <si>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</si>
  <si>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</si>
  <si>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</si>
  <si>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</si>
  <si>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</si>
  <si>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</si>
  <si>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</si>
  <si>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</si>
  <si>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</si>
  <si>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</si>
  <si>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</si>
  <si>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</si>
  <si>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</si>
  <si>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</si>
  <si>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</si>
  <si>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</si>
  <si>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</si>
  <si>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</si>
  <si>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</si>
  <si>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</si>
  <si>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</si>
  <si>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</si>
  <si>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</si>
  <si>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</si>
  <si>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</si>
  <si>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</si>
  <si>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</si>
  <si>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</si>
  <si>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</si>
  <si>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</si>
  <si>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</si>
  <si>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r>
      <rPr>
        <b/>
        <sz val="16"/>
        <color theme="1"/>
        <rFont val="Calibri"/>
        <family val="2"/>
        <scheme val="minor"/>
      </rPr>
      <t>Transformed Data</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</si>
  <si>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Pragmatic and Hedonic Quality</t>
  </si>
  <si>
    <t>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</si>
  <si>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t>Table to create the benchmark graph (purely technical, please ignore)</t>
  </si>
  <si>
    <t>Scales with inconsistent answers</t>
  </si>
  <si>
    <t>Critical?</t>
  </si>
  <si>
    <t xml:space="preserve"> </t>
  </si>
  <si>
    <t>Average</t>
  </si>
  <si>
    <t>Standard Deviation</t>
  </si>
  <si>
    <t>Condition</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</si>
  <si>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</si>
  <si>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</si>
  <si>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</si>
  <si>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</si>
  <si>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</si>
  <si>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</si>
  <si>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</si>
  <si>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</si>
  <si>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</si>
  <si>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</si>
  <si>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</si>
  <si>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</si>
  <si>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</si>
  <si>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</si>
  <si>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</si>
  <si>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</si>
  <si>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</si>
  <si>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</si>
  <si>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</si>
  <si>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</si>
  <si>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</si>
  <si>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</si>
  <si>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</si>
  <si>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</si>
  <si>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</si>
  <si>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</si>
  <si>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</si>
  <si>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</si>
  <si>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</si>
  <si>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</si>
  <si>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</si>
  <si>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</si>
  <si>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</si>
  <si>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</si>
  <si>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</si>
  <si>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</si>
  <si>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</si>
  <si>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</si>
  <si>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</si>
  <si>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</si>
  <si>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</si>
  <si>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</si>
  <si>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</si>
  <si>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</si>
  <si>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</si>
  <si>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</si>
  <si>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</si>
  <si>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</si>
  <si>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</si>
  <si>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</si>
  <si>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</si>
  <si>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</si>
  <si>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</si>
  <si>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</si>
  <si>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</si>
  <si>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</si>
  <si>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</si>
  <si>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</si>
  <si>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</si>
  <si>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</si>
  <si>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</si>
  <si>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</si>
  <si>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</si>
  <si>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</si>
  <si>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</si>
  <si>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</si>
  <si>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</si>
  <si>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</si>
  <si>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</si>
  <si>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</si>
  <si>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</si>
  <si>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</si>
  <si>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</si>
  <si>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</si>
  <si>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</si>
  <si>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</si>
  <si>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</si>
  <si>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</si>
  <si>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</si>
  <si>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</si>
  <si>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</si>
  <si>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</si>
  <si>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</si>
  <si>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</si>
  <si>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</si>
  <si>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</si>
  <si>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</si>
  <si>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</si>
  <si>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</si>
  <si>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</si>
  <si>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</si>
  <si>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</si>
  <si>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</si>
  <si>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</si>
  <si>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</si>
  <si>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</si>
  <si>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</si>
  <si>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</si>
  <si>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</si>
  <si>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</si>
  <si>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</si>
  <si>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</si>
  <si>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</si>
  <si>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</si>
  <si>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</si>
  <si>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</si>
  <si>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</si>
  <si>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</si>
  <si>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</si>
  <si>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</si>
  <si>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</si>
  <si>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</si>
  <si>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</si>
  <si>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</si>
  <si>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</si>
  <si>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</si>
  <si>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</si>
  <si>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</si>
  <si>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</si>
  <si>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</si>
  <si>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</si>
  <si>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Slovene</t>
  </si>
  <si>
    <t>Atraktivnost</t>
  </si>
  <si>
    <t>Učinkovitost</t>
  </si>
  <si>
    <t>Preglednost</t>
  </si>
  <si>
    <t>Vodljivost</t>
  </si>
  <si>
    <t>Stimulativnost</t>
  </si>
  <si>
    <t>Originalnost</t>
  </si>
  <si>
    <t>pragmatično kakovosti</t>
  </si>
  <si>
    <t>hedonsko kakovosti</t>
  </si>
  <si>
    <t>Swedish</t>
  </si>
  <si>
    <t>Hedoniska kvaliteter</t>
  </si>
  <si>
    <t>Pragmatiska kvaliteter</t>
  </si>
  <si>
    <t>Attraktivitet</t>
  </si>
  <si>
    <t>Aktualitet</t>
  </si>
  <si>
    <t>Stimulering</t>
  </si>
  <si>
    <t>Effektivitet</t>
  </si>
  <si>
    <t>Tydlighet</t>
  </si>
  <si>
    <t>Pålitlighet</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</si>
  <si>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</si>
  <si>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</si>
  <si>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</si>
  <si>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</si>
  <si>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</si>
  <si>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</si>
  <si>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</si>
  <si>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</si>
  <si>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</si>
  <si>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</si>
  <si>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</si>
  <si>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</si>
  <si>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</si>
  <si>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</si>
  <si>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</si>
  <si>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</si>
  <si>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</si>
  <si>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</si>
  <si>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</si>
  <si>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</si>
  <si>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</si>
  <si>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</si>
  <si>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</si>
  <si>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</si>
  <si>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</si>
  <si>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</si>
  <si>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</si>
  <si>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</si>
  <si>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</si>
  <si>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</si>
  <si>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</si>
  <si>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</si>
  <si>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</si>
  <si>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</si>
  <si>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</si>
  <si>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</si>
  <si>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</si>
  <si>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</si>
  <si>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</si>
  <si>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</si>
  <si>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</si>
  <si>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</si>
  <si>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</si>
  <si>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</si>
  <si>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</si>
  <si>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</si>
  <si>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</si>
  <si>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</si>
  <si>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</si>
  <si>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</si>
  <si>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</si>
  <si>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ενοχλητικό</t>
  </si>
  <si>
    <t>απολαυστικό</t>
  </si>
  <si>
    <t>δυσνόητο</t>
  </si>
  <si>
    <t>κατανοητό</t>
  </si>
  <si>
    <t>δημιουργικό</t>
  </si>
  <si>
    <t>αναποτελεσματικό</t>
  </si>
  <si>
    <t>εύκολο στη μάθηση</t>
  </si>
  <si>
    <t>δύσκολο στη μάθηση</t>
  </si>
  <si>
    <t>πολύτιμο</t>
  </si>
  <si>
    <t>υποδεέστερο</t>
  </si>
  <si>
    <t>βαρετό</t>
  </si>
  <si>
    <t>συναρπαστικό</t>
  </si>
  <si>
    <t>αδιάφορο</t>
  </si>
  <si>
    <t>ενδιαφέρον</t>
  </si>
  <si>
    <t>απρόβλεπτο</t>
  </si>
  <si>
    <t>προβλέψιμο</t>
  </si>
  <si>
    <t>γρήγορο</t>
  </si>
  <si>
    <t>αργό</t>
  </si>
  <si>
    <t>εφευρετικό</t>
  </si>
  <si>
    <t>συμβατικό</t>
  </si>
  <si>
    <t>παρελκυστικό</t>
  </si>
  <si>
    <t>υποστηρικτικό</t>
  </si>
  <si>
    <t>καλό</t>
  </si>
  <si>
    <t>κακό</t>
  </si>
  <si>
    <t>περίπλοκο</t>
  </si>
  <si>
    <t>εύκολο</t>
  </si>
  <si>
    <t>αντιπαθητικό</t>
  </si>
  <si>
    <t>συμπαθητικό</t>
  </si>
  <si>
    <t>συνηθισμένο</t>
  </si>
  <si>
    <t>πρωτοπόρο</t>
  </si>
  <si>
    <t>δυσάρεστο</t>
  </si>
  <si>
    <t>ευχάριστο</t>
  </si>
  <si>
    <t>ασφαλές</t>
  </si>
  <si>
    <t>ανασφαλές</t>
  </si>
  <si>
    <t>ενθαρρυντικό</t>
  </si>
  <si>
    <t>αποθαρρυντικό</t>
  </si>
  <si>
    <t>ανταποκρίνεται στις προσδοκίες</t>
  </si>
  <si>
    <t>δεν ανταποκρίνεται στις προσδοκίες</t>
  </si>
  <si>
    <t>ανεπαρκές</t>
  </si>
  <si>
    <t>επαρκές</t>
  </si>
  <si>
    <t>σαφές</t>
  </si>
  <si>
    <t>μπερδεμένο</t>
  </si>
  <si>
    <t>μη πρακτικό</t>
  </si>
  <si>
    <t>πρακτικό</t>
  </si>
  <si>
    <t>οργανωμένο</t>
  </si>
  <si>
    <t>ανοργάνωτο</t>
  </si>
  <si>
    <t>ελκυστικό</t>
  </si>
  <si>
    <t>απωθητικό</t>
  </si>
  <si>
    <t>φιλικό</t>
  </si>
  <si>
    <t>εχθρικό</t>
  </si>
  <si>
    <t>συντηρητικό</t>
  </si>
  <si>
    <t>καινοτόμο</t>
  </si>
  <si>
    <t>Greek</t>
  </si>
  <si>
    <t>ελκυστικότητα</t>
  </si>
  <si>
    <t>Ευκρίνεια</t>
  </si>
  <si>
    <t>Αποδοτικότητα</t>
  </si>
  <si>
    <t>Αξιοπιστία</t>
  </si>
  <si>
    <t>Διέγερση</t>
  </si>
  <si>
    <t>Καινοτομία</t>
  </si>
  <si>
    <t>ρεαλιστική ποιότητα</t>
  </si>
  <si>
    <t>ηδονική ποιότητας</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</si>
  <si>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</si>
  <si>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</si>
  <si>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</si>
  <si>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</si>
  <si>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</si>
  <si>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</si>
  <si>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</si>
  <si>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</si>
  <si>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</si>
  <si>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</si>
  <si>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</si>
  <si>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</si>
  <si>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</si>
  <si>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</si>
  <si>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</si>
  <si>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</si>
  <si>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</si>
  <si>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</si>
  <si>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</si>
  <si>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</si>
  <si>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</si>
  <si>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</si>
  <si>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</si>
  <si>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</si>
  <si>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</si>
  <si>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</si>
  <si>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</si>
  <si>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</si>
  <si>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</si>
  <si>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</si>
  <si>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</si>
  <si>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</si>
  <si>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</si>
  <si>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</si>
  <si>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</si>
  <si>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</si>
  <si>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</si>
  <si>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</si>
  <si>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</si>
  <si>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</si>
  <si>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</si>
  <si>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</si>
  <si>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</si>
  <si>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</si>
  <si>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</si>
  <si>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</si>
  <si>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</si>
  <si>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</si>
  <si>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</si>
  <si>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</si>
  <si>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</si>
  <si>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</si>
  <si>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</si>
  <si>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</si>
  <si>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</si>
  <si>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Oryginalność</t>
  </si>
  <si>
    <t>Poziom stymulacji</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</si>
  <si>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</si>
  <si>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</si>
  <si>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</si>
  <si>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</si>
  <si>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</si>
  <si>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</si>
  <si>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</si>
  <si>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</si>
  <si>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</si>
  <si>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</si>
  <si>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</si>
  <si>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</si>
  <si>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</si>
  <si>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</si>
  <si>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</si>
  <si>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</si>
  <si>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</si>
  <si>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</si>
  <si>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</si>
  <si>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</si>
  <si>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</si>
  <si>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</si>
  <si>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</si>
  <si>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</si>
  <si>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</si>
  <si>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</si>
  <si>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</si>
  <si>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</si>
  <si>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</si>
  <si>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</si>
  <si>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</si>
  <si>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</si>
  <si>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</si>
  <si>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</si>
  <si>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</si>
  <si>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</si>
  <si>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</si>
  <si>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</si>
  <si>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</si>
  <si>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</si>
  <si>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</si>
  <si>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</si>
  <si>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</si>
  <si>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</si>
  <si>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</si>
  <si>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</si>
  <si>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</si>
  <si>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</si>
  <si>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</si>
  <si>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</si>
  <si>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</si>
  <si>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</si>
  <si>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</si>
  <si>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</si>
  <si>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</si>
  <si>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</si>
  <si>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</si>
  <si>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</si>
  <si>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</si>
  <si>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</si>
  <si>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</si>
  <si>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</si>
  <si>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</si>
  <si>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</si>
  <si>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Apporte de la valeur</t>
  </si>
  <si>
    <t>Peu de valeur ajoutée</t>
  </si>
  <si>
    <t>Rigide</t>
  </si>
  <si>
    <t>Facilitant</t>
  </si>
  <si>
    <t>Attractif</t>
  </si>
  <si>
    <t>Habituel</t>
  </si>
  <si>
    <t>Avant-gardiste</t>
  </si>
  <si>
    <t>Sécurisant</t>
  </si>
  <si>
    <t>Insécurisant</t>
  </si>
  <si>
    <t>Déroutant</t>
  </si>
  <si>
    <t>Inamical</t>
  </si>
  <si>
    <t>Appropriation simple</t>
  </si>
  <si>
    <t>Appropriation compliquée</t>
  </si>
  <si>
    <t>引起好感的</t>
  </si>
  <si>
    <t>Bulgarian</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</si>
  <si>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</si>
  <si>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</si>
  <si>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</si>
  <si>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</si>
  <si>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</si>
  <si>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</si>
  <si>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</si>
  <si>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</si>
  <si>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</si>
  <si>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</si>
  <si>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</si>
  <si>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</si>
  <si>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</si>
  <si>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</si>
  <si>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</si>
  <si>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</si>
  <si>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</si>
  <si>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</si>
  <si>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</si>
  <si>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</si>
  <si>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</si>
  <si>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</si>
  <si>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</si>
  <si>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</si>
  <si>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</si>
  <si>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</si>
  <si>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</si>
  <si>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</si>
  <si>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</si>
  <si>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</si>
  <si>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</si>
  <si>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</si>
  <si>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</si>
  <si>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</si>
  <si>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</si>
  <si>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</si>
  <si>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</si>
  <si>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</si>
  <si>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</si>
  <si>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</si>
  <si>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</si>
  <si>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</si>
  <si>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</si>
  <si>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</si>
  <si>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</si>
  <si>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дразнещ</t>
  </si>
  <si>
    <t>помагащ</t>
  </si>
  <si>
    <t>Атрактивност</t>
  </si>
  <si>
    <t>Ефикастност</t>
  </si>
  <si>
    <t>Лесен за учене</t>
  </si>
  <si>
    <t>Контролируемост</t>
  </si>
  <si>
    <t>Стимулация</t>
  </si>
  <si>
    <t>Новаторство</t>
  </si>
  <si>
    <t>Enter the data concerning the importance of the scales below!</t>
  </si>
  <si>
    <t>Calculated relative importance</t>
  </si>
  <si>
    <t>SUM</t>
  </si>
  <si>
    <t>KPI</t>
  </si>
  <si>
    <t>UEQ Scales (Mean and Variance)</t>
  </si>
  <si>
    <t>Covar^2</t>
  </si>
  <si>
    <t>Sum</t>
  </si>
  <si>
    <t>Lambda2</t>
  </si>
  <si>
    <t>Lambda1</t>
  </si>
  <si>
    <r>
      <rPr>
        <b/>
        <sz val="16"/>
        <color theme="1"/>
        <rFont val="Calibri"/>
        <family val="2"/>
        <scheme val="minor"/>
      </rPr>
      <t xml:space="preserve">Correlations of the items per scale and reliability coefficients </t>
    </r>
    <r>
      <rPr>
        <sz val="11"/>
        <color theme="1"/>
        <rFont val="Calibri"/>
        <family val="2"/>
        <scheme val="minor"/>
      </rPr>
      <t xml:space="preserve">
Items that belong to the same scale should show in general a high correaltion. 
Here you can find the correaltions of the items in a scale and some common coefficients, Cronbachs Alpha and Guttmans Lambda2, that are typically used to estimate reliability of a scale.</t>
    </r>
    <r>
      <rPr>
        <sz val="11"/>
        <color theme="1"/>
        <rFont val="Arial"/>
        <family val="2"/>
      </rPr>
      <t xml:space="preserve">
</t>
    </r>
  </si>
  <si>
    <r>
      <rPr>
        <b/>
        <sz val="16"/>
        <color theme="1"/>
        <rFont val="Calibri"/>
        <family val="2"/>
        <scheme val="minor"/>
      </rPr>
      <t>Guttmans Lambda2 coefficient</t>
    </r>
    <r>
      <rPr>
        <sz val="11"/>
        <color theme="1"/>
        <rFont val="Calibri"/>
        <family val="2"/>
        <scheme val="minor"/>
      </rPr>
      <t xml:space="preserve">
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r>
  </si>
  <si>
    <t>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</si>
  <si>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The data analysis tool is delivered with some example data in this work sheet. Simply delete them before you enter your data here.</t>
    </r>
  </si>
  <si>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t>
    </r>
    <r>
      <rPr>
        <i/>
        <sz val="11"/>
        <rFont val="Calibri"/>
        <family val="2"/>
        <scheme val="minor"/>
      </rPr>
      <t>Sample_Size</t>
    </r>
    <r>
      <rPr>
        <sz val="11"/>
        <rFont val="Calibri"/>
        <family val="2"/>
        <scheme val="minor"/>
      </rPr>
      <t xml:space="preserve"> helps you to decide how many data you would need to achieve a certain width of the confidence intervall.
</t>
    </r>
    <r>
      <rPr>
        <b/>
        <sz val="16"/>
        <rFont val="Calibri"/>
        <family val="2"/>
        <scheme val="minor"/>
      </rPr>
      <t xml:space="preserve">
</t>
    </r>
  </si>
  <si>
    <r>
      <rPr>
        <b/>
        <sz val="16"/>
        <color theme="1"/>
        <rFont val="Calibri"/>
        <family val="2"/>
        <scheme val="minor"/>
      </rPr>
      <t xml:space="preserve">Distribution of Answers per Item </t>
    </r>
    <r>
      <rPr>
        <sz val="11"/>
        <color theme="1"/>
        <rFont val="Calibri"/>
        <family val="2"/>
        <scheme val="minor"/>
      </rPr>
      <t xml:space="preserve">
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r>
  </si>
  <si>
    <t>STD</t>
  </si>
  <si>
    <r>
      <rPr>
        <sz val="16"/>
        <color theme="1"/>
        <rFont val="Calibri"/>
        <family val="2"/>
        <scheme val="minor"/>
      </rPr>
      <t>KPI Calculation</t>
    </r>
    <r>
      <rPr>
        <sz val="11"/>
        <color theme="1"/>
        <rFont val="Calibri"/>
        <family val="2"/>
        <scheme val="minor"/>
      </rPr>
      <t xml:space="preserve">
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r>
  </si>
  <si>
    <t>Confidence:</t>
  </si>
  <si>
    <t xml:space="preserve">Scale means per person </t>
  </si>
  <si>
    <t>Nr</t>
  </si>
  <si>
    <r>
      <rPr>
        <b/>
        <i/>
        <u/>
        <sz val="12"/>
        <color theme="1"/>
        <rFont val="Calibri"/>
        <family val="2"/>
        <scheme val="minor"/>
      </rPr>
      <t>The tool contains the following work sheets:</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Here you can enter the raw data of your evaluation. </t>
    </r>
    <r>
      <rPr>
        <b/>
        <sz val="11"/>
        <color rgb="FFFF0000"/>
        <rFont val="Calibri"/>
        <family val="2"/>
        <scheme val="minor"/>
      </rPr>
      <t>This is the only work sheet that you need to modify. Do not change the content of the other work sheets, you may destroy unintentionally some of the formulas in the cells!</t>
    </r>
    <r>
      <rPr>
        <sz val="11"/>
        <color theme="1"/>
        <rFont val="Calibri"/>
        <family val="2"/>
        <scheme val="minor"/>
      </rPr>
      <t xml:space="preserve">
</t>
    </r>
    <r>
      <rPr>
        <b/>
        <sz val="11"/>
        <color theme="1"/>
        <rFont val="Calibri"/>
        <family val="2"/>
        <scheme val="minor"/>
      </rPr>
      <t>DT:</t>
    </r>
    <r>
      <rPr>
        <sz val="11"/>
        <color theme="1"/>
        <rFont val="Calibri"/>
        <family val="2"/>
        <scheme val="minor"/>
      </rPr>
      <t xml:space="preserve">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Answer_Distributions:</t>
    </r>
    <r>
      <rPr>
        <sz val="11"/>
        <color theme="1"/>
        <rFont val="Calibri"/>
        <family val="2"/>
        <scheme val="minor"/>
      </rPr>
      <t xml:space="preserve"> Here you can see the distributions of the answers (values 1 to 7) for the single items. This can help to find items that show a ploarization of opinions, i.e. where many negative and many positive answers can be found.
</t>
    </r>
    <r>
      <rPr>
        <b/>
        <sz val="11"/>
        <color theme="1"/>
        <rFont val="Calibri"/>
        <family val="2"/>
        <scheme val="minor"/>
      </rPr>
      <t>Scale_Consistency:</t>
    </r>
    <r>
      <rPr>
        <sz val="11"/>
        <color theme="1"/>
        <rFont val="Calibri"/>
        <family val="2"/>
        <scheme val="minor"/>
      </rPr>
      <t xml:space="preserve">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You may want to remove these data before you calculate the results.
</t>
    </r>
    <r>
      <rPr>
        <b/>
        <sz val="11"/>
        <color theme="1"/>
        <rFont val="Calibri"/>
        <family val="2"/>
        <scheme val="minor"/>
      </rPr>
      <t>Sample_Size:</t>
    </r>
    <r>
      <rPr>
        <sz val="11"/>
        <color theme="1"/>
        <rFont val="Calibri"/>
        <family val="2"/>
        <scheme val="minor"/>
      </rPr>
      <t xml:space="preserve"> If you observe big error bars concerning the scale means you may ask yourself if you need to collect additional data. This sheet helps you to estimate how many data you need in order to reach a certain precision.
</t>
    </r>
    <r>
      <rPr>
        <b/>
        <sz val="11"/>
        <color theme="1"/>
        <rFont val="Calibri"/>
        <family val="2"/>
        <scheme val="minor"/>
      </rPr>
      <t xml:space="preserve">KPI_Calculation: </t>
    </r>
    <r>
      <rPr>
        <sz val="11"/>
        <color theme="1"/>
        <rFont val="Calibri"/>
        <family val="2"/>
        <scheme val="minor"/>
      </rPr>
      <t xml:space="preserve">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Please do not modify date in this sheet.</t>
    </r>
  </si>
  <si>
    <r>
      <rPr>
        <b/>
        <sz val="11"/>
        <color rgb="FFFF0000"/>
        <rFont val="Calibri"/>
        <family val="2"/>
        <scheme val="minor"/>
      </rPr>
      <t xml:space="preserve">Please Note: </t>
    </r>
    <r>
      <rPr>
        <sz val="11"/>
        <color rgb="FFFF0000"/>
        <rFont val="Calibri"/>
        <family val="2"/>
        <scheme val="minor"/>
      </rPr>
      <t>Changing the language will show the UEQ items and the UEQ dimensions in the selected language. All other texts will remain in English.</t>
    </r>
  </si>
  <si>
    <r>
      <rPr>
        <b/>
        <sz val="18"/>
        <color theme="1"/>
        <rFont val="Calibri"/>
        <family val="2"/>
        <scheme val="minor"/>
      </rPr>
      <t>Data Analysis Tool</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</si>
  <si>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</si>
  <si>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</si>
  <si>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</si>
  <si>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</si>
  <si>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</si>
  <si>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</si>
  <si>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</si>
  <si>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</si>
  <si>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</si>
  <si>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</si>
  <si>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</si>
  <si>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</si>
  <si>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</si>
  <si>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</si>
  <si>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</si>
  <si>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</si>
  <si>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</si>
  <si>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</si>
  <si>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</si>
  <si>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</si>
  <si>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</si>
  <si>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</si>
  <si>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</si>
  <si>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</si>
  <si>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</si>
  <si>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</si>
  <si>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</si>
  <si>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</si>
  <si>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</si>
  <si>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</si>
  <si>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</si>
  <si>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</si>
  <si>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</si>
  <si>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</si>
  <si>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</si>
  <si>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</si>
  <si>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</si>
  <si>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</si>
  <si>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</si>
  <si>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</si>
  <si>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</si>
  <si>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</si>
  <si>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</si>
  <si>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</si>
  <si>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</si>
  <si>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</si>
  <si>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</si>
  <si>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</si>
  <si>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</si>
  <si>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</si>
  <si>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</si>
  <si>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</si>
  <si>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</si>
  <si>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</si>
  <si>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</si>
  <si>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</si>
  <si>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</si>
  <si>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</si>
  <si>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</si>
  <si>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</si>
  <si>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</si>
  <si>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</si>
  <si>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</si>
  <si>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</si>
  <si>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</si>
  <si>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</si>
  <si>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</si>
  <si>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</si>
  <si>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</si>
  <si>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</si>
  <si>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</si>
  <si>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</si>
  <si>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</si>
  <si>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</si>
  <si>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</si>
  <si>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</si>
  <si>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</si>
  <si>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</si>
  <si>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</si>
  <si>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</si>
  <si>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</si>
  <si>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</si>
  <si>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</si>
  <si>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</si>
  <si>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</si>
  <si>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</si>
  <si>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</si>
  <si>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</si>
  <si>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</si>
  <si>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</si>
  <si>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</si>
  <si>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</si>
  <si>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</si>
  <si>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</si>
  <si>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</si>
  <si>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</si>
  <si>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</si>
  <si>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</si>
  <si>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</si>
  <si>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</si>
  <si>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</si>
  <si>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</si>
  <si>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</si>
  <si>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</si>
  <si>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</si>
  <si>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</si>
  <si>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Kualiti yang berguna</t>
  </si>
  <si>
    <t>Kualiti Kesenangan</t>
  </si>
  <si>
    <t>Pendorongan</t>
  </si>
  <si>
    <t>Terdapat kebaharuan</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</si>
  <si>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</si>
  <si>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</si>
  <si>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</si>
  <si>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</si>
  <si>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</si>
  <si>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</si>
  <si>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</si>
  <si>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</si>
  <si>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</si>
  <si>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</si>
  <si>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</si>
  <si>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</si>
  <si>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</si>
  <si>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</si>
  <si>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</si>
  <si>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</si>
  <si>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</si>
  <si>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</si>
  <si>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</si>
  <si>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</si>
  <si>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</si>
  <si>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</si>
  <si>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</si>
  <si>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</si>
  <si>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</si>
  <si>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</si>
  <si>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</si>
  <si>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</si>
  <si>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</si>
  <si>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</si>
  <si>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</si>
  <si>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</si>
  <si>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</si>
  <si>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</si>
  <si>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</si>
  <si>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</si>
  <si>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</si>
  <si>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</si>
  <si>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</si>
  <si>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</si>
  <si>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</si>
  <si>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</si>
  <si>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</si>
  <si>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</si>
  <si>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</si>
  <si>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</si>
  <si>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</si>
  <si>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</si>
  <si>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</si>
  <si>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</si>
  <si>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</si>
  <si>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t>آزاردهنده</t>
  </si>
  <si>
    <t>شورانگیز</t>
  </si>
  <si>
    <t>مکفی</t>
  </si>
  <si>
    <t>غیرکاربردی</t>
  </si>
  <si>
    <t>جلب توجه کننده</t>
  </si>
  <si>
    <t>جلب توجه نمی کند</t>
  </si>
  <si>
    <t>محافظه کارانه</t>
  </si>
  <si>
    <t>انگیزش</t>
  </si>
  <si>
    <t>نوآوری</t>
  </si>
  <si>
    <t xml:space="preserve">Conf. Int. Alpha (5%) </t>
  </si>
  <si>
    <r>
      <t xml:space="preserve">Cronbachs Alpha-Coefficient
</t>
    </r>
    <r>
      <rPr>
        <sz val="11"/>
        <color theme="1"/>
        <rFont val="Calibri"/>
        <family val="2"/>
        <scheme val="minor"/>
      </rPr>
      <t>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r>
  </si>
  <si>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</si>
  <si>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</si>
  <si>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</si>
  <si>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</si>
  <si>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</si>
  <si>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</si>
  <si>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</si>
  <si>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</si>
  <si>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</si>
  <si>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</si>
  <si>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</si>
  <si>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</si>
  <si>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</si>
  <si>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</si>
  <si>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</si>
  <si>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</si>
  <si>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</si>
  <si>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</si>
  <si>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</si>
  <si>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</si>
  <si>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</si>
  <si>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</si>
  <si>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</si>
  <si>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</si>
  <si>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</si>
  <si>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</si>
  <si>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</si>
  <si>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</si>
  <si>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</si>
  <si>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</si>
  <si>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</si>
  <si>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</si>
  <si>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</si>
  <si>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</si>
  <si>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</si>
  <si>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</si>
  <si>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</si>
  <si>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</si>
  <si>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</si>
  <si>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</si>
  <si>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</si>
  <si>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</si>
  <si>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</si>
  <si>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</si>
  <si>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</si>
  <si>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</si>
  <si>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</si>
  <si>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</si>
  <si>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</si>
  <si>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</si>
  <si>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</si>
  <si>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</si>
  <si>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</si>
  <si>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</si>
  <si>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</si>
  <si>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</si>
  <si>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</si>
  <si>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</si>
  <si>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</si>
  <si>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</si>
  <si>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</si>
  <si>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Skala</t>
  </si>
  <si>
    <t>Std.Dev.</t>
  </si>
  <si>
    <t>Confidence Interval</t>
  </si>
  <si>
    <t>Importance Ratings: Mean and Standard Deviation</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</si>
  <si>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t>
    </r>
    <r>
      <rPr>
        <b/>
        <sz val="11"/>
        <rFont val="Calibri"/>
        <family val="2"/>
        <scheme val="minor"/>
      </rPr>
      <t xml:space="preserve">
</t>
    </r>
    <r>
      <rPr>
        <sz val="11"/>
        <rFont val="Calibri"/>
        <family val="2"/>
        <scheme val="minor"/>
      </rPr>
      <t xml:space="preserve">Values between -0.8and 0.8 represent a more or less </t>
    </r>
    <r>
      <rPr>
        <i/>
        <sz val="11"/>
        <rFont val="Calibri"/>
        <family val="2"/>
        <scheme val="minor"/>
      </rPr>
      <t>neutral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r>
  </si>
  <si>
    <t>Danish</t>
  </si>
  <si>
    <t>Norwegian</t>
  </si>
  <si>
    <t>kedeligt</t>
  </si>
  <si>
    <t>fornøjeligt</t>
  </si>
  <si>
    <t>uforståelige</t>
  </si>
  <si>
    <t>forståelige</t>
  </si>
  <si>
    <t>kedelig</t>
  </si>
  <si>
    <t>nemme at lære</t>
  </si>
  <si>
    <t>svære at lære</t>
  </si>
  <si>
    <t>værdifulde</t>
  </si>
  <si>
    <t>ringe</t>
  </si>
  <si>
    <t>kedelige</t>
  </si>
  <si>
    <t>spændende</t>
  </si>
  <si>
    <t>uinteressante</t>
  </si>
  <si>
    <t>uforudsigelige</t>
  </si>
  <si>
    <t>forudsigelige</t>
  </si>
  <si>
    <t>hurtigt</t>
  </si>
  <si>
    <t>langsomt</t>
  </si>
  <si>
    <t>opfindsom</t>
  </si>
  <si>
    <t>traditionsbunden</t>
  </si>
  <si>
    <t>hindrende</t>
  </si>
  <si>
    <t>understøttende</t>
  </si>
  <si>
    <t>godt</t>
  </si>
  <si>
    <t>dårligt</t>
  </si>
  <si>
    <t>indviklede</t>
  </si>
  <si>
    <t>nemme</t>
  </si>
  <si>
    <t>frastødende</t>
  </si>
  <si>
    <t>tiltalende</t>
  </si>
  <si>
    <t>sædvanlig</t>
  </si>
  <si>
    <t>avanceret</t>
  </si>
  <si>
    <t>ubehageligt</t>
  </si>
  <si>
    <t>behageligt</t>
  </si>
  <si>
    <t>sikre</t>
  </si>
  <si>
    <t>usikre</t>
  </si>
  <si>
    <t>motiverende</t>
  </si>
  <si>
    <t>demotiverende</t>
  </si>
  <si>
    <t>på højde med forventningerne</t>
  </si>
  <si>
    <t>ikke på højde med forventningerne</t>
  </si>
  <si>
    <t>ineffektivt</t>
  </si>
  <si>
    <t>ydedygtigt</t>
  </si>
  <si>
    <t>tydelige</t>
  </si>
  <si>
    <t>forvirrende</t>
  </si>
  <si>
    <t>upraktisk</t>
  </si>
  <si>
    <t>praktisk</t>
  </si>
  <si>
    <t>organiseret</t>
  </si>
  <si>
    <t>rodet</t>
  </si>
  <si>
    <t>attraktive</t>
  </si>
  <si>
    <t>unattraktive</t>
  </si>
  <si>
    <t>venligt</t>
  </si>
  <si>
    <t>uvenligt</t>
  </si>
  <si>
    <t>Tiltrækningskraft</t>
  </si>
  <si>
    <t>Ydeevne</t>
  </si>
  <si>
    <t>Klarhed</t>
  </si>
  <si>
    <t>Pålidelighed</t>
  </si>
  <si>
    <t>Nyhedsværdi</t>
  </si>
  <si>
    <t>Klarhet</t>
  </si>
  <si>
    <t>Pålitelighet</t>
  </si>
  <si>
    <t>Motivasjon</t>
  </si>
  <si>
    <t>Nyhet</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</si>
  <si>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</si>
  <si>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</si>
  <si>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</si>
  <si>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</si>
  <si>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</si>
  <si>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</si>
  <si>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</si>
  <si>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</si>
  <si>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</si>
  <si>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</si>
  <si>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</si>
  <si>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</si>
  <si>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</si>
  <si>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</si>
  <si>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</si>
  <si>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</si>
  <si>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</si>
  <si>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</si>
  <si>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</si>
  <si>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</si>
  <si>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</si>
  <si>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</si>
  <si>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</si>
  <si>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</si>
  <si>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</si>
  <si>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</si>
  <si>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</si>
  <si>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</si>
  <si>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</si>
  <si>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</si>
  <si>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</si>
  <si>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</si>
  <si>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</si>
  <si>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</si>
  <si>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</si>
  <si>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Finnish</t>
  </si>
  <si>
    <t>Hungarian</t>
  </si>
  <si>
    <t>Croatian</t>
  </si>
  <si>
    <t>Bosnian</t>
  </si>
  <si>
    <t>Hebrew</t>
  </si>
  <si>
    <t>Arabic</t>
  </si>
  <si>
    <t>Bengali</t>
  </si>
  <si>
    <t>Kannada</t>
  </si>
  <si>
    <t>Marathi</t>
  </si>
  <si>
    <t>Tamil</t>
  </si>
  <si>
    <t>ärsyttävä</t>
  </si>
  <si>
    <t>nautittava</t>
  </si>
  <si>
    <t>vaikeasti ymmärrettävää</t>
  </si>
  <si>
    <t>helposti ymmärrettävää</t>
  </si>
  <si>
    <t>luova</t>
  </si>
  <si>
    <t>tylsä</t>
  </si>
  <si>
    <t>helposti opittavaa</t>
  </si>
  <si>
    <t>vaikeasti opittavaa</t>
  </si>
  <si>
    <t>arvokasta</t>
  </si>
  <si>
    <t>vähäarvoista</t>
  </si>
  <si>
    <t>pitkäveteistä</t>
  </si>
  <si>
    <t>jännittävää</t>
  </si>
  <si>
    <t>yksitoikkoista</t>
  </si>
  <si>
    <t>kiinnostavaa</t>
  </si>
  <si>
    <t>arvaamatonta</t>
  </si>
  <si>
    <t>ennakoitavaa</t>
  </si>
  <si>
    <t>nopea</t>
  </si>
  <si>
    <t>hidas</t>
  </si>
  <si>
    <t>kekseliäs</t>
  </si>
  <si>
    <t>perinteinen</t>
  </si>
  <si>
    <t>vaikeuttavaa</t>
  </si>
  <si>
    <t>tukevaa</t>
  </si>
  <si>
    <t>hyvä</t>
  </si>
  <si>
    <t>huono</t>
  </si>
  <si>
    <t>monimutkaista</t>
  </si>
  <si>
    <t>helppoa</t>
  </si>
  <si>
    <t>vastenmielinen</t>
  </si>
  <si>
    <t>houkutteleva</t>
  </si>
  <si>
    <t>tavanomainen</t>
  </si>
  <si>
    <t>huippulaatuinen</t>
  </si>
  <si>
    <t>epämiellyttävä</t>
  </si>
  <si>
    <t>miellyttävä</t>
  </si>
  <si>
    <t>turvallista</t>
  </si>
  <si>
    <t>ei turvallista</t>
  </si>
  <si>
    <t>motivoivaa</t>
  </si>
  <si>
    <t>ei-innostavaa</t>
  </si>
  <si>
    <t>odotuksiani vastaavaa</t>
  </si>
  <si>
    <t>odotuksiani vastaamatonta</t>
  </si>
  <si>
    <t>tehoton</t>
  </si>
  <si>
    <t>tehokas</t>
  </si>
  <si>
    <t>selkeätä</t>
  </si>
  <si>
    <t>sekavaa</t>
  </si>
  <si>
    <t>epäkäytännöllinen</t>
  </si>
  <si>
    <t>käytännöllinen</t>
  </si>
  <si>
    <t>järjestelmällinen</t>
  </si>
  <si>
    <t>sekainen</t>
  </si>
  <si>
    <t>viehättävä</t>
  </si>
  <si>
    <t>käyttökelpoinen</t>
  </si>
  <si>
    <t>vahingollinen</t>
  </si>
  <si>
    <t>vanhoillinen</t>
  </si>
  <si>
    <t>innovatiivinen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</si>
  <si>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</si>
  <si>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</si>
  <si>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</si>
  <si>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</si>
  <si>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</si>
  <si>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</si>
  <si>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</si>
  <si>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</si>
  <si>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</si>
  <si>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</si>
  <si>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</si>
  <si>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</si>
  <si>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</si>
  <si>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</si>
  <si>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</si>
  <si>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</si>
  <si>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</si>
  <si>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</si>
  <si>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</si>
  <si>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</si>
  <si>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</si>
  <si>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</si>
  <si>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</si>
  <si>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</si>
  <si>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</si>
  <si>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</si>
  <si>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</si>
  <si>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</si>
  <si>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</si>
  <si>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</si>
  <si>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</si>
  <si>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</si>
  <si>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</si>
  <si>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</si>
  <si>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</si>
  <si>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</si>
  <si>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</si>
  <si>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</si>
  <si>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</si>
  <si>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</si>
  <si>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</si>
  <si>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</si>
  <si>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</si>
  <si>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</si>
  <si>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</si>
  <si>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</si>
  <si>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</si>
  <si>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</si>
  <si>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</si>
  <si>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</si>
  <si>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</si>
  <si>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dosadan</t>
  </si>
  <si>
    <t>zanimljiv</t>
  </si>
  <si>
    <t>nerazumljivi</t>
  </si>
  <si>
    <t>razumljivi</t>
  </si>
  <si>
    <t>dosadni</t>
  </si>
  <si>
    <t>uzbudljivi</t>
  </si>
  <si>
    <t>nezanimljivi</t>
  </si>
  <si>
    <t>zanimljivi</t>
  </si>
  <si>
    <t>brz</t>
  </si>
  <si>
    <t>spor</t>
  </si>
  <si>
    <t>dobar</t>
  </si>
  <si>
    <t>loš</t>
  </si>
  <si>
    <t>jednostavni</t>
  </si>
  <si>
    <t>privlačan</t>
  </si>
  <si>
    <t>neprijatan</t>
  </si>
  <si>
    <t>prijatan</t>
  </si>
  <si>
    <t>motivirajući</t>
  </si>
  <si>
    <t>demotivirajući</t>
  </si>
  <si>
    <t>ne ispunjavaju očekivanja</t>
  </si>
  <si>
    <t>neučinkovit</t>
  </si>
  <si>
    <t>jasni</t>
  </si>
  <si>
    <t>zbunjujući</t>
  </si>
  <si>
    <t>nepraktičan</t>
  </si>
  <si>
    <t>praktičan</t>
  </si>
  <si>
    <t>organiziran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</si>
  <si>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</si>
  <si>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</si>
  <si>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</si>
  <si>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</si>
  <si>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</si>
  <si>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</si>
  <si>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</si>
  <si>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</si>
  <si>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</si>
  <si>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</si>
  <si>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</si>
  <si>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</si>
  <si>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</si>
  <si>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</si>
  <si>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</si>
  <si>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</si>
  <si>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</si>
  <si>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</si>
  <si>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</si>
  <si>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</si>
  <si>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</si>
  <si>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</si>
  <si>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</si>
  <si>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</si>
  <si>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</si>
  <si>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</si>
  <si>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</si>
  <si>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</si>
  <si>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</si>
  <si>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</si>
  <si>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</si>
  <si>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</si>
  <si>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</si>
  <si>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</si>
  <si>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</si>
  <si>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</si>
  <si>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</si>
  <si>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</si>
  <si>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</si>
  <si>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</si>
  <si>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</si>
  <si>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</si>
  <si>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</si>
  <si>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</si>
  <si>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</si>
  <si>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</si>
  <si>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</si>
  <si>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</si>
  <si>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</si>
  <si>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</si>
  <si>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</si>
  <si>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</si>
  <si>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</si>
  <si>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</si>
  <si>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</si>
  <si>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</si>
  <si>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</si>
  <si>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</si>
  <si>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</si>
  <si>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</si>
  <si>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</si>
  <si>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</si>
  <si>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</si>
  <si>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</si>
  <si>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</si>
  <si>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</si>
  <si>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</si>
  <si>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</si>
  <si>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</si>
  <si>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</si>
  <si>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</si>
  <si>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</si>
  <si>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</si>
  <si>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</si>
  <si>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</si>
  <si>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</si>
  <si>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</si>
  <si>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</si>
  <si>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</si>
  <si>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</si>
  <si>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مزعج</t>
  </si>
  <si>
    <t>ممتع</t>
  </si>
  <si>
    <t>غير مفهوم</t>
  </si>
  <si>
    <t>مفهوم</t>
  </si>
  <si>
    <t>سهل التعلُّم</t>
  </si>
  <si>
    <t>صعب التعلُّم</t>
  </si>
  <si>
    <t>قيِّم</t>
  </si>
  <si>
    <t>متدني</t>
  </si>
  <si>
    <t>ممل</t>
  </si>
  <si>
    <t>مثير</t>
  </si>
  <si>
    <t>غير مثير للاهتمام</t>
  </si>
  <si>
    <t>مثير للاهتمام</t>
  </si>
  <si>
    <t>سريع</t>
  </si>
  <si>
    <t>بطيء</t>
  </si>
  <si>
    <t>جيد</t>
  </si>
  <si>
    <t>سيء</t>
  </si>
  <si>
    <t>معقَّد</t>
  </si>
  <si>
    <t>غير مريح</t>
  </si>
  <si>
    <t>مريح</t>
  </si>
  <si>
    <t>مشجِّع</t>
  </si>
  <si>
    <t>غير فعَّال</t>
  </si>
  <si>
    <t>فعَّال</t>
  </si>
  <si>
    <t>مُربك</t>
  </si>
  <si>
    <t>غير عملي</t>
  </si>
  <si>
    <t>عملي</t>
  </si>
  <si>
    <t>منظَّم</t>
  </si>
  <si>
    <t>مبعثر</t>
  </si>
  <si>
    <t> جذَّاب</t>
  </si>
  <si>
    <t>غير جذَّاب </t>
  </si>
  <si>
    <t>ودود</t>
  </si>
  <si>
    <t>غير ودود</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</si>
  <si>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</si>
  <si>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</si>
  <si>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</si>
  <si>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</si>
  <si>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</si>
  <si>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</si>
  <si>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</si>
  <si>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</si>
  <si>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</si>
  <si>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</si>
  <si>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</si>
  <si>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</si>
  <si>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</si>
  <si>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</si>
  <si>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</si>
  <si>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</si>
  <si>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</si>
  <si>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</si>
  <si>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</si>
  <si>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</si>
  <si>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</si>
  <si>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</si>
  <si>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</si>
  <si>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</si>
  <si>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</si>
  <si>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</si>
  <si>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</si>
  <si>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</si>
  <si>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</si>
  <si>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</si>
  <si>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</si>
  <si>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</si>
  <si>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</si>
  <si>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</si>
  <si>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</si>
  <si>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</si>
  <si>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</si>
  <si>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</si>
  <si>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</si>
  <si>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</si>
  <si>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</si>
  <si>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</si>
  <si>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</si>
  <si>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</si>
  <si>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</si>
  <si>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</si>
  <si>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</si>
  <si>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</si>
  <si>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</si>
  <si>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</si>
  <si>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</si>
  <si>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</si>
  <si>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</si>
  <si>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</si>
  <si>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</si>
  <si>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</si>
  <si>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</si>
  <si>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</si>
  <si>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</si>
  <si>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</si>
  <si>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</si>
  <si>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</si>
  <si>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</si>
  <si>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</si>
  <si>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</si>
  <si>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</si>
  <si>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</si>
  <si>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</si>
  <si>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</si>
  <si>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</si>
  <si>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</si>
  <si>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</si>
  <si>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</si>
  <si>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</si>
  <si>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</si>
  <si>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</si>
  <si>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</si>
  <si>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</si>
  <si>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</si>
  <si>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</si>
  <si>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</si>
  <si>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</si>
  <si>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</si>
  <si>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</si>
  <si>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</si>
  <si>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</si>
  <si>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</si>
  <si>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</si>
  <si>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</si>
  <si>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</si>
  <si>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</si>
  <si>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</si>
  <si>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</si>
  <si>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</si>
  <si>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</si>
  <si>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</si>
  <si>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</si>
  <si>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</si>
  <si>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</si>
  <si>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</si>
  <si>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</si>
  <si>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</si>
  <si>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</si>
  <si>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</si>
  <si>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</si>
  <si>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</si>
  <si>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</si>
  <si>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</si>
  <si>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</si>
  <si>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</si>
  <si>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</si>
  <si>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</si>
  <si>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</si>
  <si>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</si>
  <si>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</si>
  <si>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</si>
  <si>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</si>
  <si>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</si>
  <si>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</si>
  <si>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</si>
  <si>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</si>
  <si>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</si>
  <si>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</si>
  <si>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</si>
  <si>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</si>
  <si>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</si>
  <si>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</si>
  <si>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</si>
  <si>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</si>
  <si>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</si>
  <si>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</si>
  <si>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</si>
  <si>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</si>
  <si>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</si>
  <si>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</si>
  <si>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</si>
  <si>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</si>
  <si>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</si>
  <si>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</si>
  <si>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</si>
  <si>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</si>
  <si>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</si>
  <si>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</si>
  <si>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</si>
  <si>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</si>
  <si>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</si>
  <si>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</si>
  <si>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</si>
  <si>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</si>
  <si>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</si>
  <si>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</si>
  <si>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</si>
  <si>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</si>
  <si>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</si>
  <si>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</si>
  <si>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</si>
  <si>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</si>
  <si>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</si>
  <si>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</si>
  <si>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</si>
  <si>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</si>
  <si>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</si>
  <si>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</si>
  <si>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</si>
  <si>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</si>
  <si>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</si>
  <si>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</si>
  <si>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</si>
  <si>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</si>
  <si>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</si>
  <si>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</si>
  <si>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</si>
  <si>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</si>
  <si>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</si>
  <si>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</si>
  <si>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Miellyttävyys</t>
  </si>
  <si>
    <t>Tehokkuus</t>
  </si>
  <si>
    <t>Selkeys</t>
  </si>
  <si>
    <t>Toimintavarmuus</t>
  </si>
  <si>
    <t>Kannustavuus</t>
  </si>
  <si>
    <t>Uutuus</t>
  </si>
  <si>
    <t>Kellem</t>
  </si>
  <si>
    <t>Hatékonyság</t>
  </si>
  <si>
    <t>Áttekinthetőség</t>
  </si>
  <si>
    <t>Megbízhatóság</t>
  </si>
  <si>
    <t>Ösztönzés</t>
  </si>
  <si>
    <t>Újszerűség</t>
  </si>
  <si>
    <t>Privlačnost</t>
  </si>
  <si>
    <t>Razumljivost</t>
  </si>
  <si>
    <t>Pouzdanost</t>
  </si>
  <si>
    <t>Stimulacija</t>
  </si>
  <si>
    <t>Novina</t>
  </si>
  <si>
    <t>Efikasnost</t>
  </si>
  <si>
    <t>אטרקטיביות</t>
  </si>
  <si>
    <t>יעילות</t>
  </si>
  <si>
    <t xml:space="preserve"> בהירות</t>
  </si>
  <si>
    <t>מהימנות</t>
  </si>
  <si>
    <t>תמרוץ</t>
  </si>
  <si>
    <t>חידוש</t>
  </si>
  <si>
    <t>الجاذبية</t>
  </si>
  <si>
    <t>الكفاءة</t>
  </si>
  <si>
    <t>الوضوح</t>
  </si>
  <si>
    <t>القابلية للتحكُّم</t>
  </si>
  <si>
    <t>التحريك</t>
  </si>
  <si>
    <t>الحداثة</t>
  </si>
  <si>
    <t>আকর্ষণীয়তা</t>
  </si>
  <si>
    <t>দক্ষতা</t>
  </si>
  <si>
    <t>সুস্পষ্টতা</t>
  </si>
  <si>
    <t>নির্ভরতা</t>
  </si>
  <si>
    <t>উদ্দীপনা</t>
  </si>
  <si>
    <t>নূতনত্ব</t>
  </si>
  <si>
    <t>ಆಕರ್ಷಕವಾದ</t>
  </si>
  <si>
    <t>ದಕ್ಷತೆ</t>
  </si>
  <si>
    <t>ಪಾರದರ್ಶಕತೆ</t>
  </si>
  <si>
    <t>ಉತ್ತೇಜನ</t>
  </si>
  <si>
    <t xml:space="preserve">ಆಸರೆಯಾಗಿರುವುದು </t>
  </si>
  <si>
    <t>ಹೊಸತನ</t>
  </si>
  <si>
    <t>कार्यक्षमता</t>
  </si>
  <si>
    <t xml:space="preserve">सुस्पष्टता </t>
  </si>
  <si>
    <t>अवलंबित्व</t>
  </si>
  <si>
    <t>उत्तेजन</t>
  </si>
  <si>
    <t>नवलाईचीगोष्ट</t>
  </si>
  <si>
    <t xml:space="preserve">கவர்ச்சி </t>
  </si>
  <si>
    <t>திறன் (திறமை )</t>
  </si>
  <si>
    <t xml:space="preserve">சார்ந்திருக்கும் </t>
  </si>
  <si>
    <t xml:space="preserve">தூண்டுதல் </t>
  </si>
  <si>
    <t xml:space="preserve">புதுமை </t>
  </si>
  <si>
    <t>தெளிவு குறித்த</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</si>
  <si>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</si>
  <si>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</si>
  <si>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</si>
  <si>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</si>
  <si>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</si>
  <si>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</si>
  <si>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</si>
  <si>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</si>
  <si>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</si>
  <si>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</si>
  <si>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</si>
  <si>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</si>
  <si>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</si>
  <si>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</si>
  <si>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</si>
  <si>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</si>
  <si>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</si>
  <si>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</si>
  <si>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</si>
  <si>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</si>
  <si>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</si>
  <si>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</si>
  <si>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</si>
  <si>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</si>
  <si>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</si>
  <si>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</si>
  <si>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</si>
  <si>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</si>
  <si>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</si>
  <si>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</si>
  <si>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</si>
  <si>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</si>
  <si>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</si>
  <si>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</si>
  <si>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</si>
  <si>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</si>
  <si>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</si>
  <si>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</si>
  <si>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</si>
  <si>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</si>
  <si>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</si>
  <si>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</si>
  <si>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</si>
  <si>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Hedonická kvalita</t>
  </si>
  <si>
    <t>Atraktívnosť</t>
  </si>
  <si>
    <t>Učebnosť</t>
  </si>
  <si>
    <t>Účinnosť</t>
  </si>
  <si>
    <t>Ovládateľnosť</t>
  </si>
  <si>
    <t>Stimulácia</t>
  </si>
  <si>
    <t>Novinkou</t>
  </si>
  <si>
    <t>Benchmark borders (purely technical, please ignore and do not change)</t>
  </si>
  <si>
    <t>إبداعي</t>
  </si>
  <si>
    <t>مبتذل</t>
  </si>
  <si>
    <t>غير متوقع</t>
  </si>
  <si>
    <t>متوقع</t>
  </si>
  <si>
    <t>مستحدَث</t>
  </si>
  <si>
    <t>تقليدي</t>
  </si>
  <si>
    <t>عائق</t>
  </si>
  <si>
    <t>داعم</t>
  </si>
  <si>
    <t>بسيط</t>
  </si>
  <si>
    <t>منفِّر</t>
  </si>
  <si>
    <t>جاذِب</t>
  </si>
  <si>
    <t>اعتيادي</t>
  </si>
  <si>
    <t>جديد من نوعه</t>
  </si>
  <si>
    <t>مضمون</t>
  </si>
  <si>
    <t>غير مضمون</t>
  </si>
  <si>
    <t>مثبِّط</t>
  </si>
  <si>
    <t>يفي بالتوقعات</t>
  </si>
  <si>
    <t>لا يفي بالتوقعات</t>
  </si>
  <si>
    <t>محافِظ</t>
  </si>
  <si>
    <t>مبتكَر</t>
  </si>
  <si>
    <t>Прагматично качество</t>
  </si>
  <si>
    <t>Хедонично качество</t>
  </si>
  <si>
    <t>Прагматические качество</t>
  </si>
  <si>
    <t>гедонистическоe качествo</t>
  </si>
  <si>
    <t>Мотлив</t>
  </si>
  <si>
    <t>Експедитивен</t>
  </si>
  <si>
    <t>iritantan</t>
  </si>
  <si>
    <t>kreativan</t>
  </si>
  <si>
    <t>bezidejan</t>
  </si>
  <si>
    <t>lako se uči</t>
  </si>
  <si>
    <t>teško se uči</t>
  </si>
  <si>
    <t>vrijedan</t>
  </si>
  <si>
    <t>inferioran</t>
  </si>
  <si>
    <t>uzbudljiv</t>
  </si>
  <si>
    <t>nezanimljiv</t>
  </si>
  <si>
    <t>nepredvidiv</t>
  </si>
  <si>
    <t>predvidiv</t>
  </si>
  <si>
    <t>originalan</t>
  </si>
  <si>
    <t>neoriginalan</t>
  </si>
  <si>
    <t>podupirući</t>
  </si>
  <si>
    <t>jednostavan</t>
  </si>
  <si>
    <t>nedopadljiv</t>
  </si>
  <si>
    <t>dopadljiv</t>
  </si>
  <si>
    <t>uobičajen</t>
  </si>
  <si>
    <t>siguran</t>
  </si>
  <si>
    <t>nesiguran</t>
  </si>
  <si>
    <t>u skladu s očekivanjima</t>
  </si>
  <si>
    <t>nije u skladu s očekivanjima</t>
  </si>
  <si>
    <t>jasan</t>
  </si>
  <si>
    <t>zbunjujuć</t>
  </si>
  <si>
    <t>pretrpan</t>
  </si>
  <si>
    <t>neprivlačan</t>
  </si>
  <si>
    <t>simpatičan</t>
  </si>
  <si>
    <t>nesimpatičan</t>
  </si>
  <si>
    <t>konzervativan</t>
  </si>
  <si>
    <t>inovativan</t>
  </si>
  <si>
    <t>Jasnoća</t>
  </si>
  <si>
    <t>Upravljivost</t>
  </si>
  <si>
    <t>Pragmatična kvaliteta</t>
  </si>
  <si>
    <t>Hedonička kvaliteta</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</si>
  <si>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t>
    </r>
    <r>
      <rPr>
        <b/>
        <sz val="11"/>
        <color theme="1"/>
        <rFont val="Calibri"/>
        <family val="2"/>
        <scheme val="minor"/>
      </rPr>
      <t>Please help to increase the data basis for the benchmark!</t>
    </r>
    <r>
      <rPr>
        <sz val="11"/>
        <color theme="1"/>
        <rFont val="Calibri"/>
        <family val="2"/>
        <scheme val="minor"/>
      </rPr>
      <t xml:space="preserve">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</si>
  <si>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Critical length</t>
  </si>
  <si>
    <t>Same answer for</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</si>
  <si>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t>
    </r>
    <r>
      <rPr>
        <sz val="9"/>
        <color theme="1"/>
        <rFont val="Arial"/>
        <family val="2"/>
      </rPr>
      <t xml:space="preserve">
</t>
    </r>
    <r>
      <rPr>
        <sz val="11"/>
        <color theme="1"/>
        <rFont val="Calibri"/>
        <family val="2"/>
      </rPr>
      <t>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t>
    </r>
    <r>
      <rPr>
        <sz val="11"/>
        <color theme="1"/>
        <rFont val="Calibri"/>
        <family val="2"/>
        <scheme val="minor"/>
      </rPr>
      <t xml:space="preserve"> See the UEQ handbook for details.</t>
    </r>
  </si>
  <si>
    <t>Timestamp</t>
  </si>
  <si>
    <t>Nama</t>
  </si>
  <si>
    <t>Jenis Kelamin</t>
  </si>
  <si>
    <t>Desa</t>
  </si>
  <si>
    <t>Nomor HP</t>
  </si>
  <si>
    <t>Umur</t>
  </si>
  <si>
    <t>Status di keluarga</t>
  </si>
  <si>
    <t>Pendidikan terakhir</t>
  </si>
  <si>
    <t>Status kependudukan</t>
  </si>
  <si>
    <t>Profesi pekerjaan utama</t>
  </si>
  <si>
    <t>Pendapatan per bulan</t>
  </si>
  <si>
    <t>Pengeluaran pulsa per bulan</t>
  </si>
  <si>
    <t>Apakah anda memiliki HP?</t>
  </si>
  <si>
    <t>Berapa jumlah HP yang anda miliki?</t>
  </si>
  <si>
    <t>Berapa kali menggunakan HP dalam sehari?</t>
  </si>
  <si>
    <t>Berapa menit rata-rata menggunakan HP per hari?</t>
  </si>
  <si>
    <t>Untuk apa saja HP digunakan?</t>
  </si>
  <si>
    <t>Apakah anda memiliki Smartphone?</t>
  </si>
  <si>
    <t>Berapa jumlah Smartphone yang anda miliki?</t>
  </si>
  <si>
    <t>Berapa kali menggunakan Smartphone dalam sehari?</t>
  </si>
  <si>
    <t>Berapa menit rata-rata menggunakan Smartphone per hari?</t>
  </si>
  <si>
    <t>Untuk apa saja Smartphone digunakan?</t>
  </si>
  <si>
    <t>Apakah anda memiliki Tablet?</t>
  </si>
  <si>
    <t>Berapa jumlah Tablet yang anda miliki?</t>
  </si>
  <si>
    <t>Berapa kali menggunakan Tablet dalam sehari?</t>
  </si>
  <si>
    <t>Berapa menit rata-rata menggunakan Tablet per hari?</t>
  </si>
  <si>
    <t>Untuk apa saja Tablet digunakan?</t>
  </si>
  <si>
    <t>Apakah anda memiliki Komputer?</t>
  </si>
  <si>
    <t>Berapa jumlah Komputer yang anda miliki?</t>
  </si>
  <si>
    <t>Berapa kali menggunakan Komputer dalam sehari?</t>
  </si>
  <si>
    <t>Berapa menit rata-rata menggunakan Komputer per hari?</t>
  </si>
  <si>
    <t>Untuk apa saja Komputer digunakan?</t>
  </si>
  <si>
    <t>Apakah anda memiliki Laptop</t>
  </si>
  <si>
    <t>Berapa jumlah Laptop yang anda miliki?</t>
  </si>
  <si>
    <t>Berapa kali menggunakan Laptop dalam sehari?</t>
  </si>
  <si>
    <t>Berapa menit rata-rata menggunakan Laptop per hari?</t>
  </si>
  <si>
    <t>Untuk apa saja Laptop digunakan?</t>
  </si>
  <si>
    <t>Apakah anda memiliki Facebook?</t>
  </si>
  <si>
    <t>Berapa kali menggunakan Facebook dalam sehari?</t>
  </si>
  <si>
    <t>Berapa menit rata-rata menggunakan Facebook per hari?</t>
  </si>
  <si>
    <t>Untuk apa saja Facebook digunakan?</t>
  </si>
  <si>
    <t>Apakah anda memiliki Twitter (X)?</t>
  </si>
  <si>
    <t>Berapa kali menggunakan Twitter (X) dalam sehari?</t>
  </si>
  <si>
    <t>Berapa menit rata-rata menggunakan Twitter (X) per hari?</t>
  </si>
  <si>
    <t>Untuk apa saja Twitter (X) digunakan?</t>
  </si>
  <si>
    <t>Apakah anda memiliki Instagram?</t>
  </si>
  <si>
    <t>Berapa kali menggunakan Instagram dalam sehari?</t>
  </si>
  <si>
    <t>Berapa menit rata-rata menggunakan Instagram per hari?</t>
  </si>
  <si>
    <t>Untuk apa saja Instagram digunakan?</t>
  </si>
  <si>
    <t>Apakah anda memiliki Whatsapp</t>
  </si>
  <si>
    <t>Berapa kali menggunakan Whatsapp dalam sehari?</t>
  </si>
  <si>
    <t>Berapa menit rata-rata menggunakan Whatsapp per hari?</t>
  </si>
  <si>
    <t>Untuk apa saja Whatsapp digunakan?</t>
  </si>
  <si>
    <t>Apakah anda memiliki Tiktok?</t>
  </si>
  <si>
    <t>Berapa kali menggunakan Tiktok dalam sehari?</t>
  </si>
  <si>
    <t>Berapa menit rata-rata menggunakan Tiktok per hari?</t>
  </si>
  <si>
    <t>Untuk apa saja Tiktok digunakan?</t>
  </si>
  <si>
    <t>Apakah anda memiliki Youtube?</t>
  </si>
  <si>
    <t>Berapa kali menggunakan Youtube dalam sehari?</t>
  </si>
  <si>
    <t>Berapa menit rata-rata menggunakan Youtube per hari?</t>
  </si>
  <si>
    <t>Untuk apa saja Youtube digunakan?</t>
  </si>
  <si>
    <t>Apakah anda memiliki Blog?</t>
  </si>
  <si>
    <t>Berapa kali menggunakan Blog dalam sehari?</t>
  </si>
  <si>
    <t>Berapa menit rata-rata menggunakan Blog per hari?</t>
  </si>
  <si>
    <t>Untuk apa saja Blog digunakan?</t>
  </si>
  <si>
    <t>Apakah anda menggunakan Shopee?</t>
  </si>
  <si>
    <t>Berapa kali menggunakan Shopee dalam sehari?</t>
  </si>
  <si>
    <t>Berapa menit rata-rata menggunakan Shopee per hari?</t>
  </si>
  <si>
    <t>Untuk apa saja Shopee digunakan?</t>
  </si>
  <si>
    <t>Apakah anda menggunakan Tokopedia?</t>
  </si>
  <si>
    <t>Berapa kali menggunakan Tokopedia dalam sehari?</t>
  </si>
  <si>
    <t>Berapa menit rata-rata menggunakan Tokopedia per hari?</t>
  </si>
  <si>
    <t>Untuk apa saja Tokopedia digunakan?</t>
  </si>
  <si>
    <t>Apakah anda menggunakan Bukalapak?</t>
  </si>
  <si>
    <t>Berapa kali menggunakan Bukalapak dalam sehari?</t>
  </si>
  <si>
    <t>Berapa menit rata-rata menggunakan Bukalapak per hari?</t>
  </si>
  <si>
    <t>Untuk apa saja Bukalapak digunakan?</t>
  </si>
  <si>
    <t>Apakah anda menggunakan Lazada?</t>
  </si>
  <si>
    <t>Berapa kali menggunakan Lazada dalam sehari?</t>
  </si>
  <si>
    <t>Berapa menit rata-rata menggunakan Lazada per hari?</t>
  </si>
  <si>
    <t>Untuk apa saja Lazada digunakan?</t>
  </si>
  <si>
    <t>Saya mencari informasi yang saya inginkan dari website/blog tertentu</t>
  </si>
  <si>
    <t>Saya memilih untuk PERCAYA pada informasi yang saya dapatkan dari website/blog tertentu</t>
  </si>
  <si>
    <t>Sebutkan website/blog yang sering anda kunjungi untuk mencari informasi</t>
  </si>
  <si>
    <t>Saya mencari informasi yang saya inginkan dari Facebook/Twitter (X)/Instagram/Tiktok</t>
  </si>
  <si>
    <t>Saya memilih untuk PERCAYA pada informasi yang saya dapatkan dari  Facebook/Twitter (X)/Instagram/Tiktok</t>
  </si>
  <si>
    <t>Saya merasa bahwa informasi yang dimuat di  Facebook/Twitter (X)/Instagram/Tiktok  itu cocok untuk saya</t>
  </si>
  <si>
    <t>Sebutkan  Facebook/Twitter (X)/Instagram/Tiktok yang sering anda kunjungi untuk mencari informasi</t>
  </si>
  <si>
    <t>Saya mencari informasi yang saya inginkan dari Grup Whatsapp/sejenisnya tertentu</t>
  </si>
  <si>
    <t>Saya memilih untuk PERCAYA pada informasi yang saya dapatkan dari Grup Whatsapp/sejenisnya tertentu</t>
  </si>
  <si>
    <t>Saya merasa bahwa informasi yang dimuat di Group Chat pilihan saya itu cocok untuk saya</t>
  </si>
  <si>
    <t>Sebutkan Grup Whatsapp/sejenisnya yang sering anda gunakan untuk mencari informasi</t>
  </si>
  <si>
    <t>Saya mencari informasi yang saya inginkan dari channel Youtube tertentu</t>
  </si>
  <si>
    <t>Saya memilih untuk PERCAYA pada informasi yang saya dapatkan dari channel Youtube tertentu</t>
  </si>
  <si>
    <t>Saya merasa bahwa informasi yang dimuat di channel Youtube pilihan saya itu cocok untuk saya</t>
  </si>
  <si>
    <t>Sebutkan Youtube yang sering anda kunjungi untuk mencari informasi</t>
  </si>
  <si>
    <t>Saya menyukai penyampaian informasi dari website/blog tertentu</t>
  </si>
  <si>
    <t>Saya merasa bahwa informasi yang saya dapatkan dari website/blog tertentu perlu untuk saya ketahui</t>
  </si>
  <si>
    <t>Saya merasa bahwa informasi yang saya dapatkan dari website/blog tertentu memuaskan keingintahuan saya</t>
  </si>
  <si>
    <t>Saya merasa bahwa informasi yang dimuat di website/blog tertentu hanya bersifat hiburan dan tidak berisi informasi penting</t>
  </si>
  <si>
    <t>Saya memahami akar permasalahan dari sebuah kasus yang dimuat di website/blog tertentu</t>
  </si>
  <si>
    <t>Saya memahami solusi yang ditawarkan atas permasalahan yang dimuat di website/blog tertentu</t>
  </si>
  <si>
    <t>Saya memikirkan setiap informasi yang saya dapatkan dari website/blog tertentu, dan saya tahu mana informasi yang benar/salah</t>
  </si>
  <si>
    <t>Saya menyukai penyampaian informasi dari Facebook/Twitter (X)/Instagram/Tiktok tertentu</t>
  </si>
  <si>
    <t>Saya merasa bahwa informasi yang saya dapatkan dari  Facebook/Twitter (X)/Instagram/Tiktok tertentu perlu untuk saya ketahui</t>
  </si>
  <si>
    <t>Saya merasa bahwa informasi yang saya dapatkan dari  Facebook/Twitter (X)/Instagram/Tiktok tertentu memuaskan keingintahuan saya</t>
  </si>
  <si>
    <t>Saya merasa bahwa informasi yang dimuat di  Facebook/Twitter (X)/Instagram/Tiktok tertentu hanya bersifat hiburan dan tidak berisi informasi penting</t>
  </si>
  <si>
    <t>Saya memahami akar permasalahan dari sebuah kasus yang dimuat di  Facebook/Twitter (X)/Instagram/Tiktok tertentu</t>
  </si>
  <si>
    <t>Saya memahami solusi yang ditawarkan atas permasalahan yang dimuat di  Facebook/Twitter (X)/Instagram/Tiktok tertentu</t>
  </si>
  <si>
    <t>Saya memikirkan setiap informasi yang saya dapatkan dari  Facebook/Twitter (X)/Instagram/Tiktok tertentu, dan saya tahu mana informasi yang benar/salah</t>
  </si>
  <si>
    <t>Saya menyukai penyampaian informasi dari Grup Whatsapp/sejenisnya tertentu</t>
  </si>
  <si>
    <t>Saya merasa bahwa informasi yang saya dapatkan dari Grup Whatsapp/sejenisnya tertentu perlu untuk saya ketahui</t>
  </si>
  <si>
    <t>Saya merasa bahwa informasi yang saya dapatkan dari Grup Whatsapp/sejenisnya tertentu memuaskan keingintahuan saya</t>
  </si>
  <si>
    <t>Saya merasa bahwa informasi yang dimuat di Grup Whatsapp/sejenisnya tertentu hanya bersifat hiburan dan tidak berisi informasi penting</t>
  </si>
  <si>
    <t>Saya memahami akar permasalahan dari sebuah kasus yang dimuat di Grup Whatsapp/sejenisnya tertentu</t>
  </si>
  <si>
    <t>Saya memahami solusi yang ditawarkan atas permasalahan yang dimuat di Grup Whatsapp/sejenisnya tertentu</t>
  </si>
  <si>
    <t>Saya memikirkan setiap informasi yang saya dapatkan dari Grup Whatsapp/sejenisnya tertentu, dan saya tahu mana informasi yang benar/salah</t>
  </si>
  <si>
    <t>Saya menyukai penyampaian informasi dari channel Youtube tertentu</t>
  </si>
  <si>
    <t>Saya merasa bahwa informasi yang saya dapatkan dari channel Youtube tertentu perlu untuk saya ketahui</t>
  </si>
  <si>
    <t>Saya merasa bahwa informasi yang saya dapatkan dari channel Youtube tertentu memuaskan keingintahuan saya</t>
  </si>
  <si>
    <t>Saya memahami akar permasalahan dari sebuah kasus yang dimuat di channel Youtube tertentu</t>
  </si>
  <si>
    <t>Saya memahami solusi yang ditawarkan atas permasalahan yang dimuat di channel Youtube tertentu</t>
  </si>
  <si>
    <t>Saya memikirkan setiap informasi yang saya dapatkan dari channel Youtube, dan saya tahu mana informasi yang benar/salah</t>
  </si>
  <si>
    <t>Saya mencoba mencari tahu alasan dan kebenaran dari setiap informasi yang saya dapat dari website/blog tertentu</t>
  </si>
  <si>
    <t>Saya membandingkan dan mencocokkan informasi yang saya dapat dari website/blog tertentu dengan website /blog lain</t>
  </si>
  <si>
    <t>Saya merasa puas dengan informasi yang saya dapatkan dari website/blog tertentu</t>
  </si>
  <si>
    <t>Sebutkan website/blog yang sering anda gunakan untuk mengecek kebenaran Informasi</t>
  </si>
  <si>
    <t>Saya mencoba mencari tahu alasan dan kebenaran dari setiap informasi yang saya dapat dari Facebook/Twitter (X)/Instagram/Tiktok tertentu</t>
  </si>
  <si>
    <t>Saya membandingkan dan mencocokkan informasi yang saya dapat dari  Facebook/Twitter (X)/Instagram/Tiktok tertentu dengan sumber lain</t>
  </si>
  <si>
    <t>Saya merasa puas dengan informasi yang saya dapatkan dari  Facebook/Twitter (X)/Instagram/Tiktok tertentu</t>
  </si>
  <si>
    <t>Sebutkan  Facebook/Twitter (X)/Instagram/Tiktok yang sering anda gunakan untuk mengecek kebenaran Informasi</t>
  </si>
  <si>
    <t>Saya mencoba mencari tahu alasan dan kebenaran dari setiap informasi yang saya dapat dari Grup Whatsapp/sejenisnya tertentu</t>
  </si>
  <si>
    <t>Saya membandingkan dan mencocokkan informasi yang saya dapat dari Grup Whatsapp/sejenisnya tertentu dengan Grup Whatsapp/sejenisnya yang lain</t>
  </si>
  <si>
    <t>Saya merasa puas dengan informasi yang saya dapatkan dari Grup Whatsapp/sejenisnya tertentu</t>
  </si>
  <si>
    <t>Sebutkan Grup Whatsapp/sejenisnya yang sering anda gunakan untuk mengecek kebenaran Informasi</t>
  </si>
  <si>
    <t>Saya mencoba mencari tahu alasan dan kebenaran dari setiap informasi yang saya dapat dari channel Youtube tertentu</t>
  </si>
  <si>
    <t>Saya membandingkan dan mencocokkan informasi yang saya dapat dari channel Youtube tertentu dengan channel Youtube</t>
  </si>
  <si>
    <t>Sebutkan channel Youtube yang sering anda gunakan untuk mengecek kebenaran Informasi</t>
  </si>
  <si>
    <t>Saya membagikan informasi yang saya dapatkan dari website/blog lain di website/blog saya.</t>
  </si>
  <si>
    <t>Saya membagikan informasi yang saya dapatkan dari Facebook/Twitter (X)/Instagram/Tiktok di website/blog saya.</t>
  </si>
  <si>
    <t>Saya membagikan informasi yang saya dapatkan dari Grup Whatsapp/sejenisnya di website/blog saya.</t>
  </si>
  <si>
    <t>Saya membagikan informasi yang saya dapatkan dari channel Youtube  di website/blog saya.</t>
  </si>
  <si>
    <t>Saya membagikan informasi yang saya dapatkan dari website/blog di akun  Facebook/Twitter (X)/Instagram/Tiktok saya.</t>
  </si>
  <si>
    <t>Saya membagikan informasi yang saya dapatkan dari  Facebook/Twitter (X)/Instagram/Tiktok lain di  Facebook/Twitter (X)/Instagram/Tiktok saya.</t>
  </si>
  <si>
    <t>Saya membagikan informasi yang saya dapatkan dari Grup Whatsapp/sejenisnya di  Facebook/Twitter (X)/Instagram/Tiktok saya</t>
  </si>
  <si>
    <t>Saya membagikan informasi yang saya dapatkan dari channel Youtube di  Facebook/Twitter (X)/Instagram/Tiktok saya.</t>
  </si>
  <si>
    <t>Saya membagikan informasi yang saya dapatkan dari website/blog di Grup Whatsapp/sejenisnya saya.</t>
  </si>
  <si>
    <t>Saya membagikan informasi yang saya dapatkan dari  Facebook/Twitter (X)/Instagram/Tiktok di Grup Whatsapp/sejenisnya.</t>
  </si>
  <si>
    <t>Saya membagikan informasi yang saya dapatkan dari salah satu Grup Whatsapp ke Grup Whatsapp lain.</t>
  </si>
  <si>
    <t>Saya membagikan informasi yang saya dapatkan dari channel Youtube  ke Grup Whatsapp saya.</t>
  </si>
  <si>
    <t>Saya membagikan informasi yang saya dapatkan dari website/blog lain di channel Youtube saya.</t>
  </si>
  <si>
    <t>Saya membagikan informasi yang saya dapatkan dari  Facebook/Twitter (X)/Instagram/Tiktok di channel Youtube saya.</t>
  </si>
  <si>
    <t>Saya membagikan informasi yang saya dapatkan dari Grup Whatsapp di channel Youtube saya.</t>
  </si>
  <si>
    <t>Saya membagikan informasi yang saya dapatkan dari channel Youtube lain di channel Youtube saya.</t>
  </si>
  <si>
    <t>Saya membuat tulisan berisi informasi penting untuk diunggah/upload di website/blog saya</t>
  </si>
  <si>
    <t>Saya membuat gambar/video berisi informasi penting untuk diunggah/upload di website/blog saya</t>
  </si>
  <si>
    <t>Saya membuat tulisan berisi informasi penting untuk diunggah/upload di akun  Facebook/Twitter (X)/Instagram/Tiktok saya</t>
  </si>
  <si>
    <t>Saya membuat gambar/video berisi informasi penting untuk diunggah/upload di  Facebook/Twitter (X)/Instagram/Tiktok saya</t>
  </si>
  <si>
    <t>Saya membuat tulisan berisi informasi penting untuk diunggah/upload di Grup Whatsapp saya</t>
  </si>
  <si>
    <t>Saya membuat gambar/video berisi informasi penting untuk diunggah/upload di Grup Whatsapp saya</t>
  </si>
  <si>
    <t>Saya membuat gambar/video berisi informasi penting untuk diunggah/upload di channel Youtube saya</t>
  </si>
  <si>
    <t>Saya mengetahui sanksi penyebaran berita palsu/HOAX secara hukum</t>
  </si>
  <si>
    <t>Saya dapat mempertanggungjawabkan setiap informasi yang saya sebarkan</t>
  </si>
  <si>
    <t>Saya merasa aplikasi PRA Digital mudah untuk digunakan.</t>
  </si>
  <si>
    <t>Saya tidak kesulitan memahami fungsi-fungsi dalam aplikasi PRA Digital.</t>
  </si>
  <si>
    <t>Saya termasuk orang yang tidak tertarik pada teknologi baru.</t>
  </si>
  <si>
    <t>Saya sulit mempelajari penggunaan aplikasi ini dengan cepat.</t>
  </si>
  <si>
    <t>Saya tidak percaya teknologi digital dapat meningkatkan kualitas perencanaan pembangunan desa.</t>
  </si>
  <si>
    <t>Saya yakin bahwa teknologi seperti aplikasi PRA Digital dapat mendorong kolaborasi yang asyik antarpemuda.</t>
  </si>
  <si>
    <t>Saya merasa penggunaan aplikasi PRA Digital membuat musyawarah menjadi lebih menarik dan menyenangkan.</t>
  </si>
  <si>
    <t>Aplikasi ini dapat diprediksi membantu pengambilan keputusan berbasis data.</t>
  </si>
  <si>
    <t>Penggunaan aplikasi PRA Digital tidak mempercepat proses diskusi dalam musyawarah.</t>
  </si>
  <si>
    <t>Saya tidak senang mencoba teknologi baru untuk mendukung pembangunan desa.</t>
  </si>
  <si>
    <t>Saya menilai bahwa aplikasi PRA Digital ini secara keseluruhan bukan merupakan aplikasi yang baik dan tidak layak digunakan dalam perencanaan pembangunan desa.</t>
  </si>
  <si>
    <t>Aplikasi PRA Digital terasa sederhana dalam pengoperasiannya.</t>
  </si>
  <si>
    <t xml:space="preserve">Menggunakan aplikasi PRA Digital ini merupakan pengalaman yang menyenangkan dan saya menyukainya. </t>
  </si>
  <si>
    <t>Saya merasa perlu untuk menjadi pelopor terdepan dalam memanfaatkan teknologi di desa saya.</t>
  </si>
  <si>
    <t>Saya merasa nyaman saat menggunakan aplikasi PRA Digital.</t>
  </si>
  <si>
    <t>Saya tidak merasa aman ketika menggunakan aplikasi PRA Digital untuk menyampaikan pendapat dan mengikuti diskusi perencanaan desa.</t>
  </si>
  <si>
    <t>Saya tidak merasa termotivasi menggunakan teknologi dalam proses musyawarah desa.</t>
  </si>
  <si>
    <t>Informasi yang tersedia di aplikasi ini tidak memenuhi ekspektasi dan tidak relevan dengan kebutuhan desa.</t>
  </si>
  <si>
    <t>Saya merasa lebih mudah didengar melalui penggunaan aplikasi PRA Digital.</t>
  </si>
  <si>
    <t>Petunjuk penggunaan aplikasi PRA Digital tidak jelas dan sulit dimengerti.</t>
  </si>
  <si>
    <t>Aplikasi PRA Digital praktis digunakan untuk meningkatkan efektivitas partisipasi saya dalam forum desa.</t>
  </si>
  <si>
    <t>Data yang dikumpulkan melalui aplikasi ini berantakan dan tidak berguna untuk perencanaan pembangunan desa.</t>
  </si>
  <si>
    <t>Tampilan aplikasi PRA Digital tidak atraktif dan sulit dipahami.</t>
  </si>
  <si>
    <t>Aplikasi PRA Digital sulit digunakan oleh orang tanpa latar belakang teknologi.</t>
  </si>
  <si>
    <t>Saya percaya bahwa teknologi inovatif seperti PRA Digital dapat mendorong perubahan positif.</t>
  </si>
  <si>
    <t>Saya merasa terdorong untuk mengikuti forum musyawarah setelah menggunakan aplikasi PRA digital.</t>
  </si>
  <si>
    <t>Saya merasa kehadiran saya dalam diskusi lebih bermakna setelah adanya platform digital.</t>
  </si>
  <si>
    <t>Saya lebih bersemangat untuk terlibat dalam diskusi setelah menggunakan aplikasi PRA digital.</t>
  </si>
  <si>
    <t>Aplikasi digital membuat saya merasa memiliki peran dalam proses perencanaan desa.</t>
  </si>
  <si>
    <t>Saya merasa memiliki kesempatan yang sama dengan peserta lain untuk berbicara dalam forum diskusi.</t>
  </si>
  <si>
    <t>Aplikasi PRA digital memberikan ruang yang setara bagi semua pemuda untuk menyampaikan pendapat.</t>
  </si>
  <si>
    <t>Tidak ada kelompok yang mendominasi diskusi dalam forum digital.</t>
  </si>
  <si>
    <t>Saya merasa suara saya dianggap penting dalam forum digital yang difasilitasi oleh aplikasi PRA.</t>
  </si>
  <si>
    <t>Saya merasa bebas menyampaikan pendapat dalam forum digital PRA.</t>
  </si>
  <si>
    <t>Saya merasa nyaman untuk mengungkapkan gagasan saya di aplikasi PRA.</t>
  </si>
  <si>
    <t>Saya dapat menyampaikan kritik atau masukan secara terbuka melalui aplikasi.</t>
  </si>
  <si>
    <t>Forum diskusi digital mendorong saya untuk berpendapat lebih aktif dibanding sebelumnya.</t>
  </si>
  <si>
    <t>Saya diberi kesempatan untuk terlibat dalam penyusunan rencana pembangunan desa.</t>
  </si>
  <si>
    <t>Aplikasi PRA digital memudahkan saya bekerja sama dengan peserta lain dalam merumuskan tindak lanjut.</t>
  </si>
  <si>
    <t>Saya merasa kontribusi saya digunakan dalam menyusun hasil akhir diskusi.</t>
  </si>
  <si>
    <t>Saya merasa lebih terlibat dalam proses pengambilan keputusan setelah forum digital dibanding sebelumnya.</t>
  </si>
  <si>
    <t>2025/10/05 8:16:41 PM GMT+7</t>
  </si>
  <si>
    <t>Saya bersedia menjadi responden dalam penelitian ini</t>
  </si>
  <si>
    <t>Dina agustin</t>
  </si>
  <si>
    <t>Perempuan</t>
  </si>
  <si>
    <t xml:space="preserve">Desa tanjung dalam </t>
  </si>
  <si>
    <t>083830815775</t>
  </si>
  <si>
    <t>17</t>
  </si>
  <si>
    <t>Anak</t>
  </si>
  <si>
    <t>SMP</t>
  </si>
  <si>
    <t>Penduduk asli</t>
  </si>
  <si>
    <t>Tidak ada</t>
  </si>
  <si>
    <t>0</t>
  </si>
  <si>
    <t>100</t>
  </si>
  <si>
    <t>Ya</t>
  </si>
  <si>
    <t>1</t>
  </si>
  <si>
    <t>3</t>
  </si>
  <si>
    <t>30</t>
  </si>
  <si>
    <t>Kontak kerabat;Mencari informasi;Menjual produk</t>
  </si>
  <si>
    <t>Tidak</t>
  </si>
  <si>
    <t/>
  </si>
  <si>
    <t>2</t>
  </si>
  <si>
    <t>5</t>
  </si>
  <si>
    <t>20</t>
  </si>
  <si>
    <t>10</t>
  </si>
  <si>
    <t>Membeli produk</t>
  </si>
  <si>
    <t>7</t>
  </si>
  <si>
    <t>Goggle</t>
  </si>
  <si>
    <t>Facebook</t>
  </si>
  <si>
    <t>Karang taruna</t>
  </si>
  <si>
    <t>Channel @indosiar</t>
  </si>
  <si>
    <t>Group karang taruna</t>
  </si>
  <si>
    <t>@indosiar</t>
  </si>
  <si>
    <t>2025/10/05 8:18:32 PM GMT+7</t>
  </si>
  <si>
    <t>Justita sari</t>
  </si>
  <si>
    <t>Tanjung dalam Dusun 1</t>
  </si>
  <si>
    <t>082281871996</t>
  </si>
  <si>
    <t>24</t>
  </si>
  <si>
    <t>SMA/SMK</t>
  </si>
  <si>
    <t>Kontak kerabat;Hiburan;Mencari informasi</t>
  </si>
  <si>
    <t>Kontak kerabat;Mencari informasi</t>
  </si>
  <si>
    <t>Mencari informasi</t>
  </si>
  <si>
    <t>Hiburan;Mencari informasi</t>
  </si>
  <si>
    <t>90</t>
  </si>
  <si>
    <t>Youtube</t>
  </si>
  <si>
    <t>Indosiar</t>
  </si>
  <si>
    <t xml:space="preserve">Grup Karang taruna </t>
  </si>
  <si>
    <t>2025/10/05 8:28:14 PM GMT+7</t>
  </si>
  <si>
    <t xml:space="preserve">Ria Amelia </t>
  </si>
  <si>
    <t>Desa Tanjung dalam</t>
  </si>
  <si>
    <t>083176446064</t>
  </si>
  <si>
    <t>19</t>
  </si>
  <si>
    <t>Tidak tamat SD</t>
  </si>
  <si>
    <t>Pendatang</t>
  </si>
  <si>
    <t xml:space="preserve">Staf kantor </t>
  </si>
  <si>
    <t>500</t>
  </si>
  <si>
    <t>60</t>
  </si>
  <si>
    <t>1 jam</t>
  </si>
  <si>
    <t>Lainnya</t>
  </si>
  <si>
    <t>60 meniy</t>
  </si>
  <si>
    <t>4</t>
  </si>
  <si>
    <t>30 meniy</t>
  </si>
  <si>
    <t>Hiburan</t>
  </si>
  <si>
    <t>20 menit</t>
  </si>
  <si>
    <t xml:space="preserve">5 menit </t>
  </si>
  <si>
    <t>Tik tok</t>
  </si>
  <si>
    <t xml:space="preserve">Facebook </t>
  </si>
  <si>
    <t>6</t>
  </si>
  <si>
    <t>Tutorial</t>
  </si>
  <si>
    <t xml:space="preserve">Google </t>
  </si>
  <si>
    <t xml:space="preserve">Karang taruna </t>
  </si>
  <si>
    <t>Mukbang</t>
  </si>
  <si>
    <t>2025/10/05 9:42:08 PM GMT+7</t>
  </si>
  <si>
    <t>Tiara</t>
  </si>
  <si>
    <t>DUSUN 1 DESA</t>
  </si>
  <si>
    <t>083845858159</t>
  </si>
  <si>
    <t>18</t>
  </si>
  <si>
    <t>250</t>
  </si>
  <si>
    <t>200</t>
  </si>
  <si>
    <t>15</t>
  </si>
  <si>
    <t>Fecebok</t>
  </si>
  <si>
    <t xml:space="preserve">Grup desa </t>
  </si>
  <si>
    <t>Berita</t>
  </si>
  <si>
    <t>Fb</t>
  </si>
  <si>
    <t>Berita pali</t>
  </si>
  <si>
    <t>2025/10/05 9:58:53 PM GMT+7</t>
  </si>
  <si>
    <t>Doni Maryanto</t>
  </si>
  <si>
    <t>Laki-laki</t>
  </si>
  <si>
    <t>Dusun II Desa Tanjung Dalam</t>
  </si>
  <si>
    <t>045379450163</t>
  </si>
  <si>
    <t>37</t>
  </si>
  <si>
    <t>KK</t>
  </si>
  <si>
    <t>Petani</t>
  </si>
  <si>
    <t>1000.000</t>
  </si>
  <si>
    <t>150.000</t>
  </si>
  <si>
    <t xml:space="preserve">6 </t>
  </si>
  <si>
    <t>20-30 menit</t>
  </si>
  <si>
    <t>Kontak kerabat;Hiburan;Mencari informasi;Membeli produk;Lainnya</t>
  </si>
  <si>
    <t>20-30</t>
  </si>
  <si>
    <t>Kontak kerabat;Hiburan;Mencari informasi;Membeli produk;Menjual produk;Lainnya</t>
  </si>
  <si>
    <t>Kontak kerabat;Hiburan;Mencari informasi;Lainnya</t>
  </si>
  <si>
    <t>Mencari informasi;Membeli produk;Lainnya</t>
  </si>
  <si>
    <t>SumateraEkspres
https://sumateraekspres.bacakoran.co
Sumatera Ekspres</t>
  </si>
  <si>
    <t>Tiktok</t>
  </si>
  <si>
    <t>.</t>
  </si>
  <si>
    <t xml:space="preserve">YouTube dan Google </t>
  </si>
  <si>
    <t xml:space="preserve">Facebook tiktok  google </t>
  </si>
  <si>
    <t xml:space="preserve">WhatsApp </t>
  </si>
  <si>
    <t>2025/10/05 10:13:35 PM GMT+7</t>
  </si>
  <si>
    <t>Siti Nurbaiti</t>
  </si>
  <si>
    <t>Dusun 2 Desa Tanjung Dalam</t>
  </si>
  <si>
    <t>081367101195</t>
  </si>
  <si>
    <t>22</t>
  </si>
  <si>
    <t>D1/D2/D3</t>
  </si>
  <si>
    <t>Bidan</t>
  </si>
  <si>
    <t>500.000</t>
  </si>
  <si>
    <t>Kontak kerabat;Hiburan;Mencari informasi;Membeli produk</t>
  </si>
  <si>
    <t>5 menit</t>
  </si>
  <si>
    <t>Hiburan;Mencari informasi;Lainnya</t>
  </si>
  <si>
    <t>30 menit</t>
  </si>
  <si>
    <t>Hiburan;Mencari informasi;Membeli produk</t>
  </si>
  <si>
    <t>Geoogle,tik tok,fecebook</t>
  </si>
  <si>
    <t>Berita Pali/Prabumulih,Prabumulih ngehits</t>
  </si>
  <si>
    <t xml:space="preserve">Info SKP Bidan 5 dan </t>
  </si>
  <si>
    <t>Youtube Kok bisa</t>
  </si>
  <si>
    <t>Tiktok,geoogle</t>
  </si>
  <si>
    <t>Berita pali,Prabumulihngehits</t>
  </si>
  <si>
    <t>Info skp</t>
  </si>
  <si>
    <t>Youtube kok bisa</t>
  </si>
  <si>
    <t>2025/10/05 10:33:27 PM GMT+7</t>
  </si>
  <si>
    <t>LISTA</t>
  </si>
  <si>
    <t>DUSUN 2 TANJUNG DALAM</t>
  </si>
  <si>
    <t>085279685959</t>
  </si>
  <si>
    <t>LES MEMBACA DAN IQRO</t>
  </si>
  <si>
    <t>200.000</t>
  </si>
  <si>
    <t>100.000</t>
  </si>
  <si>
    <t>Kontak kerabat</t>
  </si>
  <si>
    <t>50</t>
  </si>
  <si>
    <t>360</t>
  </si>
  <si>
    <t>120</t>
  </si>
  <si>
    <t>Google,YouTube</t>
  </si>
  <si>
    <t>Berita Pali</t>
  </si>
  <si>
    <t>Sensus</t>
  </si>
  <si>
    <t>Raymond chin dan geraldvincentt</t>
  </si>
  <si>
    <t>Wikipedia</t>
  </si>
  <si>
    <t>Info Timnas Indonesia</t>
  </si>
  <si>
    <t>PEMUDA PEMUDI HIJRAH</t>
  </si>
  <si>
    <t>2025/10/06 8:17:40 AM GMT+7</t>
  </si>
  <si>
    <t>Lilis karlina</t>
  </si>
  <si>
    <t>Tanjung dalam</t>
  </si>
  <si>
    <t>082281761214</t>
  </si>
  <si>
    <t>Stap kantor kades</t>
  </si>
  <si>
    <t>5000.00</t>
  </si>
  <si>
    <t xml:space="preserve">60 </t>
  </si>
  <si>
    <t>1 jm</t>
  </si>
  <si>
    <t>Kontak kerabat;Hiburan;Mencari informasi;Menjual produk</t>
  </si>
  <si>
    <t xml:space="preserve">1 </t>
  </si>
  <si>
    <t>Vidio</t>
  </si>
  <si>
    <t xml:space="preserve">Grup perangkat </t>
  </si>
  <si>
    <t xml:space="preserve">YouTube </t>
  </si>
  <si>
    <t xml:space="preserve">WA </t>
  </si>
  <si>
    <t>Wa</t>
  </si>
  <si>
    <t>2025/10/06 4:11:11 PM GMT+7</t>
  </si>
  <si>
    <t xml:space="preserve">MEILANI ZEMILLA </t>
  </si>
  <si>
    <t xml:space="preserve">Dusun 1 desa lunas jaya </t>
  </si>
  <si>
    <t>082282552189</t>
  </si>
  <si>
    <t>Istri</t>
  </si>
  <si>
    <t>Sekretaris Desa</t>
  </si>
  <si>
    <t>2950000</t>
  </si>
  <si>
    <t>400</t>
  </si>
  <si>
    <t>12</t>
  </si>
  <si>
    <t xml:space="preserve">12 </t>
  </si>
  <si>
    <t>80</t>
  </si>
  <si>
    <t>150</t>
  </si>
  <si>
    <t>Live tiktok</t>
  </si>
  <si>
    <t xml:space="preserve">Grup sekdes sekacamatan tanah Abang </t>
  </si>
  <si>
    <t xml:space="preserve">Hiburan musik </t>
  </si>
  <si>
    <t>Canva</t>
  </si>
  <si>
    <t>Bansos pkh</t>
  </si>
  <si>
    <t xml:space="preserve">Sekdes sekacamatan tanah Abang, perangkat desa lunas jaya </t>
  </si>
  <si>
    <t>Hiburan berita</t>
  </si>
  <si>
    <t>2025/10/06 4:14:26 PM GMT+7</t>
  </si>
  <si>
    <t>Ayu sonya</t>
  </si>
  <si>
    <t>Desa lunas jaya</t>
  </si>
  <si>
    <t>085273962249</t>
  </si>
  <si>
    <t>25</t>
  </si>
  <si>
    <t>800000</t>
  </si>
  <si>
    <t>240000</t>
  </si>
  <si>
    <t>13</t>
  </si>
  <si>
    <t>780</t>
  </si>
  <si>
    <t>Kontak kerabat;Hiburan;Mencari informasi;Membeli produk;Menjual produk</t>
  </si>
  <si>
    <t>Tentang pppk</t>
  </si>
  <si>
    <t>Puskesmas</t>
  </si>
  <si>
    <t>Pali update</t>
  </si>
  <si>
    <t>2025/10/06 4:15:02 PM GMT+7</t>
  </si>
  <si>
    <t>Amelia agesti</t>
  </si>
  <si>
    <t>Lunas jaya</t>
  </si>
  <si>
    <t>082278724577</t>
  </si>
  <si>
    <t>27</t>
  </si>
  <si>
    <t>Bidan desa</t>
  </si>
  <si>
    <t>800</t>
  </si>
  <si>
    <t>3 jam</t>
  </si>
  <si>
    <t>Bkpsdm</t>
  </si>
  <si>
    <t>Grub whatsapp puskesmas</t>
  </si>
  <si>
    <t>Masalah obat</t>
  </si>
  <si>
    <t>2025/10/06 4:15:16 PM GMT+7</t>
  </si>
  <si>
    <t xml:space="preserve">Hernita </t>
  </si>
  <si>
    <t xml:space="preserve">Dusun 2 desa lunas jaya </t>
  </si>
  <si>
    <t>085378389842</t>
  </si>
  <si>
    <t>Perangkat desa</t>
  </si>
  <si>
    <t>2000.000</t>
  </si>
  <si>
    <t>1000</t>
  </si>
  <si>
    <t>240</t>
  </si>
  <si>
    <t>Kemensos</t>
  </si>
  <si>
    <t>Kemendes</t>
  </si>
  <si>
    <t xml:space="preserve">Group keluarga </t>
  </si>
  <si>
    <t>Music/lagu</t>
  </si>
  <si>
    <t>Berita terkini</t>
  </si>
  <si>
    <t>2025/10/06 4:17:28 PM GMT+7</t>
  </si>
  <si>
    <t>Pisri Andani</t>
  </si>
  <si>
    <t>Dusun 1 Desa Lunas Jaya</t>
  </si>
  <si>
    <t>085232616814</t>
  </si>
  <si>
    <t>21</t>
  </si>
  <si>
    <t>Staff Desa</t>
  </si>
  <si>
    <t>500000</t>
  </si>
  <si>
    <t>100000</t>
  </si>
  <si>
    <t>180</t>
  </si>
  <si>
    <t>600</t>
  </si>
  <si>
    <t>300</t>
  </si>
  <si>
    <t>kemendikbud kemenag kemendes</t>
  </si>
  <si>
    <t>tidak ada</t>
  </si>
  <si>
    <t>2025/10/06 5:37:13 PM GMT+7</t>
  </si>
  <si>
    <t xml:space="preserve">Eris Julianti </t>
  </si>
  <si>
    <t xml:space="preserve">Dusun ll Desa Lunas Jaya Kecamatan Tanah Abang kabupaten Penukal abab Lematang Ilir </t>
  </si>
  <si>
    <t>082371773762</t>
  </si>
  <si>
    <t>26</t>
  </si>
  <si>
    <t>D4/S1</t>
  </si>
  <si>
    <t xml:space="preserve">Wirausaha </t>
  </si>
  <si>
    <t>1000000</t>
  </si>
  <si>
    <t>150000</t>
  </si>
  <si>
    <t>10 menit</t>
  </si>
  <si>
    <t>Kontak kerabat;Mencari informasi;Membeli produk;Menjual produk;Lainnya</t>
  </si>
  <si>
    <t>2 menit</t>
  </si>
  <si>
    <t>1 menit</t>
  </si>
  <si>
    <t>Kontak kerabat;Menjual produk;Lainnya</t>
  </si>
  <si>
    <t>@paliterkini</t>
  </si>
  <si>
    <t>beranda/home</t>
  </si>
  <si>
    <t>keluarga</t>
  </si>
  <si>
    <t xml:space="preserve">tidak ada </t>
  </si>
  <si>
    <t>2025/10/06 5:47:44 PM GMT+7</t>
  </si>
  <si>
    <t xml:space="preserve">Diah Suci Almuhyi </t>
  </si>
  <si>
    <t xml:space="preserve">Dusun 2 desa lunas jaya kecamatan tanah abang kabupaten penukal abab Lematang ilir </t>
  </si>
  <si>
    <t>082178029294</t>
  </si>
  <si>
    <t xml:space="preserve">Guru honorer </t>
  </si>
  <si>
    <t>75000</t>
  </si>
  <si>
    <t xml:space="preserve">15 </t>
  </si>
  <si>
    <t>15 jam</t>
  </si>
  <si>
    <t xml:space="preserve">2 </t>
  </si>
  <si>
    <t>Saya lupa</t>
  </si>
  <si>
    <t xml:space="preserve">Saya melihat status di akun teman2 saya hanya untuk hiburan dan terkadang menjadi informasi </t>
  </si>
  <si>
    <t xml:space="preserve">Grup sekolah yaitu dinama kan "Funtastic" </t>
  </si>
  <si>
    <t>YouTube latihan sscasn</t>
  </si>
  <si>
    <t xml:space="preserve">Akun resmi terkait </t>
  </si>
  <si>
    <t>Banyak sekali akun terkait namun saya ngecek di akun resmi</t>
  </si>
  <si>
    <t xml:space="preserve">Funtastic </t>
  </si>
  <si>
    <t xml:space="preserve">Bkn </t>
  </si>
  <si>
    <t>2025/10/06 6:55:24 PM GMT+7</t>
  </si>
  <si>
    <t>Duwi Arisa</t>
  </si>
  <si>
    <t>Dusun 1 Lunas jaya</t>
  </si>
  <si>
    <t>082364999692</t>
  </si>
  <si>
    <t>3000000</t>
  </si>
  <si>
    <t>8</t>
  </si>
  <si>
    <t>480</t>
  </si>
  <si>
    <t>Kontak kerabat;Mencari informasi;Lainnya</t>
  </si>
  <si>
    <t>YouTube, Facebook, WhatsApp.</t>
  </si>
  <si>
    <t>Facebook, WhatsApp</t>
  </si>
  <si>
    <t>Semua grup yg ada .</t>
  </si>
  <si>
    <t>YouTube</t>
  </si>
  <si>
    <t>Website blog</t>
  </si>
  <si>
    <t>Grup WhatsApp</t>
  </si>
  <si>
    <t>2025/10/06 7:26:49 PM GMT+7</t>
  </si>
  <si>
    <t xml:space="preserve">Parhan Nadiansyah </t>
  </si>
  <si>
    <t xml:space="preserve">Lunas jaya dusun 3 </t>
  </si>
  <si>
    <t>083852936578</t>
  </si>
  <si>
    <t xml:space="preserve">Belum bekerja </t>
  </si>
  <si>
    <t>Kontak kerabat;Lainnya</t>
  </si>
  <si>
    <t>Hiburan;Mencari informasi;Membeli produk;Lainnya</t>
  </si>
  <si>
    <t>Hiburan;Lainnya</t>
  </si>
  <si>
    <t>Membeli produk;Lainnya</t>
  </si>
  <si>
    <t xml:space="preserve">Chrome </t>
  </si>
  <si>
    <t xml:space="preserve">Tik tok </t>
  </si>
  <si>
    <t xml:space="preserve">Berita Pali </t>
  </si>
  <si>
    <t>2025/10/06 7:33:28 PM GMT+7</t>
  </si>
  <si>
    <t>Miftahul janna</t>
  </si>
  <si>
    <t>Dusun 3 desa lunas jaya</t>
  </si>
  <si>
    <t>082116869795</t>
  </si>
  <si>
    <t>Ibu rumah tangga</t>
  </si>
  <si>
    <t>1.500</t>
  </si>
  <si>
    <t>6 jam</t>
  </si>
  <si>
    <t>4 jam</t>
  </si>
  <si>
    <t>Grup keluarga</t>
  </si>
  <si>
    <t>Grup pkk</t>
  </si>
  <si>
    <t>2025/10/06 8:12:43 PM GMT+7</t>
  </si>
  <si>
    <t>Riski  Ariska</t>
  </si>
  <si>
    <t xml:space="preserve">Dusun 3 desa lunas jaya
</t>
  </si>
  <si>
    <t>082178696023</t>
  </si>
  <si>
    <t>28</t>
  </si>
  <si>
    <t>1600.000</t>
  </si>
  <si>
    <t>Mencari informasi;Membeli produk</t>
  </si>
  <si>
    <t>Tik tok, facebook</t>
  </si>
  <si>
    <t>Facebook dan tiktok</t>
  </si>
  <si>
    <t xml:space="preserve">Grup messenger 
</t>
  </si>
  <si>
    <t xml:space="preserve">Tik tok dan WhatsApp </t>
  </si>
  <si>
    <t xml:space="preserve">Tiktok dan WhatsApp </t>
  </si>
  <si>
    <t xml:space="preserve">Tiktok dan messenger </t>
  </si>
  <si>
    <t>YouTube resep masakan</t>
  </si>
  <si>
    <t>2025/10/06 8:14:42 PM GMT+7</t>
  </si>
  <si>
    <t xml:space="preserve">Wesi Melyati </t>
  </si>
  <si>
    <t xml:space="preserve">Dusun 2 Desa Curup </t>
  </si>
  <si>
    <t>083114782850</t>
  </si>
  <si>
    <t xml:space="preserve">Guru/Honorer </t>
  </si>
  <si>
    <t>450.000</t>
  </si>
  <si>
    <t>Kontak kerabat;Hiburan</t>
  </si>
  <si>
    <t>Hiburan;Membeli produk;Lainnya</t>
  </si>
  <si>
    <t xml:space="preserve">Tik Tok </t>
  </si>
  <si>
    <t xml:space="preserve">YouTube shorts </t>
  </si>
  <si>
    <t xml:space="preserve">Short </t>
  </si>
  <si>
    <t>2025/10/06 8:18:28 PM GMT+7</t>
  </si>
  <si>
    <t xml:space="preserve">Jia Mahreta </t>
  </si>
  <si>
    <t xml:space="preserve">Dusun 5 Desa Curup 
</t>
  </si>
  <si>
    <t>081273176869</t>
  </si>
  <si>
    <t xml:space="preserve">21 </t>
  </si>
  <si>
    <t xml:space="preserve">Staf Kantor </t>
  </si>
  <si>
    <t xml:space="preserve">YouTube Shorts </t>
  </si>
  <si>
    <t xml:space="preserve">Google 
</t>
  </si>
  <si>
    <t>2025/10/06 9:01:50 PM GMT+7</t>
  </si>
  <si>
    <t xml:space="preserve">Ahmad Raby Awaluddinsyah </t>
  </si>
  <si>
    <t>Dusun V Desa Curup</t>
  </si>
  <si>
    <t>082176674562</t>
  </si>
  <si>
    <t>Petani Karet</t>
  </si>
  <si>
    <t>2.000</t>
  </si>
  <si>
    <t>25 Menit</t>
  </si>
  <si>
    <t>7 Menit</t>
  </si>
  <si>
    <t>2 Menit</t>
  </si>
  <si>
    <t>10 Menit</t>
  </si>
  <si>
    <t>1 Menit</t>
  </si>
  <si>
    <t>Google.com</t>
  </si>
  <si>
    <t xml:space="preserve">Pencarian </t>
  </si>
  <si>
    <t xml:space="preserve">Grup Keluarga </t>
  </si>
  <si>
    <t>PALI New</t>
  </si>
  <si>
    <t>Grup Keluarga/Karang Taruna</t>
  </si>
  <si>
    <t>2025/10/06 9:07:37 PM GMT+7</t>
  </si>
  <si>
    <t>Ria dinati</t>
  </si>
  <si>
    <t>Dusun 1 desa lunas jaya</t>
  </si>
  <si>
    <t>082174215483</t>
  </si>
  <si>
    <t>29</t>
  </si>
  <si>
    <t>2000000</t>
  </si>
  <si>
    <t xml:space="preserve">Satu jam </t>
  </si>
  <si>
    <t>180menit</t>
  </si>
  <si>
    <t>90menit</t>
  </si>
  <si>
    <t>30menit</t>
  </si>
  <si>
    <t>Hiburan;Membeli produk</t>
  </si>
  <si>
    <t>60menit</t>
  </si>
  <si>
    <t>Facebook youtub</t>
  </si>
  <si>
    <t xml:space="preserve">Vidio </t>
  </si>
  <si>
    <t>Enumerator desa</t>
  </si>
  <si>
    <t>Youtube go</t>
  </si>
  <si>
    <t xml:space="preserve">Berita viral </t>
  </si>
  <si>
    <t>Berita viral</t>
  </si>
  <si>
    <t>2025/10/06 9:19:23 PM GMT+7</t>
  </si>
  <si>
    <t>082374882604</t>
  </si>
  <si>
    <t>Mengurus rumah tangga</t>
  </si>
  <si>
    <t>Whatsap</t>
  </si>
  <si>
    <t xml:space="preserve">Berita </t>
  </si>
  <si>
    <t>2025/10/06 9:34:41 PM GMT+7</t>
  </si>
  <si>
    <t>Whatsapp</t>
  </si>
  <si>
    <t>2025/10/06 10:15:25 PM GMT+7</t>
  </si>
  <si>
    <t xml:space="preserve">Neneng Puspitasari </t>
  </si>
  <si>
    <t xml:space="preserve">Dusun 5 Desa Curup </t>
  </si>
  <si>
    <t>085215419733</t>
  </si>
  <si>
    <t>Aparatur pemerintah desa</t>
  </si>
  <si>
    <t>168.000</t>
  </si>
  <si>
    <t>240 menit</t>
  </si>
  <si>
    <t>120 menit</t>
  </si>
  <si>
    <t>Tribunnews.com</t>
  </si>
  <si>
    <t>Detik.com</t>
  </si>
  <si>
    <t>Secangkung seperasanan</t>
  </si>
  <si>
    <t>Helmi yahya bicara
Baca suara</t>
  </si>
  <si>
    <t>-</t>
  </si>
  <si>
    <t>2025/10/06 10:49:41 PM GMT+7</t>
  </si>
  <si>
    <t>Atika</t>
  </si>
  <si>
    <t xml:space="preserve">Tanjung dalam </t>
  </si>
  <si>
    <t>082281058098</t>
  </si>
  <si>
    <t>32</t>
  </si>
  <si>
    <t>Kaur perencanaan</t>
  </si>
  <si>
    <t>Membeli produk;Menjual produk</t>
  </si>
  <si>
    <t>Website</t>
  </si>
  <si>
    <t>2025/10/07 12:43:49 PM GMT+7</t>
  </si>
  <si>
    <t>repliansa</t>
  </si>
  <si>
    <t>desa lunas jaya dusun 2</t>
  </si>
  <si>
    <t>085366009027</t>
  </si>
  <si>
    <t>tidak bekerja</t>
  </si>
  <si>
    <t>12 jam</t>
  </si>
  <si>
    <t>google</t>
  </si>
  <si>
    <t>tiktok</t>
  </si>
  <si>
    <t>youtube</t>
  </si>
  <si>
    <t>2025/10/07 12:49:49 PM GMT+7</t>
  </si>
  <si>
    <t>MONES</t>
  </si>
  <si>
    <t>Dusun 1 Desa. Tanjung Dalam</t>
  </si>
  <si>
    <t>083821123933</t>
  </si>
  <si>
    <t>23</t>
  </si>
  <si>
    <t>Guru</t>
  </si>
  <si>
    <t>Kontak kerabat;Mencari informasi;Membeli produk</t>
  </si>
  <si>
    <t>Vina muliana, Bumn</t>
  </si>
  <si>
    <t>Info besiswa pali raya</t>
  </si>
  <si>
    <t>2025/10/11 12:12:35 PM GMT+7</t>
  </si>
  <si>
    <t>Arpin marshel Adit pia</t>
  </si>
  <si>
    <t xml:space="preserve">Desa sedupi </t>
  </si>
  <si>
    <t>083853055408</t>
  </si>
  <si>
    <t xml:space="preserve">Tidak bekerja </t>
  </si>
  <si>
    <t xml:space="preserve">3 </t>
  </si>
  <si>
    <t xml:space="preserve">Tidak ada </t>
  </si>
  <si>
    <t>2025/10/11 12:20:31 PM GMT+7</t>
  </si>
  <si>
    <t>indah angelina</t>
  </si>
  <si>
    <t>dusun 5 sedupi</t>
  </si>
  <si>
    <t>083898148019</t>
  </si>
  <si>
    <t>pengangguran</t>
  </si>
  <si>
    <t>kumparan.com</t>
  </si>
  <si>
    <t>sctv pali update dll</t>
  </si>
  <si>
    <t>kepompong</t>
  </si>
  <si>
    <t>liputan</t>
  </si>
  <si>
    <t>2025/10/11 12:25:57 PM GMT+7</t>
  </si>
  <si>
    <t xml:space="preserve">Sesil Anjelika Sari </t>
  </si>
  <si>
    <t>082176864954</t>
  </si>
  <si>
    <t xml:space="preserve">23 </t>
  </si>
  <si>
    <t xml:space="preserve">30 menit </t>
  </si>
  <si>
    <t xml:space="preserve">Instagram </t>
  </si>
  <si>
    <t xml:space="preserve">Berita terkini </t>
  </si>
  <si>
    <t xml:space="preserve">Google Instagram </t>
  </si>
  <si>
    <t>Berita terkini dll</t>
  </si>
  <si>
    <t xml:space="preserve">Kadang kadang </t>
  </si>
  <si>
    <t>Nadia omara tv one dll</t>
  </si>
  <si>
    <t>2025/10/11 12:30:18 PM GMT+7</t>
  </si>
  <si>
    <t>TIARA</t>
  </si>
  <si>
    <t xml:space="preserve">Dusun 1 desa tanjung dalam  </t>
  </si>
  <si>
    <t xml:space="preserve">18 </t>
  </si>
  <si>
    <t>Hiburan;Mencari informasi;Membeli produk;Menjual produk;Lainnya</t>
  </si>
  <si>
    <t>Membeli produk;Menjual produk;Lainnya</t>
  </si>
  <si>
    <t>Google</t>
  </si>
  <si>
    <t>Terkait berita</t>
  </si>
  <si>
    <t>Grup seblak</t>
  </si>
  <si>
    <t>Mefs</t>
  </si>
  <si>
    <t xml:space="preserve">Grup berita </t>
  </si>
  <si>
    <t>2025/10/11 12:31:45 PM GMT+7</t>
  </si>
  <si>
    <t>Aldi Saputra</t>
  </si>
  <si>
    <t>Dusun 3 Sukaraja</t>
  </si>
  <si>
    <t>083863670133</t>
  </si>
  <si>
    <t>Belum Bekerja</t>
  </si>
  <si>
    <t>Mencari informasi;Lainnya</t>
  </si>
  <si>
    <t>2025/10/11 12:31:57 PM GMT+7</t>
  </si>
  <si>
    <t xml:space="preserve">inevia Elvi lendra </t>
  </si>
  <si>
    <t xml:space="preserve">Sukaraja </t>
  </si>
  <si>
    <t>083102789479</t>
  </si>
  <si>
    <t>16</t>
  </si>
  <si>
    <t xml:space="preserve">Pelajar </t>
  </si>
  <si>
    <t xml:space="preserve">13 .20 menit </t>
  </si>
  <si>
    <t>Kontak kerabat;Hiburan;Membeli produk;Lainnya</t>
  </si>
  <si>
    <t>13.20 menit</t>
  </si>
  <si>
    <t>Kontak kerabat;Hiburan;Membeli produk</t>
  </si>
  <si>
    <t>1menit</t>
  </si>
  <si>
    <t xml:space="preserve">1 menit </t>
  </si>
  <si>
    <t xml:space="preserve">Hiburan </t>
  </si>
  <si>
    <t>Nelpon</t>
  </si>
  <si>
    <t xml:space="preserve">Informasi </t>
  </si>
  <si>
    <t>Grub sklh</t>
  </si>
  <si>
    <t>2025/10/11 12:32:51 PM GMT+7</t>
  </si>
  <si>
    <t xml:space="preserve">Andiko aryeski </t>
  </si>
  <si>
    <t xml:space="preserve">Dusun 2 desa Sukaraja </t>
  </si>
  <si>
    <t>082311592187</t>
  </si>
  <si>
    <t>120.000</t>
  </si>
  <si>
    <t xml:space="preserve">Google YouTube </t>
  </si>
  <si>
    <t>Beranda</t>
  </si>
  <si>
    <t xml:space="preserve">Keluarga </t>
  </si>
  <si>
    <t xml:space="preserve">Beranda </t>
  </si>
  <si>
    <t xml:space="preserve">Keluarga, berita terkini 
</t>
  </si>
  <si>
    <t>2025/10/11 12:34:24 PM GMT+7</t>
  </si>
  <si>
    <t xml:space="preserve">MELIN AGUSTIN </t>
  </si>
  <si>
    <t xml:space="preserve">Dusun 03 Sukaraja </t>
  </si>
  <si>
    <t>082282532330</t>
  </si>
  <si>
    <t xml:space="preserve">23  </t>
  </si>
  <si>
    <t>300000</t>
  </si>
  <si>
    <t>1380 menit</t>
  </si>
  <si>
    <t>1380</t>
  </si>
  <si>
    <t>480000</t>
  </si>
  <si>
    <t>360000</t>
  </si>
  <si>
    <t>Tutorial apapun itu</t>
  </si>
  <si>
    <t xml:space="preserve">Grup keluarga </t>
  </si>
  <si>
    <t xml:space="preserve">Tutorial apapun itu </t>
  </si>
  <si>
    <t>2025/10/11 12:34:54 PM GMT+7</t>
  </si>
  <si>
    <t>Lala dwianti</t>
  </si>
  <si>
    <t xml:space="preserve">Dusun 3 Desa Sukaraja </t>
  </si>
  <si>
    <t>082176457821</t>
  </si>
  <si>
    <t xml:space="preserve">Grub keluarga </t>
  </si>
  <si>
    <t>Album musik</t>
  </si>
  <si>
    <t>2025/10/11 12:36:21 PM GMT+7</t>
  </si>
  <si>
    <t xml:space="preserve">ELNI </t>
  </si>
  <si>
    <t xml:space="preserve">Dusun 02 Desa Sukaraja </t>
  </si>
  <si>
    <t>083114763391</t>
  </si>
  <si>
    <t xml:space="preserve">Belum Bekerja </t>
  </si>
  <si>
    <t>Gugle cromm</t>
  </si>
  <si>
    <t xml:space="preserve">Gugle </t>
  </si>
  <si>
    <t>2025/10/11 12:37:07 PM GMT+7</t>
  </si>
  <si>
    <t xml:space="preserve">Eri karlina </t>
  </si>
  <si>
    <t>dusun 2 desa sedupi</t>
  </si>
  <si>
    <t>085279278640</t>
  </si>
  <si>
    <t xml:space="preserve">belum bekerja </t>
  </si>
  <si>
    <t xml:space="preserve">10 </t>
  </si>
  <si>
    <t>Goggle kompas.Com</t>
  </si>
  <si>
    <t>goggle</t>
  </si>
  <si>
    <t xml:space="preserve">group kuliah </t>
  </si>
  <si>
    <t>breaking news</t>
  </si>
  <si>
    <t>instagram</t>
  </si>
  <si>
    <t>group kuliah</t>
  </si>
  <si>
    <t>2025/10/11 12:37:42 PM GMT+7</t>
  </si>
  <si>
    <t>Candra Aprianto</t>
  </si>
  <si>
    <t>Desa sukaraja dusun 01</t>
  </si>
  <si>
    <t>083114763572</t>
  </si>
  <si>
    <t>Tidak bekerja</t>
  </si>
  <si>
    <t>Iya</t>
  </si>
  <si>
    <t>2025/10/11 12:38:42 PM GMT+7</t>
  </si>
  <si>
    <t xml:space="preserve">Eci krisna </t>
  </si>
  <si>
    <t>Dusun II desa sukaraja</t>
  </si>
  <si>
    <t>083126081445</t>
  </si>
  <si>
    <t>Staf polsek</t>
  </si>
  <si>
    <t>200000</t>
  </si>
  <si>
    <t>1.380</t>
  </si>
  <si>
    <t xml:space="preserve">1.380 </t>
  </si>
  <si>
    <t>1 380</t>
  </si>
  <si>
    <t>Gogle</t>
  </si>
  <si>
    <t xml:space="preserve">Vina Maulina </t>
  </si>
  <si>
    <t xml:space="preserve">Grub pekerjaan </t>
  </si>
  <si>
    <t xml:space="preserve">Ria ricis </t>
  </si>
  <si>
    <t>Daveina skincare</t>
  </si>
  <si>
    <t>Grub kerja</t>
  </si>
  <si>
    <t>Chanel ria ricis</t>
  </si>
  <si>
    <t>2025/10/11 12:41:59 PM GMT+7</t>
  </si>
  <si>
    <t>Indah fariska putri</t>
  </si>
  <si>
    <t>Dusun 2 sukaraja</t>
  </si>
  <si>
    <t>083809491266</t>
  </si>
  <si>
    <t>130.000</t>
  </si>
  <si>
    <t xml:space="preserve">30 </t>
  </si>
  <si>
    <t>1500</t>
  </si>
  <si>
    <t>3000</t>
  </si>
  <si>
    <t>Kucar kacir</t>
  </si>
  <si>
    <t xml:space="preserve">Berita pali
</t>
  </si>
  <si>
    <t xml:space="preserve">Kucar kacir
</t>
  </si>
  <si>
    <t xml:space="preserve">Tidak ada
</t>
  </si>
  <si>
    <t>2025/10/11 12:42:34 PM GMT+7</t>
  </si>
  <si>
    <t>Sakina Kaisi</t>
  </si>
  <si>
    <t>Dusun 03 Desa Sukaraja</t>
  </si>
  <si>
    <t>081373993667</t>
  </si>
  <si>
    <t>Wiraswasta</t>
  </si>
  <si>
    <t>300.000</t>
  </si>
  <si>
    <t>1.380 menit</t>
  </si>
  <si>
    <t>Croem</t>
  </si>
  <si>
    <t>2025/10/11 12:43:58 PM GMT+7</t>
  </si>
  <si>
    <t>ASIS HIDAYATULA</t>
  </si>
  <si>
    <t>DESA SUKARAJA</t>
  </si>
  <si>
    <t>083111480542</t>
  </si>
  <si>
    <t>MASIH SEKOLAH</t>
  </si>
  <si>
    <t>24 jam</t>
  </si>
  <si>
    <t>5jam</t>
  </si>
  <si>
    <t>5 jam</t>
  </si>
  <si>
    <t xml:space="preserve">7 </t>
  </si>
  <si>
    <t>GOGGLE</t>
  </si>
  <si>
    <t>Asis</t>
  </si>
  <si>
    <t>tvone</t>
  </si>
  <si>
    <t>Browser</t>
  </si>
  <si>
    <t>2025/10/11 12:51:05 PM GMT+7</t>
  </si>
  <si>
    <t xml:space="preserve">GINA Sonia </t>
  </si>
  <si>
    <t xml:space="preserve">Dusun I Tanjung Dalam </t>
  </si>
  <si>
    <t>085279889958</t>
  </si>
  <si>
    <t xml:space="preserve">Tiktok </t>
  </si>
  <si>
    <t xml:space="preserve">Pemuda </t>
  </si>
  <si>
    <t xml:space="preserve">YouTube 
</t>
  </si>
  <si>
    <t>2025/10/11 12:51:19 PM GMT+7</t>
  </si>
  <si>
    <t>Gita parera</t>
  </si>
  <si>
    <t xml:space="preserve">Desa Sukaraja </t>
  </si>
  <si>
    <t>085378548165</t>
  </si>
  <si>
    <t>40</t>
  </si>
  <si>
    <t>Tidak tau</t>
  </si>
  <si>
    <t>Voli</t>
  </si>
  <si>
    <t>Pemain voli</t>
  </si>
  <si>
    <t>2025/10/11 12:56:21 PM GMT+7</t>
  </si>
  <si>
    <t xml:space="preserve">Bagus Ariyanto </t>
  </si>
  <si>
    <t>Dusun 2 desa bumi ayu</t>
  </si>
  <si>
    <t>081368164817</t>
  </si>
  <si>
    <t>2 jam</t>
  </si>
  <si>
    <t>1jam</t>
  </si>
  <si>
    <t>4jam</t>
  </si>
  <si>
    <t>Paliterkini</t>
  </si>
  <si>
    <t>@beritasatu</t>
  </si>
  <si>
    <t>KEMENDDES PDT</t>
  </si>
  <si>
    <t>@Beritasatu</t>
  </si>
  <si>
    <t>Kemendes pdt</t>
  </si>
  <si>
    <t>2025/10/11 12:56:35 PM GMT+7</t>
  </si>
  <si>
    <t>2025/10/11 12:58:17 PM GMT+7</t>
  </si>
  <si>
    <t>Mela anjani</t>
  </si>
  <si>
    <t>Desa sukaraja</t>
  </si>
  <si>
    <t>083852936885</t>
  </si>
  <si>
    <t>Belum bekerja</t>
  </si>
  <si>
    <t>Perjam</t>
  </si>
  <si>
    <t>Tdk ada</t>
  </si>
  <si>
    <t>Tidk ad</t>
  </si>
  <si>
    <t>Tidk ada</t>
  </si>
  <si>
    <t>2025/10/11 12:59:18 PM GMT+7</t>
  </si>
  <si>
    <t>Renita</t>
  </si>
  <si>
    <t>085369768980</t>
  </si>
  <si>
    <t>Facebook tiktok</t>
  </si>
  <si>
    <t>Kls</t>
  </si>
  <si>
    <t xml:space="preserve">Facebook tik tok </t>
  </si>
  <si>
    <t>2025/10/11 1:03:30 PM GMT+7</t>
  </si>
  <si>
    <t xml:space="preserve">Lusiana </t>
  </si>
  <si>
    <t xml:space="preserve">Dsn 2 desa Tanjung dalam </t>
  </si>
  <si>
    <t>081274769427</t>
  </si>
  <si>
    <t>Buruh tani</t>
  </si>
  <si>
    <t>700</t>
  </si>
  <si>
    <t xml:space="preserve">Tiktok / Facebook </t>
  </si>
  <si>
    <t>Kabar</t>
  </si>
  <si>
    <t xml:space="preserve">Seluruh informasi </t>
  </si>
  <si>
    <t>Grub desa</t>
  </si>
  <si>
    <t>Berkah</t>
  </si>
  <si>
    <t>2025/10/11 1:04:37 PM GMT+7</t>
  </si>
  <si>
    <t xml:space="preserve">Fira olipia </t>
  </si>
  <si>
    <t>Sukarja</t>
  </si>
  <si>
    <t>081368752073</t>
  </si>
  <si>
    <t xml:space="preserve">2 jam </t>
  </si>
  <si>
    <t>Vira</t>
  </si>
  <si>
    <t>Ciwi' cantik</t>
  </si>
  <si>
    <t xml:space="preserve">Itz fira </t>
  </si>
  <si>
    <t>Ciwi cantik</t>
  </si>
  <si>
    <t>2025/10/11 1:06:48 PM GMT+7</t>
  </si>
  <si>
    <t>septariadi</t>
  </si>
  <si>
    <t>desa bumi ayu</t>
  </si>
  <si>
    <t>085788370142</t>
  </si>
  <si>
    <t>petani</t>
  </si>
  <si>
    <t>1500000</t>
  </si>
  <si>
    <t xml:space="preserve">facebook
</t>
  </si>
  <si>
    <t>facebook</t>
  </si>
  <si>
    <t>whatsapp</t>
  </si>
  <si>
    <t>ya</t>
  </si>
  <si>
    <t>berita</t>
  </si>
  <si>
    <t>2025/10/11 1:07:03 PM GMT+7</t>
  </si>
  <si>
    <t>Ikral Dani</t>
  </si>
  <si>
    <t>Dusun 01 Desa Sukaraja Kecamatan Tanah Abang</t>
  </si>
  <si>
    <t>085357889130</t>
  </si>
  <si>
    <t>Perangkat Desa</t>
  </si>
  <si>
    <t>250000</t>
  </si>
  <si>
    <t>720</t>
  </si>
  <si>
    <t>Google chrome</t>
  </si>
  <si>
    <t>Aparatur pemerintah Desa Sukaraja</t>
  </si>
  <si>
    <t xml:space="preserve">Tidak </t>
  </si>
  <si>
    <t>Ikal Dani</t>
  </si>
  <si>
    <t>Aparatur pemerintah Desa</t>
  </si>
  <si>
    <t>Ikal dani</t>
  </si>
  <si>
    <t>2025/10/11 1:09:29 PM GMT+7</t>
  </si>
  <si>
    <t>Mela</t>
  </si>
  <si>
    <t>Sukaraja</t>
  </si>
  <si>
    <t>Blm bkerja</t>
  </si>
  <si>
    <t>Perjan</t>
  </si>
  <si>
    <t>2025/10/11 1:18:42 PM GMT+7</t>
  </si>
  <si>
    <t>Resta Illahi Lestari</t>
  </si>
  <si>
    <t>Dusun 1 Desa Bumi Ayu, Kec. Tanah Abang, Kab. Penukal Abab Lematang Ilir, Sumatera Selatan</t>
  </si>
  <si>
    <t>085273470779</t>
  </si>
  <si>
    <t>50.000</t>
  </si>
  <si>
    <t>Mencari informasi;Menjual produk;Lainnya</t>
  </si>
  <si>
    <t>Hiburan;Mencari informasi;Menjual produk;Lainnya</t>
  </si>
  <si>
    <t>Berkala Arkeologi, BRIN, Museum Nasional Indonesia sama Amerta</t>
  </si>
  <si>
    <t>Timothy Roland, Kampung Inggris, Pasar Wisata Tour &amp; Travel</t>
  </si>
  <si>
    <t>Jaringan Komunikasi (khusus jurusan arkeologi)</t>
  </si>
  <si>
    <t>Maudy Ayunda, TEDx Talks, Desi Dahlan, Gita Wirjawan, Kampung Inggris, Fiersa Bastari, Timothy Ronald</t>
  </si>
  <si>
    <t>BRIN</t>
  </si>
  <si>
    <t>Maudy Ayunda</t>
  </si>
  <si>
    <t>Jaringan komunikasi (khusus jurusan arkeologi)</t>
  </si>
  <si>
    <t>2025/10/11 1:18:58 PM GMT+7</t>
  </si>
  <si>
    <t>Muhamad arya prasetyo</t>
  </si>
  <si>
    <t>Dusun 2 desa bumi ayu, kec. Tanah abang, kab. Penukal abab lematang ilir, Prov. Sumatra selatan</t>
  </si>
  <si>
    <t>085768334335</t>
  </si>
  <si>
    <t xml:space="preserve">20 </t>
  </si>
  <si>
    <t>Pengangguran</t>
  </si>
  <si>
    <t>125.000</t>
  </si>
  <si>
    <t>24jam</t>
  </si>
  <si>
    <t>24jm</t>
  </si>
  <si>
    <t>2jam</t>
  </si>
  <si>
    <t>Â½ jam</t>
  </si>
  <si>
    <t>3jam</t>
  </si>
  <si>
    <t xml:space="preserve"> 6 jam</t>
  </si>
  <si>
    <t>Mencari informasi loker</t>
  </si>
  <si>
    <t>Facebook,Tiktok</t>
  </si>
  <si>
    <t>Grup karang taruna desa bumi ayu</t>
  </si>
  <si>
    <t>Vidio mancing, dan silat</t>
  </si>
  <si>
    <t>Guglee</t>
  </si>
  <si>
    <t>Channel mancing</t>
  </si>
  <si>
    <t>2025/10/11 1:33:10 PM GMT+7</t>
  </si>
  <si>
    <t>Elin Melia sari</t>
  </si>
  <si>
    <t>Bumi ayu</t>
  </si>
  <si>
    <t>083138857207</t>
  </si>
  <si>
    <t>Guru paud</t>
  </si>
  <si>
    <t xml:space="preserve">4 </t>
  </si>
  <si>
    <t>30 mnt</t>
  </si>
  <si>
    <t>20 mnt</t>
  </si>
  <si>
    <t>15 mnt</t>
  </si>
  <si>
    <t>Kontak kerabat;Hiburan;Lainnya</t>
  </si>
  <si>
    <t>Google search</t>
  </si>
  <si>
    <t>Grup Perkuliahan dan sekolah</t>
  </si>
  <si>
    <t>Nadia omara Khw nusantara</t>
  </si>
  <si>
    <t>Google Fact Check</t>
  </si>
  <si>
    <t>Twitter</t>
  </si>
  <si>
    <t>Grup perkuliahan</t>
  </si>
  <si>
    <t>Cerita horor nadiah omara</t>
  </si>
  <si>
    <t>2025/10/11 2:18:17 PM GMT+7</t>
  </si>
  <si>
    <t xml:space="preserve">ARIEL PRASETYO </t>
  </si>
  <si>
    <t xml:space="preserve">Dusun 1 desa bumi ayu </t>
  </si>
  <si>
    <t>083833852261</t>
  </si>
  <si>
    <t xml:space="preserve">19 </t>
  </si>
  <si>
    <t xml:space="preserve">Belum bekerja/mahasiswa </t>
  </si>
  <si>
    <t xml:space="preserve">200 </t>
  </si>
  <si>
    <t xml:space="preserve"> 120 </t>
  </si>
  <si>
    <t xml:space="preserve">5 </t>
  </si>
  <si>
    <t xml:space="preserve">15 menit </t>
  </si>
  <si>
    <t xml:space="preserve">Google atau chrome </t>
  </si>
  <si>
    <t xml:space="preserve">Kompas tv </t>
  </si>
  <si>
    <t>2025/10/11 4:30:46 PM GMT+7</t>
  </si>
  <si>
    <t>Fikri ardiansyah</t>
  </si>
  <si>
    <t>Desa bumi ayu dusun, 2</t>
  </si>
  <si>
    <t>085377416116</t>
  </si>
  <si>
    <t>Prangkat desa</t>
  </si>
  <si>
    <t>2100000</t>
  </si>
  <si>
    <t>Kesehatan</t>
  </si>
  <si>
    <t>Pidio lucu</t>
  </si>
  <si>
    <t>Tgm mancing</t>
  </si>
  <si>
    <t>Grup mancing</t>
  </si>
  <si>
    <t>2025/10/11 4:41:13 PM GMT+7</t>
  </si>
  <si>
    <t xml:space="preserve">Rebian sagita </t>
  </si>
  <si>
    <t xml:space="preserve">Dusun 5 desa pandan </t>
  </si>
  <si>
    <t>081279375456</t>
  </si>
  <si>
    <t xml:space="preserve">Staf desa </t>
  </si>
  <si>
    <t>30.menit</t>
  </si>
  <si>
    <t xml:space="preserve">Tidak 
</t>
  </si>
  <si>
    <t xml:space="preserve">Pali terkini </t>
  </si>
  <si>
    <t>2025/10/11 4:42:54 PM GMT+7</t>
  </si>
  <si>
    <t>RESEN ANANTA</t>
  </si>
  <si>
    <t>Dusun 02 desa pandan</t>
  </si>
  <si>
    <t>081282188649</t>
  </si>
  <si>
    <t>Blm bekerja</t>
  </si>
  <si>
    <t xml:space="preserve">1  </t>
  </si>
  <si>
    <t xml:space="preserve">Tidak punya website </t>
  </si>
  <si>
    <t>Tidak ad</t>
  </si>
  <si>
    <t>Data presisi</t>
  </si>
  <si>
    <t>Tvwan</t>
  </si>
  <si>
    <t>2025/10/11 4:45:03 PM GMT+7</t>
  </si>
  <si>
    <t xml:space="preserve">ALIM MUL HALIM </t>
  </si>
  <si>
    <t>DUSUN 2 DESA PANDAN</t>
  </si>
  <si>
    <t>08979864390</t>
  </si>
  <si>
    <t>GURU/ GURU NGAJI</t>
  </si>
  <si>
    <t>400000</t>
  </si>
  <si>
    <t>blogger</t>
  </si>
  <si>
    <t>Mael le</t>
  </si>
  <si>
    <t>Karang taruna desa pandan</t>
  </si>
  <si>
    <t>Fadil jaidi</t>
  </si>
  <si>
    <t>Newtv</t>
  </si>
  <si>
    <t>Tempo</t>
  </si>
  <si>
    <t>KARANG TARUNA DESA PANDAN</t>
  </si>
  <si>
    <t>FADIL JAIDI</t>
  </si>
  <si>
    <t>2025/10/11 4:45:11 PM GMT+7</t>
  </si>
  <si>
    <t>AIBI HAKIM</t>
  </si>
  <si>
    <t>Dusun 1 desa pandan</t>
  </si>
  <si>
    <t>082371751326</t>
  </si>
  <si>
    <t>Mahasiswa</t>
  </si>
  <si>
    <t>120menit</t>
  </si>
  <si>
    <t>Wwwinfopaliterkini.com</t>
  </si>
  <si>
    <t>Tribunsumsul</t>
  </si>
  <si>
    <t>Grub asli kecamatan tanah abang</t>
  </si>
  <si>
    <t>Tv one</t>
  </si>
  <si>
    <t>Wwwpali.com</t>
  </si>
  <si>
    <t>Tribun sumsel</t>
  </si>
  <si>
    <t>2025/10/11 4:47:40 PM GMT+7</t>
  </si>
  <si>
    <t>PERI SUWITO</t>
  </si>
  <si>
    <t xml:space="preserve">Dusun 4 desa pandan 
</t>
  </si>
  <si>
    <t>082252555861</t>
  </si>
  <si>
    <t>Pengganguran</t>
  </si>
  <si>
    <t xml:space="preserve">Tribunnews </t>
  </si>
  <si>
    <t>LokerSumsel.com</t>
  </si>
  <si>
    <t>Group Pendataan presisi desa pandan 
Group pali hits</t>
  </si>
  <si>
    <t xml:space="preserve">Metrotvnews </t>
  </si>
  <si>
    <t xml:space="preserve">Loker Pali
</t>
  </si>
  <si>
    <t>Group pali hits</t>
  </si>
  <si>
    <t>2025/10/11 4:47:44 PM GMT+7</t>
  </si>
  <si>
    <t xml:space="preserve">Dewa marki </t>
  </si>
  <si>
    <t xml:space="preserve">Dusun 1 Desa pandan </t>
  </si>
  <si>
    <t>082238160091</t>
  </si>
  <si>
    <t xml:space="preserve">Wiraswasta </t>
  </si>
  <si>
    <t>Kontak kerabat;Mencari informasi;Membeli produk;Lainnya</t>
  </si>
  <si>
    <t xml:space="preserve">Karang taruna desa pandan, ddp pandan </t>
  </si>
  <si>
    <t xml:space="preserve">Tv one </t>
  </si>
  <si>
    <t>Instagram,</t>
  </si>
  <si>
    <t xml:space="preserve">Karang taruna desa pandan </t>
  </si>
  <si>
    <t>2025/10/11 4:50:38 PM GMT+7</t>
  </si>
  <si>
    <t>IKLAN BERI</t>
  </si>
  <si>
    <t>Dusun VII</t>
  </si>
  <si>
    <t>082225652625</t>
  </si>
  <si>
    <t>PPPK</t>
  </si>
  <si>
    <t>3200000</t>
  </si>
  <si>
    <t>Desa Pandan</t>
  </si>
  <si>
    <t>GRUB KELUARGA</t>
  </si>
  <si>
    <t>GruB KELUARGA</t>
  </si>
  <si>
    <t>2025/10/11 4:51:46 PM GMT+7</t>
  </si>
  <si>
    <t>Nehru Aziz</t>
  </si>
  <si>
    <t>Dusun V Desa Pandan</t>
  </si>
  <si>
    <t>082176376326</t>
  </si>
  <si>
    <t>Tribunnews</t>
  </si>
  <si>
    <t>Gerindra</t>
  </si>
  <si>
    <t>Alumni Kampus</t>
  </si>
  <si>
    <t>Matanajwa</t>
  </si>
  <si>
    <t>Alumni kampus</t>
  </si>
  <si>
    <t>2025/10/11 4:53:40 PM GMT+7</t>
  </si>
  <si>
    <t xml:space="preserve">HARYANTI AGUSTINA </t>
  </si>
  <si>
    <t xml:space="preserve">DUSUN V </t>
  </si>
  <si>
    <t>082184182123</t>
  </si>
  <si>
    <t>Staf desa</t>
  </si>
  <si>
    <t>900.000</t>
  </si>
  <si>
    <t>80.000</t>
  </si>
  <si>
    <t>Debm</t>
  </si>
  <si>
    <t>Masakan</t>
  </si>
  <si>
    <t>2025/10/11 4:53:52 PM GMT+7</t>
  </si>
  <si>
    <t>alen fertiwi</t>
  </si>
  <si>
    <t>Bumi Ayu</t>
  </si>
  <si>
    <t>083178453236</t>
  </si>
  <si>
    <t>staf kantor desa</t>
  </si>
  <si>
    <t>720mnt</t>
  </si>
  <si>
    <t>5mnt</t>
  </si>
  <si>
    <t>my friend</t>
  </si>
  <si>
    <t>informasi tutorial masak</t>
  </si>
  <si>
    <t>family</t>
  </si>
  <si>
    <t>resep simbok</t>
  </si>
  <si>
    <t>2025/10/11 4:54:05 PM GMT+7</t>
  </si>
  <si>
    <t>SRI ANTIKA</t>
  </si>
  <si>
    <t>Dusun VII Desa Pandan</t>
  </si>
  <si>
    <t>082228060861</t>
  </si>
  <si>
    <t>Honorer</t>
  </si>
  <si>
    <t>125000</t>
  </si>
  <si>
    <t>9 jam</t>
  </si>
  <si>
    <t>540 Menit</t>
  </si>
  <si>
    <t>60 Menit</t>
  </si>
  <si>
    <t>540</t>
  </si>
  <si>
    <t>120 Menit</t>
  </si>
  <si>
    <t>Tidak Ada</t>
  </si>
  <si>
    <t>Fjb</t>
  </si>
  <si>
    <t>Grup Karang Taruna</t>
  </si>
  <si>
    <t>sri_antikk</t>
  </si>
  <si>
    <t>Karang Taruna</t>
  </si>
  <si>
    <t>2025/10/11 4:55:18 PM GMT+7</t>
  </si>
  <si>
    <t xml:space="preserve">Gita Asian </t>
  </si>
  <si>
    <t xml:space="preserve">Dusun VI desa pandan 
</t>
  </si>
  <si>
    <t>085384758226</t>
  </si>
  <si>
    <t xml:space="preserve">Guru </t>
  </si>
  <si>
    <t>60.</t>
  </si>
  <si>
    <t xml:space="preserve">Tidak ada 
</t>
  </si>
  <si>
    <t xml:space="preserve">Gita </t>
  </si>
  <si>
    <t>Yautuber</t>
  </si>
  <si>
    <t>2025/10/11 4:55:45 PM GMT+7</t>
  </si>
  <si>
    <t>Reza hardiansyah</t>
  </si>
  <si>
    <t>Dusun 1</t>
  </si>
  <si>
    <t>082177833755</t>
  </si>
  <si>
    <t xml:space="preserve">48 </t>
  </si>
  <si>
    <t>3 menit</t>
  </si>
  <si>
    <t>Berita politik</t>
  </si>
  <si>
    <t>Panji petualang</t>
  </si>
  <si>
    <t>Politik indonesia</t>
  </si>
  <si>
    <t>Karang taruna pandan</t>
  </si>
  <si>
    <t>Mata najwa</t>
  </si>
  <si>
    <t>2025/10/11 4:56:03 PM GMT+7</t>
  </si>
  <si>
    <t>Bayu Andrian</t>
  </si>
  <si>
    <t>082281964249</t>
  </si>
  <si>
    <t>GOOGLE</t>
  </si>
  <si>
    <t>2025/10/11 4:56:33 PM GMT+7</t>
  </si>
  <si>
    <t xml:space="preserve">Anjelia Agustia </t>
  </si>
  <si>
    <t>Pandan</t>
  </si>
  <si>
    <t>082178564577</t>
  </si>
  <si>
    <t xml:space="preserve">Polindes </t>
  </si>
  <si>
    <t xml:space="preserve">9 </t>
  </si>
  <si>
    <t>450</t>
  </si>
  <si>
    <t>9</t>
  </si>
  <si>
    <t>Informasi media</t>
  </si>
  <si>
    <t xml:space="preserve">Informasi media </t>
  </si>
  <si>
    <t>2025/10/11 4:56:34 PM GMT+7</t>
  </si>
  <si>
    <t>CINDI</t>
  </si>
  <si>
    <t>Desa pandan</t>
  </si>
  <si>
    <t>085717953680</t>
  </si>
  <si>
    <t>Staf Desa</t>
  </si>
  <si>
    <t>600.000</t>
  </si>
  <si>
    <t>540 menit</t>
  </si>
  <si>
    <t>420 menit</t>
  </si>
  <si>
    <t>2025/10/11 4:57:42 PM GMT+7</t>
  </si>
  <si>
    <t>FARIKA YULANTIKA</t>
  </si>
  <si>
    <t>DUSUN 8 DESA PANDAN</t>
  </si>
  <si>
    <t>085384346359</t>
  </si>
  <si>
    <t xml:space="preserve">25 </t>
  </si>
  <si>
    <t>HONOR</t>
  </si>
  <si>
    <t>800.000</t>
  </si>
  <si>
    <t>Mencari informasi;Membeli produk;Menjual produk</t>
  </si>
  <si>
    <t>Blogspot</t>
  </si>
  <si>
    <t>Berita PALI</t>
  </si>
  <si>
    <t>2025/10/11 4:57:46 PM GMT+7</t>
  </si>
  <si>
    <t xml:space="preserve">Atin Sri Handayani </t>
  </si>
  <si>
    <t xml:space="preserve">DS. Pandan </t>
  </si>
  <si>
    <t>082378659745</t>
  </si>
  <si>
    <t xml:space="preserve">Staf </t>
  </si>
  <si>
    <t xml:space="preserve">1 jam </t>
  </si>
  <si>
    <t>3-5 jam</t>
  </si>
  <si>
    <t xml:space="preserve">Sherly Annavita </t>
  </si>
  <si>
    <t>Al-furqan grub</t>
  </si>
  <si>
    <t xml:space="preserve">Sherly </t>
  </si>
  <si>
    <t xml:space="preserve">Al-furqan grub </t>
  </si>
  <si>
    <t xml:space="preserve">Media informasi </t>
  </si>
  <si>
    <t>2025/10/11 4:58:42 PM GMT+7</t>
  </si>
  <si>
    <t xml:space="preserve">Agil almunawar </t>
  </si>
  <si>
    <t>085279252246</t>
  </si>
  <si>
    <t xml:space="preserve">Dhot dgsain </t>
  </si>
  <si>
    <t>2025/10/11 5:01:24 PM GMT+7</t>
  </si>
  <si>
    <t>DEVI HARTA YANTI</t>
  </si>
  <si>
    <t>DUSUN VIII DESA PANDAN</t>
  </si>
  <si>
    <t>081279696877</t>
  </si>
  <si>
    <t>GURU</t>
  </si>
  <si>
    <t>Wordpress</t>
  </si>
  <si>
    <t>Lambe turah, pali terkini, infoloker, bknVII kemenpanrb, kemendikdasmen, infoppg</t>
  </si>
  <si>
    <t>Ikatan alumni kampus</t>
  </si>
  <si>
    <t>Pali terupdate, lambe turah</t>
  </si>
  <si>
    <t>Berbagai chanel</t>
  </si>
  <si>
    <t>2025/10/11 5:11:37 PM GMT+7</t>
  </si>
  <si>
    <t xml:space="preserve">Anggundwiwidona </t>
  </si>
  <si>
    <t>Bumi ayu dusun 2</t>
  </si>
  <si>
    <t>081367657662</t>
  </si>
  <si>
    <t>Mengajar</t>
  </si>
  <si>
    <t xml:space="preserve">Internet </t>
  </si>
  <si>
    <t>Tik tok/Facebook</t>
  </si>
  <si>
    <t>Tidak aada</t>
  </si>
  <si>
    <t xml:space="preserve">Facebook/tik tok dan Instagram </t>
  </si>
  <si>
    <t>2025/10/11 6:42:45 PM GMT+7</t>
  </si>
  <si>
    <t>Revi Fitriani</t>
  </si>
  <si>
    <t>082252559036</t>
  </si>
  <si>
    <t>mahasiswa</t>
  </si>
  <si>
    <t>okezone</t>
  </si>
  <si>
    <t>ai</t>
  </si>
  <si>
    <t>mahasiswa pintar</t>
  </si>
  <si>
    <t>cekfakta</t>
  </si>
  <si>
    <t>kelompok</t>
  </si>
  <si>
    <t xml:space="preserve">mahasiswa pintar </t>
  </si>
  <si>
    <t>2025/10/11 6:46:53 PM GMT+7</t>
  </si>
  <si>
    <t>ADI SAPUTRA</t>
  </si>
  <si>
    <t>Dusun 2 desa tanjung dalam</t>
  </si>
  <si>
    <t>082279024909</t>
  </si>
  <si>
    <t>Prabumulih pos</t>
  </si>
  <si>
    <t>Lowongan kerja prabumulih</t>
  </si>
  <si>
    <t>Tribun news</t>
  </si>
  <si>
    <t>2025/10/11 6:55:59 PM GMT+7</t>
  </si>
  <si>
    <t xml:space="preserve">Dina Apriyani </t>
  </si>
  <si>
    <t>Harapan jaya dusun 6</t>
  </si>
  <si>
    <t>082176626313</t>
  </si>
  <si>
    <t>15 menit</t>
  </si>
  <si>
    <t>25 menit</t>
  </si>
  <si>
    <t>8 jam</t>
  </si>
  <si>
    <t>Hiburan;Mencari informasi;Membeli produk;Menjual produk</t>
  </si>
  <si>
    <t xml:space="preserve">Grub Indonesia </t>
  </si>
  <si>
    <t>Sctv</t>
  </si>
  <si>
    <t>Grup hijrah</t>
  </si>
  <si>
    <t>2025/10/11 7:01:38 PM GMT+7</t>
  </si>
  <si>
    <t xml:space="preserve">Nur khoirisa </t>
  </si>
  <si>
    <t xml:space="preserve">dusun 3, harapan jaya </t>
  </si>
  <si>
    <t>082139580460</t>
  </si>
  <si>
    <t>35</t>
  </si>
  <si>
    <t xml:space="preserve">Tik tok/Facebook </t>
  </si>
  <si>
    <t xml:space="preserve">Grup WhatsApp </t>
  </si>
  <si>
    <t>2025/10/11 7:03:46 PM GMT+7</t>
  </si>
  <si>
    <t xml:space="preserve">Rabil Saputra </t>
  </si>
  <si>
    <t xml:space="preserve">Dusun 1 </t>
  </si>
  <si>
    <t>082379642302</t>
  </si>
  <si>
    <t xml:space="preserve">Belum berkerja </t>
  </si>
  <si>
    <t>31</t>
  </si>
  <si>
    <t>Informasi tutor</t>
  </si>
  <si>
    <t xml:space="preserve">Hiburan, tentang benda info lowongan pekerjaan </t>
  </si>
  <si>
    <t xml:space="preserve">Grup lowongan pekerjaan </t>
  </si>
  <si>
    <t xml:space="preserve">Tutorial 
</t>
  </si>
  <si>
    <t xml:space="preserve">Hiburan informasi orang </t>
  </si>
  <si>
    <t>2025/10/11 7:12:14 PM GMT+7</t>
  </si>
  <si>
    <t xml:space="preserve">Vina Heranisa </t>
  </si>
  <si>
    <t>Desa harapan jaya</t>
  </si>
  <si>
    <t>082182315476</t>
  </si>
  <si>
    <t>60 menit</t>
  </si>
  <si>
    <t>Tiktok
Facebook</t>
  </si>
  <si>
    <t>Grup teman</t>
  </si>
  <si>
    <t xml:space="preserve">Tiktok
</t>
  </si>
  <si>
    <t>Grup chat</t>
  </si>
  <si>
    <t xml:space="preserve">Tidak
</t>
  </si>
  <si>
    <t>2025/10/11 7:14:38 PM GMT+7</t>
  </si>
  <si>
    <t xml:space="preserve">Anggun Lestari </t>
  </si>
  <si>
    <t>082280306408</t>
  </si>
  <si>
    <t>Hiburan;Mencari informasi;Menjual produk</t>
  </si>
  <si>
    <t xml:space="preserve">20 menit </t>
  </si>
  <si>
    <t>Wastsap</t>
  </si>
  <si>
    <t>Youtuber</t>
  </si>
  <si>
    <t>Fecebook</t>
  </si>
  <si>
    <t>Grup watsapp</t>
  </si>
  <si>
    <t>Channel youtube</t>
  </si>
  <si>
    <t>2025/10/11 7:15:23 PM GMT+7</t>
  </si>
  <si>
    <t>Rista Ayudia Sari</t>
  </si>
  <si>
    <t>Dusun 2 desa harapan jaya</t>
  </si>
  <si>
    <t>082179062791</t>
  </si>
  <si>
    <t>400.000</t>
  </si>
  <si>
    <t>Informasi yang mengaitkan selebriti</t>
  </si>
  <si>
    <t xml:space="preserve">Grup </t>
  </si>
  <si>
    <t>Mencari berita", musik</t>
  </si>
  <si>
    <t>Grup mata kuliah</t>
  </si>
  <si>
    <t>Flim, musik</t>
  </si>
  <si>
    <t>2025/10/11 7:31:35 PM GMT+7</t>
  </si>
  <si>
    <t>Alin Amanda</t>
  </si>
  <si>
    <t xml:space="preserve">Dusun 3, Desa Harapan Jaya, Kecamatan Tanah Abang, Kabupaten Penukal Abab Lematang Ilir, Provinsi Sumatera Selatan. </t>
  </si>
  <si>
    <t>082289461668</t>
  </si>
  <si>
    <t>15 Menit</t>
  </si>
  <si>
    <t>5 Menit</t>
  </si>
  <si>
    <t>Tiktok @ziotomato, @Tips Desain Canva, @allaboutsejarah @michikofrizdew @meyrindatobing</t>
  </si>
  <si>
    <t xml:space="preserve">Kok Bisa?, Maudy Ayunda, Sisi Terang, Sherly Annavita, Sang Tutor, </t>
  </si>
  <si>
    <t>Chrome</t>
  </si>
  <si>
    <t>Tiktok: @kemenag_ri @telusur.co.id @tempo.co</t>
  </si>
  <si>
    <t>KapanLagicomVideo</t>
  </si>
  <si>
    <t>2025/10/11 7:33:53 PM GMT+7</t>
  </si>
  <si>
    <t>Sari'ah</t>
  </si>
  <si>
    <t>Dusun 2</t>
  </si>
  <si>
    <t>082280185160</t>
  </si>
  <si>
    <t>45 menit</t>
  </si>
  <si>
    <t>Informasi tentang kesehatan dan cara pembelajaran paud</t>
  </si>
  <si>
    <t>Tentang makan buah, lagu anak paud, film, dan lainnya</t>
  </si>
  <si>
    <t>Dari Berita berita yang banyak beredar</t>
  </si>
  <si>
    <t>2025/10/11 7:35:12 PM GMT+7</t>
  </si>
  <si>
    <t>WANDI</t>
  </si>
  <si>
    <t>Dusun II Ds. Tanjung Dalam</t>
  </si>
  <si>
    <t>0082177906407</t>
  </si>
  <si>
    <t>PERANGKAT DESA</t>
  </si>
  <si>
    <t>2.500</t>
  </si>
  <si>
    <t>B</t>
  </si>
  <si>
    <t>Internet</t>
  </si>
  <si>
    <t>Grup</t>
  </si>
  <si>
    <t>2025/10/11 7:39:30 PM GMT+7</t>
  </si>
  <si>
    <t>Mutiara Aprianti</t>
  </si>
  <si>
    <t>Dusun II Desa Tanah Abang Jaya</t>
  </si>
  <si>
    <t>082372446942</t>
  </si>
  <si>
    <t>Bendahara Sekolah</t>
  </si>
  <si>
    <t>Tidak ada grup</t>
  </si>
  <si>
    <t>2025/10/11 7:39:32 PM GMT+7</t>
  </si>
  <si>
    <t xml:space="preserve">Miraniyah </t>
  </si>
  <si>
    <t xml:space="preserve">Dusun 5 Desa Harapan Jaya </t>
  </si>
  <si>
    <t>082210316249</t>
  </si>
  <si>
    <t xml:space="preserve">Tenaga Pendidik </t>
  </si>
  <si>
    <t>750000</t>
  </si>
  <si>
    <t>50000</t>
  </si>
  <si>
    <t>www.google.com</t>
  </si>
  <si>
    <t xml:space="preserve">Tidak Ada </t>
  </si>
  <si>
    <t>BMKG, Liputan 6, Kemenkes RI, Kemendikdasmen, Unicef</t>
  </si>
  <si>
    <t>Calon Guru, Tadabbur Daily, UAH, KHB, Dr Haifaa Younis</t>
  </si>
  <si>
    <t>Https://www.liputan6.com
Https://Kemendikbud.go.id</t>
  </si>
  <si>
    <t>@Kemendikdasmen
@Aljazeera
@idx_channel</t>
  </si>
  <si>
    <t>Kemendikdasmen, Kemenkes, Liputan 6</t>
  </si>
  <si>
    <t xml:space="preserve">KHB,UAH, Liputan 6, Najwa Shihab </t>
  </si>
  <si>
    <t>2025/10/11 7:57:08 PM GMT+7</t>
  </si>
  <si>
    <t>Nesa</t>
  </si>
  <si>
    <t>Dusun 1 tanjung dalam</t>
  </si>
  <si>
    <t>085124869807</t>
  </si>
  <si>
    <t>95000</t>
  </si>
  <si>
    <t>Grup sekolah</t>
  </si>
  <si>
    <t>YouTube go</t>
  </si>
  <si>
    <t>Pali maju</t>
  </si>
  <si>
    <t xml:space="preserve">Pali </t>
  </si>
  <si>
    <t>2025/10/11 8:11:12 PM GMT+7</t>
  </si>
  <si>
    <t>REHANSYAH SEBA'IH</t>
  </si>
  <si>
    <t xml:space="preserve">Dusun 2, no.0056, Tanah Abang jaya
</t>
  </si>
  <si>
    <t>083871105109</t>
  </si>
  <si>
    <t>1080</t>
  </si>
  <si>
    <t>900</t>
  </si>
  <si>
    <t xml:space="preserve">REHANSYAH SEBA'IH </t>
  </si>
  <si>
    <t xml:space="preserve">Grub lowongan pekerjaan </t>
  </si>
  <si>
    <t>Timoty ronald</t>
  </si>
  <si>
    <t>Pemerintah desa</t>
  </si>
  <si>
    <t xml:space="preserve">Lowongan pekerjaan </t>
  </si>
  <si>
    <t xml:space="preserve">Timoty Ronald </t>
  </si>
  <si>
    <t>2025/10/11 8:13:54 PM GMT+7</t>
  </si>
  <si>
    <t>jhosy juliansyah</t>
  </si>
  <si>
    <t>Desa Tanah Abang jaya</t>
  </si>
  <si>
    <t>083129717523</t>
  </si>
  <si>
    <t xml:space="preserve">Masih SMA </t>
  </si>
  <si>
    <t xml:space="preserve">Facebook/Instagram/tiktok </t>
  </si>
  <si>
    <t xml:space="preserve">Grup kls </t>
  </si>
  <si>
    <t>2025/10/11 8:43:09 PM GMT+7</t>
  </si>
  <si>
    <t>Andri muhibuddin</t>
  </si>
  <si>
    <t>Desa tanjung dalam dusun II</t>
  </si>
  <si>
    <t>082291323509</t>
  </si>
  <si>
    <t xml:space="preserve">24 </t>
  </si>
  <si>
    <t>4500000</t>
  </si>
  <si>
    <t>Facebook crome</t>
  </si>
  <si>
    <t>Data persisi</t>
  </si>
  <si>
    <t>Facebook dan link</t>
  </si>
  <si>
    <t xml:space="preserve">Bang andre </t>
  </si>
  <si>
    <t xml:space="preserve">Grup data </t>
  </si>
  <si>
    <t>Youtube. Com</t>
  </si>
  <si>
    <t>2025/10/11 8:50:07 PM GMT+7</t>
  </si>
  <si>
    <t>Amelia agustina</t>
  </si>
  <si>
    <t>Harapan jaya</t>
  </si>
  <si>
    <t>082280495332</t>
  </si>
  <si>
    <t>Media sosial</t>
  </si>
  <si>
    <t>Instagram</t>
  </si>
  <si>
    <t>Kompas tv</t>
  </si>
  <si>
    <t>2025/10/11 8:54:00 PM GMT+7</t>
  </si>
  <si>
    <t>Lensa Amanah</t>
  </si>
  <si>
    <t>Harapan jaya Dusun 6</t>
  </si>
  <si>
    <t>085381056992</t>
  </si>
  <si>
    <t>Tidak berkerja</t>
  </si>
  <si>
    <t>1 Jam</t>
  </si>
  <si>
    <t>Menjual produk</t>
  </si>
  <si>
    <t xml:space="preserve"> 15 menit</t>
  </si>
  <si>
    <t xml:space="preserve">3 jam </t>
  </si>
  <si>
    <t>Tiktok crom</t>
  </si>
  <si>
    <t xml:space="preserve">Mencari Informasi, Mencari informasi, hiburan </t>
  </si>
  <si>
    <t>Hijrah</t>
  </si>
  <si>
    <t>Facebook Jualan Makanan</t>
  </si>
  <si>
    <t>Hiburan Anak</t>
  </si>
  <si>
    <t>2025/10/11 9:06:57 PM GMT+7</t>
  </si>
  <si>
    <t>ARDINO</t>
  </si>
  <si>
    <t xml:space="preserve">DUSUN II DESA TANJUNG DALAM </t>
  </si>
  <si>
    <t>081279845798</t>
  </si>
  <si>
    <t xml:space="preserve">GURU </t>
  </si>
  <si>
    <t>45</t>
  </si>
  <si>
    <t>TIKTOK</t>
  </si>
  <si>
    <t>IINSTAGRAM</t>
  </si>
  <si>
    <t>GRUP SEKOLAH</t>
  </si>
  <si>
    <t xml:space="preserve">YAUTUBE </t>
  </si>
  <si>
    <t>WORDPRESS</t>
  </si>
  <si>
    <t>KOMPAS.COM</t>
  </si>
  <si>
    <t>GRUP GURU</t>
  </si>
  <si>
    <t>BKN goidoofficial</t>
  </si>
  <si>
    <t>2025/10/11 9:33:43 PM GMT+7</t>
  </si>
  <si>
    <t>Raminten</t>
  </si>
  <si>
    <t>harapan jaya dusun 6</t>
  </si>
  <si>
    <t>082289826823</t>
  </si>
  <si>
    <t xml:space="preserve">Guru Paud </t>
  </si>
  <si>
    <t>chrome, chatgpt, gemini</t>
  </si>
  <si>
    <t>motivasi</t>
  </si>
  <si>
    <t>ruangguru</t>
  </si>
  <si>
    <t xml:space="preserve">google, chrome chatgpt </t>
  </si>
  <si>
    <t xml:space="preserve">motivasi </t>
  </si>
  <si>
    <t>sctv</t>
  </si>
  <si>
    <t>2025/10/12 1:19:31 PM GMT+7</t>
  </si>
  <si>
    <t>Panji</t>
  </si>
  <si>
    <t>Desa modong</t>
  </si>
  <si>
    <t>082376409182</t>
  </si>
  <si>
    <t>Serabutan</t>
  </si>
  <si>
    <t>Compas.com dan google</t>
  </si>
  <si>
    <t>Sains,sejarah,tips dan trik</t>
  </si>
  <si>
    <t>Grub karang taruna</t>
  </si>
  <si>
    <t>Tips dan trik</t>
  </si>
  <si>
    <t>ABC News dan kompas tv</t>
  </si>
  <si>
    <t>Link</t>
  </si>
  <si>
    <t>Sains sosial dan sejarah</t>
  </si>
  <si>
    <t>2025/10/12 1:36:38 PM GMT+7</t>
  </si>
  <si>
    <t xml:space="preserve">Dwi Agustiani </t>
  </si>
  <si>
    <t>Modong</t>
  </si>
  <si>
    <t>085342199422</t>
  </si>
  <si>
    <t>250.000</t>
  </si>
  <si>
    <t>40 menit</t>
  </si>
  <si>
    <t>Berita sumsel</t>
  </si>
  <si>
    <t>2025/10/12 1:42:13 PM GMT+7</t>
  </si>
  <si>
    <t>WETTRIA ANGGRAINI</t>
  </si>
  <si>
    <t>dusun 1 desa modong, kecamatan tanah abang</t>
  </si>
  <si>
    <t>085368175407</t>
  </si>
  <si>
    <t>guru</t>
  </si>
  <si>
    <t>detik.com</t>
  </si>
  <si>
    <t>2025/10/12 1:47:51 PM GMT+7</t>
  </si>
  <si>
    <t>Sialam</t>
  </si>
  <si>
    <t>Dusun 03</t>
  </si>
  <si>
    <t>082281043514</t>
  </si>
  <si>
    <t>Guru Honorer</t>
  </si>
  <si>
    <t>700.000</t>
  </si>
  <si>
    <t>Grup Operator</t>
  </si>
  <si>
    <t>Informasi madrasah</t>
  </si>
  <si>
    <t>Ooerator</t>
  </si>
  <si>
    <t>Informasi madrasa</t>
  </si>
  <si>
    <t>2025/10/12 2:59:03 PM GMT+7</t>
  </si>
  <si>
    <t xml:space="preserve">Riki setiawan </t>
  </si>
  <si>
    <t>Dsun 1 desa modong</t>
  </si>
  <si>
    <t>083163564717</t>
  </si>
  <si>
    <t>DA 7</t>
  </si>
  <si>
    <t>2025/10/12 3:19:30 PM GMT+7</t>
  </si>
  <si>
    <t xml:space="preserve">ARDIANSYAH </t>
  </si>
  <si>
    <t>Desa modong kec,tanah abang,kab pali</t>
  </si>
  <si>
    <t>085279288415</t>
  </si>
  <si>
    <t xml:space="preserve">22 </t>
  </si>
  <si>
    <t>Petani karet</t>
  </si>
  <si>
    <t>1 sampai 2 jam</t>
  </si>
  <si>
    <t xml:space="preserve">Shoppe </t>
  </si>
  <si>
    <t>Gadgetin</t>
  </si>
  <si>
    <t xml:space="preserve">Gadgetin </t>
  </si>
  <si>
    <t>2025/10/12 3:57:55 PM GMT+7</t>
  </si>
  <si>
    <t xml:space="preserve">Rahmat Irawan </t>
  </si>
  <si>
    <t xml:space="preserve">Desa modong </t>
  </si>
  <si>
    <t>085758150026</t>
  </si>
  <si>
    <t xml:space="preserve">Buruh tani </t>
  </si>
  <si>
    <t>30000</t>
  </si>
  <si>
    <t>2025/10/12 4:15:02 PM GMT+7</t>
  </si>
  <si>
    <t xml:space="preserve">Ramdo agustian </t>
  </si>
  <si>
    <t>Raja</t>
  </si>
  <si>
    <t>085783354842</t>
  </si>
  <si>
    <t>Informasi</t>
  </si>
  <si>
    <t>Intormasi</t>
  </si>
  <si>
    <t>2025/10/12 4:24:08 PM GMT+7</t>
  </si>
  <si>
    <t>Muslim abdurrasyid</t>
  </si>
  <si>
    <t>dsn III, ds. raja</t>
  </si>
  <si>
    <t>082329629171</t>
  </si>
  <si>
    <t>Freelance</t>
  </si>
  <si>
    <t>wikipedia</t>
  </si>
  <si>
    <t>acak</t>
  </si>
  <si>
    <t>Lintas generasi</t>
  </si>
  <si>
    <t>karlina supeli</t>
  </si>
  <si>
    <t>lintas generasi</t>
  </si>
  <si>
    <t>2025/10/12 4:27:09 PM GMT+7</t>
  </si>
  <si>
    <t>Argil ahrohman</t>
  </si>
  <si>
    <t xml:space="preserve">Desa raja </t>
  </si>
  <si>
    <t>085840644581</t>
  </si>
  <si>
    <t>Pelajar/mahasiswa</t>
  </si>
  <si>
    <t>2025/10/12 4:27:28 PM GMT+7</t>
  </si>
  <si>
    <t>Devin Akbar</t>
  </si>
  <si>
    <t>Dusun 1 Desa Raja</t>
  </si>
  <si>
    <t>081379595137</t>
  </si>
  <si>
    <t>HSE Operation (Karyawan Swasta)</t>
  </si>
  <si>
    <t>8000000</t>
  </si>
  <si>
    <t>840</t>
  </si>
  <si>
    <t>Linkedin</t>
  </si>
  <si>
    <t>Hse media</t>
  </si>
  <si>
    <t>Grup perusahaan tempat saya bekerja</t>
  </si>
  <si>
    <t xml:space="preserve">Asisi channel, Invoice,Ngomongin Uang </t>
  </si>
  <si>
    <t>Likedin,youtube,x</t>
  </si>
  <si>
    <t>Grupperusahaan</t>
  </si>
  <si>
    <t>Invoice indonesia</t>
  </si>
  <si>
    <t>2025/10/12 4:28:00 PM GMT+7</t>
  </si>
  <si>
    <t>Aria Dwi Patra</t>
  </si>
  <si>
    <t xml:space="preserve">desa raja </t>
  </si>
  <si>
    <t>081539377270</t>
  </si>
  <si>
    <t>belum kerja</t>
  </si>
  <si>
    <t xml:space="preserve">google </t>
  </si>
  <si>
    <t xml:space="preserve">grup keluarga </t>
  </si>
  <si>
    <t xml:space="preserve">berita terkini </t>
  </si>
  <si>
    <t xml:space="preserve">pali terkini </t>
  </si>
  <si>
    <t>2025/10/12 4:30:45 PM GMT+7</t>
  </si>
  <si>
    <t xml:space="preserve">Bagus Lista Saputra </t>
  </si>
  <si>
    <t>085809571205</t>
  </si>
  <si>
    <t xml:space="preserve">Freelance </t>
  </si>
  <si>
    <t xml:space="preserve">Pinterest </t>
  </si>
  <si>
    <t>@menjadimanusia, @vice, @nessijudge, @uss, @folkaktive, @indomusikgram</t>
  </si>
  <si>
    <t xml:space="preserve">Menjadi manusia, nessiejudge, raditya dika, vice, indomusikgram, </t>
  </si>
  <si>
    <t>Nothing</t>
  </si>
  <si>
    <t>@folkactive</t>
  </si>
  <si>
    <t>i duno</t>
  </si>
  <si>
    <t>Channel random yang di temukan</t>
  </si>
  <si>
    <t>2025/10/12 4:36:24 PM GMT+7</t>
  </si>
  <si>
    <t>Anggri wijaya</t>
  </si>
  <si>
    <t>085758103609</t>
  </si>
  <si>
    <t xml:space="preserve">Tidak ada pekerjaan </t>
  </si>
  <si>
    <t>05</t>
  </si>
  <si>
    <t>1/2</t>
  </si>
  <si>
    <t>2/3</t>
  </si>
  <si>
    <t>9jam</t>
  </si>
  <si>
    <t>1/2 jam</t>
  </si>
  <si>
    <t>Hiburan semata</t>
  </si>
  <si>
    <t>Sepak bola</t>
  </si>
  <si>
    <t>Q7</t>
  </si>
  <si>
    <t>Sekret</t>
  </si>
  <si>
    <t>2025/10/12 4:39:43 PM GMT+7</t>
  </si>
  <si>
    <t xml:space="preserve">Miranda anggraini </t>
  </si>
  <si>
    <t>Desa raja dusun 2</t>
  </si>
  <si>
    <t>082214271288</t>
  </si>
  <si>
    <t xml:space="preserve">Upin Ipin </t>
  </si>
  <si>
    <t>Film</t>
  </si>
  <si>
    <t>2025/10/12 4:39:57 PM GMT+7</t>
  </si>
  <si>
    <t>CINTA LAURA</t>
  </si>
  <si>
    <t>Desa raja dusun 1</t>
  </si>
  <si>
    <t>083852941767</t>
  </si>
  <si>
    <t>INSTAGRAM</t>
  </si>
  <si>
    <t>Kontak saya</t>
  </si>
  <si>
    <t>Rendem</t>
  </si>
  <si>
    <t>2025/10/12 4:40:54 PM GMT+7</t>
  </si>
  <si>
    <t xml:space="preserve">Dike Pratama </t>
  </si>
  <si>
    <t xml:space="preserve">Desa raja dusun 2 </t>
  </si>
  <si>
    <t>083848687237</t>
  </si>
  <si>
    <t>Kontak kerabat;Menjual produk</t>
  </si>
  <si>
    <t xml:space="preserve">Informasi berita terkini </t>
  </si>
  <si>
    <t>2025/10/12 4:43:16 PM GMT+7</t>
  </si>
  <si>
    <t>Melvia anggraini</t>
  </si>
  <si>
    <t>Desa raja dusun 3</t>
  </si>
  <si>
    <t>085788181500</t>
  </si>
  <si>
    <t>70000</t>
  </si>
  <si>
    <t>Infolokerplg</t>
  </si>
  <si>
    <t>Nadia omara</t>
  </si>
  <si>
    <t>InfoPALI</t>
  </si>
  <si>
    <t>Ai meta</t>
  </si>
  <si>
    <t>2025/10/12 4:43:29 PM GMT+7</t>
  </si>
  <si>
    <t xml:space="preserve">Dina Rista Utami </t>
  </si>
  <si>
    <t xml:space="preserve">Dusun Vl Desa raja </t>
  </si>
  <si>
    <t>0895325869382</t>
  </si>
  <si>
    <t>1.000</t>
  </si>
  <si>
    <t xml:space="preserve">Wikipedia </t>
  </si>
  <si>
    <t xml:space="preserve">PALI Terkini </t>
  </si>
  <si>
    <t xml:space="preserve">Grup Sekolah </t>
  </si>
  <si>
    <t>2025/10/12 4:47:45 PM GMT+7</t>
  </si>
  <si>
    <t>JOHANDRI</t>
  </si>
  <si>
    <t>Desa modong paku</t>
  </si>
  <si>
    <t>085266684314</t>
  </si>
  <si>
    <t>Mekanik bengkel</t>
  </si>
  <si>
    <t>10menit</t>
  </si>
  <si>
    <t>Kontak kerabat;Hiburan;Mencari informasi;Menjual produk;Lainnya</t>
  </si>
  <si>
    <t>15menit</t>
  </si>
  <si>
    <t>Whatsapp busines</t>
  </si>
  <si>
    <t>2025/10/12 4:48:41 PM GMT+7</t>
  </si>
  <si>
    <t xml:space="preserve">Laila Ashari </t>
  </si>
  <si>
    <t>083874184786</t>
  </si>
  <si>
    <t>Randem</t>
  </si>
  <si>
    <t>2025/10/12 4:55:20 PM GMT+7</t>
  </si>
  <si>
    <t>Hikmah</t>
  </si>
  <si>
    <t>Dusun V Desa Raja</t>
  </si>
  <si>
    <t>082279825174</t>
  </si>
  <si>
    <t>240-480</t>
  </si>
  <si>
    <t>120-240</t>
  </si>
  <si>
    <t>420</t>
  </si>
  <si>
    <t>Brainly</t>
  </si>
  <si>
    <t>Pali terkini, tribun sumsel</t>
  </si>
  <si>
    <t>SDN 8 Tanah Abang, free konsultasi semua masalah</t>
  </si>
  <si>
    <t>Kompas.com</t>
  </si>
  <si>
    <t>2025/10/12 5:09:34 PM GMT+7</t>
  </si>
  <si>
    <t xml:space="preserve">Fauza Aprilia </t>
  </si>
  <si>
    <t>082278986334</t>
  </si>
  <si>
    <t>Staff desa</t>
  </si>
  <si>
    <t>desarajatanahabangbloggspot.com</t>
  </si>
  <si>
    <t>Grup keluarga dan grup pemerintahan</t>
  </si>
  <si>
    <t>2025/10/12 6:08:00 PM GMT+7</t>
  </si>
  <si>
    <t>Gini</t>
  </si>
  <si>
    <t>089519291478</t>
  </si>
  <si>
    <t>37 menit</t>
  </si>
  <si>
    <t xml:space="preserve">Facebook, tik tok, </t>
  </si>
  <si>
    <t>Grup pemuda pemudi</t>
  </si>
  <si>
    <t>Berita tvOne</t>
  </si>
  <si>
    <t>2025/10/12 7:16:09 PM GMT+7</t>
  </si>
  <si>
    <t>Mutadin</t>
  </si>
  <si>
    <t>Dusun 01 desa modong</t>
  </si>
  <si>
    <t>081368406689</t>
  </si>
  <si>
    <t>Buruh harian lepas</t>
  </si>
  <si>
    <t>loker palembang</t>
  </si>
  <si>
    <t>info semua loker plg</t>
  </si>
  <si>
    <t>Dhot diseg</t>
  </si>
  <si>
    <t>group plg</t>
  </si>
  <si>
    <t>pak badot</t>
  </si>
  <si>
    <t>2025/10/12 8:16:23 PM GMT+7</t>
  </si>
  <si>
    <t>Galih mario pratama</t>
  </si>
  <si>
    <t>085788519685</t>
  </si>
  <si>
    <t>Anggota</t>
  </si>
  <si>
    <t>5000</t>
  </si>
  <si>
    <t>Yutube</t>
  </si>
  <si>
    <t>Oke</t>
  </si>
  <si>
    <t>Bagus</t>
  </si>
  <si>
    <t>Keren</t>
  </si>
  <si>
    <t>Bgus</t>
  </si>
  <si>
    <t>2025/10/12 8:35:20 PM GMT+7</t>
  </si>
  <si>
    <t xml:space="preserve">Dini Alfaa Asnal Barqu </t>
  </si>
  <si>
    <t xml:space="preserve">Dusun 1 Tanah Abang Jaya </t>
  </si>
  <si>
    <t>082279223714</t>
  </si>
  <si>
    <t>860.000</t>
  </si>
  <si>
    <t>15.000</t>
  </si>
  <si>
    <t>1.020</t>
  </si>
  <si>
    <t>Tempo.com</t>
  </si>
  <si>
    <t>Katadata.com
Bmkg</t>
  </si>
  <si>
    <t>Najwa Sihab
Private al faiz</t>
  </si>
  <si>
    <t xml:space="preserve">Tidak ada kecuali grup keluarga dan grup pekerjaan </t>
  </si>
  <si>
    <t xml:space="preserve">Private al faiz </t>
  </si>
  <si>
    <t>2025/10/12 9:46:41 PM GMT+7</t>
  </si>
  <si>
    <t>Betran antolin</t>
  </si>
  <si>
    <t>Modong pali</t>
  </si>
  <si>
    <t>082165335890</t>
  </si>
  <si>
    <t>500.00</t>
  </si>
  <si>
    <t>15000</t>
  </si>
  <si>
    <t xml:space="preserve">dakwah </t>
  </si>
  <si>
    <t xml:space="preserve">karang taruna </t>
  </si>
  <si>
    <t xml:space="preserve">ustadz Somad </t>
  </si>
  <si>
    <t>2025/10/13 7:19:35 AM GMT+7</t>
  </si>
  <si>
    <t>Tesya elzindria</t>
  </si>
  <si>
    <t>desa sedupi</t>
  </si>
  <si>
    <t>081272785465</t>
  </si>
  <si>
    <t>belum pernah kunjungan</t>
  </si>
  <si>
    <t>tidak</t>
  </si>
  <si>
    <t>facobook</t>
  </si>
  <si>
    <t>2025/10/13 1:14:04 PM GMT+7</t>
  </si>
  <si>
    <t xml:space="preserve">Depan Irwansyah </t>
  </si>
  <si>
    <t xml:space="preserve">Muara Dua </t>
  </si>
  <si>
    <t>085377696200</t>
  </si>
  <si>
    <t>Muara Dua pali</t>
  </si>
  <si>
    <t xml:space="preserve">Aparatur desa
</t>
  </si>
  <si>
    <t xml:space="preserve">Dedi Mulyadi </t>
  </si>
  <si>
    <t xml:space="preserve">Depan Irwansyah 
</t>
  </si>
  <si>
    <t xml:space="preserve">Aparatur desa </t>
  </si>
  <si>
    <t>2025/10/13 1:53:16 PM GMT+7</t>
  </si>
  <si>
    <t>Mesy Agustin</t>
  </si>
  <si>
    <t>Muara dua</t>
  </si>
  <si>
    <t>082289088353</t>
  </si>
  <si>
    <t>2.50</t>
  </si>
  <si>
    <t>59</t>
  </si>
  <si>
    <t>140</t>
  </si>
  <si>
    <t>280</t>
  </si>
  <si>
    <t>Google, Tiktok</t>
  </si>
  <si>
    <t xml:space="preserve">Tiktok, Instagram, Facebook </t>
  </si>
  <si>
    <t>Ikt Alumni PBSI UPGRI PLG</t>
  </si>
  <si>
    <t>Vina muliana shorts</t>
  </si>
  <si>
    <t>Google, tiktok</t>
  </si>
  <si>
    <t>Akun Vina muliana shorts</t>
  </si>
  <si>
    <t>2025/10/13 2:00:46 PM GMT+7</t>
  </si>
  <si>
    <t>Abel Rianti</t>
  </si>
  <si>
    <t>muara dua</t>
  </si>
  <si>
    <t>081350657895</t>
  </si>
  <si>
    <t>guru les</t>
  </si>
  <si>
    <t xml:space="preserve">59 </t>
  </si>
  <si>
    <t>gogle, tiktok</t>
  </si>
  <si>
    <t>tiktok, instagram, Facebook</t>
  </si>
  <si>
    <t>pina mulyana</t>
  </si>
  <si>
    <t>akun vina mulyana</t>
  </si>
  <si>
    <t>2025/10/13 6:18:10 PM GMT+7</t>
  </si>
  <si>
    <t>Meli Anggraini</t>
  </si>
  <si>
    <t>Muara dua kecamatan tanah abang</t>
  </si>
  <si>
    <t>082279822413</t>
  </si>
  <si>
    <t>2.000000</t>
  </si>
  <si>
    <t>Tiktok yutub</t>
  </si>
  <si>
    <t>Tiktok whatsapp youtube</t>
  </si>
  <si>
    <t>Googel</t>
  </si>
  <si>
    <t>Memasak</t>
  </si>
  <si>
    <t>2025/10/13 6:19:37 PM GMT+7</t>
  </si>
  <si>
    <t xml:space="preserve">Kristian naldi </t>
  </si>
  <si>
    <t xml:space="preserve">Muara dua </t>
  </si>
  <si>
    <t>082185526400</t>
  </si>
  <si>
    <t>Driver</t>
  </si>
  <si>
    <t>3700000</t>
  </si>
  <si>
    <t>Fabrizio romano</t>
  </si>
  <si>
    <t xml:space="preserve">Dedi Corbuzier </t>
  </si>
  <si>
    <t xml:space="preserve">Fabrizio romano </t>
  </si>
  <si>
    <t xml:space="preserve">Fabrizio romano dan Dedi Corbuzier </t>
  </si>
  <si>
    <t xml:space="preserve">Dedi Corbuzier dan Fabrizio romano </t>
  </si>
  <si>
    <t>2025/10/13 6:21:02 PM GMT+7</t>
  </si>
  <si>
    <t xml:space="preserve">Bela saskia </t>
  </si>
  <si>
    <t>082281144699</t>
  </si>
  <si>
    <t xml:space="preserve">10 menit </t>
  </si>
  <si>
    <t xml:space="preserve"> 5jam</t>
  </si>
  <si>
    <t xml:space="preserve">Youtobe, google, tiktok Instagram </t>
  </si>
  <si>
    <t xml:space="preserve">Postingan loker Pali,loker Palembang,dan lainnya </t>
  </si>
  <si>
    <t>Organisasi kepemudaan pali</t>
  </si>
  <si>
    <t xml:space="preserve">Tutorial membuat makanan </t>
  </si>
  <si>
    <t>Tiktok, Instagram,</t>
  </si>
  <si>
    <t>Akun medsos Berita Pali info loker terkini dan lainnya</t>
  </si>
  <si>
    <t xml:space="preserve">Forum kecamatan taruna desa sekecamatan tanah Abang </t>
  </si>
  <si>
    <t>2025/10/13 6:26:10 PM GMT+7</t>
  </si>
  <si>
    <t>Jedianto</t>
  </si>
  <si>
    <t>Pemuda</t>
  </si>
  <si>
    <t>081272777149</t>
  </si>
  <si>
    <t>Pekerja harian lepas</t>
  </si>
  <si>
    <t>Update info</t>
  </si>
  <si>
    <t>Blog</t>
  </si>
  <si>
    <t>IQ 7</t>
  </si>
  <si>
    <t>2025/10/13 6:47:24 PM GMT+7</t>
  </si>
  <si>
    <t xml:space="preserve">Nani Ardila </t>
  </si>
  <si>
    <t>Muara Dua</t>
  </si>
  <si>
    <t>082260969478</t>
  </si>
  <si>
    <t>Kaur umum dan tata usaha</t>
  </si>
  <si>
    <t>2500000</t>
  </si>
  <si>
    <t xml:space="preserve">Facebook, YouTube, Google, tiktok </t>
  </si>
  <si>
    <t xml:space="preserve">Facebook, tiktok </t>
  </si>
  <si>
    <t xml:space="preserve">tvOne </t>
  </si>
  <si>
    <t xml:space="preserve">Blogger news </t>
  </si>
  <si>
    <t>2025/10/13 7:19:27 PM GMT+7</t>
  </si>
  <si>
    <t>Yuyun primadani</t>
  </si>
  <si>
    <t>085377439270</t>
  </si>
  <si>
    <t>Staf kantor desa</t>
  </si>
  <si>
    <t>20938</t>
  </si>
  <si>
    <t>9823</t>
  </si>
  <si>
    <t>2377</t>
  </si>
  <si>
    <t>309</t>
  </si>
  <si>
    <t xml:space="preserve">Tiktok  WhatsApp </t>
  </si>
  <si>
    <t>Kerja</t>
  </si>
  <si>
    <t>Tidak ada yutube</t>
  </si>
  <si>
    <t>Konten</t>
  </si>
  <si>
    <t>2025/10/13 8:08:21 PM GMT+7</t>
  </si>
  <si>
    <t>PERDIANTO</t>
  </si>
  <si>
    <t>MUARA DUA</t>
  </si>
  <si>
    <t>085384012200</t>
  </si>
  <si>
    <t>Staf kantor</t>
  </si>
  <si>
    <t>75</t>
  </si>
  <si>
    <t xml:space="preserve">4-5 jam </t>
  </si>
  <si>
    <t>70</t>
  </si>
  <si>
    <t>352</t>
  </si>
  <si>
    <t>363</t>
  </si>
  <si>
    <t>22 menir</t>
  </si>
  <si>
    <t xml:space="preserve">1-3 jam </t>
  </si>
  <si>
    <t>1-3 jam</t>
  </si>
  <si>
    <t>Portal berita, sumber informasi, media dan hiburan, layanan online, referensi,</t>
  </si>
  <si>
    <t xml:space="preserve">Facebook : 81,3% pengguna internet di Indonesia menggunakan Facebook secara teratur, dengan jumlah Aktiv mencapai 166,42 juta orang
Twitter : 58,3% pengguna internet di Indonesia mengunakan Twitter secara teratur 
Tik tok : informasi, pemasaran dan branding, pendidikan dan tutorial, berita dan informasi 
Instagram : akun berita, akun pendidikan, akun Kesehatan, akun teknologi, akun bisnis </t>
  </si>
  <si>
    <t>Grub lowongan kerja, grub komunitas, grub informasi</t>
  </si>
  <si>
    <t>Berita informasi, pendidikan anak, gaming, hiburan dan musik, lainya</t>
  </si>
  <si>
    <t xml:space="preserve">Blog teknologi dan informasi, blog kesehatan, blog pendidikan blog traveling, </t>
  </si>
  <si>
    <t>@kompascom @detikcom @bbcindonesia @cnnindonsia @liputan6</t>
  </si>
  <si>
    <t>Mengecek sumber informasi, mengunakan mesin pencari, mengunakan aplikasi pencetan fakta</t>
  </si>
  <si>
    <t xml:space="preserve">Kompas tv, metro tv, tv0news ,trans7 official </t>
  </si>
  <si>
    <t>2025/10/13 8:21:35 PM GMT+7</t>
  </si>
  <si>
    <t>MILANDASARI</t>
  </si>
  <si>
    <t>Muara 2 dusun2</t>
  </si>
  <si>
    <t>085357184044</t>
  </si>
  <si>
    <t>3800000</t>
  </si>
  <si>
    <t>Youtube tutorial masak</t>
  </si>
  <si>
    <t>Tutorial masak</t>
  </si>
  <si>
    <t>2025/10/14 9:45:37 AM GMT+7</t>
  </si>
  <si>
    <t>Arzil firdaus</t>
  </si>
  <si>
    <t>082179745223</t>
  </si>
  <si>
    <t>30Menit</t>
  </si>
  <si>
    <t>20Mnt</t>
  </si>
  <si>
    <t>Gedgetin</t>
  </si>
  <si>
    <t xml:space="preserve">Gurp </t>
  </si>
  <si>
    <t>2025/10/14 12:29:55 PM GMT+7</t>
  </si>
  <si>
    <t>Diska oktaria</t>
  </si>
  <si>
    <t>Dusun 5</t>
  </si>
  <si>
    <t>082372994263</t>
  </si>
  <si>
    <t>Pelajar</t>
  </si>
  <si>
    <t>1.500000</t>
  </si>
  <si>
    <t>1jm</t>
  </si>
  <si>
    <t>1jt</t>
  </si>
  <si>
    <t>2025/10/14 10:34:36 PM GMT+7</t>
  </si>
  <si>
    <t>SERLI PERMATA SARI</t>
  </si>
  <si>
    <t xml:space="preserve">TANAH ABANG UTARA </t>
  </si>
  <si>
    <t>085840661198</t>
  </si>
  <si>
    <t>gugel</t>
  </si>
  <si>
    <t>Saluran whatsapp</t>
  </si>
  <si>
    <t>yutube</t>
  </si>
  <si>
    <t>website</t>
  </si>
  <si>
    <t>saluran whatsapp</t>
  </si>
  <si>
    <t>2025/10/15 5:19:36 AM GMT+7</t>
  </si>
  <si>
    <t>Banggan</t>
  </si>
  <si>
    <t>Tanah abang utara</t>
  </si>
  <si>
    <t>085357291146</t>
  </si>
  <si>
    <t>kuli</t>
  </si>
  <si>
    <t>2025/10/15 5:21:28 AM GMT+7</t>
  </si>
  <si>
    <t xml:space="preserve">Agoesti Maras </t>
  </si>
  <si>
    <t xml:space="preserve">Tanah Abang Utara </t>
  </si>
  <si>
    <t>081313040065</t>
  </si>
  <si>
    <t>Samehadaku</t>
  </si>
  <si>
    <t xml:space="preserve">Khalid Basalamah </t>
  </si>
  <si>
    <t xml:space="preserve">Basecamp </t>
  </si>
  <si>
    <t xml:space="preserve">Samehadaku </t>
  </si>
  <si>
    <t>2025/10/15 6:05:48 AM GMT+7</t>
  </si>
  <si>
    <t>Ferdi iksan</t>
  </si>
  <si>
    <t>082213776074</t>
  </si>
  <si>
    <t>Wirausaha</t>
  </si>
  <si>
    <t xml:space="preserve">150 </t>
  </si>
  <si>
    <t>Chatgpt</t>
  </si>
  <si>
    <t>Basecamp united</t>
  </si>
  <si>
    <t>Paling terkini</t>
  </si>
  <si>
    <t>Pali terkini</t>
  </si>
  <si>
    <t>2025/10/15 6:54:36 AM GMT+7</t>
  </si>
  <si>
    <t>bake</t>
  </si>
  <si>
    <t>tanah abang utara</t>
  </si>
  <si>
    <t>083168846370</t>
  </si>
  <si>
    <t>pengacara</t>
  </si>
  <si>
    <t>30-60</t>
  </si>
  <si>
    <t>10-15</t>
  </si>
  <si>
    <t>5-10</t>
  </si>
  <si>
    <t>60-12</t>
  </si>
  <si>
    <t>facebok</t>
  </si>
  <si>
    <t>grub yandex</t>
  </si>
  <si>
    <t>pencarian</t>
  </si>
  <si>
    <t>gogle</t>
  </si>
  <si>
    <t>x</t>
  </si>
  <si>
    <t>Yandex</t>
  </si>
  <si>
    <t>2025/10/15 5:32:19 PM GMT+7</t>
  </si>
  <si>
    <t>Dinda Julian agustin</t>
  </si>
  <si>
    <t>Tanah Abang utara</t>
  </si>
  <si>
    <t>083169718374</t>
  </si>
  <si>
    <t>20menit</t>
  </si>
  <si>
    <t>Facebook,Instagram,tiktok</t>
  </si>
  <si>
    <t>Grup keluarga,grup teman</t>
  </si>
  <si>
    <t>Tiktok,Instagram,facebook</t>
  </si>
  <si>
    <t>Grup keluarga,grup Teman</t>
  </si>
  <si>
    <t>2025/10/16 11:11:02 AM GMT+7</t>
  </si>
  <si>
    <t xml:space="preserve">Afri Sitiawan </t>
  </si>
  <si>
    <t>Tanah Abang Utara</t>
  </si>
  <si>
    <t>085279757156</t>
  </si>
  <si>
    <t>Kontak kerabat;Membeli produk;Menjual produk;Lainnya</t>
  </si>
  <si>
    <t>Antaranews.com</t>
  </si>
  <si>
    <t>Tvri</t>
  </si>
  <si>
    <t>Jual beli</t>
  </si>
  <si>
    <t>@iskandargeo</t>
  </si>
  <si>
    <t>Antaranews.com, mediaindonesia.com, rri.co.id</t>
  </si>
  <si>
    <t>@tvri</t>
  </si>
  <si>
    <t>@antaratv</t>
  </si>
  <si>
    <t>Pernyataan Persetujuan
Dengan ini saya menyatakan bahwa:
Saya telah membaca dan memahami penjelasan mengenai tujuan dan prosedur penelitian. Saya menyadari bahwa partisipasi saya bersifat sukarela dan saya berhak untuk mengundurkan diri kapan saja tanpa k</t>
  </si>
  <si>
    <t>Saya merasa bahwa informasi yang saya dapatkan dari channel Youtube tertentu memuaskan keingintahuan saya2</t>
  </si>
  <si>
    <t>Saya merasa puas dengan informasi yang saya dapatkan dari website/blog tertentu3</t>
  </si>
  <si>
    <t>AVERAGE</t>
  </si>
  <si>
    <t>VAR</t>
  </si>
  <si>
    <t>DDESA</t>
  </si>
  <si>
    <t>Desa Tanjung Dalam</t>
  </si>
  <si>
    <t>Desa Lunas Jaya</t>
  </si>
  <si>
    <t>Desa Curup</t>
  </si>
  <si>
    <t>Desa Sedupi</t>
  </si>
  <si>
    <t>Desa Sukaraja</t>
  </si>
  <si>
    <t>Desa Bumi Ayu</t>
  </si>
  <si>
    <t>Desa Harapan Jaya</t>
  </si>
  <si>
    <t>Desa Modong</t>
  </si>
  <si>
    <t>Desa Raja</t>
  </si>
  <si>
    <t>Desa Muara Dua</t>
  </si>
  <si>
    <t>Desa Tanah Abang Utara</t>
  </si>
  <si>
    <t>BF</t>
  </si>
  <si>
    <t>AF</t>
  </si>
  <si>
    <t>Semi Urban</t>
  </si>
  <si>
    <t>Rural</t>
  </si>
  <si>
    <t>Konvensional</t>
  </si>
  <si>
    <t>Digital</t>
  </si>
  <si>
    <t>No</t>
  </si>
  <si>
    <t>Tipologi</t>
  </si>
  <si>
    <t>Jenis PRA</t>
  </si>
  <si>
    <t>Responden</t>
  </si>
  <si>
    <t>Kemudahan</t>
  </si>
  <si>
    <t>Inovasi</t>
  </si>
  <si>
    <t>Optimisme</t>
  </si>
  <si>
    <t>Kemanfaatan</t>
  </si>
  <si>
    <t>Scale TRAM</t>
  </si>
  <si>
    <t>1, 2</t>
  </si>
  <si>
    <t>1, 4</t>
  </si>
  <si>
    <t>1, 13</t>
  </si>
  <si>
    <t>1, 21</t>
  </si>
  <si>
    <t>2, 16</t>
  </si>
  <si>
    <t>2, 24</t>
  </si>
  <si>
    <t>2, 25</t>
  </si>
  <si>
    <t>4, 16</t>
  </si>
  <si>
    <t>4, 21</t>
  </si>
  <si>
    <t>4, 24</t>
  </si>
  <si>
    <t>4, 25</t>
  </si>
  <si>
    <t>13, 16</t>
  </si>
  <si>
    <t>13, 24</t>
  </si>
  <si>
    <t>13, 25</t>
  </si>
  <si>
    <t>16, 21</t>
  </si>
  <si>
    <t>21, 24</t>
  </si>
  <si>
    <t>21, 25</t>
  </si>
  <si>
    <t>8, 9</t>
  </si>
  <si>
    <t>8, 20</t>
  </si>
  <si>
    <t>8, 22</t>
  </si>
  <si>
    <t>8, 23</t>
  </si>
  <si>
    <t>9, 11</t>
  </si>
  <si>
    <t>9, 19</t>
  </si>
  <si>
    <t>11, 20</t>
  </si>
  <si>
    <t>11, 22</t>
  </si>
  <si>
    <t>11, 23</t>
  </si>
  <si>
    <t>19, 20</t>
  </si>
  <si>
    <t>19, 22</t>
  </si>
  <si>
    <t>19, 23</t>
  </si>
  <si>
    <t>Column1</t>
  </si>
  <si>
    <t>Aplikasi PRA Digital mendukung saya menyampaikan aspirasi dengan lebih jelas</t>
  </si>
  <si>
    <t>TRAM</t>
  </si>
  <si>
    <t>Pertanyaan</t>
  </si>
  <si>
    <t>left</t>
  </si>
  <si>
    <t>right</t>
  </si>
  <si>
    <t>5, 14</t>
  </si>
  <si>
    <t>5, 17</t>
  </si>
  <si>
    <t>6, 14</t>
  </si>
  <si>
    <t>6, 17</t>
  </si>
  <si>
    <t>7, 14</t>
  </si>
  <si>
    <t>7, 17</t>
  </si>
  <si>
    <t>14, 17</t>
  </si>
  <si>
    <t>14, 18</t>
  </si>
  <si>
    <t>17, 18</t>
  </si>
  <si>
    <t>Inevia Elvi Lendra</t>
  </si>
  <si>
    <t>Melin Agustin</t>
  </si>
  <si>
    <t>Lala Dwianti</t>
  </si>
  <si>
    <t>Elni</t>
  </si>
  <si>
    <t>Eci Krisna</t>
  </si>
  <si>
    <t>Asis Hidayatula</t>
  </si>
  <si>
    <t>Gita Parera</t>
  </si>
  <si>
    <t>Mela Anjani</t>
  </si>
  <si>
    <t>Resen Ananta</t>
  </si>
  <si>
    <t>Alim Mul Halim</t>
  </si>
  <si>
    <t>Peri Suwito</t>
  </si>
  <si>
    <t>Dewa Marki</t>
  </si>
  <si>
    <t>Iklan Beri</t>
  </si>
  <si>
    <t>Sri Antika</t>
  </si>
  <si>
    <t>Reza Hardiansyah</t>
  </si>
  <si>
    <t>Cindi</t>
  </si>
  <si>
    <t>Farika Yulantika</t>
  </si>
  <si>
    <t>Agil Almunawar</t>
  </si>
  <si>
    <t>Devi Harta Yanti</t>
  </si>
  <si>
    <t>Dina Apriyani</t>
  </si>
  <si>
    <t>Nur Khoirisa</t>
  </si>
  <si>
    <t>Rabil Saputra</t>
  </si>
  <si>
    <t>Anggun Lestari</t>
  </si>
  <si>
    <t>Sari'Ah</t>
  </si>
  <si>
    <t>Miraniyah</t>
  </si>
  <si>
    <t>Amelia Agustina</t>
  </si>
  <si>
    <t>Ramdo Agustian</t>
  </si>
  <si>
    <t>Bagus Lista Saputra</t>
  </si>
  <si>
    <t>Miranda Anggraini</t>
  </si>
  <si>
    <t>Cinta Laura</t>
  </si>
  <si>
    <t>Melvia Anggraini</t>
  </si>
  <si>
    <t>Laila Ashari</t>
  </si>
  <si>
    <t>Fauza Aprilia</t>
  </si>
  <si>
    <t>Diska Oktaria</t>
  </si>
  <si>
    <t>1st</t>
  </si>
  <si>
    <t>2nd</t>
  </si>
  <si>
    <t>3rd</t>
  </si>
  <si>
    <t>4th</t>
  </si>
  <si>
    <t>menyenangkan/menyusahkan-Daya tarik</t>
  </si>
  <si>
    <t>dapat dipahami/tak dapat dipahami-Kejelasan</t>
  </si>
  <si>
    <t>kreatif/monoton-Kebaruan</t>
  </si>
  <si>
    <t>mudah dipelajari/sulit dipelajari-Kejelasan</t>
  </si>
  <si>
    <t>bermanfaat/kurang bermanfaat-Stimulasi</t>
  </si>
  <si>
    <t>membosankan/mengasyikkan-Stimulasi</t>
  </si>
  <si>
    <t>menarik/tidak menarik-Stimulasi</t>
  </si>
  <si>
    <t>dapat diprediksi/tak dapat diprediksi-Ketepatan</t>
  </si>
  <si>
    <t>cepat/lambat-Efisiensi</t>
  </si>
  <si>
    <t>berdaya cipta/konvensional-Kebaruan</t>
  </si>
  <si>
    <t>mendukung/menghalangi-Ketepatan</t>
  </si>
  <si>
    <t>baik/buruk-Daya tarik</t>
  </si>
  <si>
    <t>rumit/sederhana-Kejelasan</t>
  </si>
  <si>
    <t>menggembirakan/tidak disukai-Daya tarik</t>
  </si>
  <si>
    <t>lazim/terdepan-Kebaruan</t>
  </si>
  <si>
    <t>nyaman/tidak nyaman-Daya tarik</t>
  </si>
  <si>
    <t>aman/tidak aman-Ketepatan</t>
  </si>
  <si>
    <t>memotivasi/tidak memotivasi-Stimulasi</t>
  </si>
  <si>
    <t>memenuhi ekspektasi/tidak memenuhi ekspektasi-Ketepatan</t>
  </si>
  <si>
    <t>efisien/tidak efisien-Efisiensi</t>
  </si>
  <si>
    <t>jelas/membingungkan-Kejelasan</t>
  </si>
  <si>
    <t>praktis/tidak praktis-Efisiensi</t>
  </si>
  <si>
    <t>berantakan/terorganisasi-Efisiensi</t>
  </si>
  <si>
    <t>atraktif/tidak atraktif-Daya tarik</t>
  </si>
  <si>
    <t>ramah pengguna/tidak ramah pengguna-Daya tarik</t>
  </si>
  <si>
    <t>inovatif/konservatif-Kebaruan</t>
  </si>
  <si>
    <t>pos</t>
  </si>
  <si>
    <t>neg</t>
  </si>
  <si>
    <t>8,9,11,12,19,20,22,23</t>
  </si>
  <si>
    <t>8, 12</t>
  </si>
  <si>
    <t>9, 12</t>
  </si>
  <si>
    <t>11, 12</t>
  </si>
  <si>
    <t>12, 19</t>
  </si>
  <si>
    <t>12, 20</t>
  </si>
  <si>
    <t>12, 22</t>
  </si>
  <si>
    <t>12, 23</t>
  </si>
  <si>
    <t>Indikator</t>
  </si>
  <si>
    <t>DIMENSI TRAM</t>
  </si>
  <si>
    <t>Indikator UEQ-TRAM</t>
  </si>
  <si>
    <t>Nomor Responden</t>
  </si>
  <si>
    <t>Digital1</t>
  </si>
  <si>
    <t>Digital3</t>
  </si>
  <si>
    <t>Digital5</t>
  </si>
  <si>
    <t>Digital4</t>
  </si>
  <si>
    <t>Digital6</t>
  </si>
  <si>
    <t>Digital7</t>
  </si>
  <si>
    <t>Digital2</t>
  </si>
  <si>
    <t>Digital8</t>
  </si>
  <si>
    <t>Digital9</t>
  </si>
  <si>
    <t>Digital10</t>
  </si>
  <si>
    <t>Digital11</t>
  </si>
  <si>
    <t>Digital12</t>
  </si>
  <si>
    <t>Digital13</t>
  </si>
  <si>
    <t>Digital14</t>
  </si>
  <si>
    <t>Digital15</t>
  </si>
  <si>
    <t>Digital16</t>
  </si>
  <si>
    <t>Digital17</t>
  </si>
  <si>
    <t>Digital18</t>
  </si>
  <si>
    <t>Digital19</t>
  </si>
  <si>
    <t>Digital20</t>
  </si>
  <si>
    <t>Digital21</t>
  </si>
  <si>
    <t>Digital22</t>
  </si>
  <si>
    <t>Digital23</t>
  </si>
  <si>
    <t>Digital24</t>
  </si>
  <si>
    <t>Digital25</t>
  </si>
  <si>
    <t>Digital26</t>
  </si>
  <si>
    <t>Digital27</t>
  </si>
  <si>
    <t>Digital28</t>
  </si>
  <si>
    <t>Digital29</t>
  </si>
  <si>
    <t>Digital30</t>
  </si>
  <si>
    <t>Digital31</t>
  </si>
  <si>
    <t>Digital32</t>
  </si>
  <si>
    <t>Digital33</t>
  </si>
  <si>
    <t>Digital34</t>
  </si>
  <si>
    <t>Digital35</t>
  </si>
  <si>
    <t>Digital36</t>
  </si>
  <si>
    <t>Digital37</t>
  </si>
  <si>
    <t>Digital38</t>
  </si>
  <si>
    <t>Digital39</t>
  </si>
  <si>
    <t>Digital40</t>
  </si>
  <si>
    <t>Digital41</t>
  </si>
  <si>
    <t>Digital42</t>
  </si>
  <si>
    <t>Digital43</t>
  </si>
  <si>
    <t>Digital44</t>
  </si>
  <si>
    <t>Digital45</t>
  </si>
  <si>
    <t>Digital46</t>
  </si>
  <si>
    <t>TOTAL</t>
  </si>
  <si>
    <t>Konvensional1</t>
  </si>
  <si>
    <t>Konvensional4</t>
  </si>
  <si>
    <t>Konvensional3</t>
  </si>
  <si>
    <t>Konvensional6</t>
  </si>
  <si>
    <t>Konvensional5</t>
  </si>
  <si>
    <t>Konvensional2</t>
  </si>
  <si>
    <t>Konvensional7</t>
  </si>
  <si>
    <t>Konvensional8</t>
  </si>
  <si>
    <t>Konvensional9</t>
  </si>
  <si>
    <t>Konvensional10</t>
  </si>
  <si>
    <t>Konvensional11</t>
  </si>
  <si>
    <t>Konvensional12</t>
  </si>
  <si>
    <t>Konvensional13</t>
  </si>
  <si>
    <t>Konvensional14</t>
  </si>
  <si>
    <t>Konvensional15</t>
  </si>
  <si>
    <t>Konvensional16</t>
  </si>
  <si>
    <t>Konvensional17</t>
  </si>
  <si>
    <t>Konvensional18</t>
  </si>
  <si>
    <t>Konvensional19</t>
  </si>
  <si>
    <t>Konvensional20</t>
  </si>
  <si>
    <t>Konvensional21</t>
  </si>
  <si>
    <t>Konvensional22</t>
  </si>
  <si>
    <t>Konvensional23</t>
  </si>
  <si>
    <t>Konvensional24</t>
  </si>
  <si>
    <t>Konvensional25</t>
  </si>
  <si>
    <t>Konvensional26</t>
  </si>
  <si>
    <t>Konvensional27</t>
  </si>
  <si>
    <t>Konvensional28</t>
  </si>
  <si>
    <t>Konvensional29</t>
  </si>
  <si>
    <t>Konvensional30</t>
  </si>
  <si>
    <t>Konvensional31</t>
  </si>
  <si>
    <t>Konvensional32</t>
  </si>
  <si>
    <t>Konvensional33</t>
  </si>
  <si>
    <t>Konvensional34</t>
  </si>
  <si>
    <t>Konvensional35</t>
  </si>
  <si>
    <t>Rata-rata</t>
  </si>
  <si>
    <t>Kesiapan Teknologi</t>
  </si>
  <si>
    <t>Partisipasi Pemuda</t>
  </si>
  <si>
    <t>t-Test: Two-Sample Assuming Unequal Variances</t>
  </si>
  <si>
    <t>Variable 1</t>
  </si>
  <si>
    <t>Variable 2</t>
  </si>
  <si>
    <t>Observations</t>
  </si>
  <si>
    <t>Hypothesized Mean Difference</t>
  </si>
  <si>
    <t>df</t>
  </si>
  <si>
    <t>t Stat</t>
  </si>
  <si>
    <t>P(T&lt;=t) one-tail</t>
  </si>
  <si>
    <t>t Critical one-tail</t>
  </si>
  <si>
    <t>P(T&lt;=t) two-tail</t>
  </si>
  <si>
    <t>t Critical two-tail</t>
  </si>
  <si>
    <t>T test</t>
  </si>
  <si>
    <t>SUMMARY OUTPUT</t>
  </si>
  <si>
    <t>Regression Statistics</t>
  </si>
  <si>
    <t>Multiple R</t>
  </si>
  <si>
    <t>R Square</t>
  </si>
  <si>
    <t>Adjusted R Square</t>
  </si>
  <si>
    <t>Standard Error</t>
  </si>
  <si>
    <t>ANOVA</t>
  </si>
  <si>
    <t>Regression</t>
  </si>
  <si>
    <t>Residual</t>
  </si>
  <si>
    <t>Total</t>
  </si>
  <si>
    <t>Intercept</t>
  </si>
  <si>
    <t>SS</t>
  </si>
  <si>
    <t>MS</t>
  </si>
  <si>
    <t>F</t>
  </si>
  <si>
    <t>Significance F</t>
  </si>
  <si>
    <t>Coefficients</t>
  </si>
  <si>
    <t>P-value</t>
  </si>
  <si>
    <t>Lower 95%</t>
  </si>
  <si>
    <t>Upper 95%</t>
  </si>
  <si>
    <t>Lower 95,0%</t>
  </si>
  <si>
    <t>Upper 95,0%</t>
  </si>
  <si>
    <t>X Variable 1</t>
  </si>
  <si>
    <t>Correlation gabung</t>
  </si>
  <si>
    <t>Kesiapan pemuda</t>
  </si>
  <si>
    <t>Lista</t>
  </si>
  <si>
    <t>Dina Agustin</t>
  </si>
  <si>
    <t>Ria Amelia</t>
  </si>
  <si>
    <t>Meilani Zemilla</t>
  </si>
  <si>
    <t>Amelia Agesti</t>
  </si>
  <si>
    <t>Hernita</t>
  </si>
  <si>
    <t>Diah Suci Almuhyi</t>
  </si>
  <si>
    <t>Parhan Nadiansyah</t>
  </si>
  <si>
    <t>Riski Ariska</t>
  </si>
  <si>
    <t>Mones</t>
  </si>
  <si>
    <t>Lusiana</t>
  </si>
  <si>
    <t>Elin Melia Sari</t>
  </si>
  <si>
    <t>Bagus Ariyanto</t>
  </si>
  <si>
    <t>Ariel Prasetyo</t>
  </si>
  <si>
    <t>Fikri Ardiansyah</t>
  </si>
  <si>
    <t>Anggundwiwidona</t>
  </si>
  <si>
    <t>Adi Saputra</t>
  </si>
  <si>
    <t>Andri Muhibuddin</t>
  </si>
  <si>
    <t>Ardino</t>
  </si>
  <si>
    <t>Dwi Agustiani</t>
  </si>
  <si>
    <t>Wettria Anggraini</t>
  </si>
  <si>
    <t>Riki Setiawan</t>
  </si>
  <si>
    <t>Ardiansyah</t>
  </si>
  <si>
    <t>Galih Mario Pratama</t>
  </si>
  <si>
    <t>Betran Antolin</t>
  </si>
  <si>
    <t>Correlation X1 Digital</t>
  </si>
  <si>
    <t>Correlation X1 Konvensional</t>
  </si>
  <si>
    <t>Karakteristik responden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</si>
</sst>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
  </numFmts>
  <fonts count="36">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b/>
      <sz val="11"/>
      <color rgb="FFFF0000"/>
      <name val="Calibri"/>
      <family val="2"/>
      <scheme val="minor"/>
    </font>
    <font>
      <b/>
      <i/>
      <u/>
      <sz val="12"/>
      <color theme="1"/>
      <name val="Calibri"/>
      <family val="2"/>
      <scheme val="minor"/>
    </font>
    <font>
      <b/>
      <sz val="13"/>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
      <sz val="11"/>
      <color rgb="FFFF0000"/>
      <name val="Calibri"/>
      <family val="2"/>
      <scheme val="minor"/>
    </font>
    <font>
      <sz val="10"/>
      <color theme="1"/>
      <name val="Calibri"/>
      <family val="2"/>
      <scheme val="minor"/>
    </font>
    <font>
      <sz val="11"/>
      <color rgb="FF222222"/>
      <name val="Inherit"/>
    </font>
    <font>
      <sz val="11"/>
      <color theme="1"/>
      <name val="Nirmala UI"/>
      <family val="2"/>
    </font>
    <font>
      <sz val="11"/>
      <color rgb="FF000000"/>
      <name val="Calibri"/>
      <family val="2"/>
      <scheme val="minor"/>
    </font>
    <font>
      <b/>
      <sz val="11"/>
      <color rgb="FF000000"/>
      <name val="Calibri"/>
      <family val="2"/>
      <scheme val="minor"/>
    </font>
    <font>
      <sz val="10"/>
      <color rgb="FF000000"/>
      <name val="Calibri"/>
      <family val="2"/>
      <scheme val="minor"/>
    </font>
    <font>
      <sz val="8"/>
      <name val="Calibri"/>
      <family val="2"/>
      <scheme val="minor"/>
    </font>
    <font>
      <sz val="10"/>
      <color rgb="FFFF0000"/>
      <name val="Arial"/>
      <family val="2"/>
    </font>
    <font>
      <sz val="11"/>
      <color theme="1"/>
      <name val="Calibri"/>
      <family val="2"/>
      <scheme val="minor"/>
    </font>
    <font>
      <i/>
      <sz val="11"/>
      <color theme="1"/>
      <name val="Calibri"/>
      <family val="2"/>
      <scheme val="minor"/>
    </font>
  </fonts>
  <fills count="21">
    <fill>
      <patternFill patternType="none"/>
    </fill>
    <fill>
      <patternFill patternType="gray125"/>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FFFFCC"/>
        <bgColor indexed="64"/>
      </patternFill>
    </fill>
    <fill>
      <patternFill patternType="solid">
        <fgColor rgb="FFAB218E"/>
        <bgColor indexed="64"/>
      </patternFill>
    </fill>
    <fill>
      <patternFill patternType="solid">
        <fgColor rgb="FFE09D00"/>
        <bgColor indexed="64"/>
      </patternFill>
    </fill>
    <fill>
      <patternFill patternType="solid">
        <fgColor rgb="FFC14646"/>
        <bgColor indexed="64"/>
      </patternFill>
    </fill>
    <fill>
      <patternFill patternType="solid">
        <fgColor rgb="FF427CAC"/>
        <bgColor indexed="64"/>
      </patternFill>
    </fill>
    <fill>
      <patternFill patternType="solid">
        <fgColor rgb="FF24D6D2"/>
        <bgColor indexed="64"/>
      </patternFill>
    </fill>
    <fill>
      <patternFill patternType="solid">
        <fgColor theme="3" tint="0.39997558519241921"/>
        <bgColor indexed="64"/>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FFFFFF"/>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0092D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bottom style="thin">
        <color indexed="64"/>
      </bottom>
      <diagonal/>
    </border>
    <border>
      <left style="thin">
        <color indexed="64"/>
      </left>
      <right style="thin">
        <color theme="0"/>
      </right>
      <top style="thin">
        <color indexed="64"/>
      </top>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
      <left/>
      <right/>
      <top style="thin">
        <color theme="9" tint="0.39997558519241921"/>
      </top>
      <bottom style="thin">
        <color theme="9" tint="0.39997558519241921"/>
      </bottom>
      <diagonal/>
    </border>
    <border>
      <left/>
      <right/>
      <top/>
      <bottom style="medium">
        <color indexed="64"/>
      </bottom>
      <diagonal/>
    </border>
    <border>
      <left/>
      <right/>
      <top style="medium">
        <color indexed="64"/>
      </top>
      <bottom style="thin">
        <color indexed="64"/>
      </bottom>
      <diagonal/>
    </border>
    <border>
      <left style="thin">
        <color theme="0"/>
      </left>
      <right style="thin">
        <color theme="0"/>
      </right>
      <top/>
      <bottom style="thick">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9" fontId="34" fillId="0" borderId="0" applyFont="0" applyFill="0" applyBorder="0" applyAlignment="0" applyProtection="0"/>
  </cellStyleXfs>
  <cellXfs count="210">
    <xf numFmtId="0" fontId="0" fillId="0" borderId="0" xfId="0"/>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2" fontId="0" fillId="0" borderId="1" xfId="0" applyNumberFormat="1" applyBorder="1"/>
    <xf numFmtId="0" fontId="5" fillId="0" borderId="0" xfId="0" applyFont="1"/>
    <xf numFmtId="0" fontId="0" fillId="2" borderId="1" xfId="0" applyFill="1" applyBorder="1"/>
    <xf numFmtId="0" fontId="5" fillId="0" borderId="1" xfId="0" applyFont="1" applyBorder="1" applyAlignment="1">
      <alignment horizontal="left" vertical="center"/>
    </xf>
    <xf numFmtId="165" fontId="0" fillId="0" borderId="1" xfId="0" applyNumberForma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0" fontId="1" fillId="0" borderId="0" xfId="0" applyFont="1"/>
    <xf numFmtId="0" fontId="9" fillId="0" borderId="0" xfId="0" applyFont="1" applyAlignment="1">
      <alignment horizontal="left" vertical="center"/>
    </xf>
    <xf numFmtId="0" fontId="9" fillId="0" borderId="0" xfId="0" applyFont="1" applyAlignment="1">
      <alignment horizontal="left"/>
    </xf>
    <xf numFmtId="49" fontId="1" fillId="0" borderId="0" xfId="0" applyNumberFormat="1" applyFont="1" applyAlignment="1">
      <alignment wrapText="1"/>
    </xf>
    <xf numFmtId="49" fontId="0" fillId="0" borderId="0" xfId="0" applyNumberFormat="1" applyAlignment="1">
      <alignment wrapText="1"/>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6" fillId="0" borderId="1" xfId="0" applyFont="1" applyBorder="1" applyAlignment="1">
      <alignment horizontal="left" vertical="center"/>
    </xf>
    <xf numFmtId="0" fontId="6" fillId="0" borderId="1" xfId="0" applyFont="1" applyBorder="1" applyAlignment="1">
      <alignment horizontal="left"/>
    </xf>
    <xf numFmtId="0" fontId="6" fillId="0" borderId="0" xfId="0" applyFont="1" applyAlignment="1">
      <alignment horizontal="left" vertical="center" wrapText="1"/>
    </xf>
    <xf numFmtId="0" fontId="12" fillId="0" borderId="0" xfId="0" applyFont="1" applyAlignment="1">
      <alignment horizontal="right"/>
    </xf>
    <xf numFmtId="2" fontId="10" fillId="0" borderId="0" xfId="0" applyNumberFormat="1" applyFont="1" applyAlignment="1">
      <alignment horizontal="left" vertical="center"/>
    </xf>
    <xf numFmtId="0" fontId="0" fillId="0" borderId="0" xfId="0" applyAlignment="1">
      <alignment horizontal="left"/>
    </xf>
    <xf numFmtId="0" fontId="0" fillId="0" borderId="5" xfId="0" applyBorder="1"/>
    <xf numFmtId="0" fontId="0" fillId="0" borderId="6" xfId="0"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 fillId="3" borderId="1" xfId="0" applyFont="1" applyFill="1" applyBorder="1" applyAlignment="1">
      <alignment horizontal="center"/>
    </xf>
    <xf numFmtId="0" fontId="10" fillId="0" borderId="1" xfId="0" applyFont="1" applyBorder="1" applyAlignment="1">
      <alignment horizontal="left" vertical="center"/>
    </xf>
    <xf numFmtId="2" fontId="6" fillId="3" borderId="1" xfId="0" applyNumberFormat="1" applyFont="1" applyFill="1" applyBorder="1" applyAlignment="1">
      <alignment horizontal="center"/>
    </xf>
    <xf numFmtId="2" fontId="0" fillId="0" borderId="1" xfId="0" applyNumberFormat="1" applyBorder="1" applyAlignment="1">
      <alignment horizontal="center"/>
    </xf>
    <xf numFmtId="0" fontId="18" fillId="0" borderId="0" xfId="0" applyFont="1"/>
    <xf numFmtId="0" fontId="10" fillId="0" borderId="0" xfId="0" applyFont="1"/>
    <xf numFmtId="0" fontId="1" fillId="0" borderId="1" xfId="0" applyFont="1" applyBorder="1" applyAlignment="1">
      <alignment horizontal="center"/>
    </xf>
    <xf numFmtId="2" fontId="1" fillId="0" borderId="1" xfId="0" applyNumberFormat="1" applyFont="1" applyBorder="1"/>
    <xf numFmtId="0" fontId="6" fillId="0" borderId="1" xfId="0" applyFont="1" applyBorder="1"/>
    <xf numFmtId="0" fontId="0" fillId="0" borderId="0" xfId="0" applyAlignment="1">
      <alignment vertical="top" wrapText="1"/>
    </xf>
    <xf numFmtId="0" fontId="0" fillId="0" borderId="0" xfId="0" applyAlignment="1">
      <alignment vertical="top"/>
    </xf>
    <xf numFmtId="0" fontId="9" fillId="3" borderId="1" xfId="0" applyFont="1" applyFill="1" applyBorder="1" applyAlignment="1">
      <alignment horizontal="center"/>
    </xf>
    <xf numFmtId="2" fontId="9" fillId="3" borderId="1" xfId="0" applyNumberFormat="1" applyFont="1" applyFill="1" applyBorder="1" applyAlignment="1">
      <alignment horizontal="center"/>
    </xf>
    <xf numFmtId="0" fontId="9" fillId="0" borderId="0" xfId="0" applyFont="1"/>
    <xf numFmtId="0" fontId="0" fillId="0" borderId="1" xfId="0" applyBorder="1" applyProtection="1">
      <protection locked="0"/>
    </xf>
    <xf numFmtId="0" fontId="13" fillId="0" borderId="0" xfId="0" applyFont="1" applyAlignment="1">
      <alignment horizontal="right" vertical="center"/>
    </xf>
    <xf numFmtId="2" fontId="0" fillId="0" borderId="0" xfId="0" applyNumberFormat="1" applyAlignment="1">
      <alignment horizontal="center"/>
    </xf>
    <xf numFmtId="2" fontId="0" fillId="0" borderId="0" xfId="0" applyNumberFormat="1" applyAlignment="1">
      <alignment horizontal="left"/>
    </xf>
    <xf numFmtId="0" fontId="12" fillId="5" borderId="1" xfId="0" applyFont="1" applyFill="1" applyBorder="1"/>
    <xf numFmtId="0" fontId="0" fillId="0" borderId="9" xfId="0" applyBorder="1" applyProtection="1">
      <protection locked="0"/>
    </xf>
    <xf numFmtId="0" fontId="0" fillId="0" borderId="10" xfId="0" applyBorder="1"/>
    <xf numFmtId="0" fontId="0" fillId="0" borderId="9" xfId="0" applyBorder="1"/>
    <xf numFmtId="2" fontId="0" fillId="0" borderId="9" xfId="0" applyNumberFormat="1" applyBorder="1"/>
    <xf numFmtId="0" fontId="24" fillId="4" borderId="13" xfId="0" applyFont="1" applyFill="1" applyBorder="1"/>
    <xf numFmtId="0" fontId="0" fillId="0" borderId="9" xfId="0" applyBorder="1" applyAlignment="1">
      <alignment horizontal="center"/>
    </xf>
    <xf numFmtId="164" fontId="0" fillId="0" borderId="9" xfId="0" applyNumberFormat="1" applyBorder="1" applyAlignment="1">
      <alignment horizontal="center"/>
    </xf>
    <xf numFmtId="1" fontId="0" fillId="0" borderId="9" xfId="0" applyNumberFormat="1" applyBorder="1" applyAlignment="1">
      <alignment horizontal="center"/>
    </xf>
    <xf numFmtId="0" fontId="6" fillId="0" borderId="9" xfId="0" applyFont="1" applyBorder="1" applyAlignment="1">
      <alignment horizontal="center" vertical="center"/>
    </xf>
    <xf numFmtId="0" fontId="6" fillId="0" borderId="9" xfId="0" applyFont="1" applyBorder="1" applyAlignment="1">
      <alignment horizontal="left" vertical="center"/>
    </xf>
    <xf numFmtId="0" fontId="24" fillId="4" borderId="14" xfId="0" applyFont="1" applyFill="1" applyBorder="1" applyAlignment="1">
      <alignment horizontal="center"/>
    </xf>
    <xf numFmtId="0" fontId="24" fillId="4" borderId="15" xfId="0" applyFont="1" applyFill="1" applyBorder="1"/>
    <xf numFmtId="0" fontId="24" fillId="4" borderId="16" xfId="0" applyFont="1" applyFill="1" applyBorder="1"/>
    <xf numFmtId="0" fontId="24" fillId="4" borderId="3" xfId="0" applyFont="1" applyFill="1" applyBorder="1"/>
    <xf numFmtId="0" fontId="24" fillId="4" borderId="16" xfId="0" applyFont="1" applyFill="1" applyBorder="1" applyAlignment="1">
      <alignment horizontal="center"/>
    </xf>
    <xf numFmtId="0" fontId="24" fillId="4" borderId="3" xfId="0" applyFont="1" applyFill="1" applyBorder="1" applyAlignment="1">
      <alignment horizontal="center"/>
    </xf>
    <xf numFmtId="0" fontId="23" fillId="4" borderId="13" xfId="0" applyFont="1" applyFill="1" applyBorder="1"/>
    <xf numFmtId="165" fontId="0" fillId="0" borderId="9" xfId="0" applyNumberFormat="1" applyBorder="1" applyAlignment="1">
      <alignment horizontal="center"/>
    </xf>
    <xf numFmtId="0" fontId="5" fillId="0" borderId="9" xfId="0" applyFont="1" applyBorder="1" applyAlignment="1">
      <alignment horizontal="center"/>
    </xf>
    <xf numFmtId="0" fontId="5" fillId="0" borderId="9" xfId="0" applyFont="1" applyBorder="1" applyAlignment="1">
      <alignment horizontal="left" vertical="center"/>
    </xf>
    <xf numFmtId="0" fontId="22" fillId="4" borderId="14" xfId="0" applyFont="1" applyFill="1" applyBorder="1" applyAlignment="1">
      <alignment horizontal="center"/>
    </xf>
    <xf numFmtId="0" fontId="22" fillId="4" borderId="16" xfId="0" applyFont="1" applyFill="1" applyBorder="1"/>
    <xf numFmtId="0" fontId="22" fillId="4" borderId="3" xfId="0" applyFont="1" applyFill="1" applyBorder="1"/>
    <xf numFmtId="0" fontId="22" fillId="4" borderId="13" xfId="0" applyFont="1" applyFill="1" applyBorder="1"/>
    <xf numFmtId="0" fontId="22" fillId="4" borderId="15" xfId="0" applyFont="1" applyFill="1" applyBorder="1"/>
    <xf numFmtId="0" fontId="24" fillId="4" borderId="14" xfId="0" applyFont="1" applyFill="1" applyBorder="1"/>
    <xf numFmtId="0" fontId="0" fillId="3" borderId="9" xfId="0" applyFill="1" applyBorder="1" applyAlignment="1">
      <alignment horizontal="center"/>
    </xf>
    <xf numFmtId="2" fontId="0" fillId="3" borderId="9" xfId="0" applyNumberFormat="1" applyFill="1" applyBorder="1" applyAlignment="1">
      <alignment horizontal="center"/>
    </xf>
    <xf numFmtId="0" fontId="24" fillId="4" borderId="4" xfId="0" applyFont="1" applyFill="1" applyBorder="1"/>
    <xf numFmtId="0" fontId="24" fillId="4" borderId="2" xfId="0" applyFont="1" applyFill="1" applyBorder="1"/>
    <xf numFmtId="0" fontId="22" fillId="4" borderId="2" xfId="0" applyFont="1" applyFill="1" applyBorder="1"/>
    <xf numFmtId="0" fontId="22" fillId="4" borderId="3" xfId="0" applyFont="1" applyFill="1" applyBorder="1" applyAlignment="1">
      <alignment horizontal="center"/>
    </xf>
    <xf numFmtId="0" fontId="22" fillId="4" borderId="13" xfId="0" applyFont="1" applyFill="1" applyBorder="1" applyAlignment="1">
      <alignment horizontal="center"/>
    </xf>
    <xf numFmtId="0" fontId="22" fillId="4" borderId="15" xfId="0" applyFont="1" applyFill="1" applyBorder="1" applyAlignment="1">
      <alignment horizontal="center"/>
    </xf>
    <xf numFmtId="0" fontId="22" fillId="4" borderId="16" xfId="0" applyFont="1" applyFill="1" applyBorder="1" applyAlignment="1">
      <alignment horizontal="center"/>
    </xf>
    <xf numFmtId="0" fontId="22" fillId="4" borderId="18" xfId="0" applyFont="1" applyFill="1" applyBorder="1"/>
    <xf numFmtId="2" fontId="1" fillId="0" borderId="9" xfId="0" applyNumberFormat="1" applyFont="1" applyBorder="1"/>
    <xf numFmtId="0" fontId="23" fillId="4" borderId="19" xfId="0" applyFont="1" applyFill="1" applyBorder="1"/>
    <xf numFmtId="0" fontId="23" fillId="4" borderId="12" xfId="0" applyFont="1" applyFill="1" applyBorder="1"/>
    <xf numFmtId="1" fontId="24" fillId="4" borderId="22" xfId="0" applyNumberFormat="1" applyFont="1" applyFill="1" applyBorder="1" applyAlignment="1">
      <alignment horizontal="center" vertical="center"/>
    </xf>
    <xf numFmtId="1" fontId="24" fillId="4" borderId="23" xfId="0" applyNumberFormat="1" applyFont="1" applyFill="1" applyBorder="1" applyAlignment="1">
      <alignment horizontal="center" vertical="center"/>
    </xf>
    <xf numFmtId="1" fontId="24" fillId="4" borderId="24" xfId="0" applyNumberFormat="1" applyFont="1" applyFill="1" applyBorder="1" applyAlignment="1">
      <alignment horizontal="center" vertical="center"/>
    </xf>
    <xf numFmtId="1" fontId="24" fillId="4" borderId="21" xfId="0" applyNumberFormat="1" applyFont="1" applyFill="1" applyBorder="1" applyAlignment="1">
      <alignment horizontal="center" vertical="center"/>
    </xf>
    <xf numFmtId="1" fontId="24" fillId="4" borderId="25" xfId="0" applyNumberFormat="1" applyFont="1" applyFill="1" applyBorder="1" applyAlignment="1">
      <alignment horizontal="center" vertical="center"/>
    </xf>
    <xf numFmtId="0" fontId="22" fillId="4" borderId="26" xfId="0" applyFont="1" applyFill="1" applyBorder="1"/>
    <xf numFmtId="0" fontId="22" fillId="4" borderId="22" xfId="0" applyFont="1" applyFill="1" applyBorder="1"/>
    <xf numFmtId="0" fontId="22" fillId="4" borderId="23" xfId="0" applyFont="1" applyFill="1" applyBorder="1"/>
    <xf numFmtId="0" fontId="22" fillId="4" borderId="21" xfId="0" applyFont="1" applyFill="1" applyBorder="1"/>
    <xf numFmtId="0" fontId="24" fillId="4" borderId="26" xfId="0" applyFont="1" applyFill="1" applyBorder="1" applyAlignment="1">
      <alignment horizontal="center"/>
    </xf>
    <xf numFmtId="0" fontId="24" fillId="4" borderId="23" xfId="0" applyFont="1" applyFill="1" applyBorder="1"/>
    <xf numFmtId="0" fontId="24" fillId="4" borderId="23" xfId="0" applyFont="1" applyFill="1" applyBorder="1" applyAlignment="1">
      <alignment horizontal="center"/>
    </xf>
    <xf numFmtId="0" fontId="24" fillId="4" borderId="26" xfId="0" applyFont="1" applyFill="1" applyBorder="1"/>
    <xf numFmtId="0" fontId="24" fillId="4" borderId="24" xfId="0" applyFont="1" applyFill="1" applyBorder="1"/>
    <xf numFmtId="0" fontId="24" fillId="4" borderId="27" xfId="0" applyFont="1" applyFill="1" applyBorder="1"/>
    <xf numFmtId="0" fontId="24" fillId="4" borderId="25" xfId="0" applyFont="1" applyFill="1" applyBorder="1"/>
    <xf numFmtId="0" fontId="24" fillId="4" borderId="21" xfId="0" applyFont="1" applyFill="1" applyBorder="1"/>
    <xf numFmtId="0" fontId="22" fillId="4" borderId="17" xfId="0" applyFont="1" applyFill="1" applyBorder="1"/>
    <xf numFmtId="0" fontId="22" fillId="4" borderId="28" xfId="0" applyFont="1" applyFill="1" applyBorder="1"/>
    <xf numFmtId="0" fontId="22" fillId="4" borderId="25" xfId="0" applyFont="1" applyFill="1" applyBorder="1"/>
    <xf numFmtId="0" fontId="22" fillId="4" borderId="14" xfId="0" applyFont="1" applyFill="1" applyBorder="1"/>
    <xf numFmtId="0" fontId="22" fillId="4" borderId="4" xfId="0" applyFont="1" applyFill="1" applyBorder="1"/>
    <xf numFmtId="2" fontId="13" fillId="3" borderId="7" xfId="0" applyNumberFormat="1" applyFont="1" applyFill="1" applyBorder="1" applyAlignment="1">
      <alignment horizontal="left" vertical="center"/>
    </xf>
    <xf numFmtId="0" fontId="21" fillId="3" borderId="0" xfId="0" applyFont="1" applyFill="1" applyAlignment="1">
      <alignment horizontal="right" vertical="center"/>
    </xf>
    <xf numFmtId="2" fontId="21" fillId="3" borderId="7" xfId="0" applyNumberFormat="1" applyFont="1" applyFill="1" applyBorder="1" applyAlignment="1">
      <alignment horizontal="left" vertical="center"/>
    </xf>
    <xf numFmtId="0" fontId="21" fillId="3" borderId="0" xfId="0" applyFont="1" applyFill="1" applyAlignment="1">
      <alignment horizontal="right" vertical="center" wrapText="1"/>
    </xf>
    <xf numFmtId="2" fontId="21" fillId="3" borderId="0" xfId="0" applyNumberFormat="1" applyFont="1" applyFill="1" applyAlignment="1">
      <alignment horizontal="left" vertical="center"/>
    </xf>
    <xf numFmtId="0" fontId="13" fillId="3" borderId="29" xfId="0" applyFont="1" applyFill="1" applyBorder="1" applyAlignment="1">
      <alignment horizontal="right" vertical="center"/>
    </xf>
    <xf numFmtId="0" fontId="0" fillId="3" borderId="0" xfId="0" applyFill="1"/>
    <xf numFmtId="165" fontId="0" fillId="6" borderId="9" xfId="0" applyNumberFormat="1" applyFill="1" applyBorder="1" applyAlignment="1">
      <alignment horizontal="center"/>
    </xf>
    <xf numFmtId="165" fontId="0" fillId="6" borderId="1" xfId="0" applyNumberFormat="1"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10" fillId="0" borderId="0" xfId="0" applyFont="1" applyAlignment="1">
      <alignment horizontal="right" vertical="center"/>
    </xf>
    <xf numFmtId="0" fontId="10" fillId="0" borderId="0" xfId="0" applyFont="1" applyAlignment="1">
      <alignment horizontal="right"/>
    </xf>
    <xf numFmtId="0" fontId="27" fillId="0" borderId="0" xfId="0" applyFont="1" applyAlignment="1">
      <alignment horizontal="left" vertical="center"/>
    </xf>
    <xf numFmtId="0" fontId="22" fillId="4" borderId="1" xfId="0" applyFont="1" applyFill="1" applyBorder="1"/>
    <xf numFmtId="0" fontId="1" fillId="0" borderId="1" xfId="0" applyFont="1" applyBorder="1"/>
    <xf numFmtId="0" fontId="28" fillId="0" borderId="0" xfId="0" applyFont="1"/>
    <xf numFmtId="9" fontId="1" fillId="0" borderId="0" xfId="0" applyNumberFormat="1" applyFont="1"/>
    <xf numFmtId="0" fontId="29" fillId="0" borderId="0" xfId="0" applyFont="1"/>
    <xf numFmtId="0" fontId="22" fillId="4" borderId="1" xfId="0" applyFont="1" applyFill="1" applyBorder="1" applyAlignment="1">
      <alignment horizontal="center"/>
    </xf>
    <xf numFmtId="0" fontId="0" fillId="0" borderId="0" xfId="0" applyAlignment="1">
      <alignment horizontal="center"/>
    </xf>
    <xf numFmtId="0" fontId="0" fillId="0" borderId="0" xfId="0" applyAlignment="1">
      <alignment wrapText="1"/>
    </xf>
    <xf numFmtId="0" fontId="0" fillId="11" borderId="0" xfId="0" applyFill="1"/>
    <xf numFmtId="0" fontId="0" fillId="12" borderId="30" xfId="0" applyFill="1" applyBorder="1"/>
    <xf numFmtId="0" fontId="0" fillId="0" borderId="30" xfId="0" applyBorder="1"/>
    <xf numFmtId="0" fontId="0" fillId="13" borderId="0" xfId="0" applyFill="1"/>
    <xf numFmtId="0" fontId="24" fillId="13" borderId="15" xfId="0" applyFont="1" applyFill="1" applyBorder="1"/>
    <xf numFmtId="0" fontId="24" fillId="4" borderId="1" xfId="0" applyFont="1" applyFill="1" applyBorder="1" applyAlignment="1">
      <alignment horizontal="center"/>
    </xf>
    <xf numFmtId="1" fontId="0" fillId="0" borderId="0" xfId="0" applyNumberFormat="1"/>
    <xf numFmtId="0" fontId="1" fillId="13" borderId="0" xfId="0" applyFont="1" applyFill="1"/>
    <xf numFmtId="0" fontId="30" fillId="14" borderId="1" xfId="0" applyFont="1" applyFill="1" applyBorder="1" applyAlignment="1">
      <alignment horizontal="center"/>
    </xf>
    <xf numFmtId="0" fontId="24" fillId="4" borderId="1" xfId="0" applyFont="1" applyFill="1" applyBorder="1"/>
    <xf numFmtId="0" fontId="9" fillId="14" borderId="1" xfId="0" applyFont="1" applyFill="1" applyBorder="1" applyAlignment="1">
      <alignment horizontal="center"/>
    </xf>
    <xf numFmtId="0" fontId="0" fillId="0" borderId="20" xfId="0" applyBorder="1"/>
    <xf numFmtId="0" fontId="1" fillId="0" borderId="20" xfId="0" applyFont="1" applyBorder="1"/>
    <xf numFmtId="0" fontId="33" fillId="0" borderId="1" xfId="0" applyFont="1" applyBorder="1" applyAlignment="1">
      <alignment horizontal="center" vertical="center"/>
    </xf>
    <xf numFmtId="166" fontId="0" fillId="0" borderId="0" xfId="0" applyNumberFormat="1"/>
    <xf numFmtId="49" fontId="6" fillId="0" borderId="0" xfId="0" applyNumberFormat="1" applyFont="1" applyAlignment="1">
      <alignment horizontal="center" vertical="center"/>
    </xf>
    <xf numFmtId="0" fontId="0" fillId="15" borderId="1" xfId="0" applyFill="1" applyBorder="1"/>
    <xf numFmtId="0" fontId="24" fillId="4" borderId="10" xfId="0" applyFont="1" applyFill="1" applyBorder="1"/>
    <xf numFmtId="10" fontId="0" fillId="0" borderId="0" xfId="1" applyNumberFormat="1" applyFont="1"/>
    <xf numFmtId="10" fontId="0" fillId="0" borderId="0" xfId="0" applyNumberFormat="1"/>
    <xf numFmtId="0" fontId="1" fillId="3" borderId="8" xfId="0" applyFont="1" applyFill="1" applyBorder="1" applyAlignment="1">
      <alignment horizontal="center"/>
    </xf>
    <xf numFmtId="0" fontId="1" fillId="0" borderId="0" xfId="0" applyFont="1" applyAlignment="1">
      <alignment wrapText="1"/>
    </xf>
    <xf numFmtId="0" fontId="0" fillId="0" borderId="31" xfId="0" applyBorder="1"/>
    <xf numFmtId="0" fontId="35" fillId="0" borderId="32" xfId="0" applyFont="1" applyBorder="1" applyAlignment="1">
      <alignment horizontal="center"/>
    </xf>
    <xf numFmtId="0" fontId="35" fillId="0" borderId="32" xfId="0" applyFont="1" applyBorder="1" applyAlignment="1">
      <alignment horizontal="centerContinuous"/>
    </xf>
    <xf numFmtId="0" fontId="0" fillId="16" borderId="0" xfId="0" applyFill="1"/>
    <xf numFmtId="0" fontId="22" fillId="17" borderId="33" xfId="0" applyFont="1" applyFill="1" applyBorder="1"/>
    <xf numFmtId="0" fontId="0" fillId="18" borderId="34" xfId="0" applyFill="1" applyBorder="1"/>
    <xf numFmtId="0" fontId="0" fillId="19" borderId="34" xfId="0" applyFill="1" applyBorder="1"/>
    <xf numFmtId="11" fontId="0" fillId="0" borderId="0" xfId="0" applyNumberFormat="1"/>
    <xf numFmtId="0" fontId="0" fillId="19" borderId="35" xfId="0" applyFill="1" applyBorder="1"/>
    <xf numFmtId="0" fontId="0" fillId="20" borderId="0" xfId="0" applyFill="1"/>
    <xf numFmtId="0" fontId="25" fillId="0" borderId="0" xfId="0" applyFont="1"/>
    <xf numFmtId="0" fontId="11" fillId="0" borderId="0" xfId="0" applyFont="1" applyAlignment="1">
      <alignment horizontal="center" vertical="center" wrapText="1"/>
    </xf>
    <xf numFmtId="49" fontId="0" fillId="0" borderId="0" xfId="0" applyNumberFormat="1" applyAlignment="1">
      <alignment horizontal="left" vertical="top" wrapText="1"/>
    </xf>
    <xf numFmtId="0" fontId="25" fillId="0" borderId="0" xfId="0" applyFont="1" applyAlignment="1">
      <alignment horizontal="left" vertical="top" wrapText="1"/>
    </xf>
    <xf numFmtId="0" fontId="0" fillId="0" borderId="0" xfId="0" applyAlignment="1">
      <alignment vertical="top" wrapText="1"/>
    </xf>
    <xf numFmtId="0" fontId="0" fillId="0" borderId="0" xfId="0"/>
    <xf numFmtId="0" fontId="3" fillId="0" borderId="8" xfId="0" applyFont="1" applyBorder="1" applyAlignment="1">
      <alignment horizontal="left" vertical="top" wrapText="1"/>
    </xf>
    <xf numFmtId="0" fontId="2" fillId="0" borderId="8" xfId="0" applyFont="1" applyBorder="1" applyAlignment="1">
      <alignment horizontal="left" vertical="top"/>
    </xf>
    <xf numFmtId="0" fontId="22" fillId="4" borderId="11" xfId="0" applyFont="1" applyFill="1" applyBorder="1" applyAlignment="1">
      <alignment horizontal="center"/>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2" fillId="0" borderId="2" xfId="0" applyFont="1" applyBorder="1" applyAlignment="1">
      <alignment horizontal="left" vertical="top"/>
    </xf>
    <xf numFmtId="0" fontId="22" fillId="4" borderId="8" xfId="0" applyFont="1" applyFill="1" applyBorder="1" applyAlignment="1">
      <alignment horizontal="center"/>
    </xf>
    <xf numFmtId="0" fontId="22" fillId="4" borderId="20" xfId="0" applyFont="1" applyFill="1" applyBorder="1" applyAlignment="1">
      <alignment horizontal="center"/>
    </xf>
    <xf numFmtId="0" fontId="0" fillId="0" borderId="0" xfId="0" applyAlignment="1">
      <alignment horizontal="center"/>
    </xf>
    <xf numFmtId="0" fontId="24" fillId="4" borderId="1" xfId="0" applyFont="1" applyFill="1"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15" fillId="0" borderId="0" xfId="0" applyFont="1" applyAlignment="1">
      <alignment vertical="top" wrapText="1"/>
    </xf>
    <xf numFmtId="0" fontId="17" fillId="0" borderId="0" xfId="0" applyFont="1" applyAlignment="1">
      <alignment vertical="top"/>
    </xf>
    <xf numFmtId="0" fontId="24" fillId="4" borderId="11" xfId="0" applyFont="1" applyFill="1" applyBorder="1" applyAlignment="1">
      <alignment horizontal="center"/>
    </xf>
    <xf numFmtId="0" fontId="24" fillId="4" borderId="21" xfId="0" applyFont="1" applyFill="1" applyBorder="1" applyAlignment="1">
      <alignment horizontal="center"/>
    </xf>
    <xf numFmtId="0" fontId="24" fillId="4" borderId="12" xfId="0" applyFont="1" applyFill="1" applyBorder="1" applyAlignment="1">
      <alignment horizontal="center"/>
    </xf>
    <xf numFmtId="0" fontId="0" fillId="0" borderId="0" xfId="0" applyAlignment="1">
      <alignment horizontal="center" wrapText="1"/>
    </xf>
    <xf numFmtId="0" fontId="0" fillId="0" borderId="0" xfId="0" applyAlignment="1">
      <alignment horizontal="left" vertical="top" wrapText="1"/>
    </xf>
    <xf numFmtId="0" fontId="26" fillId="0" borderId="8" xfId="0" applyFont="1" applyBorder="1" applyAlignment="1">
      <alignment horizontal="center" wrapText="1"/>
    </xf>
    <xf numFmtId="0" fontId="26" fillId="0" borderId="9" xfId="0" applyFont="1" applyBorder="1" applyAlignment="1">
      <alignment horizontal="center" wrapText="1"/>
    </xf>
    <xf numFmtId="0" fontId="31" fillId="0" borderId="8" xfId="0" applyFont="1" applyBorder="1" applyAlignment="1">
      <alignment horizontal="center" wrapText="1"/>
    </xf>
    <xf numFmtId="0" fontId="31" fillId="0" borderId="9" xfId="0" applyFont="1" applyBorder="1" applyAlignment="1">
      <alignment horizontal="center" wrapText="1"/>
    </xf>
    <xf numFmtId="0" fontId="31" fillId="0" borderId="1" xfId="0" applyFont="1" applyBorder="1" applyAlignment="1">
      <alignment horizontal="center" wrapText="1"/>
    </xf>
    <xf numFmtId="0" fontId="0" fillId="0" borderId="0" xfId="0" applyAlignment="1">
      <alignment vertical="top"/>
    </xf>
    <xf numFmtId="0" fontId="13"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xf>
    <xf numFmtId="0" fontId="22" fillId="4" borderId="1" xfId="0" applyFont="1" applyFill="1" applyBorder="1" applyAlignment="1">
      <alignment horizontal="center"/>
    </xf>
    <xf numFmtId="0" fontId="13" fillId="0" borderId="0" xfId="0" applyFont="1" applyAlignment="1">
      <alignment horizontal="left" vertical="top"/>
    </xf>
    <xf numFmtId="0" fontId="1" fillId="0" borderId="0" xfId="0" applyFont="1" applyAlignment="1">
      <alignment horizontal="left"/>
    </xf>
    <xf numFmtId="0" fontId="3" fillId="0" borderId="10" xfId="0" applyFont="1" applyBorder="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xf>
    <xf numFmtId="0" fontId="19" fillId="0" borderId="1" xfId="0" applyFont="1" applyBorder="1" applyAlignment="1">
      <alignment horizontal="left"/>
    </xf>
    <xf numFmtId="0" fontId="1" fillId="0" borderId="17" xfId="0" applyFont="1" applyBorder="1" applyAlignment="1">
      <alignment horizontal="left"/>
    </xf>
  </cellXfs>
  <cellStyles count="2">
    <cellStyle name="Normal" xfId="0" builtinId="0"/>
    <cellStyle name="Percent" xfId="1" builtinId="5"/>
  </cellStyles>
  <dxfs count="211">
    <dxf>
      <font>
        <b/>
        <i val="0"/>
        <color theme="0"/>
      </font>
      <fill>
        <patternFill>
          <bgColor rgb="FFFF0000"/>
        </patternFill>
      </fill>
    </dxf>
    <dxf>
      <font>
        <b/>
        <i val="0"/>
        <color theme="0"/>
      </font>
      <fill>
        <patternFill>
          <bgColor rgb="FFFF0000"/>
        </patternFill>
      </fill>
    </dxf>
    <dxf>
      <fill>
        <patternFill>
          <bgColor rgb="FFFEA23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0092D1"/>
      <color rgb="FF24D6D2"/>
      <color rgb="FF1A9898"/>
      <color rgb="FF427CAC"/>
      <color rgb="FFC14646"/>
      <color rgb="FFE6600D"/>
      <color rgb="FFE09D00"/>
      <color rgb="FFAB218E"/>
      <color rgb="FFFF6F38"/>
      <color rgb="FFD930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06/relationships/rdRichValue" Target="richData/rdrichvalue.xml"/><Relationship Id="rId8" Type="http://schemas.openxmlformats.org/officeDocument/2006/relationships/worksheet" Target="worksheets/sheet8.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Results!$B$2</c:f>
              <c:strCache>
                <c:ptCount val="1"/>
                <c:pt idx="0">
                  <c:v>Mean</c:v>
                </c:pt>
              </c:strCache>
            </c:strRef>
          </c:tx>
          <c:invertIfNegative val="0"/>
          <c:dPt>
            <c:idx val="0"/>
            <c:invertIfNegative val="0"/>
            <c:bubble3D val="0"/>
            <c:spPr>
              <a:solidFill>
                <a:srgbClr val="AB218E"/>
              </a:solidFill>
            </c:spPr>
            <c:extLst>
              <c:ext xmlns:c16="http://schemas.microsoft.com/office/drawing/2014/chart" uri="{C3380CC4-5D6E-409C-BE32-E72D297353CC}">
                <c16:uniqueId val="{00000001-F096-4730-A698-5B86DE4DE336}"/>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F096-4730-A698-5B86DE4DE336}"/>
              </c:ext>
            </c:extLst>
          </c:dPt>
          <c:dPt>
            <c:idx val="2"/>
            <c:invertIfNegative val="0"/>
            <c:bubble3D val="0"/>
            <c:spPr>
              <a:solidFill>
                <a:srgbClr val="E09D00"/>
              </a:solidFill>
            </c:spPr>
            <c:extLst>
              <c:ext xmlns:c16="http://schemas.microsoft.com/office/drawing/2014/chart" uri="{C3380CC4-5D6E-409C-BE32-E72D297353CC}">
                <c16:uniqueId val="{00000005-F096-4730-A698-5B86DE4DE336}"/>
              </c:ext>
            </c:extLst>
          </c:dPt>
          <c:dPt>
            <c:idx val="3"/>
            <c:invertIfNegative val="0"/>
            <c:bubble3D val="0"/>
            <c:spPr>
              <a:solidFill>
                <a:schemeClr val="accent3">
                  <a:lumMod val="75000"/>
                </a:schemeClr>
              </a:solidFill>
            </c:spPr>
            <c:extLst>
              <c:ext xmlns:c16="http://schemas.microsoft.com/office/drawing/2014/chart" uri="{C3380CC4-5D6E-409C-BE32-E72D297353CC}">
                <c16:uniqueId val="{00000007-F096-4730-A698-5B86DE4DE336}"/>
              </c:ext>
            </c:extLst>
          </c:dPt>
          <c:dPt>
            <c:idx val="4"/>
            <c:invertIfNegative val="0"/>
            <c:bubble3D val="0"/>
            <c:spPr>
              <a:solidFill>
                <a:srgbClr val="C14646"/>
              </a:solidFill>
            </c:spPr>
            <c:extLst>
              <c:ext xmlns:c16="http://schemas.microsoft.com/office/drawing/2014/chart" uri="{C3380CC4-5D6E-409C-BE32-E72D297353CC}">
                <c16:uniqueId val="{00000009-F096-4730-A698-5B86DE4DE336}"/>
              </c:ext>
            </c:extLst>
          </c:dPt>
          <c:dPt>
            <c:idx val="5"/>
            <c:invertIfNegative val="0"/>
            <c:bubble3D val="0"/>
            <c:spPr>
              <a:solidFill>
                <a:srgbClr val="C14646"/>
              </a:solidFill>
            </c:spPr>
            <c:extLst>
              <c:ext xmlns:c16="http://schemas.microsoft.com/office/drawing/2014/chart" uri="{C3380CC4-5D6E-409C-BE32-E72D297353CC}">
                <c16:uniqueId val="{0000000B-F096-4730-A698-5B86DE4DE336}"/>
              </c:ext>
            </c:extLst>
          </c:dPt>
          <c:dPt>
            <c:idx val="6"/>
            <c:invertIfNegative val="0"/>
            <c:bubble3D val="0"/>
            <c:spPr>
              <a:solidFill>
                <a:srgbClr val="C14646"/>
              </a:solidFill>
            </c:spPr>
            <c:extLst>
              <c:ext xmlns:c16="http://schemas.microsoft.com/office/drawing/2014/chart" uri="{C3380CC4-5D6E-409C-BE32-E72D297353CC}">
                <c16:uniqueId val="{0000000D-F096-4730-A698-5B86DE4DE336}"/>
              </c:ext>
            </c:extLst>
          </c:dPt>
          <c:dPt>
            <c:idx val="7"/>
            <c:invertIfNegative val="0"/>
            <c:bubble3D val="0"/>
            <c:spPr>
              <a:solidFill>
                <a:srgbClr val="24D6D2"/>
              </a:solidFill>
            </c:spPr>
            <c:extLst>
              <c:ext xmlns:c16="http://schemas.microsoft.com/office/drawing/2014/chart" uri="{C3380CC4-5D6E-409C-BE32-E72D297353CC}">
                <c16:uniqueId val="{0000000F-F096-4730-A698-5B86DE4DE336}"/>
              </c:ext>
            </c:extLst>
          </c:dPt>
          <c:dPt>
            <c:idx val="8"/>
            <c:invertIfNegative val="0"/>
            <c:bubble3D val="0"/>
            <c:spPr>
              <a:solidFill>
                <a:srgbClr val="427CAC"/>
              </a:solidFill>
            </c:spPr>
            <c:extLst>
              <c:ext xmlns:c16="http://schemas.microsoft.com/office/drawing/2014/chart" uri="{C3380CC4-5D6E-409C-BE32-E72D297353CC}">
                <c16:uniqueId val="{00000011-F096-4730-A698-5B86DE4DE336}"/>
              </c:ext>
            </c:extLst>
          </c:dPt>
          <c:dPt>
            <c:idx val="9"/>
            <c:invertIfNegative val="0"/>
            <c:bubble3D val="0"/>
            <c:spPr>
              <a:solidFill>
                <a:srgbClr val="E09D00"/>
              </a:solidFill>
            </c:spPr>
            <c:extLst>
              <c:ext xmlns:c16="http://schemas.microsoft.com/office/drawing/2014/chart" uri="{C3380CC4-5D6E-409C-BE32-E72D297353CC}">
                <c16:uniqueId val="{00000013-F096-4730-A698-5B86DE4DE336}"/>
              </c:ext>
            </c:extLst>
          </c:dPt>
          <c:dPt>
            <c:idx val="10"/>
            <c:invertIfNegative val="0"/>
            <c:bubble3D val="0"/>
            <c:spPr>
              <a:solidFill>
                <a:srgbClr val="24D6D2"/>
              </a:solidFill>
            </c:spPr>
            <c:extLst>
              <c:ext xmlns:c16="http://schemas.microsoft.com/office/drawing/2014/chart" uri="{C3380CC4-5D6E-409C-BE32-E72D297353CC}">
                <c16:uniqueId val="{00000015-F096-4730-A698-5B86DE4DE336}"/>
              </c:ext>
            </c:extLst>
          </c:dPt>
          <c:dPt>
            <c:idx val="11"/>
            <c:invertIfNegative val="0"/>
            <c:bubble3D val="0"/>
            <c:spPr>
              <a:solidFill>
                <a:srgbClr val="AB218E"/>
              </a:solidFill>
            </c:spPr>
            <c:extLst>
              <c:ext xmlns:c16="http://schemas.microsoft.com/office/drawing/2014/chart" uri="{C3380CC4-5D6E-409C-BE32-E72D297353CC}">
                <c16:uniqueId val="{00000017-F096-4730-A698-5B86DE4DE336}"/>
              </c:ext>
            </c:extLst>
          </c:dPt>
          <c:dPt>
            <c:idx val="12"/>
            <c:invertIfNegative val="0"/>
            <c:bubble3D val="0"/>
            <c:spPr>
              <a:solidFill>
                <a:schemeClr val="accent3">
                  <a:lumMod val="75000"/>
                </a:schemeClr>
              </a:solidFill>
            </c:spPr>
            <c:extLst>
              <c:ext xmlns:c16="http://schemas.microsoft.com/office/drawing/2014/chart" uri="{C3380CC4-5D6E-409C-BE32-E72D297353CC}">
                <c16:uniqueId val="{00000019-F096-4730-A698-5B86DE4DE336}"/>
              </c:ext>
            </c:extLst>
          </c:dPt>
          <c:dPt>
            <c:idx val="13"/>
            <c:invertIfNegative val="0"/>
            <c:bubble3D val="0"/>
            <c:spPr>
              <a:solidFill>
                <a:srgbClr val="AB218E"/>
              </a:solidFill>
            </c:spPr>
            <c:extLst>
              <c:ext xmlns:c16="http://schemas.microsoft.com/office/drawing/2014/chart" uri="{C3380CC4-5D6E-409C-BE32-E72D297353CC}">
                <c16:uniqueId val="{0000001B-F096-4730-A698-5B86DE4DE336}"/>
              </c:ext>
            </c:extLst>
          </c:dPt>
          <c:dPt>
            <c:idx val="14"/>
            <c:invertIfNegative val="0"/>
            <c:bubble3D val="0"/>
            <c:spPr>
              <a:solidFill>
                <a:srgbClr val="E09D00"/>
              </a:solidFill>
            </c:spPr>
            <c:extLst>
              <c:ext xmlns:c16="http://schemas.microsoft.com/office/drawing/2014/chart" uri="{C3380CC4-5D6E-409C-BE32-E72D297353CC}">
                <c16:uniqueId val="{0000001D-F096-4730-A698-5B86DE4DE336}"/>
              </c:ext>
            </c:extLst>
          </c:dPt>
          <c:dPt>
            <c:idx val="15"/>
            <c:invertIfNegative val="0"/>
            <c:bubble3D val="0"/>
            <c:spPr>
              <a:solidFill>
                <a:srgbClr val="AB218E"/>
              </a:solidFill>
            </c:spPr>
            <c:extLst>
              <c:ext xmlns:c16="http://schemas.microsoft.com/office/drawing/2014/chart" uri="{C3380CC4-5D6E-409C-BE32-E72D297353CC}">
                <c16:uniqueId val="{0000001F-F096-4730-A698-5B86DE4DE336}"/>
              </c:ext>
            </c:extLst>
          </c:dPt>
          <c:dPt>
            <c:idx val="16"/>
            <c:invertIfNegative val="0"/>
            <c:bubble3D val="0"/>
            <c:spPr>
              <a:solidFill>
                <a:srgbClr val="24D6D2"/>
              </a:solidFill>
            </c:spPr>
            <c:extLst>
              <c:ext xmlns:c16="http://schemas.microsoft.com/office/drawing/2014/chart" uri="{C3380CC4-5D6E-409C-BE32-E72D297353CC}">
                <c16:uniqueId val="{00000021-F096-4730-A698-5B86DE4DE336}"/>
              </c:ext>
            </c:extLst>
          </c:dPt>
          <c:dPt>
            <c:idx val="17"/>
            <c:invertIfNegative val="0"/>
            <c:bubble3D val="0"/>
            <c:spPr>
              <a:solidFill>
                <a:srgbClr val="C14646"/>
              </a:solidFill>
            </c:spPr>
            <c:extLst>
              <c:ext xmlns:c16="http://schemas.microsoft.com/office/drawing/2014/chart" uri="{C3380CC4-5D6E-409C-BE32-E72D297353CC}">
                <c16:uniqueId val="{00000023-F096-4730-A698-5B86DE4DE336}"/>
              </c:ext>
            </c:extLst>
          </c:dPt>
          <c:dPt>
            <c:idx val="18"/>
            <c:invertIfNegative val="0"/>
            <c:bubble3D val="0"/>
            <c:spPr>
              <a:solidFill>
                <a:srgbClr val="24D6D2"/>
              </a:solidFill>
            </c:spPr>
            <c:extLst>
              <c:ext xmlns:c16="http://schemas.microsoft.com/office/drawing/2014/chart" uri="{C3380CC4-5D6E-409C-BE32-E72D297353CC}">
                <c16:uniqueId val="{00000025-F096-4730-A698-5B86DE4DE336}"/>
              </c:ext>
            </c:extLst>
          </c:dPt>
          <c:dPt>
            <c:idx val="19"/>
            <c:invertIfNegative val="0"/>
            <c:bubble3D val="0"/>
            <c:spPr>
              <a:solidFill>
                <a:srgbClr val="427CAC"/>
              </a:solidFill>
            </c:spPr>
            <c:extLst>
              <c:ext xmlns:c16="http://schemas.microsoft.com/office/drawing/2014/chart" uri="{C3380CC4-5D6E-409C-BE32-E72D297353CC}">
                <c16:uniqueId val="{00000027-F096-4730-A698-5B86DE4DE336}"/>
              </c:ext>
            </c:extLst>
          </c:dPt>
          <c:dPt>
            <c:idx val="20"/>
            <c:invertIfNegative val="0"/>
            <c:bubble3D val="0"/>
            <c:spPr>
              <a:solidFill>
                <a:schemeClr val="accent3">
                  <a:lumMod val="75000"/>
                </a:schemeClr>
              </a:solidFill>
            </c:spPr>
            <c:extLst>
              <c:ext xmlns:c16="http://schemas.microsoft.com/office/drawing/2014/chart" uri="{C3380CC4-5D6E-409C-BE32-E72D297353CC}">
                <c16:uniqueId val="{00000029-F096-4730-A698-5B86DE4DE336}"/>
              </c:ext>
            </c:extLst>
          </c:dPt>
          <c:dPt>
            <c:idx val="21"/>
            <c:invertIfNegative val="0"/>
            <c:bubble3D val="0"/>
            <c:spPr>
              <a:solidFill>
                <a:srgbClr val="427CAC"/>
              </a:solidFill>
            </c:spPr>
            <c:extLst>
              <c:ext xmlns:c16="http://schemas.microsoft.com/office/drawing/2014/chart" uri="{C3380CC4-5D6E-409C-BE32-E72D297353CC}">
                <c16:uniqueId val="{0000002B-F096-4730-A698-5B86DE4DE336}"/>
              </c:ext>
            </c:extLst>
          </c:dPt>
          <c:dPt>
            <c:idx val="22"/>
            <c:invertIfNegative val="0"/>
            <c:bubble3D val="0"/>
            <c:spPr>
              <a:solidFill>
                <a:srgbClr val="427CAC"/>
              </a:solidFill>
            </c:spPr>
            <c:extLst>
              <c:ext xmlns:c16="http://schemas.microsoft.com/office/drawing/2014/chart" uri="{C3380CC4-5D6E-409C-BE32-E72D297353CC}">
                <c16:uniqueId val="{0000002D-F096-4730-A698-5B86DE4DE336}"/>
              </c:ext>
            </c:extLst>
          </c:dPt>
          <c:dPt>
            <c:idx val="23"/>
            <c:invertIfNegative val="0"/>
            <c:bubble3D val="0"/>
            <c:spPr>
              <a:solidFill>
                <a:srgbClr val="AB218E"/>
              </a:solidFill>
            </c:spPr>
            <c:extLst>
              <c:ext xmlns:c16="http://schemas.microsoft.com/office/drawing/2014/chart" uri="{C3380CC4-5D6E-409C-BE32-E72D297353CC}">
                <c16:uniqueId val="{0000002F-F096-4730-A698-5B86DE4DE336}"/>
              </c:ext>
            </c:extLst>
          </c:dPt>
          <c:dPt>
            <c:idx val="24"/>
            <c:invertIfNegative val="0"/>
            <c:bubble3D val="0"/>
            <c:spPr>
              <a:solidFill>
                <a:srgbClr val="AB218E"/>
              </a:solidFill>
            </c:spPr>
            <c:extLst>
              <c:ext xmlns:c16="http://schemas.microsoft.com/office/drawing/2014/chart" uri="{C3380CC4-5D6E-409C-BE32-E72D297353CC}">
                <c16:uniqueId val="{00000031-F096-4730-A698-5B86DE4DE336}"/>
              </c:ext>
            </c:extLst>
          </c:dPt>
          <c:dPt>
            <c:idx val="25"/>
            <c:invertIfNegative val="0"/>
            <c:bubble3D val="0"/>
            <c:spPr>
              <a:solidFill>
                <a:srgbClr val="E09D00"/>
              </a:solidFill>
            </c:spPr>
            <c:extLst>
              <c:ext xmlns:c16="http://schemas.microsoft.com/office/drawing/2014/chart" uri="{C3380CC4-5D6E-409C-BE32-E72D297353CC}">
                <c16:uniqueId val="{00000033-F096-4730-A698-5B86DE4DE336}"/>
              </c:ext>
            </c:extLst>
          </c:dPt>
          <c:cat>
            <c:strRef>
              <c:f>Answer_Distributions!$B$3:$B$28</c:f>
              <c:strCache>
                <c:ptCount val="26"/>
                <c:pt idx="0">
                  <c:v>menyusahkan/menyenangkan</c:v>
                </c:pt>
                <c:pt idx="1">
                  <c:v>tak dapat dipahami/dapat dipahami</c:v>
                </c:pt>
                <c:pt idx="2">
                  <c:v>monoton/kreatif</c:v>
                </c:pt>
                <c:pt idx="3">
                  <c:v>sulit dipelajari/mudah dipelajari</c:v>
                </c:pt>
                <c:pt idx="4">
                  <c:v>kurang bermanfaat/bermanfaat</c:v>
                </c:pt>
                <c:pt idx="5">
                  <c:v>membosankan/mengasyikkan</c:v>
                </c:pt>
                <c:pt idx="6">
                  <c:v>tidak menarik/menarik</c:v>
                </c:pt>
                <c:pt idx="7">
                  <c:v>tak dapat diprediksi/dapat diprediksi</c:v>
                </c:pt>
                <c:pt idx="8">
                  <c:v>lambat/cepat</c:v>
                </c:pt>
                <c:pt idx="9">
                  <c:v>konvensional/berdaya cipta</c:v>
                </c:pt>
                <c:pt idx="10">
                  <c:v>menghalangi/mendukung</c:v>
                </c:pt>
                <c:pt idx="11">
                  <c:v>buruk/baik</c:v>
                </c:pt>
                <c:pt idx="12">
                  <c:v>rumit/sederhana</c:v>
                </c:pt>
                <c:pt idx="13">
                  <c:v>tidak disukai/menggembirakan</c:v>
                </c:pt>
                <c:pt idx="14">
                  <c:v>lazim/terdepan</c:v>
                </c:pt>
                <c:pt idx="15">
                  <c:v>tidak nyaman/nyaman</c:v>
                </c:pt>
                <c:pt idx="16">
                  <c:v>tidak aman/aman</c:v>
                </c:pt>
                <c:pt idx="17">
                  <c:v>tidak memotivasi/memotivasi</c:v>
                </c:pt>
                <c:pt idx="18">
                  <c:v>tidak memenuhi ekspektasi/memenuhi ekspektasi</c:v>
                </c:pt>
                <c:pt idx="19">
                  <c:v>tidak efisien/efisien</c:v>
                </c:pt>
                <c:pt idx="20">
                  <c:v>membingungkan/jelas</c:v>
                </c:pt>
                <c:pt idx="21">
                  <c:v>tidak praktis/praktis</c:v>
                </c:pt>
                <c:pt idx="22">
                  <c:v>berantakan/terorganisasi</c:v>
                </c:pt>
                <c:pt idx="23">
                  <c:v>tidak atraktif/atraktif</c:v>
                </c:pt>
                <c:pt idx="24">
                  <c:v>tidak ramah pengguna/ramah pengguna</c:v>
                </c:pt>
                <c:pt idx="25">
                  <c:v>konservatif/inovatif</c:v>
                </c:pt>
              </c:strCache>
            </c:strRef>
          </c:cat>
          <c:val>
            <c:numRef>
              <c:f>Results!$B$3:$B$28</c:f>
              <c:numCache>
                <c:formatCode>0.0</c:formatCode>
                <c:ptCount val="26"/>
                <c:pt idx="0">
                  <c:v>0.86956521739130432</c:v>
                </c:pt>
                <c:pt idx="1">
                  <c:v>0.91304347826086951</c:v>
                </c:pt>
                <c:pt idx="2">
                  <c:v>0.84782608695652173</c:v>
                </c:pt>
                <c:pt idx="3">
                  <c:v>0.19565217391304349</c:v>
                </c:pt>
                <c:pt idx="4">
                  <c:v>0.17391304347826086</c:v>
                </c:pt>
                <c:pt idx="5">
                  <c:v>1.173913043478261</c:v>
                </c:pt>
                <c:pt idx="6">
                  <c:v>1</c:v>
                </c:pt>
                <c:pt idx="7">
                  <c:v>1.1956521739130435</c:v>
                </c:pt>
                <c:pt idx="8">
                  <c:v>0.63043478260869568</c:v>
                </c:pt>
                <c:pt idx="9">
                  <c:v>1</c:v>
                </c:pt>
                <c:pt idx="10">
                  <c:v>-0.45652173913043476</c:v>
                </c:pt>
                <c:pt idx="11">
                  <c:v>0.43478260869565216</c:v>
                </c:pt>
                <c:pt idx="12">
                  <c:v>0.78260869565217395</c:v>
                </c:pt>
                <c:pt idx="13">
                  <c:v>0.95652173913043481</c:v>
                </c:pt>
                <c:pt idx="14">
                  <c:v>0.97826086956521741</c:v>
                </c:pt>
                <c:pt idx="15">
                  <c:v>1.0652173913043479</c:v>
                </c:pt>
                <c:pt idx="16">
                  <c:v>4.3478260869565216E-2</c:v>
                </c:pt>
                <c:pt idx="17">
                  <c:v>0.17391304347826086</c:v>
                </c:pt>
                <c:pt idx="18">
                  <c:v>0.95652173913043481</c:v>
                </c:pt>
                <c:pt idx="19">
                  <c:v>1</c:v>
                </c:pt>
                <c:pt idx="20">
                  <c:v>0.43478260869565216</c:v>
                </c:pt>
                <c:pt idx="21">
                  <c:v>0.82608695652173914</c:v>
                </c:pt>
                <c:pt idx="22">
                  <c:v>1.0869565217391304</c:v>
                </c:pt>
                <c:pt idx="23">
                  <c:v>0.34782608695652173</c:v>
                </c:pt>
                <c:pt idx="24">
                  <c:v>-2.1739130434782608E-2</c:v>
                </c:pt>
                <c:pt idx="25">
                  <c:v>1.0652173913043479</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numFmt formatCode="General" sourceLinked="1"/>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bg1">
                <a:lumMod val="65000"/>
              </a:schemeClr>
            </a:solidFill>
            <a:ln>
              <a:solidFill>
                <a:schemeClr val="tx1">
                  <a:lumMod val="65000"/>
                  <a:lumOff val="35000"/>
                </a:schemeClr>
              </a:solidFill>
            </a:ln>
          </c:spPr>
          <c:invertIfNegative val="0"/>
          <c:errBars>
            <c:errBarType val="both"/>
            <c:errValType val="cust"/>
            <c:noEndCap val="0"/>
            <c:plus>
              <c:numRef>
                <c:f>Confidence_Intervals!$M$5:$M$10</c:f>
                <c:numCache>
                  <c:formatCode>General</c:formatCode>
                  <c:ptCount val="6"/>
                  <c:pt idx="0">
                    <c:v>0.33618242814371335</c:v>
                  </c:pt>
                  <c:pt idx="1">
                    <c:v>0.28209759831997516</c:v>
                  </c:pt>
                  <c:pt idx="2">
                    <c:v>0.36129246080441796</c:v>
                  </c:pt>
                  <c:pt idx="3">
                    <c:v>0.22094118938907903</c:v>
                  </c:pt>
                  <c:pt idx="4">
                    <c:v>0.32939710411236833</c:v>
                  </c:pt>
                  <c:pt idx="5">
                    <c:v>0.40417984174697019</c:v>
                  </c:pt>
                </c:numCache>
              </c:numRef>
            </c:plus>
            <c:minus>
              <c:numRef>
                <c:f>Confidence_Intervals!$M$5:$M$10</c:f>
                <c:numCache>
                  <c:formatCode>General</c:formatCode>
                  <c:ptCount val="6"/>
                  <c:pt idx="0">
                    <c:v>0.33618242814371335</c:v>
                  </c:pt>
                  <c:pt idx="1">
                    <c:v>0.28209759831997516</c:v>
                  </c:pt>
                  <c:pt idx="2">
                    <c:v>0.36129246080441796</c:v>
                  </c:pt>
                  <c:pt idx="3">
                    <c:v>0.22094118938907903</c:v>
                  </c:pt>
                  <c:pt idx="4">
                    <c:v>0.32939710411236833</c:v>
                  </c:pt>
                  <c:pt idx="5">
                    <c:v>0.40417984174697019</c:v>
                  </c:pt>
                </c:numCache>
              </c:numRef>
            </c:minus>
            <c:spPr>
              <a:ln w="19050">
                <a:solidFill>
                  <a:schemeClr val="tx1">
                    <a:lumMod val="85000"/>
                    <a:lumOff val="15000"/>
                  </a:schemeClr>
                </a:solidFill>
              </a:ln>
            </c:spPr>
          </c:errBars>
          <c:cat>
            <c:strRef>
              <c:f>Results!$N$3:$N$8</c:f>
              <c:strCache>
                <c:ptCount val="6"/>
                <c:pt idx="0">
                  <c:v>Daya tarik</c:v>
                </c:pt>
                <c:pt idx="1">
                  <c:v>Kejelasan</c:v>
                </c:pt>
                <c:pt idx="2">
                  <c:v>Efisiensi</c:v>
                </c:pt>
                <c:pt idx="3">
                  <c:v>Ketepatan</c:v>
                </c:pt>
                <c:pt idx="4">
                  <c:v>Stimulasi</c:v>
                </c:pt>
                <c:pt idx="5">
                  <c:v>Kebaruan</c:v>
                </c:pt>
              </c:strCache>
            </c:strRef>
          </c:cat>
          <c:val>
            <c:numRef>
              <c:f>Results!$O$3:$O$8</c:f>
              <c:numCache>
                <c:formatCode>0.000</c:formatCode>
                <c:ptCount val="6"/>
                <c:pt idx="0">
                  <c:v>0.60869565217391308</c:v>
                </c:pt>
                <c:pt idx="1">
                  <c:v>0.58152173913043481</c:v>
                </c:pt>
                <c:pt idx="2">
                  <c:v>0.88586956521739135</c:v>
                </c:pt>
                <c:pt idx="3">
                  <c:v>0.43478260869565216</c:v>
                </c:pt>
                <c:pt idx="4">
                  <c:v>0.63043478260869568</c:v>
                </c:pt>
                <c:pt idx="5">
                  <c:v>0.97282608695652173</c:v>
                </c:pt>
              </c:numCache>
            </c:numRef>
          </c:val>
          <c:extLst>
            <c:ext xmlns:c16="http://schemas.microsoft.com/office/drawing/2014/chart" uri="{C3380CC4-5D6E-409C-BE32-E72D297353CC}">
              <c16:uniqueId val="{00000000-1D15-4041-AF2B-9FED35DD2E05}"/>
            </c:ext>
          </c:extLst>
        </c:ser>
        <c:dLbls>
          <c:showLegendKey val="0"/>
          <c:showVal val="0"/>
          <c:showCatName val="0"/>
          <c:showSerName val="0"/>
          <c:showPercent val="0"/>
          <c:showBubbleSize val="0"/>
        </c:dLbls>
        <c:gapWidth val="150"/>
        <c:axId val="405715080"/>
        <c:axId val="405716648"/>
      </c:barChart>
      <c:catAx>
        <c:axId val="405715080"/>
        <c:scaling>
          <c:orientation val="minMax"/>
        </c:scaling>
        <c:delete val="0"/>
        <c:axPos val="b"/>
        <c:numFmt formatCode="General" sourceLinked="0"/>
        <c:majorTickMark val="none"/>
        <c:minorTickMark val="none"/>
        <c:tickLblPos val="low"/>
        <c:txPr>
          <a:bodyPr rot="-2700000" vert="horz"/>
          <a:lstStyle/>
          <a:p>
            <a:pPr>
              <a:defRPr>
                <a:solidFill>
                  <a:schemeClr val="tx1">
                    <a:lumMod val="85000"/>
                    <a:lumOff val="15000"/>
                  </a:schemeClr>
                </a:solidFill>
              </a:defRPr>
            </a:pPr>
            <a:endParaRPr lang="en-US"/>
          </a:p>
        </c:txPr>
        <c:crossAx val="405716648"/>
        <c:crosses val="autoZero"/>
        <c:auto val="0"/>
        <c:lblAlgn val="ctr"/>
        <c:lblOffset val="100"/>
        <c:noMultiLvlLbl val="0"/>
      </c:catAx>
      <c:valAx>
        <c:axId val="405716648"/>
        <c:scaling>
          <c:orientation val="minMax"/>
          <c:max val="3"/>
          <c:min val="-3"/>
        </c:scaling>
        <c:delete val="0"/>
        <c:axPos val="l"/>
        <c:majorGridlines>
          <c:spPr>
            <a:ln>
              <a:solidFill>
                <a:schemeClr val="tx1">
                  <a:lumMod val="85000"/>
                  <a:lumOff val="15000"/>
                </a:schemeClr>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40571508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65000"/>
                  <a:lumOff val="35000"/>
                </a:schemeClr>
              </a:solidFill>
            </a:ln>
          </c:spPr>
          <c:invertIfNegative val="0"/>
          <c:cat>
            <c:strRef>
              <c:f>Results!$N$3:$N$8</c:f>
              <c:strCache>
                <c:ptCount val="6"/>
                <c:pt idx="0">
                  <c:v>Daya tarik</c:v>
                </c:pt>
                <c:pt idx="1">
                  <c:v>Kejelasan</c:v>
                </c:pt>
                <c:pt idx="2">
                  <c:v>Efisiensi</c:v>
                </c:pt>
                <c:pt idx="3">
                  <c:v>Ketepatan</c:v>
                </c:pt>
                <c:pt idx="4">
                  <c:v>Stimulasi</c:v>
                </c:pt>
                <c:pt idx="5">
                  <c:v>Kebaruan</c:v>
                </c:pt>
              </c:strCache>
            </c:strRef>
          </c:cat>
          <c:val>
            <c:numRef>
              <c:f>Results!$O$3:$O$8</c:f>
              <c:numCache>
                <c:formatCode>0.000</c:formatCode>
                <c:ptCount val="6"/>
                <c:pt idx="0">
                  <c:v>0.60869565217391308</c:v>
                </c:pt>
                <c:pt idx="1">
                  <c:v>0.58152173913043481</c:v>
                </c:pt>
                <c:pt idx="2">
                  <c:v>0.88586956521739135</c:v>
                </c:pt>
                <c:pt idx="3">
                  <c:v>0.43478260869565216</c:v>
                </c:pt>
                <c:pt idx="4">
                  <c:v>0.63043478260869568</c:v>
                </c:pt>
                <c:pt idx="5">
                  <c:v>0.97282608695652173</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2"/>
          <c:min val="-2"/>
        </c:scaling>
        <c:delete val="0"/>
        <c:axPos val="l"/>
        <c:majorGridlines>
          <c:spPr>
            <a:ln>
              <a:solidFill>
                <a:schemeClr val="tx1"/>
              </a:solidFill>
            </a:ln>
          </c:spPr>
        </c:majorGridlines>
        <c:numFmt formatCode="0" sourceLinked="0"/>
        <c:majorTickMark val="out"/>
        <c:minorTickMark val="none"/>
        <c:tickLblPos val="nextTo"/>
        <c:crossAx val="405720568"/>
        <c:crosses val="autoZero"/>
        <c:crossBetween val="between"/>
        <c:majorUnit val="1"/>
        <c:minorUnit val="0.1"/>
      </c:valAx>
      <c:spPr>
        <a:gradFill>
          <a:gsLst>
            <a:gs pos="100000">
              <a:srgbClr val="D9301D"/>
            </a:gs>
            <a:gs pos="0">
              <a:srgbClr val="4B881D"/>
            </a:gs>
            <a:gs pos="25000">
              <a:srgbClr val="72B32F"/>
            </a:gs>
            <a:gs pos="30000">
              <a:srgbClr val="FFFFCC"/>
            </a:gs>
            <a:gs pos="70000">
              <a:srgbClr val="FFFFCC"/>
            </a:gs>
            <a:gs pos="75000">
              <a:srgbClr val="FF6F38"/>
            </a:gs>
            <a:gs pos="100000">
              <a:srgbClr val="FF5050"/>
            </a:gs>
            <a:gs pos="100000">
              <a:srgbClr val="FF0000"/>
            </a:gs>
            <a:gs pos="100000">
              <a:srgbClr val="D9301D"/>
            </a:gs>
          </a:gsLst>
          <a:lin ang="5400000" scaled="1"/>
        </a:gradFill>
      </c:spPr>
    </c:plotArea>
    <c:plotVisOnly val="1"/>
    <c:dispBlanksAs val="gap"/>
    <c:showDLblsOverMax val="0"/>
  </c:chart>
  <c:txPr>
    <a:bodyPr/>
    <a:lstStyle/>
    <a:p>
      <a:pPr>
        <a:defRPr>
          <a:solidFill>
            <a:schemeClr val="tx1">
              <a:lumMod val="85000"/>
              <a:lumOff val="15000"/>
            </a:schemeClr>
          </a:solidFill>
        </a:defRPr>
      </a:pPr>
      <a:endParaRPr lang="en-US"/>
    </a:p>
  </c:txPr>
  <c:printSettings>
    <c:headerFooter/>
    <c:pageMargins b="0.75000000000000211" l="0.70000000000000062" r="0.70000000000000062" t="0.750000000000002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50000"/>
                  <a:lumOff val="50000"/>
                </a:schemeClr>
              </a:solidFill>
            </a:ln>
          </c:spPr>
          <c:invertIfNegative val="0"/>
          <c:cat>
            <c:strRef>
              <c:f>Results!$N$40:$N$42</c:f>
              <c:strCache>
                <c:ptCount val="3"/>
                <c:pt idx="0">
                  <c:v>Daya tarik</c:v>
                </c:pt>
                <c:pt idx="1">
                  <c:v>Kualitas Pragmatis</c:v>
                </c:pt>
                <c:pt idx="2">
                  <c:v>Kualitas Hedonis</c:v>
                </c:pt>
              </c:strCache>
            </c:strRef>
          </c:cat>
          <c:val>
            <c:numRef>
              <c:f>Results!$O$40:$O$42</c:f>
              <c:numCache>
                <c:formatCode>0.00</c:formatCode>
                <c:ptCount val="3"/>
                <c:pt idx="0">
                  <c:v>0.60869565217391308</c:v>
                </c:pt>
                <c:pt idx="1">
                  <c:v>0.63405797101449279</c:v>
                </c:pt>
                <c:pt idx="2">
                  <c:v>0.80163043478260865</c:v>
                </c:pt>
              </c:numCache>
            </c:numRef>
          </c:val>
          <c:extLst>
            <c:ext xmlns:c16="http://schemas.microsoft.com/office/drawing/2014/chart" uri="{C3380CC4-5D6E-409C-BE32-E72D297353CC}">
              <c16:uniqueId val="{00000000-CCF5-4134-8F39-85149CB54C4F}"/>
            </c:ext>
          </c:extLst>
        </c:ser>
        <c:dLbls>
          <c:showLegendKey val="0"/>
          <c:showVal val="0"/>
          <c:showCatName val="0"/>
          <c:showSerName val="0"/>
          <c:showPercent val="0"/>
          <c:showBubbleSize val="0"/>
        </c:dLbls>
        <c:gapWidth val="150"/>
        <c:axId val="348198360"/>
        <c:axId val="465685768"/>
      </c:barChart>
      <c:catAx>
        <c:axId val="348198360"/>
        <c:scaling>
          <c:orientation val="minMax"/>
        </c:scaling>
        <c:delete val="0"/>
        <c:axPos val="b"/>
        <c:numFmt formatCode="General" sourceLinked="0"/>
        <c:majorTickMark val="none"/>
        <c:minorTickMark val="none"/>
        <c:tickLblPos val="low"/>
        <c:txPr>
          <a:bodyPr rot="-2700000" vert="horz"/>
          <a:lstStyle/>
          <a:p>
            <a:pPr>
              <a:defRPr>
                <a:solidFill>
                  <a:schemeClr val="tx1">
                    <a:lumMod val="75000"/>
                    <a:lumOff val="25000"/>
                  </a:schemeClr>
                </a:solidFill>
              </a:defRPr>
            </a:pPr>
            <a:endParaRPr lang="en-US"/>
          </a:p>
        </c:txPr>
        <c:crossAx val="465685768"/>
        <c:crosses val="autoZero"/>
        <c:auto val="0"/>
        <c:lblAlgn val="ctr"/>
        <c:lblOffset val="100"/>
        <c:noMultiLvlLbl val="0"/>
      </c:catAx>
      <c:valAx>
        <c:axId val="465685768"/>
        <c:scaling>
          <c:orientation val="minMax"/>
          <c:max val="3"/>
          <c:min val="-3"/>
        </c:scaling>
        <c:delete val="0"/>
        <c:axPos val="l"/>
        <c:majorGridlines>
          <c:spPr>
            <a:ln>
              <a:solidFill>
                <a:schemeClr val="tx1"/>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34819836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10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bg1">
                <a:lumMod val="65000"/>
              </a:schemeClr>
            </a:solidFill>
            <a:ln>
              <a:solidFill>
                <a:schemeClr val="tx1">
                  <a:lumMod val="65000"/>
                  <a:lumOff val="35000"/>
                </a:schemeClr>
              </a:solidFill>
            </a:ln>
          </c:spPr>
          <c:invertIfNegative val="0"/>
          <c:errBars>
            <c:errBarType val="both"/>
            <c:errValType val="cust"/>
            <c:noEndCap val="0"/>
            <c:plus>
              <c:numRef>
                <c:f>Confidence_Intervals!$M$5:$M$10</c:f>
                <c:numCache>
                  <c:formatCode>General</c:formatCode>
                  <c:ptCount val="6"/>
                  <c:pt idx="0">
                    <c:v>0.33618242814371335</c:v>
                  </c:pt>
                  <c:pt idx="1">
                    <c:v>0.28209759831997516</c:v>
                  </c:pt>
                  <c:pt idx="2">
                    <c:v>0.36129246080441796</c:v>
                  </c:pt>
                  <c:pt idx="3">
                    <c:v>0.22094118938907903</c:v>
                  </c:pt>
                  <c:pt idx="4">
                    <c:v>0.32939710411236833</c:v>
                  </c:pt>
                  <c:pt idx="5">
                    <c:v>0.40417984174697019</c:v>
                  </c:pt>
                </c:numCache>
              </c:numRef>
            </c:plus>
            <c:minus>
              <c:numRef>
                <c:f>Confidence_Intervals!$M$5:$M$10</c:f>
                <c:numCache>
                  <c:formatCode>General</c:formatCode>
                  <c:ptCount val="6"/>
                  <c:pt idx="0">
                    <c:v>0.33618242814371335</c:v>
                  </c:pt>
                  <c:pt idx="1">
                    <c:v>0.28209759831997516</c:v>
                  </c:pt>
                  <c:pt idx="2">
                    <c:v>0.36129246080441796</c:v>
                  </c:pt>
                  <c:pt idx="3">
                    <c:v>0.22094118938907903</c:v>
                  </c:pt>
                  <c:pt idx="4">
                    <c:v>0.32939710411236833</c:v>
                  </c:pt>
                  <c:pt idx="5">
                    <c:v>0.40417984174697019</c:v>
                  </c:pt>
                </c:numCache>
              </c:numRef>
            </c:minus>
            <c:spPr>
              <a:ln w="19050">
                <a:solidFill>
                  <a:schemeClr val="tx1">
                    <a:lumMod val="85000"/>
                    <a:lumOff val="15000"/>
                  </a:schemeClr>
                </a:solidFill>
              </a:ln>
            </c:spPr>
          </c:errBars>
          <c:cat>
            <c:strRef>
              <c:f>Results!$R$3:$R$6</c:f>
              <c:strCache>
                <c:ptCount val="4"/>
                <c:pt idx="0">
                  <c:v>Kemudahan</c:v>
                </c:pt>
                <c:pt idx="1">
                  <c:v>Inovasi</c:v>
                </c:pt>
                <c:pt idx="2">
                  <c:v>Optimisme</c:v>
                </c:pt>
                <c:pt idx="3">
                  <c:v>Kemanfaatan</c:v>
                </c:pt>
              </c:strCache>
            </c:strRef>
          </c:cat>
          <c:val>
            <c:numRef>
              <c:f>Results!$S$3:$S$6</c:f>
              <c:numCache>
                <c:formatCode>General</c:formatCode>
                <c:ptCount val="4"/>
                <c:pt idx="0">
                  <c:v>0.57336956521739135</c:v>
                </c:pt>
                <c:pt idx="1">
                  <c:v>0.97282608695652173</c:v>
                </c:pt>
                <c:pt idx="2">
                  <c:v>0.58695652173913049</c:v>
                </c:pt>
                <c:pt idx="3">
                  <c:v>0.70923913043478259</c:v>
                </c:pt>
              </c:numCache>
            </c:numRef>
          </c:val>
          <c:extLst>
            <c:ext xmlns:c16="http://schemas.microsoft.com/office/drawing/2014/chart" uri="{C3380CC4-5D6E-409C-BE32-E72D297353CC}">
              <c16:uniqueId val="{00000000-A620-4AB4-AF0E-079549DF8632}"/>
            </c:ext>
          </c:extLst>
        </c:ser>
        <c:dLbls>
          <c:showLegendKey val="0"/>
          <c:showVal val="0"/>
          <c:showCatName val="0"/>
          <c:showSerName val="0"/>
          <c:showPercent val="0"/>
          <c:showBubbleSize val="0"/>
        </c:dLbls>
        <c:gapWidth val="150"/>
        <c:axId val="405715080"/>
        <c:axId val="405716648"/>
      </c:barChart>
      <c:catAx>
        <c:axId val="405715080"/>
        <c:scaling>
          <c:orientation val="minMax"/>
        </c:scaling>
        <c:delete val="0"/>
        <c:axPos val="b"/>
        <c:numFmt formatCode="General" sourceLinked="0"/>
        <c:majorTickMark val="none"/>
        <c:minorTickMark val="none"/>
        <c:tickLblPos val="low"/>
        <c:txPr>
          <a:bodyPr rot="-2700000" vert="horz"/>
          <a:lstStyle/>
          <a:p>
            <a:pPr>
              <a:defRPr>
                <a:solidFill>
                  <a:schemeClr val="tx1">
                    <a:lumMod val="85000"/>
                    <a:lumOff val="15000"/>
                  </a:schemeClr>
                </a:solidFill>
              </a:defRPr>
            </a:pPr>
            <a:endParaRPr lang="en-US"/>
          </a:p>
        </c:txPr>
        <c:crossAx val="405716648"/>
        <c:crosses val="autoZero"/>
        <c:auto val="0"/>
        <c:lblAlgn val="ctr"/>
        <c:lblOffset val="100"/>
        <c:noMultiLvlLbl val="0"/>
      </c:catAx>
      <c:valAx>
        <c:axId val="405716648"/>
        <c:scaling>
          <c:orientation val="minMax"/>
          <c:max val="3"/>
          <c:min val="-3"/>
        </c:scaling>
        <c:delete val="0"/>
        <c:axPos val="l"/>
        <c:majorGridlines>
          <c:spPr>
            <a:ln>
              <a:solidFill>
                <a:schemeClr val="tx1">
                  <a:lumMod val="85000"/>
                  <a:lumOff val="15000"/>
                </a:schemeClr>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40571508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solidFill>
                  <a:sysClr val="windowText" lastClr="000000"/>
                </a:solidFill>
              </a:rPr>
              <a:t>Distribution of Answers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v>1</c:v>
          </c:tx>
          <c:spPr>
            <a:solidFill>
              <a:srgbClr val="D9301D"/>
            </a:solidFill>
            <a:ln>
              <a:noFill/>
            </a:ln>
            <a:effectLst/>
          </c:spPr>
          <c:invertIfNegative val="0"/>
          <c:cat>
            <c:strRef>
              <c:f>Answer_Distributions!$B$3:$B$28</c:f>
              <c:strCache>
                <c:ptCount val="26"/>
                <c:pt idx="0">
                  <c:v>menyusahkan/menyenangkan</c:v>
                </c:pt>
                <c:pt idx="1">
                  <c:v>tak dapat dipahami/dapat dipahami</c:v>
                </c:pt>
                <c:pt idx="2">
                  <c:v>monoton/kreatif</c:v>
                </c:pt>
                <c:pt idx="3">
                  <c:v>sulit dipelajari/mudah dipelajari</c:v>
                </c:pt>
                <c:pt idx="4">
                  <c:v>kurang bermanfaat/bermanfaat</c:v>
                </c:pt>
                <c:pt idx="5">
                  <c:v>membosankan/mengasyikkan</c:v>
                </c:pt>
                <c:pt idx="6">
                  <c:v>tidak menarik/menarik</c:v>
                </c:pt>
                <c:pt idx="7">
                  <c:v>tak dapat diprediksi/dapat diprediksi</c:v>
                </c:pt>
                <c:pt idx="8">
                  <c:v>lambat/cepat</c:v>
                </c:pt>
                <c:pt idx="9">
                  <c:v>konvensional/berdaya cipta</c:v>
                </c:pt>
                <c:pt idx="10">
                  <c:v>menghalangi/mendukung</c:v>
                </c:pt>
                <c:pt idx="11">
                  <c:v>buruk/baik</c:v>
                </c:pt>
                <c:pt idx="12">
                  <c:v>rumit/sederhana</c:v>
                </c:pt>
                <c:pt idx="13">
                  <c:v>tidak disukai/menggembirakan</c:v>
                </c:pt>
                <c:pt idx="14">
                  <c:v>lazim/terdepan</c:v>
                </c:pt>
                <c:pt idx="15">
                  <c:v>tidak nyaman/nyaman</c:v>
                </c:pt>
                <c:pt idx="16">
                  <c:v>tidak aman/aman</c:v>
                </c:pt>
                <c:pt idx="17">
                  <c:v>tidak memotivasi/memotivasi</c:v>
                </c:pt>
                <c:pt idx="18">
                  <c:v>tidak memenuhi ekspektasi/memenuhi ekspektasi</c:v>
                </c:pt>
                <c:pt idx="19">
                  <c:v>tidak efisien/efisien</c:v>
                </c:pt>
                <c:pt idx="20">
                  <c:v>membingungkan/jelas</c:v>
                </c:pt>
                <c:pt idx="21">
                  <c:v>tidak praktis/praktis</c:v>
                </c:pt>
                <c:pt idx="22">
                  <c:v>berantakan/terorganisasi</c:v>
                </c:pt>
                <c:pt idx="23">
                  <c:v>tidak atraktif/atraktif</c:v>
                </c:pt>
                <c:pt idx="24">
                  <c:v>tidak ramah pengguna/ramah pengguna</c:v>
                </c:pt>
                <c:pt idx="25">
                  <c:v>konservatif/inovatif</c:v>
                </c:pt>
              </c:strCache>
            </c:strRef>
          </c:cat>
          <c:val>
            <c:numRef>
              <c:f>Answer_Distributions!$C$3:$C$28</c:f>
              <c:numCache>
                <c:formatCode>General</c:formatCode>
                <c:ptCount val="26"/>
                <c:pt idx="0">
                  <c:v>4</c:v>
                </c:pt>
                <c:pt idx="1">
                  <c:v>2</c:v>
                </c:pt>
                <c:pt idx="2">
                  <c:v>1</c:v>
                </c:pt>
                <c:pt idx="3">
                  <c:v>4</c:v>
                </c:pt>
                <c:pt idx="4">
                  <c:v>5</c:v>
                </c:pt>
                <c:pt idx="5">
                  <c:v>2</c:v>
                </c:pt>
                <c:pt idx="6">
                  <c:v>2</c:v>
                </c:pt>
                <c:pt idx="7">
                  <c:v>1</c:v>
                </c:pt>
                <c:pt idx="8">
                  <c:v>2</c:v>
                </c:pt>
                <c:pt idx="9">
                  <c:v>3</c:v>
                </c:pt>
                <c:pt idx="10">
                  <c:v>12</c:v>
                </c:pt>
                <c:pt idx="11">
                  <c:v>2</c:v>
                </c:pt>
                <c:pt idx="12">
                  <c:v>2</c:v>
                </c:pt>
                <c:pt idx="13">
                  <c:v>3</c:v>
                </c:pt>
                <c:pt idx="14">
                  <c:v>1</c:v>
                </c:pt>
                <c:pt idx="15">
                  <c:v>1</c:v>
                </c:pt>
                <c:pt idx="16">
                  <c:v>3</c:v>
                </c:pt>
                <c:pt idx="17">
                  <c:v>3</c:v>
                </c:pt>
                <c:pt idx="18">
                  <c:v>1</c:v>
                </c:pt>
                <c:pt idx="19">
                  <c:v>1</c:v>
                </c:pt>
                <c:pt idx="20">
                  <c:v>2</c:v>
                </c:pt>
                <c:pt idx="21">
                  <c:v>2</c:v>
                </c:pt>
                <c:pt idx="22">
                  <c:v>1</c:v>
                </c:pt>
                <c:pt idx="23">
                  <c:v>1</c:v>
                </c:pt>
                <c:pt idx="24">
                  <c:v>4</c:v>
                </c:pt>
                <c:pt idx="25">
                  <c:v>0</c:v>
                </c:pt>
              </c:numCache>
            </c:numRef>
          </c:val>
          <c:extLst>
            <c:ext xmlns:c16="http://schemas.microsoft.com/office/drawing/2014/chart" uri="{C3380CC4-5D6E-409C-BE32-E72D297353CC}">
              <c16:uniqueId val="{00000000-65AA-479C-BEC1-6B3694D9776F}"/>
            </c:ext>
          </c:extLst>
        </c:ser>
        <c:ser>
          <c:idx val="1"/>
          <c:order val="1"/>
          <c:tx>
            <c:v>2</c:v>
          </c:tx>
          <c:spPr>
            <a:solidFill>
              <a:srgbClr val="FF6F38"/>
            </a:solidFill>
            <a:ln>
              <a:noFill/>
            </a:ln>
            <a:effectLst/>
          </c:spPr>
          <c:invertIfNegative val="0"/>
          <c:cat>
            <c:strRef>
              <c:f>Answer_Distributions!$B$3:$B$28</c:f>
              <c:strCache>
                <c:ptCount val="26"/>
                <c:pt idx="0">
                  <c:v>menyusahkan/menyenangkan</c:v>
                </c:pt>
                <c:pt idx="1">
                  <c:v>tak dapat dipahami/dapat dipahami</c:v>
                </c:pt>
                <c:pt idx="2">
                  <c:v>monoton/kreatif</c:v>
                </c:pt>
                <c:pt idx="3">
                  <c:v>sulit dipelajari/mudah dipelajari</c:v>
                </c:pt>
                <c:pt idx="4">
                  <c:v>kurang bermanfaat/bermanfaat</c:v>
                </c:pt>
                <c:pt idx="5">
                  <c:v>membosankan/mengasyikkan</c:v>
                </c:pt>
                <c:pt idx="6">
                  <c:v>tidak menarik/menarik</c:v>
                </c:pt>
                <c:pt idx="7">
                  <c:v>tak dapat diprediksi/dapat diprediksi</c:v>
                </c:pt>
                <c:pt idx="8">
                  <c:v>lambat/cepat</c:v>
                </c:pt>
                <c:pt idx="9">
                  <c:v>konvensional/berdaya cipta</c:v>
                </c:pt>
                <c:pt idx="10">
                  <c:v>menghalangi/mendukung</c:v>
                </c:pt>
                <c:pt idx="11">
                  <c:v>buruk/baik</c:v>
                </c:pt>
                <c:pt idx="12">
                  <c:v>rumit/sederhana</c:v>
                </c:pt>
                <c:pt idx="13">
                  <c:v>tidak disukai/menggembirakan</c:v>
                </c:pt>
                <c:pt idx="14">
                  <c:v>lazim/terdepan</c:v>
                </c:pt>
                <c:pt idx="15">
                  <c:v>tidak nyaman/nyaman</c:v>
                </c:pt>
                <c:pt idx="16">
                  <c:v>tidak aman/aman</c:v>
                </c:pt>
                <c:pt idx="17">
                  <c:v>tidak memotivasi/memotivasi</c:v>
                </c:pt>
                <c:pt idx="18">
                  <c:v>tidak memenuhi ekspektasi/memenuhi ekspektasi</c:v>
                </c:pt>
                <c:pt idx="19">
                  <c:v>tidak efisien/efisien</c:v>
                </c:pt>
                <c:pt idx="20">
                  <c:v>membingungkan/jelas</c:v>
                </c:pt>
                <c:pt idx="21">
                  <c:v>tidak praktis/praktis</c:v>
                </c:pt>
                <c:pt idx="22">
                  <c:v>berantakan/terorganisasi</c:v>
                </c:pt>
                <c:pt idx="23">
                  <c:v>tidak atraktif/atraktif</c:v>
                </c:pt>
                <c:pt idx="24">
                  <c:v>tidak ramah pengguna/ramah pengguna</c:v>
                </c:pt>
                <c:pt idx="25">
                  <c:v>konservatif/inovatif</c:v>
                </c:pt>
              </c:strCache>
            </c:strRef>
          </c:cat>
          <c:val>
            <c:numRef>
              <c:f>Answer_Distributions!$D$3:$D$28</c:f>
              <c:numCache>
                <c:formatCode>General</c:formatCode>
                <c:ptCount val="26"/>
                <c:pt idx="0">
                  <c:v>2</c:v>
                </c:pt>
                <c:pt idx="1">
                  <c:v>2</c:v>
                </c:pt>
                <c:pt idx="2">
                  <c:v>6</c:v>
                </c:pt>
                <c:pt idx="3">
                  <c:v>6</c:v>
                </c:pt>
                <c:pt idx="4">
                  <c:v>4</c:v>
                </c:pt>
                <c:pt idx="5">
                  <c:v>1</c:v>
                </c:pt>
                <c:pt idx="6">
                  <c:v>3</c:v>
                </c:pt>
                <c:pt idx="7">
                  <c:v>3</c:v>
                </c:pt>
                <c:pt idx="8">
                  <c:v>5</c:v>
                </c:pt>
                <c:pt idx="9">
                  <c:v>3</c:v>
                </c:pt>
                <c:pt idx="10">
                  <c:v>5</c:v>
                </c:pt>
                <c:pt idx="11">
                  <c:v>8</c:v>
                </c:pt>
                <c:pt idx="12">
                  <c:v>3</c:v>
                </c:pt>
                <c:pt idx="13">
                  <c:v>2</c:v>
                </c:pt>
                <c:pt idx="14">
                  <c:v>2</c:v>
                </c:pt>
                <c:pt idx="15">
                  <c:v>1</c:v>
                </c:pt>
                <c:pt idx="16">
                  <c:v>8</c:v>
                </c:pt>
                <c:pt idx="17">
                  <c:v>11</c:v>
                </c:pt>
                <c:pt idx="18">
                  <c:v>3</c:v>
                </c:pt>
                <c:pt idx="19">
                  <c:v>4</c:v>
                </c:pt>
                <c:pt idx="20">
                  <c:v>5</c:v>
                </c:pt>
                <c:pt idx="21">
                  <c:v>4</c:v>
                </c:pt>
                <c:pt idx="22">
                  <c:v>3</c:v>
                </c:pt>
                <c:pt idx="23">
                  <c:v>8</c:v>
                </c:pt>
                <c:pt idx="24">
                  <c:v>4</c:v>
                </c:pt>
                <c:pt idx="25">
                  <c:v>4</c:v>
                </c:pt>
              </c:numCache>
            </c:numRef>
          </c:val>
          <c:extLst>
            <c:ext xmlns:c16="http://schemas.microsoft.com/office/drawing/2014/chart" uri="{C3380CC4-5D6E-409C-BE32-E72D297353CC}">
              <c16:uniqueId val="{00000001-65AA-479C-BEC1-6B3694D9776F}"/>
            </c:ext>
          </c:extLst>
        </c:ser>
        <c:ser>
          <c:idx val="2"/>
          <c:order val="2"/>
          <c:tx>
            <c:v>3</c:v>
          </c:tx>
          <c:spPr>
            <a:solidFill>
              <a:srgbClr val="FEA234"/>
            </a:solidFill>
            <a:ln>
              <a:noFill/>
            </a:ln>
            <a:effectLst/>
          </c:spPr>
          <c:invertIfNegative val="0"/>
          <c:cat>
            <c:strRef>
              <c:f>Answer_Distributions!$B$3:$B$28</c:f>
              <c:strCache>
                <c:ptCount val="26"/>
                <c:pt idx="0">
                  <c:v>menyusahkan/menyenangkan</c:v>
                </c:pt>
                <c:pt idx="1">
                  <c:v>tak dapat dipahami/dapat dipahami</c:v>
                </c:pt>
                <c:pt idx="2">
                  <c:v>monoton/kreatif</c:v>
                </c:pt>
                <c:pt idx="3">
                  <c:v>sulit dipelajari/mudah dipelajari</c:v>
                </c:pt>
                <c:pt idx="4">
                  <c:v>kurang bermanfaat/bermanfaat</c:v>
                </c:pt>
                <c:pt idx="5">
                  <c:v>membosankan/mengasyikkan</c:v>
                </c:pt>
                <c:pt idx="6">
                  <c:v>tidak menarik/menarik</c:v>
                </c:pt>
                <c:pt idx="7">
                  <c:v>tak dapat diprediksi/dapat diprediksi</c:v>
                </c:pt>
                <c:pt idx="8">
                  <c:v>lambat/cepat</c:v>
                </c:pt>
                <c:pt idx="9">
                  <c:v>konvensional/berdaya cipta</c:v>
                </c:pt>
                <c:pt idx="10">
                  <c:v>menghalangi/mendukung</c:v>
                </c:pt>
                <c:pt idx="11">
                  <c:v>buruk/baik</c:v>
                </c:pt>
                <c:pt idx="12">
                  <c:v>rumit/sederhana</c:v>
                </c:pt>
                <c:pt idx="13">
                  <c:v>tidak disukai/menggembirakan</c:v>
                </c:pt>
                <c:pt idx="14">
                  <c:v>lazim/terdepan</c:v>
                </c:pt>
                <c:pt idx="15">
                  <c:v>tidak nyaman/nyaman</c:v>
                </c:pt>
                <c:pt idx="16">
                  <c:v>tidak aman/aman</c:v>
                </c:pt>
                <c:pt idx="17">
                  <c:v>tidak memotivasi/memotivasi</c:v>
                </c:pt>
                <c:pt idx="18">
                  <c:v>tidak memenuhi ekspektasi/memenuhi ekspektasi</c:v>
                </c:pt>
                <c:pt idx="19">
                  <c:v>tidak efisien/efisien</c:v>
                </c:pt>
                <c:pt idx="20">
                  <c:v>membingungkan/jelas</c:v>
                </c:pt>
                <c:pt idx="21">
                  <c:v>tidak praktis/praktis</c:v>
                </c:pt>
                <c:pt idx="22">
                  <c:v>berantakan/terorganisasi</c:v>
                </c:pt>
                <c:pt idx="23">
                  <c:v>tidak atraktif/atraktif</c:v>
                </c:pt>
                <c:pt idx="24">
                  <c:v>tidak ramah pengguna/ramah pengguna</c:v>
                </c:pt>
                <c:pt idx="25">
                  <c:v>konservatif/inovatif</c:v>
                </c:pt>
              </c:strCache>
            </c:strRef>
          </c:cat>
          <c:val>
            <c:numRef>
              <c:f>Answer_Distributions!$E$3:$E$28</c:f>
              <c:numCache>
                <c:formatCode>General</c:formatCode>
                <c:ptCount val="26"/>
                <c:pt idx="0">
                  <c:v>2</c:v>
                </c:pt>
                <c:pt idx="1">
                  <c:v>5</c:v>
                </c:pt>
                <c:pt idx="2">
                  <c:v>5</c:v>
                </c:pt>
                <c:pt idx="3">
                  <c:v>8</c:v>
                </c:pt>
                <c:pt idx="4">
                  <c:v>12</c:v>
                </c:pt>
                <c:pt idx="5">
                  <c:v>2</c:v>
                </c:pt>
                <c:pt idx="6">
                  <c:v>2</c:v>
                </c:pt>
                <c:pt idx="7">
                  <c:v>2</c:v>
                </c:pt>
                <c:pt idx="8">
                  <c:v>6</c:v>
                </c:pt>
                <c:pt idx="9">
                  <c:v>2</c:v>
                </c:pt>
                <c:pt idx="10">
                  <c:v>4</c:v>
                </c:pt>
                <c:pt idx="11">
                  <c:v>6</c:v>
                </c:pt>
                <c:pt idx="12">
                  <c:v>5</c:v>
                </c:pt>
                <c:pt idx="13">
                  <c:v>2</c:v>
                </c:pt>
                <c:pt idx="14">
                  <c:v>6</c:v>
                </c:pt>
                <c:pt idx="15">
                  <c:v>6</c:v>
                </c:pt>
                <c:pt idx="16">
                  <c:v>8</c:v>
                </c:pt>
                <c:pt idx="17">
                  <c:v>4</c:v>
                </c:pt>
                <c:pt idx="18">
                  <c:v>3</c:v>
                </c:pt>
                <c:pt idx="19">
                  <c:v>3</c:v>
                </c:pt>
                <c:pt idx="20">
                  <c:v>10</c:v>
                </c:pt>
                <c:pt idx="21">
                  <c:v>3</c:v>
                </c:pt>
                <c:pt idx="22">
                  <c:v>3</c:v>
                </c:pt>
                <c:pt idx="23">
                  <c:v>7</c:v>
                </c:pt>
                <c:pt idx="24">
                  <c:v>11</c:v>
                </c:pt>
                <c:pt idx="25">
                  <c:v>5</c:v>
                </c:pt>
              </c:numCache>
            </c:numRef>
          </c:val>
          <c:extLst>
            <c:ext xmlns:c16="http://schemas.microsoft.com/office/drawing/2014/chart" uri="{C3380CC4-5D6E-409C-BE32-E72D297353CC}">
              <c16:uniqueId val="{00000002-65AA-479C-BEC1-6B3694D9776F}"/>
            </c:ext>
          </c:extLst>
        </c:ser>
        <c:ser>
          <c:idx val="3"/>
          <c:order val="3"/>
          <c:tx>
            <c:v>4</c:v>
          </c:tx>
          <c:spPr>
            <a:solidFill>
              <a:srgbClr val="B4B4B4"/>
            </a:solidFill>
            <a:ln>
              <a:noFill/>
            </a:ln>
            <a:effectLst/>
          </c:spPr>
          <c:invertIfNegative val="0"/>
          <c:cat>
            <c:strRef>
              <c:f>Answer_Distributions!$B$3:$B$28</c:f>
              <c:strCache>
                <c:ptCount val="26"/>
                <c:pt idx="0">
                  <c:v>menyusahkan/menyenangkan</c:v>
                </c:pt>
                <c:pt idx="1">
                  <c:v>tak dapat dipahami/dapat dipahami</c:v>
                </c:pt>
                <c:pt idx="2">
                  <c:v>monoton/kreatif</c:v>
                </c:pt>
                <c:pt idx="3">
                  <c:v>sulit dipelajari/mudah dipelajari</c:v>
                </c:pt>
                <c:pt idx="4">
                  <c:v>kurang bermanfaat/bermanfaat</c:v>
                </c:pt>
                <c:pt idx="5">
                  <c:v>membosankan/mengasyikkan</c:v>
                </c:pt>
                <c:pt idx="6">
                  <c:v>tidak menarik/menarik</c:v>
                </c:pt>
                <c:pt idx="7">
                  <c:v>tak dapat diprediksi/dapat diprediksi</c:v>
                </c:pt>
                <c:pt idx="8">
                  <c:v>lambat/cepat</c:v>
                </c:pt>
                <c:pt idx="9">
                  <c:v>konvensional/berdaya cipta</c:v>
                </c:pt>
                <c:pt idx="10">
                  <c:v>menghalangi/mendukung</c:v>
                </c:pt>
                <c:pt idx="11">
                  <c:v>buruk/baik</c:v>
                </c:pt>
                <c:pt idx="12">
                  <c:v>rumit/sederhana</c:v>
                </c:pt>
                <c:pt idx="13">
                  <c:v>tidak disukai/menggembirakan</c:v>
                </c:pt>
                <c:pt idx="14">
                  <c:v>lazim/terdepan</c:v>
                </c:pt>
                <c:pt idx="15">
                  <c:v>tidak nyaman/nyaman</c:v>
                </c:pt>
                <c:pt idx="16">
                  <c:v>tidak aman/aman</c:v>
                </c:pt>
                <c:pt idx="17">
                  <c:v>tidak memotivasi/memotivasi</c:v>
                </c:pt>
                <c:pt idx="18">
                  <c:v>tidak memenuhi ekspektasi/memenuhi ekspektasi</c:v>
                </c:pt>
                <c:pt idx="19">
                  <c:v>tidak efisien/efisien</c:v>
                </c:pt>
                <c:pt idx="20">
                  <c:v>membingungkan/jelas</c:v>
                </c:pt>
                <c:pt idx="21">
                  <c:v>tidak praktis/praktis</c:v>
                </c:pt>
                <c:pt idx="22">
                  <c:v>berantakan/terorganisasi</c:v>
                </c:pt>
                <c:pt idx="23">
                  <c:v>tidak atraktif/atraktif</c:v>
                </c:pt>
                <c:pt idx="24">
                  <c:v>tidak ramah pengguna/ramah pengguna</c:v>
                </c:pt>
                <c:pt idx="25">
                  <c:v>konservatif/inovatif</c:v>
                </c:pt>
              </c:strCache>
            </c:strRef>
          </c:cat>
          <c:val>
            <c:numRef>
              <c:f>Answer_Distributions!$F$3:$F$28</c:f>
              <c:numCache>
                <c:formatCode>General</c:formatCode>
                <c:ptCount val="26"/>
                <c:pt idx="0">
                  <c:v>10</c:v>
                </c:pt>
                <c:pt idx="1">
                  <c:v>7</c:v>
                </c:pt>
                <c:pt idx="2">
                  <c:v>8</c:v>
                </c:pt>
                <c:pt idx="3">
                  <c:v>6</c:v>
                </c:pt>
                <c:pt idx="4">
                  <c:v>4</c:v>
                </c:pt>
                <c:pt idx="5">
                  <c:v>8</c:v>
                </c:pt>
                <c:pt idx="6">
                  <c:v>8</c:v>
                </c:pt>
                <c:pt idx="7">
                  <c:v>6</c:v>
                </c:pt>
                <c:pt idx="8">
                  <c:v>9</c:v>
                </c:pt>
                <c:pt idx="9">
                  <c:v>9</c:v>
                </c:pt>
                <c:pt idx="10">
                  <c:v>8</c:v>
                </c:pt>
                <c:pt idx="11">
                  <c:v>8</c:v>
                </c:pt>
                <c:pt idx="12">
                  <c:v>8</c:v>
                </c:pt>
                <c:pt idx="13">
                  <c:v>7</c:v>
                </c:pt>
                <c:pt idx="14">
                  <c:v>10</c:v>
                </c:pt>
                <c:pt idx="15">
                  <c:v>8</c:v>
                </c:pt>
                <c:pt idx="16">
                  <c:v>10</c:v>
                </c:pt>
                <c:pt idx="17">
                  <c:v>7</c:v>
                </c:pt>
                <c:pt idx="18">
                  <c:v>11</c:v>
                </c:pt>
                <c:pt idx="19">
                  <c:v>9</c:v>
                </c:pt>
                <c:pt idx="20">
                  <c:v>6</c:v>
                </c:pt>
                <c:pt idx="21">
                  <c:v>9</c:v>
                </c:pt>
                <c:pt idx="22">
                  <c:v>8</c:v>
                </c:pt>
                <c:pt idx="23">
                  <c:v>10</c:v>
                </c:pt>
                <c:pt idx="24">
                  <c:v>10</c:v>
                </c:pt>
                <c:pt idx="25">
                  <c:v>8</c:v>
                </c:pt>
              </c:numCache>
            </c:numRef>
          </c:val>
          <c:extLst>
            <c:ext xmlns:c16="http://schemas.microsoft.com/office/drawing/2014/chart" uri="{C3380CC4-5D6E-409C-BE32-E72D297353CC}">
              <c16:uniqueId val="{00000003-65AA-479C-BEC1-6B3694D9776F}"/>
            </c:ext>
          </c:extLst>
        </c:ser>
        <c:ser>
          <c:idx val="4"/>
          <c:order val="4"/>
          <c:tx>
            <c:v>5</c:v>
          </c:tx>
          <c:spPr>
            <a:solidFill>
              <a:srgbClr val="D2F68A"/>
            </a:solidFill>
            <a:ln>
              <a:noFill/>
            </a:ln>
            <a:effectLst/>
          </c:spPr>
          <c:invertIfNegative val="0"/>
          <c:cat>
            <c:strRef>
              <c:f>Answer_Distributions!$B$3:$B$28</c:f>
              <c:strCache>
                <c:ptCount val="26"/>
                <c:pt idx="0">
                  <c:v>menyusahkan/menyenangkan</c:v>
                </c:pt>
                <c:pt idx="1">
                  <c:v>tak dapat dipahami/dapat dipahami</c:v>
                </c:pt>
                <c:pt idx="2">
                  <c:v>monoton/kreatif</c:v>
                </c:pt>
                <c:pt idx="3">
                  <c:v>sulit dipelajari/mudah dipelajari</c:v>
                </c:pt>
                <c:pt idx="4">
                  <c:v>kurang bermanfaat/bermanfaat</c:v>
                </c:pt>
                <c:pt idx="5">
                  <c:v>membosankan/mengasyikkan</c:v>
                </c:pt>
                <c:pt idx="6">
                  <c:v>tidak menarik/menarik</c:v>
                </c:pt>
                <c:pt idx="7">
                  <c:v>tak dapat diprediksi/dapat diprediksi</c:v>
                </c:pt>
                <c:pt idx="8">
                  <c:v>lambat/cepat</c:v>
                </c:pt>
                <c:pt idx="9">
                  <c:v>konvensional/berdaya cipta</c:v>
                </c:pt>
                <c:pt idx="10">
                  <c:v>menghalangi/mendukung</c:v>
                </c:pt>
                <c:pt idx="11">
                  <c:v>buruk/baik</c:v>
                </c:pt>
                <c:pt idx="12">
                  <c:v>rumit/sederhana</c:v>
                </c:pt>
                <c:pt idx="13">
                  <c:v>tidak disukai/menggembirakan</c:v>
                </c:pt>
                <c:pt idx="14">
                  <c:v>lazim/terdepan</c:v>
                </c:pt>
                <c:pt idx="15">
                  <c:v>tidak nyaman/nyaman</c:v>
                </c:pt>
                <c:pt idx="16">
                  <c:v>tidak aman/aman</c:v>
                </c:pt>
                <c:pt idx="17">
                  <c:v>tidak memotivasi/memotivasi</c:v>
                </c:pt>
                <c:pt idx="18">
                  <c:v>tidak memenuhi ekspektasi/memenuhi ekspektasi</c:v>
                </c:pt>
                <c:pt idx="19">
                  <c:v>tidak efisien/efisien</c:v>
                </c:pt>
                <c:pt idx="20">
                  <c:v>membingungkan/jelas</c:v>
                </c:pt>
                <c:pt idx="21">
                  <c:v>tidak praktis/praktis</c:v>
                </c:pt>
                <c:pt idx="22">
                  <c:v>berantakan/terorganisasi</c:v>
                </c:pt>
                <c:pt idx="23">
                  <c:v>tidak atraktif/atraktif</c:v>
                </c:pt>
                <c:pt idx="24">
                  <c:v>tidak ramah pengguna/ramah pengguna</c:v>
                </c:pt>
                <c:pt idx="25">
                  <c:v>konservatif/inovatif</c:v>
                </c:pt>
              </c:strCache>
            </c:strRef>
          </c:cat>
          <c:val>
            <c:numRef>
              <c:f>Answer_Distributions!$G$3:$G$28</c:f>
              <c:numCache>
                <c:formatCode>General</c:formatCode>
                <c:ptCount val="26"/>
                <c:pt idx="0">
                  <c:v>10</c:v>
                </c:pt>
                <c:pt idx="1">
                  <c:v>11</c:v>
                </c:pt>
                <c:pt idx="2">
                  <c:v>7</c:v>
                </c:pt>
                <c:pt idx="3">
                  <c:v>10</c:v>
                </c:pt>
                <c:pt idx="4">
                  <c:v>7</c:v>
                </c:pt>
                <c:pt idx="5">
                  <c:v>14</c:v>
                </c:pt>
                <c:pt idx="6">
                  <c:v>12</c:v>
                </c:pt>
                <c:pt idx="7">
                  <c:v>13</c:v>
                </c:pt>
                <c:pt idx="8">
                  <c:v>7</c:v>
                </c:pt>
                <c:pt idx="9">
                  <c:v>7</c:v>
                </c:pt>
                <c:pt idx="10">
                  <c:v>7</c:v>
                </c:pt>
                <c:pt idx="11">
                  <c:v>6</c:v>
                </c:pt>
                <c:pt idx="12">
                  <c:v>11</c:v>
                </c:pt>
                <c:pt idx="13">
                  <c:v>14</c:v>
                </c:pt>
                <c:pt idx="14">
                  <c:v>8</c:v>
                </c:pt>
                <c:pt idx="15">
                  <c:v>10</c:v>
                </c:pt>
                <c:pt idx="16">
                  <c:v>6</c:v>
                </c:pt>
                <c:pt idx="17">
                  <c:v>8</c:v>
                </c:pt>
                <c:pt idx="18">
                  <c:v>10</c:v>
                </c:pt>
                <c:pt idx="19">
                  <c:v>8</c:v>
                </c:pt>
                <c:pt idx="20">
                  <c:v>8</c:v>
                </c:pt>
                <c:pt idx="21">
                  <c:v>12</c:v>
                </c:pt>
                <c:pt idx="22">
                  <c:v>10</c:v>
                </c:pt>
                <c:pt idx="23">
                  <c:v>7</c:v>
                </c:pt>
                <c:pt idx="24">
                  <c:v>9</c:v>
                </c:pt>
                <c:pt idx="25">
                  <c:v>9</c:v>
                </c:pt>
              </c:numCache>
            </c:numRef>
          </c:val>
          <c:extLst>
            <c:ext xmlns:c16="http://schemas.microsoft.com/office/drawing/2014/chart" uri="{C3380CC4-5D6E-409C-BE32-E72D297353CC}">
              <c16:uniqueId val="{00000004-65AA-479C-BEC1-6B3694D9776F}"/>
            </c:ext>
          </c:extLst>
        </c:ser>
        <c:ser>
          <c:idx val="5"/>
          <c:order val="5"/>
          <c:tx>
            <c:v>6</c:v>
          </c:tx>
          <c:spPr>
            <a:solidFill>
              <a:srgbClr val="72B32F"/>
            </a:solidFill>
            <a:ln>
              <a:noFill/>
            </a:ln>
            <a:effectLst/>
          </c:spPr>
          <c:invertIfNegative val="0"/>
          <c:cat>
            <c:strRef>
              <c:f>Answer_Distributions!$B$3:$B$28</c:f>
              <c:strCache>
                <c:ptCount val="26"/>
                <c:pt idx="0">
                  <c:v>menyusahkan/menyenangkan</c:v>
                </c:pt>
                <c:pt idx="1">
                  <c:v>tak dapat dipahami/dapat dipahami</c:v>
                </c:pt>
                <c:pt idx="2">
                  <c:v>monoton/kreatif</c:v>
                </c:pt>
                <c:pt idx="3">
                  <c:v>sulit dipelajari/mudah dipelajari</c:v>
                </c:pt>
                <c:pt idx="4">
                  <c:v>kurang bermanfaat/bermanfaat</c:v>
                </c:pt>
                <c:pt idx="5">
                  <c:v>membosankan/mengasyikkan</c:v>
                </c:pt>
                <c:pt idx="6">
                  <c:v>tidak menarik/menarik</c:v>
                </c:pt>
                <c:pt idx="7">
                  <c:v>tak dapat diprediksi/dapat diprediksi</c:v>
                </c:pt>
                <c:pt idx="8">
                  <c:v>lambat/cepat</c:v>
                </c:pt>
                <c:pt idx="9">
                  <c:v>konvensional/berdaya cipta</c:v>
                </c:pt>
                <c:pt idx="10">
                  <c:v>menghalangi/mendukung</c:v>
                </c:pt>
                <c:pt idx="11">
                  <c:v>buruk/baik</c:v>
                </c:pt>
                <c:pt idx="12">
                  <c:v>rumit/sederhana</c:v>
                </c:pt>
                <c:pt idx="13">
                  <c:v>tidak disukai/menggembirakan</c:v>
                </c:pt>
                <c:pt idx="14">
                  <c:v>lazim/terdepan</c:v>
                </c:pt>
                <c:pt idx="15">
                  <c:v>tidak nyaman/nyaman</c:v>
                </c:pt>
                <c:pt idx="16">
                  <c:v>tidak aman/aman</c:v>
                </c:pt>
                <c:pt idx="17">
                  <c:v>tidak memotivasi/memotivasi</c:v>
                </c:pt>
                <c:pt idx="18">
                  <c:v>tidak memenuhi ekspektasi/memenuhi ekspektasi</c:v>
                </c:pt>
                <c:pt idx="19">
                  <c:v>tidak efisien/efisien</c:v>
                </c:pt>
                <c:pt idx="20">
                  <c:v>membingungkan/jelas</c:v>
                </c:pt>
                <c:pt idx="21">
                  <c:v>tidak praktis/praktis</c:v>
                </c:pt>
                <c:pt idx="22">
                  <c:v>berantakan/terorganisasi</c:v>
                </c:pt>
                <c:pt idx="23">
                  <c:v>tidak atraktif/atraktif</c:v>
                </c:pt>
                <c:pt idx="24">
                  <c:v>tidak ramah pengguna/ramah pengguna</c:v>
                </c:pt>
                <c:pt idx="25">
                  <c:v>konservatif/inovatif</c:v>
                </c:pt>
              </c:strCache>
            </c:strRef>
          </c:cat>
          <c:val>
            <c:numRef>
              <c:f>Answer_Distributions!$H$3:$H$28</c:f>
              <c:numCache>
                <c:formatCode>General</c:formatCode>
                <c:ptCount val="26"/>
                <c:pt idx="0">
                  <c:v>6</c:v>
                </c:pt>
                <c:pt idx="1">
                  <c:v>11</c:v>
                </c:pt>
                <c:pt idx="2">
                  <c:v>5</c:v>
                </c:pt>
                <c:pt idx="3">
                  <c:v>5</c:v>
                </c:pt>
                <c:pt idx="4">
                  <c:v>6</c:v>
                </c:pt>
                <c:pt idx="5">
                  <c:v>7</c:v>
                </c:pt>
                <c:pt idx="6">
                  <c:v>9</c:v>
                </c:pt>
                <c:pt idx="7">
                  <c:v>10</c:v>
                </c:pt>
                <c:pt idx="8">
                  <c:v>7</c:v>
                </c:pt>
                <c:pt idx="9">
                  <c:v>10</c:v>
                </c:pt>
                <c:pt idx="10">
                  <c:v>8</c:v>
                </c:pt>
                <c:pt idx="11">
                  <c:v>6</c:v>
                </c:pt>
                <c:pt idx="12">
                  <c:v>9</c:v>
                </c:pt>
                <c:pt idx="13">
                  <c:v>9</c:v>
                </c:pt>
                <c:pt idx="14">
                  <c:v>7</c:v>
                </c:pt>
                <c:pt idx="15">
                  <c:v>10</c:v>
                </c:pt>
                <c:pt idx="16">
                  <c:v>4</c:v>
                </c:pt>
                <c:pt idx="17">
                  <c:v>4</c:v>
                </c:pt>
                <c:pt idx="18">
                  <c:v>8</c:v>
                </c:pt>
                <c:pt idx="19">
                  <c:v>11</c:v>
                </c:pt>
                <c:pt idx="20">
                  <c:v>7</c:v>
                </c:pt>
                <c:pt idx="21">
                  <c:v>5</c:v>
                </c:pt>
                <c:pt idx="22">
                  <c:v>11</c:v>
                </c:pt>
                <c:pt idx="23">
                  <c:v>4</c:v>
                </c:pt>
                <c:pt idx="24">
                  <c:v>3</c:v>
                </c:pt>
                <c:pt idx="25">
                  <c:v>7</c:v>
                </c:pt>
              </c:numCache>
            </c:numRef>
          </c:val>
          <c:extLst>
            <c:ext xmlns:c16="http://schemas.microsoft.com/office/drawing/2014/chart" uri="{C3380CC4-5D6E-409C-BE32-E72D297353CC}">
              <c16:uniqueId val="{00000005-65AA-479C-BEC1-6B3694D9776F}"/>
            </c:ext>
          </c:extLst>
        </c:ser>
        <c:ser>
          <c:idx val="6"/>
          <c:order val="6"/>
          <c:tx>
            <c:v>7</c:v>
          </c:tx>
          <c:spPr>
            <a:solidFill>
              <a:srgbClr val="4B881D"/>
            </a:solidFill>
            <a:ln>
              <a:noFill/>
            </a:ln>
            <a:effectLst/>
          </c:spPr>
          <c:invertIfNegative val="0"/>
          <c:cat>
            <c:strRef>
              <c:f>Answer_Distributions!$B$3:$B$28</c:f>
              <c:strCache>
                <c:ptCount val="26"/>
                <c:pt idx="0">
                  <c:v>menyusahkan/menyenangkan</c:v>
                </c:pt>
                <c:pt idx="1">
                  <c:v>tak dapat dipahami/dapat dipahami</c:v>
                </c:pt>
                <c:pt idx="2">
                  <c:v>monoton/kreatif</c:v>
                </c:pt>
                <c:pt idx="3">
                  <c:v>sulit dipelajari/mudah dipelajari</c:v>
                </c:pt>
                <c:pt idx="4">
                  <c:v>kurang bermanfaat/bermanfaat</c:v>
                </c:pt>
                <c:pt idx="5">
                  <c:v>membosankan/mengasyikkan</c:v>
                </c:pt>
                <c:pt idx="6">
                  <c:v>tidak menarik/menarik</c:v>
                </c:pt>
                <c:pt idx="7">
                  <c:v>tak dapat diprediksi/dapat diprediksi</c:v>
                </c:pt>
                <c:pt idx="8">
                  <c:v>lambat/cepat</c:v>
                </c:pt>
                <c:pt idx="9">
                  <c:v>konvensional/berdaya cipta</c:v>
                </c:pt>
                <c:pt idx="10">
                  <c:v>menghalangi/mendukung</c:v>
                </c:pt>
                <c:pt idx="11">
                  <c:v>buruk/baik</c:v>
                </c:pt>
                <c:pt idx="12">
                  <c:v>rumit/sederhana</c:v>
                </c:pt>
                <c:pt idx="13">
                  <c:v>tidak disukai/menggembirakan</c:v>
                </c:pt>
                <c:pt idx="14">
                  <c:v>lazim/terdepan</c:v>
                </c:pt>
                <c:pt idx="15">
                  <c:v>tidak nyaman/nyaman</c:v>
                </c:pt>
                <c:pt idx="16">
                  <c:v>tidak aman/aman</c:v>
                </c:pt>
                <c:pt idx="17">
                  <c:v>tidak memotivasi/memotivasi</c:v>
                </c:pt>
                <c:pt idx="18">
                  <c:v>tidak memenuhi ekspektasi/memenuhi ekspektasi</c:v>
                </c:pt>
                <c:pt idx="19">
                  <c:v>tidak efisien/efisien</c:v>
                </c:pt>
                <c:pt idx="20">
                  <c:v>membingungkan/jelas</c:v>
                </c:pt>
                <c:pt idx="21">
                  <c:v>tidak praktis/praktis</c:v>
                </c:pt>
                <c:pt idx="22">
                  <c:v>berantakan/terorganisasi</c:v>
                </c:pt>
                <c:pt idx="23">
                  <c:v>tidak atraktif/atraktif</c:v>
                </c:pt>
                <c:pt idx="24">
                  <c:v>tidak ramah pengguna/ramah pengguna</c:v>
                </c:pt>
                <c:pt idx="25">
                  <c:v>konservatif/inovatif</c:v>
                </c:pt>
              </c:strCache>
            </c:strRef>
          </c:cat>
          <c:val>
            <c:numRef>
              <c:f>Answer_Distributions!$I$3:$I$28</c:f>
              <c:numCache>
                <c:formatCode>General</c:formatCode>
                <c:ptCount val="26"/>
                <c:pt idx="0">
                  <c:v>12</c:v>
                </c:pt>
                <c:pt idx="1">
                  <c:v>8</c:v>
                </c:pt>
                <c:pt idx="2">
                  <c:v>14</c:v>
                </c:pt>
                <c:pt idx="3">
                  <c:v>7</c:v>
                </c:pt>
                <c:pt idx="4">
                  <c:v>8</c:v>
                </c:pt>
                <c:pt idx="5">
                  <c:v>12</c:v>
                </c:pt>
                <c:pt idx="6">
                  <c:v>10</c:v>
                </c:pt>
                <c:pt idx="7">
                  <c:v>11</c:v>
                </c:pt>
                <c:pt idx="8">
                  <c:v>10</c:v>
                </c:pt>
                <c:pt idx="9">
                  <c:v>12</c:v>
                </c:pt>
                <c:pt idx="10">
                  <c:v>2</c:v>
                </c:pt>
                <c:pt idx="11">
                  <c:v>10</c:v>
                </c:pt>
                <c:pt idx="12">
                  <c:v>8</c:v>
                </c:pt>
                <c:pt idx="13">
                  <c:v>9</c:v>
                </c:pt>
                <c:pt idx="14">
                  <c:v>12</c:v>
                </c:pt>
                <c:pt idx="15">
                  <c:v>10</c:v>
                </c:pt>
                <c:pt idx="16">
                  <c:v>7</c:v>
                </c:pt>
                <c:pt idx="17">
                  <c:v>9</c:v>
                </c:pt>
                <c:pt idx="18">
                  <c:v>10</c:v>
                </c:pt>
                <c:pt idx="19">
                  <c:v>10</c:v>
                </c:pt>
                <c:pt idx="20">
                  <c:v>8</c:v>
                </c:pt>
                <c:pt idx="21">
                  <c:v>11</c:v>
                </c:pt>
                <c:pt idx="22">
                  <c:v>10</c:v>
                </c:pt>
                <c:pt idx="23">
                  <c:v>9</c:v>
                </c:pt>
                <c:pt idx="24">
                  <c:v>5</c:v>
                </c:pt>
                <c:pt idx="25">
                  <c:v>13</c:v>
                </c:pt>
              </c:numCache>
            </c:numRef>
          </c:val>
          <c:extLst>
            <c:ext xmlns:c16="http://schemas.microsoft.com/office/drawing/2014/chart" uri="{C3380CC4-5D6E-409C-BE32-E72D297353CC}">
              <c16:uniqueId val="{00000006-65AA-479C-BEC1-6B3694D9776F}"/>
            </c:ext>
          </c:extLst>
        </c:ser>
        <c:dLbls>
          <c:showLegendKey val="0"/>
          <c:showVal val="0"/>
          <c:showCatName val="0"/>
          <c:showSerName val="0"/>
          <c:showPercent val="0"/>
          <c:showBubbleSize val="0"/>
        </c:dLbls>
        <c:gapWidth val="150"/>
        <c:overlap val="100"/>
        <c:axId val="577233776"/>
        <c:axId val="577229184"/>
      </c:barChart>
      <c:catAx>
        <c:axId val="57723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229184"/>
        <c:crosses val="autoZero"/>
        <c:auto val="1"/>
        <c:lblAlgn val="ctr"/>
        <c:lblOffset val="100"/>
        <c:noMultiLvlLbl val="0"/>
      </c:catAx>
      <c:valAx>
        <c:axId val="577229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Benchmark!$A$28:$A$33</c:f>
              <c:strCache>
                <c:ptCount val="6"/>
                <c:pt idx="0">
                  <c:v>Daya tarik</c:v>
                </c:pt>
                <c:pt idx="1">
                  <c:v>Kejelasan</c:v>
                </c:pt>
                <c:pt idx="2">
                  <c:v>Efisiensi</c:v>
                </c:pt>
                <c:pt idx="3">
                  <c:v>Ketepatan</c:v>
                </c:pt>
                <c:pt idx="4">
                  <c:v>Stimulasi</c:v>
                </c:pt>
                <c:pt idx="5">
                  <c:v>Kebaruan</c:v>
                </c:pt>
              </c:strCache>
            </c:strRef>
          </c:cat>
          <c:val>
            <c:numRef>
              <c:f>Benchmark!$H$28:$H$33</c:f>
              <c:numCache>
                <c:formatCode>0.00</c:formatCode>
                <c:ptCount val="6"/>
                <c:pt idx="0">
                  <c:v>0.60869565217391308</c:v>
                </c:pt>
                <c:pt idx="1">
                  <c:v>0.58152173913043481</c:v>
                </c:pt>
                <c:pt idx="2">
                  <c:v>0.88586956521739135</c:v>
                </c:pt>
                <c:pt idx="3">
                  <c:v>0.43478260869565216</c:v>
                </c:pt>
                <c:pt idx="4">
                  <c:v>0.63043478260869568</c:v>
                </c:pt>
                <c:pt idx="5">
                  <c:v>0.97282608695652173</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Daya tarik</c:v>
                </c:pt>
                <c:pt idx="1">
                  <c:v>Kejelasan</c:v>
                </c:pt>
                <c:pt idx="2">
                  <c:v>Efisiensi</c:v>
                </c:pt>
                <c:pt idx="3">
                  <c:v>Ketepatan</c:v>
                </c:pt>
                <c:pt idx="4">
                  <c:v>Stimulasi</c:v>
                </c:pt>
                <c:pt idx="5">
                  <c:v>Kebaruan</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1905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Confidence_Intervals!$M$5:$M$10</c:f>
                <c:numCache>
                  <c:formatCode>General</c:formatCode>
                  <c:ptCount val="6"/>
                  <c:pt idx="0">
                    <c:v>0.33618242814371335</c:v>
                  </c:pt>
                  <c:pt idx="1">
                    <c:v>0.28209759831997516</c:v>
                  </c:pt>
                  <c:pt idx="2">
                    <c:v>0.36129246080441796</c:v>
                  </c:pt>
                  <c:pt idx="3">
                    <c:v>0.22094118938907903</c:v>
                  </c:pt>
                  <c:pt idx="4">
                    <c:v>0.32939710411236833</c:v>
                  </c:pt>
                  <c:pt idx="5">
                    <c:v>0.40417984174697019</c:v>
                  </c:pt>
                </c:numCache>
              </c:numRef>
            </c:plus>
            <c:minus>
              <c:numRef>
                <c:f>Confidence_Intervals!$M$5:$M$10</c:f>
                <c:numCache>
                  <c:formatCode>General</c:formatCode>
                  <c:ptCount val="6"/>
                  <c:pt idx="0">
                    <c:v>0.33618242814371335</c:v>
                  </c:pt>
                  <c:pt idx="1">
                    <c:v>0.28209759831997516</c:v>
                  </c:pt>
                  <c:pt idx="2">
                    <c:v>0.36129246080441796</c:v>
                  </c:pt>
                  <c:pt idx="3">
                    <c:v>0.22094118938907903</c:v>
                  </c:pt>
                  <c:pt idx="4">
                    <c:v>0.32939710411236833</c:v>
                  </c:pt>
                  <c:pt idx="5">
                    <c:v>0.40417984174697019</c:v>
                  </c:pt>
                </c:numCache>
              </c:numRef>
            </c:minus>
            <c:spPr>
              <a:ln w="25400"/>
            </c:spPr>
          </c:errBars>
          <c:cat>
            <c:strRef>
              <c:f>Benchmark!$A$28:$A$33</c:f>
              <c:strCache>
                <c:ptCount val="6"/>
                <c:pt idx="0">
                  <c:v>Daya tarik</c:v>
                </c:pt>
                <c:pt idx="1">
                  <c:v>Kejelasan</c:v>
                </c:pt>
                <c:pt idx="2">
                  <c:v>Efisiensi</c:v>
                </c:pt>
                <c:pt idx="3">
                  <c:v>Ketepatan</c:v>
                </c:pt>
                <c:pt idx="4">
                  <c:v>Stimulasi</c:v>
                </c:pt>
                <c:pt idx="5">
                  <c:v>Kebaruan</c:v>
                </c:pt>
              </c:strCache>
            </c:strRef>
          </c:cat>
          <c:val>
            <c:numRef>
              <c:f>Benchmark!$H$28:$H$33</c:f>
              <c:numCache>
                <c:formatCode>0.00</c:formatCode>
                <c:ptCount val="6"/>
                <c:pt idx="0">
                  <c:v>0.60869565217391308</c:v>
                </c:pt>
                <c:pt idx="1">
                  <c:v>0.58152173913043481</c:v>
                </c:pt>
                <c:pt idx="2">
                  <c:v>0.88586956521739135</c:v>
                </c:pt>
                <c:pt idx="3">
                  <c:v>0.43478260869565216</c:v>
                </c:pt>
                <c:pt idx="4">
                  <c:v>0.63043478260869568</c:v>
                </c:pt>
                <c:pt idx="5">
                  <c:v>0.97282608695652173</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 (2)'!$B$27</c:f>
              <c:strCache>
                <c:ptCount val="1"/>
                <c:pt idx="0">
                  <c:v>Lower Border</c:v>
                </c:pt>
              </c:strCache>
            </c:strRef>
          </c:tx>
          <c:spPr>
            <a:solidFill>
              <a:srgbClr val="D9301D"/>
            </a:solidFill>
          </c:spPr>
          <c:invertIfNegative val="0"/>
          <c:cat>
            <c:strRef>
              <c:f>'Benchmark (2)'!$A$28:$A$31</c:f>
              <c:strCache>
                <c:ptCount val="4"/>
                <c:pt idx="0">
                  <c:v>Kemudahan</c:v>
                </c:pt>
                <c:pt idx="1">
                  <c:v>Inovasi</c:v>
                </c:pt>
                <c:pt idx="2">
                  <c:v>Optimisme</c:v>
                </c:pt>
                <c:pt idx="3">
                  <c:v>Kemanfaatan</c:v>
                </c:pt>
              </c:strCache>
            </c:strRef>
          </c:cat>
          <c:val>
            <c:numRef>
              <c:f>'Benchmark (2)'!$B$28:$B$31</c:f>
              <c:numCache>
                <c:formatCode>0.00</c:formatCode>
                <c:ptCount val="4"/>
                <c:pt idx="0">
                  <c:v>-1</c:v>
                </c:pt>
                <c:pt idx="1">
                  <c:v>-1</c:v>
                </c:pt>
                <c:pt idx="2">
                  <c:v>-1</c:v>
                </c:pt>
                <c:pt idx="3">
                  <c:v>-1</c:v>
                </c:pt>
              </c:numCache>
            </c:numRef>
          </c:val>
          <c:extLst>
            <c:ext xmlns:c16="http://schemas.microsoft.com/office/drawing/2014/chart" uri="{C3380CC4-5D6E-409C-BE32-E72D297353CC}">
              <c16:uniqueId val="{00000000-6112-4BBD-AF55-2A26970B18FA}"/>
            </c:ext>
          </c:extLst>
        </c:ser>
        <c:ser>
          <c:idx val="1"/>
          <c:order val="1"/>
          <c:tx>
            <c:strRef>
              <c:f>'Benchmark (2)'!$C$27</c:f>
              <c:strCache>
                <c:ptCount val="1"/>
                <c:pt idx="0">
                  <c:v>Bad</c:v>
                </c:pt>
              </c:strCache>
            </c:strRef>
          </c:tx>
          <c:spPr>
            <a:solidFill>
              <a:srgbClr val="D9301D"/>
            </a:solidFill>
          </c:spPr>
          <c:invertIfNegative val="0"/>
          <c:cat>
            <c:strRef>
              <c:f>'Benchmark (2)'!$A$28:$A$31</c:f>
              <c:strCache>
                <c:ptCount val="4"/>
                <c:pt idx="0">
                  <c:v>Kemudahan</c:v>
                </c:pt>
                <c:pt idx="1">
                  <c:v>Inovasi</c:v>
                </c:pt>
                <c:pt idx="2">
                  <c:v>Optimisme</c:v>
                </c:pt>
                <c:pt idx="3">
                  <c:v>Kemanfaatan</c:v>
                </c:pt>
              </c:strCache>
            </c:strRef>
          </c:cat>
          <c:val>
            <c:numRef>
              <c:f>'Benchmark (2)'!$C$28:$C$31</c:f>
              <c:numCache>
                <c:formatCode>General</c:formatCode>
                <c:ptCount val="4"/>
                <c:pt idx="0">
                  <c:v>0.2118811881188119</c:v>
                </c:pt>
                <c:pt idx="1">
                  <c:v>0.21069306930693071</c:v>
                </c:pt>
                <c:pt idx="2">
                  <c:v>0.20792079207920794</c:v>
                </c:pt>
                <c:pt idx="3">
                  <c:v>0.21725601131541725</c:v>
                </c:pt>
              </c:numCache>
            </c:numRef>
          </c:val>
          <c:extLst>
            <c:ext xmlns:c16="http://schemas.microsoft.com/office/drawing/2014/chart" uri="{C3380CC4-5D6E-409C-BE32-E72D297353CC}">
              <c16:uniqueId val="{00000001-6112-4BBD-AF55-2A26970B18FA}"/>
            </c:ext>
          </c:extLst>
        </c:ser>
        <c:ser>
          <c:idx val="2"/>
          <c:order val="2"/>
          <c:tx>
            <c:strRef>
              <c:f>'Benchmark (2)'!$D$27</c:f>
              <c:strCache>
                <c:ptCount val="1"/>
                <c:pt idx="0">
                  <c:v>Below Average</c:v>
                </c:pt>
              </c:strCache>
            </c:strRef>
          </c:tx>
          <c:spPr>
            <a:solidFill>
              <a:srgbClr val="FEA234"/>
            </a:solidFill>
          </c:spPr>
          <c:invertIfNegative val="0"/>
          <c:cat>
            <c:strRef>
              <c:f>'Benchmark (2)'!$A$28:$A$31</c:f>
              <c:strCache>
                <c:ptCount val="4"/>
                <c:pt idx="0">
                  <c:v>Kemudahan</c:v>
                </c:pt>
                <c:pt idx="1">
                  <c:v>Inovasi</c:v>
                </c:pt>
                <c:pt idx="2">
                  <c:v>Optimisme</c:v>
                </c:pt>
                <c:pt idx="3">
                  <c:v>Kemanfaatan</c:v>
                </c:pt>
              </c:strCache>
            </c:strRef>
          </c:cat>
          <c:val>
            <c:numRef>
              <c:f>'Benchmark (2)'!$D$28:$D$31</c:f>
              <c:numCache>
                <c:formatCode>General</c:formatCode>
                <c:ptCount val="4"/>
                <c:pt idx="0">
                  <c:v>0.39999999999999997</c:v>
                </c:pt>
                <c:pt idx="1">
                  <c:v>0.40633663366336631</c:v>
                </c:pt>
                <c:pt idx="2">
                  <c:v>0.41650165016501645</c:v>
                </c:pt>
                <c:pt idx="3">
                  <c:v>0.42376237623762369</c:v>
                </c:pt>
              </c:numCache>
            </c:numRef>
          </c:val>
          <c:extLst>
            <c:ext xmlns:c16="http://schemas.microsoft.com/office/drawing/2014/chart" uri="{C3380CC4-5D6E-409C-BE32-E72D297353CC}">
              <c16:uniqueId val="{00000002-6112-4BBD-AF55-2A26970B18FA}"/>
            </c:ext>
          </c:extLst>
        </c:ser>
        <c:ser>
          <c:idx val="3"/>
          <c:order val="3"/>
          <c:tx>
            <c:strRef>
              <c:f>'Benchmark (2)'!$E$27</c:f>
              <c:strCache>
                <c:ptCount val="1"/>
                <c:pt idx="0">
                  <c:v>Above Average</c:v>
                </c:pt>
              </c:strCache>
            </c:strRef>
          </c:tx>
          <c:spPr>
            <a:solidFill>
              <a:srgbClr val="D2F68A"/>
            </a:solidFill>
          </c:spPr>
          <c:invertIfNegative val="0"/>
          <c:cat>
            <c:strRef>
              <c:f>'Benchmark (2)'!$A$28:$A$31</c:f>
              <c:strCache>
                <c:ptCount val="4"/>
                <c:pt idx="0">
                  <c:v>Kemudahan</c:v>
                </c:pt>
                <c:pt idx="1">
                  <c:v>Inovasi</c:v>
                </c:pt>
                <c:pt idx="2">
                  <c:v>Optimisme</c:v>
                </c:pt>
                <c:pt idx="3">
                  <c:v>Kemanfaatan</c:v>
                </c:pt>
              </c:strCache>
            </c:strRef>
          </c:cat>
          <c:val>
            <c:numRef>
              <c:f>'Benchmark (2)'!$E$28:$E$31</c:f>
              <c:numCache>
                <c:formatCode>General</c:formatCode>
                <c:ptCount val="4"/>
                <c:pt idx="0">
                  <c:v>0.53910891089108903</c:v>
                </c:pt>
                <c:pt idx="1">
                  <c:v>0.55207920792079201</c:v>
                </c:pt>
                <c:pt idx="2">
                  <c:v>0.5544554455445545</c:v>
                </c:pt>
                <c:pt idx="3">
                  <c:v>0.55332390381895336</c:v>
                </c:pt>
              </c:numCache>
            </c:numRef>
          </c:val>
          <c:extLst>
            <c:ext xmlns:c16="http://schemas.microsoft.com/office/drawing/2014/chart" uri="{C3380CC4-5D6E-409C-BE32-E72D297353CC}">
              <c16:uniqueId val="{00000003-6112-4BBD-AF55-2A26970B18FA}"/>
            </c:ext>
          </c:extLst>
        </c:ser>
        <c:ser>
          <c:idx val="4"/>
          <c:order val="4"/>
          <c:tx>
            <c:strRef>
              <c:f>'Benchmark (2)'!$F$27</c:f>
              <c:strCache>
                <c:ptCount val="1"/>
                <c:pt idx="0">
                  <c:v>Good</c:v>
                </c:pt>
              </c:strCache>
            </c:strRef>
          </c:tx>
          <c:spPr>
            <a:solidFill>
              <a:srgbClr val="72B32F"/>
            </a:solidFill>
          </c:spPr>
          <c:invertIfNegative val="0"/>
          <c:cat>
            <c:strRef>
              <c:f>'Benchmark (2)'!$A$28:$A$31</c:f>
              <c:strCache>
                <c:ptCount val="4"/>
                <c:pt idx="0">
                  <c:v>Kemudahan</c:v>
                </c:pt>
                <c:pt idx="1">
                  <c:v>Inovasi</c:v>
                </c:pt>
                <c:pt idx="2">
                  <c:v>Optimisme</c:v>
                </c:pt>
                <c:pt idx="3">
                  <c:v>Kemanfaatan</c:v>
                </c:pt>
              </c:strCache>
            </c:strRef>
          </c:cat>
          <c:val>
            <c:numRef>
              <c:f>'Benchmark (2)'!$F$28:$F$31</c:f>
              <c:numCache>
                <c:formatCode>General</c:formatCode>
                <c:ptCount val="4"/>
                <c:pt idx="0">
                  <c:v>0.40099009900990112</c:v>
                </c:pt>
                <c:pt idx="1">
                  <c:v>0.42138613861386154</c:v>
                </c:pt>
                <c:pt idx="2">
                  <c:v>0.4118811881188118</c:v>
                </c:pt>
                <c:pt idx="3">
                  <c:v>0.4113154172560114</c:v>
                </c:pt>
              </c:numCache>
            </c:numRef>
          </c:val>
          <c:extLst>
            <c:ext xmlns:c16="http://schemas.microsoft.com/office/drawing/2014/chart" uri="{C3380CC4-5D6E-409C-BE32-E72D297353CC}">
              <c16:uniqueId val="{00000004-6112-4BBD-AF55-2A26970B18FA}"/>
            </c:ext>
          </c:extLst>
        </c:ser>
        <c:ser>
          <c:idx val="5"/>
          <c:order val="5"/>
          <c:tx>
            <c:strRef>
              <c:f>'Benchmark (2)'!$G$27</c:f>
              <c:strCache>
                <c:ptCount val="1"/>
                <c:pt idx="0">
                  <c:v>Excellent</c:v>
                </c:pt>
              </c:strCache>
            </c:strRef>
          </c:tx>
          <c:spPr>
            <a:solidFill>
              <a:srgbClr val="4B881D"/>
            </a:solidFill>
          </c:spPr>
          <c:invertIfNegative val="0"/>
          <c:cat>
            <c:strRef>
              <c:f>'Benchmark (2)'!$A$28:$A$31</c:f>
              <c:strCache>
                <c:ptCount val="4"/>
                <c:pt idx="0">
                  <c:v>Kemudahan</c:v>
                </c:pt>
                <c:pt idx="1">
                  <c:v>Inovasi</c:v>
                </c:pt>
                <c:pt idx="2">
                  <c:v>Optimisme</c:v>
                </c:pt>
                <c:pt idx="3">
                  <c:v>Kemanfaatan</c:v>
                </c:pt>
              </c:strCache>
            </c:strRef>
          </c:cat>
          <c:val>
            <c:numRef>
              <c:f>'Benchmark (2)'!$G$28:$G$31</c:f>
              <c:numCache>
                <c:formatCode>General</c:formatCode>
                <c:ptCount val="4"/>
                <c:pt idx="0">
                  <c:v>0.94801980198019797</c:v>
                </c:pt>
                <c:pt idx="1">
                  <c:v>0.90950495049504942</c:v>
                </c:pt>
                <c:pt idx="2">
                  <c:v>0.90924092409240931</c:v>
                </c:pt>
                <c:pt idx="3">
                  <c:v>0.89434229137199428</c:v>
                </c:pt>
              </c:numCache>
            </c:numRef>
          </c:val>
          <c:extLst>
            <c:ext xmlns:c16="http://schemas.microsoft.com/office/drawing/2014/chart" uri="{C3380CC4-5D6E-409C-BE32-E72D297353CC}">
              <c16:uniqueId val="{00000005-6112-4BBD-AF55-2A26970B18FA}"/>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 (2)'!$H$27</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 (2)'!$A$28:$A$31</c:f>
              <c:strCache>
                <c:ptCount val="4"/>
                <c:pt idx="0">
                  <c:v>Kemudahan</c:v>
                </c:pt>
                <c:pt idx="1">
                  <c:v>Inovasi</c:v>
                </c:pt>
                <c:pt idx="2">
                  <c:v>Optimisme</c:v>
                </c:pt>
                <c:pt idx="3">
                  <c:v>Kemanfaatan</c:v>
                </c:pt>
              </c:strCache>
            </c:strRef>
          </c:cat>
          <c:val>
            <c:numRef>
              <c:f>'Benchmark (2)'!$H$28:$H$31</c:f>
              <c:numCache>
                <c:formatCode>0.00</c:formatCode>
                <c:ptCount val="4"/>
                <c:pt idx="0">
                  <c:v>0.57336956521739135</c:v>
                </c:pt>
                <c:pt idx="1">
                  <c:v>0.97282608695652173</c:v>
                </c:pt>
                <c:pt idx="2">
                  <c:v>0.58695652173913049</c:v>
                </c:pt>
                <c:pt idx="3">
                  <c:v>0.70923913043478259</c:v>
                </c:pt>
              </c:numCache>
            </c:numRef>
          </c:val>
          <c:smooth val="0"/>
          <c:extLst>
            <c:ext xmlns:c16="http://schemas.microsoft.com/office/drawing/2014/chart" uri="{C3380CC4-5D6E-409C-BE32-E72D297353CC}">
              <c16:uniqueId val="{00000006-6112-4BBD-AF55-2A26970B18FA}"/>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 (2)'!$B$27</c:f>
              <c:strCache>
                <c:ptCount val="1"/>
                <c:pt idx="0">
                  <c:v>Lower Border</c:v>
                </c:pt>
              </c:strCache>
            </c:strRef>
          </c:tx>
          <c:spPr>
            <a:solidFill>
              <a:srgbClr val="D9301D"/>
            </a:solidFill>
          </c:spPr>
          <c:invertIfNegative val="0"/>
          <c:cat>
            <c:strRef>
              <c:f>'Benchmark (2)'!$A$28:$A$33</c:f>
              <c:strCache>
                <c:ptCount val="4"/>
                <c:pt idx="0">
                  <c:v>Kemudahan</c:v>
                </c:pt>
                <c:pt idx="1">
                  <c:v>Inovasi</c:v>
                </c:pt>
                <c:pt idx="2">
                  <c:v>Optimisme</c:v>
                </c:pt>
                <c:pt idx="3">
                  <c:v>Kemanfaatan</c:v>
                </c:pt>
              </c:strCache>
            </c:strRef>
          </c:cat>
          <c:val>
            <c:numRef>
              <c:f>'Benchmark (2)'!$B$28:$B$33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4415-4078-BA13-4B7C5E781211}"/>
            </c:ext>
          </c:extLst>
        </c:ser>
        <c:ser>
          <c:idx val="1"/>
          <c:order val="1"/>
          <c:tx>
            <c:strRef>
              <c:f>'Benchmark (2)'!$C$27</c:f>
              <c:strCache>
                <c:ptCount val="1"/>
                <c:pt idx="0">
                  <c:v>Bad</c:v>
                </c:pt>
              </c:strCache>
            </c:strRef>
          </c:tx>
          <c:spPr>
            <a:solidFill>
              <a:srgbClr val="D9301D"/>
            </a:solidFill>
          </c:spPr>
          <c:invertIfNegative val="0"/>
          <c:cat>
            <c:strRef>
              <c:f>'Benchmark (2)'!$A$28:$A$33</c:f>
              <c:strCache>
                <c:ptCount val="4"/>
                <c:pt idx="0">
                  <c:v>Kemudahan</c:v>
                </c:pt>
                <c:pt idx="1">
                  <c:v>Inovasi</c:v>
                </c:pt>
                <c:pt idx="2">
                  <c:v>Optimisme</c:v>
                </c:pt>
                <c:pt idx="3">
                  <c:v>Kemanfaatan</c:v>
                </c:pt>
              </c:strCache>
            </c:strRef>
          </c:cat>
          <c:val>
            <c:numRef>
              <c:f>'Benchmark (2)'!$C$28:$C$33</c:f>
              <c:numCache>
                <c:formatCode>General</c:formatCode>
                <c:ptCount val="6"/>
                <c:pt idx="0">
                  <c:v>0.2118811881188119</c:v>
                </c:pt>
                <c:pt idx="1">
                  <c:v>0.21069306930693071</c:v>
                </c:pt>
                <c:pt idx="2">
                  <c:v>0.20792079207920794</c:v>
                </c:pt>
                <c:pt idx="3">
                  <c:v>0.21725601131541725</c:v>
                </c:pt>
                <c:pt idx="4">
                  <c:v>0.5</c:v>
                </c:pt>
                <c:pt idx="5">
                  <c:v>0.16</c:v>
                </c:pt>
              </c:numCache>
            </c:numRef>
          </c:val>
          <c:extLst>
            <c:ext xmlns:c16="http://schemas.microsoft.com/office/drawing/2014/chart" uri="{C3380CC4-5D6E-409C-BE32-E72D297353CC}">
              <c16:uniqueId val="{00000001-4415-4078-BA13-4B7C5E781211}"/>
            </c:ext>
          </c:extLst>
        </c:ser>
        <c:ser>
          <c:idx val="2"/>
          <c:order val="2"/>
          <c:tx>
            <c:strRef>
              <c:f>'Benchmark (2)'!$D$27</c:f>
              <c:strCache>
                <c:ptCount val="1"/>
                <c:pt idx="0">
                  <c:v>Below Average</c:v>
                </c:pt>
              </c:strCache>
            </c:strRef>
          </c:tx>
          <c:spPr>
            <a:solidFill>
              <a:srgbClr val="FEA234"/>
            </a:solidFill>
          </c:spPr>
          <c:invertIfNegative val="0"/>
          <c:cat>
            <c:strRef>
              <c:f>'Benchmark (2)'!$A$28:$A$33</c:f>
              <c:strCache>
                <c:ptCount val="4"/>
                <c:pt idx="0">
                  <c:v>Kemudahan</c:v>
                </c:pt>
                <c:pt idx="1">
                  <c:v>Inovasi</c:v>
                </c:pt>
                <c:pt idx="2">
                  <c:v>Optimisme</c:v>
                </c:pt>
                <c:pt idx="3">
                  <c:v>Kemanfaatan</c:v>
                </c:pt>
              </c:strCache>
            </c:strRef>
          </c:cat>
          <c:val>
            <c:numRef>
              <c:f>'Benchmark (2)'!$D$28:$D$33</c:f>
              <c:numCache>
                <c:formatCode>General</c:formatCode>
                <c:ptCount val="6"/>
                <c:pt idx="0">
                  <c:v>0.39999999999999997</c:v>
                </c:pt>
                <c:pt idx="1">
                  <c:v>0.40633663366336631</c:v>
                </c:pt>
                <c:pt idx="2">
                  <c:v>0.41650165016501645</c:v>
                </c:pt>
                <c:pt idx="3">
                  <c:v>0.42376237623762369</c:v>
                </c:pt>
                <c:pt idx="4">
                  <c:v>0.5</c:v>
                </c:pt>
                <c:pt idx="5">
                  <c:v>0.53999999999999992</c:v>
                </c:pt>
              </c:numCache>
            </c:numRef>
          </c:val>
          <c:extLst>
            <c:ext xmlns:c16="http://schemas.microsoft.com/office/drawing/2014/chart" uri="{C3380CC4-5D6E-409C-BE32-E72D297353CC}">
              <c16:uniqueId val="{00000002-4415-4078-BA13-4B7C5E781211}"/>
            </c:ext>
          </c:extLst>
        </c:ser>
        <c:ser>
          <c:idx val="3"/>
          <c:order val="3"/>
          <c:tx>
            <c:strRef>
              <c:f>'Benchmark (2)'!$E$27</c:f>
              <c:strCache>
                <c:ptCount val="1"/>
                <c:pt idx="0">
                  <c:v>Above Average</c:v>
                </c:pt>
              </c:strCache>
            </c:strRef>
          </c:tx>
          <c:spPr>
            <a:solidFill>
              <a:srgbClr val="D2F68A"/>
            </a:solidFill>
          </c:spPr>
          <c:invertIfNegative val="0"/>
          <c:cat>
            <c:strRef>
              <c:f>'Benchmark (2)'!$A$28:$A$33</c:f>
              <c:strCache>
                <c:ptCount val="4"/>
                <c:pt idx="0">
                  <c:v>Kemudahan</c:v>
                </c:pt>
                <c:pt idx="1">
                  <c:v>Inovasi</c:v>
                </c:pt>
                <c:pt idx="2">
                  <c:v>Optimisme</c:v>
                </c:pt>
                <c:pt idx="3">
                  <c:v>Kemanfaatan</c:v>
                </c:pt>
              </c:strCache>
            </c:strRef>
          </c:cat>
          <c:val>
            <c:numRef>
              <c:f>'Benchmark (2)'!$E$28:$E$33</c:f>
              <c:numCache>
                <c:formatCode>General</c:formatCode>
                <c:ptCount val="6"/>
                <c:pt idx="0">
                  <c:v>0.53910891089108903</c:v>
                </c:pt>
                <c:pt idx="1">
                  <c:v>0.55207920792079201</c:v>
                </c:pt>
                <c:pt idx="2">
                  <c:v>0.5544554455445545</c:v>
                </c:pt>
                <c:pt idx="3">
                  <c:v>0.55332390381895336</c:v>
                </c:pt>
                <c:pt idx="4">
                  <c:v>0.35000000000000009</c:v>
                </c:pt>
                <c:pt idx="5">
                  <c:v>0.42000000000000015</c:v>
                </c:pt>
              </c:numCache>
            </c:numRef>
          </c:val>
          <c:extLst>
            <c:ext xmlns:c16="http://schemas.microsoft.com/office/drawing/2014/chart" uri="{C3380CC4-5D6E-409C-BE32-E72D297353CC}">
              <c16:uniqueId val="{00000003-4415-4078-BA13-4B7C5E781211}"/>
            </c:ext>
          </c:extLst>
        </c:ser>
        <c:ser>
          <c:idx val="4"/>
          <c:order val="4"/>
          <c:tx>
            <c:strRef>
              <c:f>'Benchmark (2)'!$F$27</c:f>
              <c:strCache>
                <c:ptCount val="1"/>
                <c:pt idx="0">
                  <c:v>Good</c:v>
                </c:pt>
              </c:strCache>
            </c:strRef>
          </c:tx>
          <c:spPr>
            <a:solidFill>
              <a:srgbClr val="72B32F"/>
            </a:solidFill>
          </c:spPr>
          <c:invertIfNegative val="0"/>
          <c:cat>
            <c:strRef>
              <c:f>'Benchmark (2)'!$A$28:$A$33</c:f>
              <c:strCache>
                <c:ptCount val="4"/>
                <c:pt idx="0">
                  <c:v>Kemudahan</c:v>
                </c:pt>
                <c:pt idx="1">
                  <c:v>Inovasi</c:v>
                </c:pt>
                <c:pt idx="2">
                  <c:v>Optimisme</c:v>
                </c:pt>
                <c:pt idx="3">
                  <c:v>Kemanfaatan</c:v>
                </c:pt>
              </c:strCache>
            </c:strRef>
          </c:cat>
          <c:val>
            <c:numRef>
              <c:f>'Benchmark (2)'!$F$28:$F$33</c:f>
              <c:numCache>
                <c:formatCode>General</c:formatCode>
                <c:ptCount val="6"/>
                <c:pt idx="0">
                  <c:v>0.40099009900990112</c:v>
                </c:pt>
                <c:pt idx="1">
                  <c:v>0.42138613861386154</c:v>
                </c:pt>
                <c:pt idx="2">
                  <c:v>0.4118811881188118</c:v>
                </c:pt>
                <c:pt idx="3">
                  <c:v>0.4113154172560114</c:v>
                </c:pt>
                <c:pt idx="4">
                  <c:v>0.34999999999999987</c:v>
                </c:pt>
                <c:pt idx="5">
                  <c:v>0.48</c:v>
                </c:pt>
              </c:numCache>
            </c:numRef>
          </c:val>
          <c:extLst>
            <c:ext xmlns:c16="http://schemas.microsoft.com/office/drawing/2014/chart" uri="{C3380CC4-5D6E-409C-BE32-E72D297353CC}">
              <c16:uniqueId val="{00000004-4415-4078-BA13-4B7C5E781211}"/>
            </c:ext>
          </c:extLst>
        </c:ser>
        <c:ser>
          <c:idx val="5"/>
          <c:order val="5"/>
          <c:tx>
            <c:strRef>
              <c:f>'Benchmark (2)'!$G$27</c:f>
              <c:strCache>
                <c:ptCount val="1"/>
                <c:pt idx="0">
                  <c:v>Excellent</c:v>
                </c:pt>
              </c:strCache>
            </c:strRef>
          </c:tx>
          <c:spPr>
            <a:solidFill>
              <a:srgbClr val="4B881D"/>
            </a:solidFill>
          </c:spPr>
          <c:invertIfNegative val="0"/>
          <c:cat>
            <c:strRef>
              <c:f>'Benchmark (2)'!$A$28:$A$33</c:f>
              <c:strCache>
                <c:ptCount val="4"/>
                <c:pt idx="0">
                  <c:v>Kemudahan</c:v>
                </c:pt>
                <c:pt idx="1">
                  <c:v>Inovasi</c:v>
                </c:pt>
                <c:pt idx="2">
                  <c:v>Optimisme</c:v>
                </c:pt>
                <c:pt idx="3">
                  <c:v>Kemanfaatan</c:v>
                </c:pt>
              </c:strCache>
            </c:strRef>
          </c:cat>
          <c:val>
            <c:numRef>
              <c:f>'Benchmark (2)'!$G$28:$G$33</c:f>
              <c:numCache>
                <c:formatCode>General</c:formatCode>
                <c:ptCount val="6"/>
                <c:pt idx="0">
                  <c:v>0.94801980198019797</c:v>
                </c:pt>
                <c:pt idx="1">
                  <c:v>0.90950495049504942</c:v>
                </c:pt>
                <c:pt idx="2">
                  <c:v>0.90924092409240931</c:v>
                </c:pt>
                <c:pt idx="3">
                  <c:v>0.89434229137199428</c:v>
                </c:pt>
                <c:pt idx="4">
                  <c:v>0.8</c:v>
                </c:pt>
                <c:pt idx="5">
                  <c:v>0.89999999999999991</c:v>
                </c:pt>
              </c:numCache>
            </c:numRef>
          </c:val>
          <c:extLst>
            <c:ext xmlns:c16="http://schemas.microsoft.com/office/drawing/2014/chart" uri="{C3380CC4-5D6E-409C-BE32-E72D297353CC}">
              <c16:uniqueId val="{00000005-4415-4078-BA13-4B7C5E781211}"/>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 (2)'!$H$27</c:f>
              <c:strCache>
                <c:ptCount val="1"/>
                <c:pt idx="0">
                  <c:v>Mean</c:v>
                </c:pt>
              </c:strCache>
            </c:strRef>
          </c:tx>
          <c:spPr>
            <a:ln w="1905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Confidence_Intervals!$M$5:$M$10</c:f>
                <c:numCache>
                  <c:formatCode>General</c:formatCode>
                  <c:ptCount val="6"/>
                  <c:pt idx="0">
                    <c:v>0.33618242814371335</c:v>
                  </c:pt>
                  <c:pt idx="1">
                    <c:v>0.28209759831997516</c:v>
                  </c:pt>
                  <c:pt idx="2">
                    <c:v>0.36129246080441796</c:v>
                  </c:pt>
                  <c:pt idx="3">
                    <c:v>0.22094118938907903</c:v>
                  </c:pt>
                  <c:pt idx="4">
                    <c:v>0.32939710411236833</c:v>
                  </c:pt>
                  <c:pt idx="5">
                    <c:v>0.40417984174697019</c:v>
                  </c:pt>
                </c:numCache>
              </c:numRef>
            </c:plus>
            <c:minus>
              <c:numRef>
                <c:f>Confidence_Intervals!$M$5:$M$10</c:f>
                <c:numCache>
                  <c:formatCode>General</c:formatCode>
                  <c:ptCount val="6"/>
                  <c:pt idx="0">
                    <c:v>0.33618242814371335</c:v>
                  </c:pt>
                  <c:pt idx="1">
                    <c:v>0.28209759831997516</c:v>
                  </c:pt>
                  <c:pt idx="2">
                    <c:v>0.36129246080441796</c:v>
                  </c:pt>
                  <c:pt idx="3">
                    <c:v>0.22094118938907903</c:v>
                  </c:pt>
                  <c:pt idx="4">
                    <c:v>0.32939710411236833</c:v>
                  </c:pt>
                  <c:pt idx="5">
                    <c:v>0.40417984174697019</c:v>
                  </c:pt>
                </c:numCache>
              </c:numRef>
            </c:minus>
            <c:spPr>
              <a:ln w="25400"/>
            </c:spPr>
          </c:errBars>
          <c:cat>
            <c:strRef>
              <c:f>'Benchmark (2)'!$A$28:$A$33</c:f>
              <c:strCache>
                <c:ptCount val="4"/>
                <c:pt idx="0">
                  <c:v>Kemudahan</c:v>
                </c:pt>
                <c:pt idx="1">
                  <c:v>Inovasi</c:v>
                </c:pt>
                <c:pt idx="2">
                  <c:v>Optimisme</c:v>
                </c:pt>
                <c:pt idx="3">
                  <c:v>Kemanfaatan</c:v>
                </c:pt>
              </c:strCache>
            </c:strRef>
          </c:cat>
          <c:val>
            <c:numRef>
              <c:f>'Benchmark (2)'!$H$28:$H$33</c:f>
              <c:numCache>
                <c:formatCode>0.00</c:formatCode>
                <c:ptCount val="6"/>
                <c:pt idx="0">
                  <c:v>0.57336956521739135</c:v>
                </c:pt>
                <c:pt idx="1">
                  <c:v>0.97282608695652173</c:v>
                </c:pt>
                <c:pt idx="2">
                  <c:v>0.58695652173913049</c:v>
                </c:pt>
                <c:pt idx="3">
                  <c:v>0.70923913043478259</c:v>
                </c:pt>
                <c:pt idx="4">
                  <c:v>0.63043478260869568</c:v>
                </c:pt>
                <c:pt idx="5">
                  <c:v>0.97282608695652173</c:v>
                </c:pt>
              </c:numCache>
            </c:numRef>
          </c:val>
          <c:smooth val="0"/>
          <c:extLst>
            <c:ext xmlns:c16="http://schemas.microsoft.com/office/drawing/2014/chart" uri="{C3380CC4-5D6E-409C-BE32-E72D297353CC}">
              <c16:uniqueId val="{00000006-4415-4078-BA13-4B7C5E781211}"/>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de-DE">
                <a:solidFill>
                  <a:sysClr val="windowText" lastClr="000000"/>
                </a:solidFill>
              </a:rPr>
              <a:t>Importance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plus>
            <c:min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minus>
            <c:spPr>
              <a:noFill/>
              <a:ln w="12700" cap="flat" cmpd="sng" algn="ctr">
                <a:solidFill>
                  <a:schemeClr val="tx1"/>
                </a:solidFill>
                <a:round/>
              </a:ln>
              <a:effectLst/>
            </c:spPr>
          </c:errBars>
          <c:cat>
            <c:strRef>
              <c:f>KPI_Calculation!$Q$4:$Q$9</c:f>
              <c:strCache>
                <c:ptCount val="6"/>
                <c:pt idx="0">
                  <c:v>Daya tarik</c:v>
                </c:pt>
                <c:pt idx="1">
                  <c:v>Kejelasan</c:v>
                </c:pt>
                <c:pt idx="2">
                  <c:v>Efisiensi</c:v>
                </c:pt>
                <c:pt idx="3">
                  <c:v>Ketepatan</c:v>
                </c:pt>
                <c:pt idx="4">
                  <c:v>Stimulasi</c:v>
                </c:pt>
                <c:pt idx="5">
                  <c:v>Kebaruan</c:v>
                </c:pt>
              </c:strCache>
            </c:strRef>
          </c:cat>
          <c:val>
            <c:numRef>
              <c:f>KPI_Calculation!$R$4:$R$9</c:f>
              <c:numCache>
                <c:formatCode>0.00</c:formatCode>
                <c:ptCount val="6"/>
                <c:pt idx="0">
                  <c:v>5.6431372549019612</c:v>
                </c:pt>
                <c:pt idx="1">
                  <c:v>6.1490196078431376</c:v>
                </c:pt>
                <c:pt idx="2">
                  <c:v>6.43921568627451</c:v>
                </c:pt>
                <c:pt idx="3">
                  <c:v>6.223529411764706</c:v>
                </c:pt>
                <c:pt idx="4">
                  <c:v>5.0862745098039213</c:v>
                </c:pt>
                <c:pt idx="5">
                  <c:v>5.3215686274509801</c:v>
                </c:pt>
              </c:numCache>
            </c:numRef>
          </c:val>
          <c:extLst>
            <c:ext xmlns:c16="http://schemas.microsoft.com/office/drawing/2014/chart" uri="{C3380CC4-5D6E-409C-BE32-E72D297353CC}">
              <c16:uniqueId val="{00000000-FC48-4AA2-BE0C-0EB7731414B9}"/>
            </c:ext>
          </c:extLst>
        </c:ser>
        <c:dLbls>
          <c:showLegendKey val="0"/>
          <c:showVal val="0"/>
          <c:showCatName val="0"/>
          <c:showSerName val="0"/>
          <c:showPercent val="0"/>
          <c:showBubbleSize val="0"/>
        </c:dLbls>
        <c:gapWidth val="219"/>
        <c:overlap val="-27"/>
        <c:axId val="736522184"/>
        <c:axId val="736528416"/>
      </c:barChart>
      <c:catAx>
        <c:axId val="73652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36528416"/>
        <c:crosses val="autoZero"/>
        <c:auto val="0"/>
        <c:lblAlgn val="ctr"/>
        <c:lblOffset val="100"/>
        <c:noMultiLvlLbl val="0"/>
      </c:catAx>
      <c:valAx>
        <c:axId val="73652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652218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2286000</xdr:colOff>
      <xdr:row>0</xdr:row>
      <xdr:rowOff>99060</xdr:rowOff>
    </xdr:from>
    <xdr:to>
      <xdr:col>2</xdr:col>
      <xdr:colOff>845820</xdr:colOff>
      <xdr:row>0</xdr:row>
      <xdr:rowOff>632460</xdr:rowOff>
    </xdr:to>
    <xdr:pic>
      <xdr:nvPicPr>
        <xdr:cNvPr id="3" name="Graphic 2">
          <a:extLst>
            <a:ext uri="{FF2B5EF4-FFF2-40B4-BE49-F238E27FC236}">
              <a16:creationId xmlns:a16="http://schemas.microsoft.com/office/drawing/2014/main" id="{6436C665-6E69-4D29-9A30-9669EF8BEE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86000" y="9906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0</xdr:rowOff>
    </xdr:from>
    <xdr:to>
      <xdr:col>12</xdr:col>
      <xdr:colOff>19049</xdr:colOff>
      <xdr:row>58</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609598</xdr:colOff>
      <xdr:row>9</xdr:row>
      <xdr:rowOff>0</xdr:rowOff>
    </xdr:from>
    <xdr:to>
      <xdr:col>17</xdr:col>
      <xdr:colOff>609599</xdr:colOff>
      <xdr:row>22</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609599</xdr:colOff>
      <xdr:row>22</xdr:row>
      <xdr:rowOff>180975</xdr:rowOff>
    </xdr:from>
    <xdr:to>
      <xdr:col>17</xdr:col>
      <xdr:colOff>600075</xdr:colOff>
      <xdr:row>36</xdr:row>
      <xdr:rowOff>28575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43</xdr:row>
      <xdr:rowOff>1295400</xdr:rowOff>
    </xdr:from>
    <xdr:to>
      <xdr:col>18</xdr:col>
      <xdr:colOff>1</xdr:colOff>
      <xdr:row>58</xdr:row>
      <xdr:rowOff>1</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9</xdr:row>
      <xdr:rowOff>0</xdr:rowOff>
    </xdr:from>
    <xdr:to>
      <xdr:col>25</xdr:col>
      <xdr:colOff>485776</xdr:colOff>
      <xdr:row>22</xdr:row>
      <xdr:rowOff>47625</xdr:rowOff>
    </xdr:to>
    <xdr:graphicFrame macro="">
      <xdr:nvGraphicFramePr>
        <xdr:cNvPr id="5" name="Chart 4">
          <a:extLst>
            <a:ext uri="{FF2B5EF4-FFF2-40B4-BE49-F238E27FC236}">
              <a16:creationId xmlns:a16="http://schemas.microsoft.com/office/drawing/2014/main" id="{48EED82E-86EC-45C3-8CE3-5BCD20416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179070</xdr:rowOff>
    </xdr:from>
    <xdr:to>
      <xdr:col>11</xdr:col>
      <xdr:colOff>15240</xdr:colOff>
      <xdr:row>62</xdr:row>
      <xdr:rowOff>76200</xdr:rowOff>
    </xdr:to>
    <xdr:graphicFrame macro="">
      <xdr:nvGraphicFramePr>
        <xdr:cNvPr id="4" name="Chart 3">
          <a:extLst>
            <a:ext uri="{FF2B5EF4-FFF2-40B4-BE49-F238E27FC236}">
              <a16:creationId xmlns:a16="http://schemas.microsoft.com/office/drawing/2014/main" id="{3535CF03-C6A4-4B69-8BF1-BB117950F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9</xdr:row>
      <xdr:rowOff>176211</xdr:rowOff>
    </xdr:from>
    <xdr:to>
      <xdr:col>4</xdr:col>
      <xdr:colOff>704850</xdr:colOff>
      <xdr:row>23</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939801</xdr:colOff>
      <xdr:row>4</xdr:row>
      <xdr:rowOff>169861</xdr:rowOff>
    </xdr:from>
    <xdr:to>
      <xdr:col>14</xdr:col>
      <xdr:colOff>247651</xdr:colOff>
      <xdr:row>24</xdr:row>
      <xdr:rowOff>165100</xdr:rowOff>
    </xdr:to>
    <xdr:graphicFrame macro="">
      <xdr:nvGraphicFramePr>
        <xdr:cNvPr id="3" name="Chart 2">
          <a:extLst>
            <a:ext uri="{FF2B5EF4-FFF2-40B4-BE49-F238E27FC236}">
              <a16:creationId xmlns:a16="http://schemas.microsoft.com/office/drawing/2014/main" id="{253E9B32-0670-43B0-A529-2F0D00E01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9</xdr:row>
      <xdr:rowOff>176211</xdr:rowOff>
    </xdr:from>
    <xdr:to>
      <xdr:col>4</xdr:col>
      <xdr:colOff>704850</xdr:colOff>
      <xdr:row>23</xdr:row>
      <xdr:rowOff>19050</xdr:rowOff>
    </xdr:to>
    <xdr:graphicFrame macro="">
      <xdr:nvGraphicFramePr>
        <xdr:cNvPr id="2" name="Chart 1">
          <a:extLst>
            <a:ext uri="{FF2B5EF4-FFF2-40B4-BE49-F238E27FC236}">
              <a16:creationId xmlns:a16="http://schemas.microsoft.com/office/drawing/2014/main" id="{5DC91C07-6BD2-4A08-8F00-14B001759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939801</xdr:colOff>
      <xdr:row>4</xdr:row>
      <xdr:rowOff>169861</xdr:rowOff>
    </xdr:from>
    <xdr:to>
      <xdr:col>14</xdr:col>
      <xdr:colOff>247651</xdr:colOff>
      <xdr:row>24</xdr:row>
      <xdr:rowOff>165100</xdr:rowOff>
    </xdr:to>
    <xdr:graphicFrame macro="">
      <xdr:nvGraphicFramePr>
        <xdr:cNvPr id="3" name="Chart 2">
          <a:extLst>
            <a:ext uri="{FF2B5EF4-FFF2-40B4-BE49-F238E27FC236}">
              <a16:creationId xmlns:a16="http://schemas.microsoft.com/office/drawing/2014/main" id="{1F8D166A-4899-41BA-99EA-A2214A8E0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0</xdr:colOff>
      <xdr:row>10</xdr:row>
      <xdr:rowOff>91440</xdr:rowOff>
    </xdr:from>
    <xdr:to>
      <xdr:col>23</xdr:col>
      <xdr:colOff>15240</xdr:colOff>
      <xdr:row>30</xdr:row>
      <xdr:rowOff>114300</xdr:rowOff>
    </xdr:to>
    <xdr:graphicFrame macro="">
      <xdr:nvGraphicFramePr>
        <xdr:cNvPr id="3" name="Chart 2">
          <a:extLst>
            <a:ext uri="{FF2B5EF4-FFF2-40B4-BE49-F238E27FC236}">
              <a16:creationId xmlns:a16="http://schemas.microsoft.com/office/drawing/2014/main" id="{D02D68D3-601E-4DE4-B88D-C8AF73267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047AFB-3E13-4EB2-B30B-5372E7B0887A}" autoFormatId="16" applyNumberFormats="0" applyBorderFormats="0" applyFontFormats="0" applyPatternFormats="0" applyAlignmentFormats="0" applyWidthHeightFormats="0">
  <queryTableRefresh nextId="211">
    <queryTableFields count="20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21409F-405B-4CFC-AF65-FE290D1530EF}" name="Formulir_tanpa_judul" displayName="Formulir_tanpa_judul" ref="A1:GZ153" tableType="queryTable" totalsRowShown="0">
  <autoFilter ref="A1:GZ153" xr:uid="{E421409F-405B-4CFC-AF65-FE290D1530EF}"/>
  <tableColumns count="208">
    <tableColumn id="1" xr3:uid="{8E1D38DE-FDAF-46F0-BCF0-7B605C3252AD}" uniqueName="1" name="Timestamp" queryTableFieldId="1" dataDxfId="210"/>
    <tableColumn id="2" xr3:uid="{A04A1C15-D865-4AB5-941D-59C17A3D8C50}" uniqueName="2" name="Pernyataan Persetujuan_x000a_Dengan ini saya menyatakan bahwa:_x000a_Saya telah membaca dan memahami penjelasan mengenai tujuan dan prosedur penelitian. Saya menyadari bahwa partisipasi saya bersifat sukarela dan saya berhak untuk mengundurkan diri kapan saja tanpa k" queryTableFieldId="2" dataDxfId="209"/>
    <tableColumn id="3" xr3:uid="{AE5294C7-445F-444A-8635-8B48C68FDFFE}" uniqueName="3" name="Nama" queryTableFieldId="3" dataDxfId="208"/>
    <tableColumn id="4" xr3:uid="{752308F7-9DEE-43A1-A442-CE10AED9ECA0}" uniqueName="4" name="Jenis Kelamin" queryTableFieldId="4" dataDxfId="207"/>
    <tableColumn id="5" xr3:uid="{352DE86D-4BCA-4F16-8879-B7C772E0B1C5}" uniqueName="5" name="Desa" queryTableFieldId="5" dataDxfId="206"/>
    <tableColumn id="6" xr3:uid="{F350333C-E72C-4D31-A932-B077F658BF73}" uniqueName="6" name="Nomor HP" queryTableFieldId="6" dataDxfId="205"/>
    <tableColumn id="7" xr3:uid="{BE7ACC10-2933-4FDA-A76E-8A181C204022}" uniqueName="7" name="Umur" queryTableFieldId="7" dataDxfId="204"/>
    <tableColumn id="8" xr3:uid="{04874E3E-C2F8-4F21-B897-00C47565FC20}" uniqueName="8" name="Status di keluarga" queryTableFieldId="8" dataDxfId="203"/>
    <tableColumn id="9" xr3:uid="{330DB72A-EB1E-4C1A-9950-8E0CF2DD498F}" uniqueName="9" name="Pendidikan terakhir" queryTableFieldId="9" dataDxfId="202"/>
    <tableColumn id="10" xr3:uid="{F24C63EB-181F-4A4C-A1AF-A17887C3B46C}" uniqueName="10" name="Status kependudukan" queryTableFieldId="10" dataDxfId="201"/>
    <tableColumn id="11" xr3:uid="{926F1DD0-EA33-41A5-80F4-C0B5FF04FA85}" uniqueName="11" name="Profesi pekerjaan utama" queryTableFieldId="11" dataDxfId="200"/>
    <tableColumn id="12" xr3:uid="{AB2A822C-2E27-41D1-A206-D355F5F54F9C}" uniqueName="12" name="Pendapatan per bulan" queryTableFieldId="12" dataDxfId="199"/>
    <tableColumn id="13" xr3:uid="{4C711F74-0B06-4D7B-B32B-8C9075744C85}" uniqueName="13" name="Pengeluaran pulsa per bulan" queryTableFieldId="13" dataDxfId="198"/>
    <tableColumn id="14" xr3:uid="{D927140C-9C62-4D42-A6F5-D8270F696C7A}" uniqueName="14" name="Apakah anda memiliki HP?" queryTableFieldId="14" dataDxfId="197"/>
    <tableColumn id="15" xr3:uid="{61E98B5E-0D75-4A3A-9FC1-295B419521D5}" uniqueName="15" name="Berapa jumlah HP yang anda miliki?" queryTableFieldId="15" dataDxfId="196"/>
    <tableColumn id="16" xr3:uid="{0E0D8FE0-74FA-4BFA-AFB8-F958203366D2}" uniqueName="16" name="Berapa kali menggunakan HP dalam sehari?" queryTableFieldId="16" dataDxfId="195"/>
    <tableColumn id="17" xr3:uid="{C8218805-0D97-4D74-950A-F2C522C8C70C}" uniqueName="17" name="Berapa menit rata-rata menggunakan HP per hari?" queryTableFieldId="17" dataDxfId="194"/>
    <tableColumn id="18" xr3:uid="{495EE6B2-B3D9-42FF-81C0-DF9C3DA5A59C}" uniqueName="18" name="Untuk apa saja HP digunakan?" queryTableFieldId="18" dataDxfId="193"/>
    <tableColumn id="19" xr3:uid="{F38966D8-BDB3-41BB-ACA2-FFF2CBAEEFD4}" uniqueName="19" name="Apakah anda memiliki Smartphone?" queryTableFieldId="19" dataDxfId="192"/>
    <tableColumn id="20" xr3:uid="{EDE59800-984D-4735-ABDC-93AEC055F08F}" uniqueName="20" name="Berapa jumlah Smartphone yang anda miliki?" queryTableFieldId="20" dataDxfId="191"/>
    <tableColumn id="21" xr3:uid="{0DF20326-478B-49A0-B258-DA86B8BA870D}" uniqueName="21" name="Berapa kali menggunakan Smartphone dalam sehari?" queryTableFieldId="21" dataDxfId="190"/>
    <tableColumn id="22" xr3:uid="{11388BB6-8959-4C7E-94EA-CC94A62C1069}" uniqueName="22" name="Berapa menit rata-rata menggunakan Smartphone per hari?" queryTableFieldId="22" dataDxfId="189"/>
    <tableColumn id="23" xr3:uid="{EF454898-E11F-4510-A0EA-1956CD9C708F}" uniqueName="23" name="Untuk apa saja Smartphone digunakan?" queryTableFieldId="23" dataDxfId="188"/>
    <tableColumn id="24" xr3:uid="{6E1A4EBE-9151-41BB-9BB6-D5784AAF1DAA}" uniqueName="24" name="Apakah anda memiliki Tablet?" queryTableFieldId="24" dataDxfId="187"/>
    <tableColumn id="25" xr3:uid="{11685E40-6231-4E65-B03E-2A2007FA578C}" uniqueName="25" name="Berapa jumlah Tablet yang anda miliki?" queryTableFieldId="25" dataDxfId="186"/>
    <tableColumn id="26" xr3:uid="{0486E60A-C324-4459-99F8-D042767AD180}" uniqueName="26" name="Berapa kali menggunakan Tablet dalam sehari?" queryTableFieldId="26" dataDxfId="185"/>
    <tableColumn id="27" xr3:uid="{6496A070-EF5F-407F-8D86-720F9E5DA37E}" uniqueName="27" name="Berapa menit rata-rata menggunakan Tablet per hari?" queryTableFieldId="27" dataDxfId="184"/>
    <tableColumn id="28" xr3:uid="{D2630D48-4E2D-4B08-9CAA-8D3D54516FF0}" uniqueName="28" name="Untuk apa saja Tablet digunakan?" queryTableFieldId="28" dataDxfId="183"/>
    <tableColumn id="29" xr3:uid="{AE8763B7-8A23-4467-92BE-763D34DE4E48}" uniqueName="29" name="Apakah anda memiliki Komputer?" queryTableFieldId="29" dataDxfId="182"/>
    <tableColumn id="30" xr3:uid="{32C10A30-C3C3-40C1-B48A-2FD2A11C6681}" uniqueName="30" name="Berapa jumlah Komputer yang anda miliki?" queryTableFieldId="30" dataDxfId="181"/>
    <tableColumn id="31" xr3:uid="{657C5FC5-0E44-47B9-879E-AAE146250281}" uniqueName="31" name="Berapa kali menggunakan Komputer dalam sehari?" queryTableFieldId="31" dataDxfId="180"/>
    <tableColumn id="32" xr3:uid="{26A8701E-2542-40F2-ADC5-4DF82AE0042F}" uniqueName="32" name="Berapa menit rata-rata menggunakan Komputer per hari?" queryTableFieldId="32" dataDxfId="179"/>
    <tableColumn id="33" xr3:uid="{9314A12D-1C49-4B3F-8B04-9178A51A1AAA}" uniqueName="33" name="Untuk apa saja Komputer digunakan?" queryTableFieldId="33" dataDxfId="178"/>
    <tableColumn id="34" xr3:uid="{40D43E8C-A883-42D2-8065-6215BB7AF1D7}" uniqueName="34" name="Apakah anda memiliki Laptop" queryTableFieldId="34" dataDxfId="177"/>
    <tableColumn id="35" xr3:uid="{688828C5-D58F-4128-BF64-AE01ED5E9EF6}" uniqueName="35" name="Berapa jumlah Laptop yang anda miliki?" queryTableFieldId="35" dataDxfId="176"/>
    <tableColumn id="36" xr3:uid="{1FA0EFD4-BD2D-4427-82B6-469435CE9F58}" uniqueName="36" name="Berapa kali menggunakan Laptop dalam sehari?" queryTableFieldId="36" dataDxfId="175"/>
    <tableColumn id="37" xr3:uid="{8E8DC229-50BB-49AE-9259-18B4DF29FFC0}" uniqueName="37" name="Berapa menit rata-rata menggunakan Laptop per hari?" queryTableFieldId="37" dataDxfId="174"/>
    <tableColumn id="38" xr3:uid="{27E5ECC4-B1A1-462A-83E7-E682B3DC8D28}" uniqueName="38" name="Untuk apa saja Laptop digunakan?" queryTableFieldId="38" dataDxfId="173"/>
    <tableColumn id="39" xr3:uid="{C1E0EE1A-568C-4CE6-BBB0-B1436BDF354E}" uniqueName="39" name="Apakah anda memiliki Facebook?" queryTableFieldId="39" dataDxfId="172"/>
    <tableColumn id="40" xr3:uid="{55364915-F320-4E75-BBE5-EA060E9B9712}" uniqueName="40" name="Berapa kali menggunakan Facebook dalam sehari?" queryTableFieldId="40" dataDxfId="171"/>
    <tableColumn id="41" xr3:uid="{390EAA96-F500-495B-AC70-003D800108DB}" uniqueName="41" name="Berapa menit rata-rata menggunakan Facebook per hari?" queryTableFieldId="41" dataDxfId="170"/>
    <tableColumn id="42" xr3:uid="{B9AB411D-F2A7-4E92-9CD6-97340FF61093}" uniqueName="42" name="Untuk apa saja Facebook digunakan?" queryTableFieldId="42" dataDxfId="169"/>
    <tableColumn id="43" xr3:uid="{849D8E93-EF01-4795-B224-7D866EAE7005}" uniqueName="43" name="Apakah anda memiliki Twitter (X)?" queryTableFieldId="43" dataDxfId="168"/>
    <tableColumn id="44" xr3:uid="{611EF847-4924-4EE6-8C23-9B9011FC3E04}" uniqueName="44" name="Berapa kali menggunakan Twitter (X) dalam sehari?" queryTableFieldId="44" dataDxfId="167"/>
    <tableColumn id="45" xr3:uid="{E0CA7638-649B-4638-BDD8-4891FADC9F61}" uniqueName="45" name="Berapa menit rata-rata menggunakan Twitter (X) per hari?" queryTableFieldId="45" dataDxfId="166"/>
    <tableColumn id="46" xr3:uid="{55B12668-53C4-4172-A838-A3ED3DB5AC14}" uniqueName="46" name="Untuk apa saja Twitter (X) digunakan?" queryTableFieldId="46" dataDxfId="165"/>
    <tableColumn id="47" xr3:uid="{F79BF677-0D37-4B86-BB69-0C936B3EC5A9}" uniqueName="47" name="Apakah anda memiliki Instagram?" queryTableFieldId="47" dataDxfId="164"/>
    <tableColumn id="48" xr3:uid="{69EA5B52-107D-48AD-AA0D-7375966CF54C}" uniqueName="48" name="Berapa kali menggunakan Instagram dalam sehari?" queryTableFieldId="48" dataDxfId="163"/>
    <tableColumn id="49" xr3:uid="{306CE221-C18B-4D18-8FFD-6D90EA6C470A}" uniqueName="49" name="Berapa menit rata-rata menggunakan Instagram per hari?" queryTableFieldId="49" dataDxfId="162"/>
    <tableColumn id="50" xr3:uid="{1ABEE43D-5733-4D17-873F-C6C89CD589CD}" uniqueName="50" name="Untuk apa saja Instagram digunakan?" queryTableFieldId="50" dataDxfId="161"/>
    <tableColumn id="51" xr3:uid="{84B50578-EB65-43BF-AD29-D6C9558C568C}" uniqueName="51" name="Apakah anda memiliki Whatsapp" queryTableFieldId="51" dataDxfId="160"/>
    <tableColumn id="52" xr3:uid="{AC8AD711-6021-4D92-AFD2-23E21EADF8B7}" uniqueName="52" name="Berapa kali menggunakan Whatsapp dalam sehari?" queryTableFieldId="52" dataDxfId="159"/>
    <tableColumn id="53" xr3:uid="{7CA1C3C6-B47D-48D2-B402-061810EFD077}" uniqueName="53" name="Berapa menit rata-rata menggunakan Whatsapp per hari?" queryTableFieldId="53" dataDxfId="158"/>
    <tableColumn id="54" xr3:uid="{2ECFB23A-22DE-474B-A5A0-18ADFA33CF12}" uniqueName="54" name="Untuk apa saja Whatsapp digunakan?" queryTableFieldId="54" dataDxfId="157"/>
    <tableColumn id="55" xr3:uid="{83D0E45D-C09B-4995-9E47-B1762B4131C9}" uniqueName="55" name="Apakah anda memiliki Tiktok?" queryTableFieldId="55" dataDxfId="156"/>
    <tableColumn id="56" xr3:uid="{EDA770F1-F060-46A0-A1FC-E8E1015285C1}" uniqueName="56" name="Berapa kali menggunakan Tiktok dalam sehari?" queryTableFieldId="56" dataDxfId="155"/>
    <tableColumn id="57" xr3:uid="{D313A373-DA3C-4D3C-A408-6C9D133F858D}" uniqueName="57" name="Berapa menit rata-rata menggunakan Tiktok per hari?" queryTableFieldId="57" dataDxfId="154"/>
    <tableColumn id="58" xr3:uid="{2B73AC58-6E5A-4CB6-A476-E7D0233AA031}" uniqueName="58" name="Untuk apa saja Tiktok digunakan?" queryTableFieldId="58" dataDxfId="153"/>
    <tableColumn id="59" xr3:uid="{2970DB9C-D7C7-4836-815A-67851B6C0F53}" uniqueName="59" name="Apakah anda memiliki Youtube?" queryTableFieldId="59" dataDxfId="152"/>
    <tableColumn id="60" xr3:uid="{05545177-5259-4B0D-AE83-070B52C4812F}" uniqueName="60" name="Berapa kali menggunakan Youtube dalam sehari?" queryTableFieldId="60" dataDxfId="151"/>
    <tableColumn id="61" xr3:uid="{CD8EEC78-2168-4151-B33D-A6F5222D3978}" uniqueName="61" name="Berapa menit rata-rata menggunakan Youtube per hari?" queryTableFieldId="61" dataDxfId="150"/>
    <tableColumn id="62" xr3:uid="{58C99DD1-AB37-4BAF-A43F-1598553EEF82}" uniqueName="62" name="Untuk apa saja Youtube digunakan?" queryTableFieldId="62" dataDxfId="149"/>
    <tableColumn id="63" xr3:uid="{6ACD35C3-77BA-422F-B5B2-3C1509B55127}" uniqueName="63" name="Apakah anda memiliki Blog?" queryTableFieldId="63" dataDxfId="148"/>
    <tableColumn id="64" xr3:uid="{11400814-4D7C-439C-BB04-C3B43749CFA3}" uniqueName="64" name="Berapa kali menggunakan Blog dalam sehari?" queryTableFieldId="64" dataDxfId="147"/>
    <tableColumn id="65" xr3:uid="{76987289-F1BE-49B7-8D9B-5D64A0260A82}" uniqueName="65" name="Berapa menit rata-rata menggunakan Blog per hari?" queryTableFieldId="65" dataDxfId="146"/>
    <tableColumn id="66" xr3:uid="{C3ED4050-B704-406E-A9BD-D7A884482846}" uniqueName="66" name="Untuk apa saja Blog digunakan?" queryTableFieldId="66" dataDxfId="145"/>
    <tableColumn id="67" xr3:uid="{D247A57B-49E0-4A9C-9AFA-9D3AD4138382}" uniqueName="67" name="Apakah anda menggunakan Shopee?" queryTableFieldId="67" dataDxfId="144"/>
    <tableColumn id="68" xr3:uid="{814A274D-3913-44D0-BD64-342E9C3A87D2}" uniqueName="68" name="Berapa kali menggunakan Shopee dalam sehari?" queryTableFieldId="68" dataDxfId="143"/>
    <tableColumn id="69" xr3:uid="{DBC4CE76-FBB8-4AB9-92ED-169D1B58EED7}" uniqueName="69" name="Berapa menit rata-rata menggunakan Shopee per hari?" queryTableFieldId="69" dataDxfId="142"/>
    <tableColumn id="70" xr3:uid="{184F9AB8-BA4C-4001-AD38-63751583111B}" uniqueName="70" name="Untuk apa saja Shopee digunakan?" queryTableFieldId="70" dataDxfId="141"/>
    <tableColumn id="71" xr3:uid="{379915D2-6F77-44C3-BEC0-420B6675B158}" uniqueName="71" name="Apakah anda menggunakan Tokopedia?" queryTableFieldId="71" dataDxfId="140"/>
    <tableColumn id="72" xr3:uid="{F2EBDFF3-6B12-43E0-A5A0-ED134FC63033}" uniqueName="72" name="Berapa kali menggunakan Tokopedia dalam sehari?" queryTableFieldId="72" dataDxfId="139"/>
    <tableColumn id="73" xr3:uid="{37128F77-2624-47A6-AD41-830FFC94B711}" uniqueName="73" name="Berapa menit rata-rata menggunakan Tokopedia per hari?" queryTableFieldId="73" dataDxfId="138"/>
    <tableColumn id="74" xr3:uid="{003FC2FF-0E13-43A0-8E7C-837B9CEB87F7}" uniqueName="74" name="Untuk apa saja Tokopedia digunakan?" queryTableFieldId="74" dataDxfId="137"/>
    <tableColumn id="75" xr3:uid="{471DE079-A107-49AB-8E1B-86DF7D9E2EBC}" uniqueName="75" name="Apakah anda menggunakan Bukalapak?" queryTableFieldId="75" dataDxfId="136"/>
    <tableColumn id="76" xr3:uid="{CC0EFD98-ABE7-4E13-A5D1-361F4B1773B9}" uniqueName="76" name="Berapa kali menggunakan Bukalapak dalam sehari?" queryTableFieldId="76" dataDxfId="135"/>
    <tableColumn id="77" xr3:uid="{EC5064F4-E406-46DB-B26F-137D5BBF6EF1}" uniqueName="77" name="Berapa menit rata-rata menggunakan Bukalapak per hari?" queryTableFieldId="77" dataDxfId="134"/>
    <tableColumn id="78" xr3:uid="{5651C1F7-EFF9-46E4-9C61-665CE1F3F339}" uniqueName="78" name="Untuk apa saja Bukalapak digunakan?" queryTableFieldId="78" dataDxfId="133"/>
    <tableColumn id="79" xr3:uid="{3FC1B2C0-ABA7-4B43-B81A-1F784ADCFC92}" uniqueName="79" name="Apakah anda menggunakan Lazada?" queryTableFieldId="79" dataDxfId="132"/>
    <tableColumn id="80" xr3:uid="{5E72F3C0-8812-4D60-8737-80953C1E4F0B}" uniqueName="80" name="Berapa kali menggunakan Lazada dalam sehari?" queryTableFieldId="80" dataDxfId="131"/>
    <tableColumn id="81" xr3:uid="{86662B9C-217C-4CBB-BCCF-44A137A2C28C}" uniqueName="81" name="Berapa menit rata-rata menggunakan Lazada per hari?" queryTableFieldId="81" dataDxfId="130"/>
    <tableColumn id="82" xr3:uid="{8D38F23A-9D14-449D-AFF2-1792D98808B0}" uniqueName="82" name="Untuk apa saja Lazada digunakan?" queryTableFieldId="82" dataDxfId="129"/>
    <tableColumn id="83" xr3:uid="{3E9B56CB-FD50-46CC-8841-93B36638FA57}" uniqueName="83" name="Saya mencari informasi yang saya inginkan dari website/blog tertentu" queryTableFieldId="83" dataDxfId="128"/>
    <tableColumn id="84" xr3:uid="{FC76DBE1-FE64-4366-A725-58A3D0C9ADEA}" uniqueName="84" name="Saya memilih untuk PERCAYA pada informasi yang saya dapatkan dari website/blog tertentu" queryTableFieldId="84" dataDxfId="127"/>
    <tableColumn id="85" xr3:uid="{80456FFC-E227-4892-A46B-FDD1A4D4AB81}" uniqueName="85" name="Sebutkan website/blog yang sering anda kunjungi untuk mencari informasi" queryTableFieldId="85" dataDxfId="126"/>
    <tableColumn id="86" xr3:uid="{45B55923-FFE4-4A83-8170-2292FEF9F9CC}" uniqueName="86" name="Saya mencari informasi yang saya inginkan dari Facebook/Twitter (X)/Instagram/Tiktok" queryTableFieldId="86" dataDxfId="125"/>
    <tableColumn id="87" xr3:uid="{CD2D0514-2E33-4B93-BC1D-1F639459B5A5}" uniqueName="87" name="Saya memilih untuk PERCAYA pada informasi yang saya dapatkan dari  Facebook/Twitter (X)/Instagram/Tiktok" queryTableFieldId="87" dataDxfId="124"/>
    <tableColumn id="88" xr3:uid="{27E8AAEA-0D41-48D1-8589-B06A1B14A133}" uniqueName="88" name="Saya merasa bahwa informasi yang dimuat di  Facebook/Twitter (X)/Instagram/Tiktok  itu cocok untuk saya" queryTableFieldId="88" dataDxfId="123"/>
    <tableColumn id="89" xr3:uid="{D3EAF66B-CEFD-4D64-A1F7-D8195F8F6F40}" uniqueName="89" name="Sebutkan  Facebook/Twitter (X)/Instagram/Tiktok yang sering anda kunjungi untuk mencari informasi" queryTableFieldId="89" dataDxfId="122"/>
    <tableColumn id="90" xr3:uid="{3D3D0041-09C3-4B70-B20F-B4640FA434B2}" uniqueName="90" name="Saya mencari informasi yang saya inginkan dari Grup Whatsapp/sejenisnya tertentu" queryTableFieldId="90" dataDxfId="121"/>
    <tableColumn id="91" xr3:uid="{4F18E66F-929B-484F-94FE-874DB75DF8DE}" uniqueName="91" name="Saya memilih untuk PERCAYA pada informasi yang saya dapatkan dari Grup Whatsapp/sejenisnya tertentu" queryTableFieldId="91" dataDxfId="120"/>
    <tableColumn id="92" xr3:uid="{1C17FFCD-5C80-404C-8533-E95297319BA3}" uniqueName="92" name="Saya merasa bahwa informasi yang dimuat di Group Chat pilihan saya itu cocok untuk saya" queryTableFieldId="92" dataDxfId="119"/>
    <tableColumn id="93" xr3:uid="{CFD84A58-EE3D-4E6A-83E6-27BBFD88B978}" uniqueName="93" name="Sebutkan Grup Whatsapp/sejenisnya yang sering anda gunakan untuk mencari informasi" queryTableFieldId="93" dataDxfId="118"/>
    <tableColumn id="94" xr3:uid="{186E81F2-F630-4B80-8C87-6D2D5045EDF3}" uniqueName="94" name="Saya mencari informasi yang saya inginkan dari channel Youtube tertentu" queryTableFieldId="94" dataDxfId="117"/>
    <tableColumn id="95" xr3:uid="{4628F88B-0630-49F4-AA84-9B4D4D9E3FF9}" uniqueName="95" name="Saya memilih untuk PERCAYA pada informasi yang saya dapatkan dari channel Youtube tertentu" queryTableFieldId="95" dataDxfId="116"/>
    <tableColumn id="96" xr3:uid="{E895B9B1-BAE9-4348-ADBF-D4FF23DDEE9D}" uniqueName="96" name="Saya merasa bahwa informasi yang dimuat di channel Youtube pilihan saya itu cocok untuk saya" queryTableFieldId="96" dataDxfId="115"/>
    <tableColumn id="97" xr3:uid="{1CCA9164-5830-4D2E-8ADA-871E342A66AD}" uniqueName="97" name="Sebutkan Youtube yang sering anda kunjungi untuk mencari informasi" queryTableFieldId="97" dataDxfId="114"/>
    <tableColumn id="98" xr3:uid="{D4E3C17B-1FEF-418D-9ADA-924F81B477AB}" uniqueName="98" name="Saya menyukai penyampaian informasi dari website/blog tertentu" queryTableFieldId="98" dataDxfId="113"/>
    <tableColumn id="99" xr3:uid="{3E0A7CC5-8114-4957-AC14-43CD782640EF}" uniqueName="99" name="Saya merasa bahwa informasi yang saya dapatkan dari website/blog tertentu perlu untuk saya ketahui" queryTableFieldId="99" dataDxfId="112"/>
    <tableColumn id="100" xr3:uid="{60B53ADF-02CB-497F-82BE-591811164A01}" uniqueName="100" name="Saya merasa bahwa informasi yang saya dapatkan dari website/blog tertentu memuaskan keingintahuan saya" queryTableFieldId="100" dataDxfId="111"/>
    <tableColumn id="101" xr3:uid="{92F8B880-66BC-42BD-B439-5008C13F0CFB}" uniqueName="101" name="Saya merasa bahwa informasi yang dimuat di website/blog tertentu hanya bersifat hiburan dan tidak berisi informasi penting" queryTableFieldId="101" dataDxfId="110"/>
    <tableColumn id="102" xr3:uid="{9F5A31E4-A5B7-413B-9D9C-4E6DD65DC5CF}" uniqueName="102" name="Saya memahami akar permasalahan dari sebuah kasus yang dimuat di website/blog tertentu" queryTableFieldId="102" dataDxfId="109"/>
    <tableColumn id="103" xr3:uid="{034AF513-18E4-4800-9140-98CDC87A87E9}" uniqueName="103" name="Saya memahami solusi yang ditawarkan atas permasalahan yang dimuat di website/blog tertentu" queryTableFieldId="103" dataDxfId="108"/>
    <tableColumn id="104" xr3:uid="{92BD3C85-C17B-4AD0-87A5-BFD324DAC019}" uniqueName="104" name="Saya memikirkan setiap informasi yang saya dapatkan dari website/blog tertentu, dan saya tahu mana informasi yang benar/salah" queryTableFieldId="104" dataDxfId="107"/>
    <tableColumn id="105" xr3:uid="{D64FDB2B-B18E-41EF-BE7F-19D031807000}" uniqueName="105" name="Saya menyukai penyampaian informasi dari Facebook/Twitter (X)/Instagram/Tiktok tertentu" queryTableFieldId="105" dataDxfId="106"/>
    <tableColumn id="106" xr3:uid="{9C92F37F-21A8-4C7B-97FB-75B76AA6C050}" uniqueName="106" name="Saya merasa bahwa informasi yang saya dapatkan dari  Facebook/Twitter (X)/Instagram/Tiktok tertentu perlu untuk saya ketahui" queryTableFieldId="106" dataDxfId="105"/>
    <tableColumn id="107" xr3:uid="{D0A53985-4BDA-43C8-8B8D-11A2323BF37E}" uniqueName="107" name="Saya merasa bahwa informasi yang saya dapatkan dari  Facebook/Twitter (X)/Instagram/Tiktok tertentu memuaskan keingintahuan saya" queryTableFieldId="107" dataDxfId="104"/>
    <tableColumn id="108" xr3:uid="{41311A9F-6B79-4E28-BF8C-FCFD08636442}" uniqueName="108" name="Saya merasa bahwa informasi yang dimuat di  Facebook/Twitter (X)/Instagram/Tiktok tertentu hanya bersifat hiburan dan tidak berisi informasi penting" queryTableFieldId="108" dataDxfId="103"/>
    <tableColumn id="109" xr3:uid="{B27D6991-FC72-4130-9CAA-1E13BC545E7B}" uniqueName="109" name="Saya memahami akar permasalahan dari sebuah kasus yang dimuat di  Facebook/Twitter (X)/Instagram/Tiktok tertentu" queryTableFieldId="109" dataDxfId="102"/>
    <tableColumn id="110" xr3:uid="{61724823-6D21-47DE-8AC6-26C598F56732}" uniqueName="110" name="Saya memahami solusi yang ditawarkan atas permasalahan yang dimuat di  Facebook/Twitter (X)/Instagram/Tiktok tertentu" queryTableFieldId="110" dataDxfId="101"/>
    <tableColumn id="111" xr3:uid="{5C07FCE2-80D5-4886-BCF2-6350F8F6383A}" uniqueName="111" name="Saya memikirkan setiap informasi yang saya dapatkan dari  Facebook/Twitter (X)/Instagram/Tiktok tertentu, dan saya tahu mana informasi yang benar/salah" queryTableFieldId="111" dataDxfId="100"/>
    <tableColumn id="112" xr3:uid="{41B22EFE-DF35-4857-8EDF-DE8D206540B3}" uniqueName="112" name="Saya menyukai penyampaian informasi dari Grup Whatsapp/sejenisnya tertentu" queryTableFieldId="112" dataDxfId="99"/>
    <tableColumn id="113" xr3:uid="{CE0013F2-1093-433D-BD86-F1724ADD95C1}" uniqueName="113" name="Saya merasa bahwa informasi yang saya dapatkan dari Grup Whatsapp/sejenisnya tertentu perlu untuk saya ketahui" queryTableFieldId="113" dataDxfId="98"/>
    <tableColumn id="114" xr3:uid="{1423598A-6DCE-43E8-8676-E3D76CCDB0CB}" uniqueName="114" name="Saya merasa bahwa informasi yang saya dapatkan dari Grup Whatsapp/sejenisnya tertentu memuaskan keingintahuan saya" queryTableFieldId="114" dataDxfId="97"/>
    <tableColumn id="115" xr3:uid="{A301F8C6-91E7-4AA5-8887-9B13A2B3C513}" uniqueName="115" name="Saya merasa bahwa informasi yang dimuat di Grup Whatsapp/sejenisnya tertentu hanya bersifat hiburan dan tidak berisi informasi penting" queryTableFieldId="115" dataDxfId="96"/>
    <tableColumn id="116" xr3:uid="{FF18A507-A53B-4D3F-A9DD-46B317F6DF37}" uniqueName="116" name="Saya memahami akar permasalahan dari sebuah kasus yang dimuat di Grup Whatsapp/sejenisnya tertentu" queryTableFieldId="116" dataDxfId="95"/>
    <tableColumn id="117" xr3:uid="{2F4001E1-BB02-4DF3-AF07-5C2E62ED6632}" uniqueName="117" name="Saya memahami solusi yang ditawarkan atas permasalahan yang dimuat di Grup Whatsapp/sejenisnya tertentu" queryTableFieldId="117" dataDxfId="94"/>
    <tableColumn id="118" xr3:uid="{BF5982C0-9D9B-4F12-84DB-64479AAB5049}" uniqueName="118" name="Saya memikirkan setiap informasi yang saya dapatkan dari Grup Whatsapp/sejenisnya tertentu, dan saya tahu mana informasi yang benar/salah" queryTableFieldId="118" dataDxfId="93"/>
    <tableColumn id="119" xr3:uid="{4EBBFBAC-D189-4652-A8DC-E9C90DF50430}" uniqueName="119" name="Saya menyukai penyampaian informasi dari channel Youtube tertentu" queryTableFieldId="119" dataDxfId="92"/>
    <tableColumn id="120" xr3:uid="{E1E457CD-CFB9-4E3A-9853-46118478764E}" uniqueName="120" name="Saya merasa bahwa informasi yang saya dapatkan dari channel Youtube tertentu perlu untuk saya ketahui" queryTableFieldId="120" dataDxfId="91"/>
    <tableColumn id="121" xr3:uid="{94EAE1F2-B066-4CBB-8F2A-B0B735FBC129}" uniqueName="121" name="Saya merasa bahwa informasi yang saya dapatkan dari channel Youtube tertentu memuaskan keingintahuan saya" queryTableFieldId="121" dataDxfId="90"/>
    <tableColumn id="122" xr3:uid="{1AE87133-9379-4909-9E3E-741EB3B0458E}" uniqueName="122" name="Saya merasa bahwa informasi yang saya dapatkan dari channel Youtube tertentu memuaskan keingintahuan saya2" queryTableFieldId="122" dataDxfId="89"/>
    <tableColumn id="123" xr3:uid="{3454EDAE-AFC5-4D94-8FB5-C1B56AB15434}" uniqueName="123" name="Saya memahami akar permasalahan dari sebuah kasus yang dimuat di channel Youtube tertentu" queryTableFieldId="123" dataDxfId="88"/>
    <tableColumn id="124" xr3:uid="{43F97B9B-CD73-4A40-AA2E-4751B17EA5BA}" uniqueName="124" name="Saya memahami solusi yang ditawarkan atas permasalahan yang dimuat di channel Youtube tertentu" queryTableFieldId="124" dataDxfId="87"/>
    <tableColumn id="125" xr3:uid="{919B13B2-A15A-476A-BDF5-7BEF92924EFD}" uniqueName="125" name="Saya memikirkan setiap informasi yang saya dapatkan dari channel Youtube, dan saya tahu mana informasi yang benar/salah" queryTableFieldId="125" dataDxfId="86"/>
    <tableColumn id="126" xr3:uid="{EEF4EBBB-9A80-480C-A027-1DA631763641}" uniqueName="126" name="Saya mencoba mencari tahu alasan dan kebenaran dari setiap informasi yang saya dapat dari website/blog tertentu" queryTableFieldId="126" dataDxfId="85"/>
    <tableColumn id="127" xr3:uid="{E2294C75-C6F5-44AD-99DA-110E99876ABF}" uniqueName="127" name="Saya membandingkan dan mencocokkan informasi yang saya dapat dari website/blog tertentu dengan website /blog lain" queryTableFieldId="127" dataDxfId="84"/>
    <tableColumn id="128" xr3:uid="{E9B236E6-1E4A-4123-B852-390F1B2F2A9B}" uniqueName="128" name="Saya merasa puas dengan informasi yang saya dapatkan dari website/blog tertentu" queryTableFieldId="128" dataDxfId="83"/>
    <tableColumn id="129" xr3:uid="{1DDF65D2-4FDB-484B-AFF8-B6EF803FBC1F}" uniqueName="129" name="Sebutkan website/blog yang sering anda gunakan untuk mengecek kebenaran Informasi" queryTableFieldId="129" dataDxfId="82"/>
    <tableColumn id="130" xr3:uid="{39FFEAB6-3176-4FDB-BB6D-C902EB25FABF}" uniqueName="130" name="Saya mencoba mencari tahu alasan dan kebenaran dari setiap informasi yang saya dapat dari Facebook/Twitter (X)/Instagram/Tiktok tertentu" queryTableFieldId="130" dataDxfId="81"/>
    <tableColumn id="131" xr3:uid="{F97609FD-2BC9-46C0-BB31-73B5310B43AF}" uniqueName="131" name="Saya membandingkan dan mencocokkan informasi yang saya dapat dari  Facebook/Twitter (X)/Instagram/Tiktok tertentu dengan sumber lain" queryTableFieldId="131" dataDxfId="80"/>
    <tableColumn id="132" xr3:uid="{0841D909-D0F9-4266-8E02-DE3FFFBCE6C8}" uniqueName="132" name="Saya merasa puas dengan informasi yang saya dapatkan dari  Facebook/Twitter (X)/Instagram/Tiktok tertentu" queryTableFieldId="132" dataDxfId="79"/>
    <tableColumn id="133" xr3:uid="{70704BE6-93CD-4A44-8371-9842621FE778}" uniqueName="133" name="Sebutkan  Facebook/Twitter (X)/Instagram/Tiktok yang sering anda gunakan untuk mengecek kebenaran Informasi" queryTableFieldId="133" dataDxfId="78"/>
    <tableColumn id="134" xr3:uid="{37669342-73F1-4936-BEFB-9A16F564E1F3}" uniqueName="134" name="Saya mencoba mencari tahu alasan dan kebenaran dari setiap informasi yang saya dapat dari Grup Whatsapp/sejenisnya tertentu" queryTableFieldId="134" dataDxfId="77"/>
    <tableColumn id="135" xr3:uid="{958B0FA7-AF00-47EC-9E28-93F2E0454957}" uniqueName="135" name="Saya membandingkan dan mencocokkan informasi yang saya dapat dari Grup Whatsapp/sejenisnya tertentu dengan Grup Whatsapp/sejenisnya yang lain" queryTableFieldId="135" dataDxfId="76"/>
    <tableColumn id="136" xr3:uid="{FD85D9BF-80C0-41C4-AFEC-151EEEB613C4}" uniqueName="136" name="Saya merasa puas dengan informasi yang saya dapatkan dari Grup Whatsapp/sejenisnya tertentu" queryTableFieldId="136" dataDxfId="75"/>
    <tableColumn id="137" xr3:uid="{276A982C-76CA-40EF-8241-8B3FA3EF818D}" uniqueName="137" name="Sebutkan Grup Whatsapp/sejenisnya yang sering anda gunakan untuk mengecek kebenaran Informasi" queryTableFieldId="137" dataDxfId="74"/>
    <tableColumn id="138" xr3:uid="{8B380E6D-46A2-40E2-9484-6FF2F36C55A7}" uniqueName="138" name="Saya mencoba mencari tahu alasan dan kebenaran dari setiap informasi yang saya dapat dari channel Youtube tertentu" queryTableFieldId="138" dataDxfId="73"/>
    <tableColumn id="139" xr3:uid="{4427663D-1689-44EB-BE82-D708D0091016}" uniqueName="139" name="Saya membandingkan dan mencocokkan informasi yang saya dapat dari channel Youtube tertentu dengan channel Youtube" queryTableFieldId="139" dataDxfId="72"/>
    <tableColumn id="140" xr3:uid="{9DE5BE9D-EDDE-42E8-A092-D0F006579761}" uniqueName="140" name="Saya merasa puas dengan informasi yang saya dapatkan dari website/blog tertentu3" queryTableFieldId="140" dataDxfId="71"/>
    <tableColumn id="141" xr3:uid="{CC8C9713-EF99-4A88-ADE3-EAD85B90C912}" uniqueName="141" name="Sebutkan channel Youtube yang sering anda gunakan untuk mengecek kebenaran Informasi" queryTableFieldId="141" dataDxfId="70"/>
    <tableColumn id="142" xr3:uid="{A4DE2610-155B-4AB3-AD82-6699836EA788}" uniqueName="142" name="Saya membagikan informasi yang saya dapatkan dari website/blog lain di website/blog saya." queryTableFieldId="142" dataDxfId="69"/>
    <tableColumn id="143" xr3:uid="{5E1EF12D-EF89-4A7B-8BC0-CC991C1E66ED}" uniqueName="143" name="Saya membagikan informasi yang saya dapatkan dari Facebook/Twitter (X)/Instagram/Tiktok di website/blog saya." queryTableFieldId="143" dataDxfId="68"/>
    <tableColumn id="144" xr3:uid="{F9016A3D-311D-42BD-A266-B47C7A07525E}" uniqueName="144" name="Saya membagikan informasi yang saya dapatkan dari Grup Whatsapp/sejenisnya di website/blog saya." queryTableFieldId="144" dataDxfId="67"/>
    <tableColumn id="145" xr3:uid="{71EBEF8B-5D17-4684-92DC-E28FFC45F6C6}" uniqueName="145" name="Saya membagikan informasi yang saya dapatkan dari channel Youtube  di website/blog saya." queryTableFieldId="145" dataDxfId="66"/>
    <tableColumn id="146" xr3:uid="{BB62E9BA-AEC9-466E-9C10-74582763C639}" uniqueName="146" name="Saya membagikan informasi yang saya dapatkan dari website/blog di akun  Facebook/Twitter (X)/Instagram/Tiktok saya." queryTableFieldId="146" dataDxfId="65"/>
    <tableColumn id="147" xr3:uid="{30D39B8D-8D3B-48E4-A12D-4404E94508C8}" uniqueName="147" name="Saya membagikan informasi yang saya dapatkan dari  Facebook/Twitter (X)/Instagram/Tiktok lain di  Facebook/Twitter (X)/Instagram/Tiktok saya." queryTableFieldId="147" dataDxfId="64"/>
    <tableColumn id="148" xr3:uid="{3ECBA46F-7606-4789-B68D-B2F8D67D9AF4}" uniqueName="148" name="Saya membagikan informasi yang saya dapatkan dari Grup Whatsapp/sejenisnya di  Facebook/Twitter (X)/Instagram/Tiktok saya" queryTableFieldId="148" dataDxfId="63"/>
    <tableColumn id="149" xr3:uid="{C857361F-21C8-40D2-9701-7BFC777000D1}" uniqueName="149" name="Saya membagikan informasi yang saya dapatkan dari channel Youtube di  Facebook/Twitter (X)/Instagram/Tiktok saya." queryTableFieldId="149" dataDxfId="62"/>
    <tableColumn id="150" xr3:uid="{2DBA9EF2-EF87-42ED-AEBE-C27318C57E38}" uniqueName="150" name="Saya membagikan informasi yang saya dapatkan dari website/blog di Grup Whatsapp/sejenisnya saya." queryTableFieldId="150" dataDxfId="61"/>
    <tableColumn id="151" xr3:uid="{534E4943-0F14-4C03-BBF1-106F8402A348}" uniqueName="151" name="Saya membagikan informasi yang saya dapatkan dari  Facebook/Twitter (X)/Instagram/Tiktok di Grup Whatsapp/sejenisnya." queryTableFieldId="151" dataDxfId="60"/>
    <tableColumn id="152" xr3:uid="{87EEA05E-4536-4BEC-ABF2-D7BF6373684A}" uniqueName="152" name="Saya membagikan informasi yang saya dapatkan dari salah satu Grup Whatsapp ke Grup Whatsapp lain." queryTableFieldId="152" dataDxfId="59"/>
    <tableColumn id="153" xr3:uid="{22F130CE-538B-4634-94C5-B2B17D4D254C}" uniqueName="153" name="Saya membagikan informasi yang saya dapatkan dari channel Youtube  ke Grup Whatsapp saya." queryTableFieldId="153" dataDxfId="58"/>
    <tableColumn id="154" xr3:uid="{5FE21B6D-E1E9-4B4B-9067-EB6551653775}" uniqueName="154" name="Saya membagikan informasi yang saya dapatkan dari website/blog lain di channel Youtube saya." queryTableFieldId="154" dataDxfId="57"/>
    <tableColumn id="155" xr3:uid="{C2BD656A-52EB-4DE2-9CCE-D5142FB9EAB6}" uniqueName="155" name="Saya membagikan informasi yang saya dapatkan dari  Facebook/Twitter (X)/Instagram/Tiktok di channel Youtube saya." queryTableFieldId="155" dataDxfId="56"/>
    <tableColumn id="156" xr3:uid="{1E63E26C-8BFA-4E1C-833A-29B2D1361EAD}" uniqueName="156" name="Saya membagikan informasi yang saya dapatkan dari Grup Whatsapp di channel Youtube saya." queryTableFieldId="156" dataDxfId="55"/>
    <tableColumn id="157" xr3:uid="{F1DA0AA4-8999-40F4-9ABB-E3B3D9824724}" uniqueName="157" name="Saya membagikan informasi yang saya dapatkan dari channel Youtube lain di channel Youtube saya." queryTableFieldId="157" dataDxfId="54"/>
    <tableColumn id="158" xr3:uid="{C5823CD6-029D-4B93-BFD9-35577EE8EE17}" uniqueName="158" name="Saya membuat tulisan berisi informasi penting untuk diunggah/upload di website/blog saya" queryTableFieldId="158" dataDxfId="53"/>
    <tableColumn id="159" xr3:uid="{8AEEA886-D19D-4852-BC7E-C4646B248976}" uniqueName="159" name="Saya membuat gambar/video berisi informasi penting untuk diunggah/upload di website/blog saya" queryTableFieldId="159" dataDxfId="52"/>
    <tableColumn id="160" xr3:uid="{809452EB-3E5E-411D-9760-E432D59CF9F6}" uniqueName="160" name="Saya membuat tulisan berisi informasi penting untuk diunggah/upload di akun  Facebook/Twitter (X)/Instagram/Tiktok saya" queryTableFieldId="160" dataDxfId="51"/>
    <tableColumn id="161" xr3:uid="{DE344DFC-C73B-417A-A3D9-486746DCE3F0}" uniqueName="161" name="Saya membuat gambar/video berisi informasi penting untuk diunggah/upload di  Facebook/Twitter (X)/Instagram/Tiktok saya" queryTableFieldId="161" dataDxfId="50"/>
    <tableColumn id="162" xr3:uid="{5FE7BBC1-D153-475D-A3BD-0BF2941F0466}" uniqueName="162" name="Saya membuat tulisan berisi informasi penting untuk diunggah/upload di Grup Whatsapp saya" queryTableFieldId="162" dataDxfId="49"/>
    <tableColumn id="163" xr3:uid="{F904356E-80FF-4C99-AF59-FECCDDC54B8F}" uniqueName="163" name="Saya membuat gambar/video berisi informasi penting untuk diunggah/upload di Grup Whatsapp saya" queryTableFieldId="163" dataDxfId="48"/>
    <tableColumn id="164" xr3:uid="{08443E60-4CB9-4AD4-9D23-99D92FD423B0}" uniqueName="164" name="Saya membuat gambar/video berisi informasi penting untuk diunggah/upload di channel Youtube saya" queryTableFieldId="164" dataDxfId="47"/>
    <tableColumn id="165" xr3:uid="{396D8948-4578-400E-A179-F73160B72AE9}" uniqueName="165" name="Saya mengetahui sanksi penyebaran berita palsu/HOAX secara hukum" queryTableFieldId="165" dataDxfId="46"/>
    <tableColumn id="166" xr3:uid="{F5C3CDC1-F91A-4E4D-B93B-7F30E468D480}" uniqueName="166" name="Saya dapat mempertanggungjawabkan setiap informasi yang saya sebarkan" queryTableFieldId="166" dataDxfId="45"/>
    <tableColumn id="167" xr3:uid="{49B68FCD-1B81-4E6D-BB76-CFCB35B4B6C8}" uniqueName="167" name="Saya merasa aplikasi PRA Digital mudah untuk digunakan." queryTableFieldId="167" dataDxfId="44"/>
    <tableColumn id="168" xr3:uid="{40F08058-8086-434B-9CBB-D6EEF5CD1587}" uniqueName="168" name="Saya tidak kesulitan memahami fungsi-fungsi dalam aplikasi PRA Digital." queryTableFieldId="168" dataDxfId="43"/>
    <tableColumn id="169" xr3:uid="{A7818220-898E-44FC-B159-19A22D589C5B}" uniqueName="169" name="Saya termasuk orang yang tidak tertarik pada teknologi baru." queryTableFieldId="169" dataDxfId="42"/>
    <tableColumn id="170" xr3:uid="{14094088-2E7B-4CE9-853B-12005ABD4BC4}" uniqueName="170" name="Saya sulit mempelajari penggunaan aplikasi ini dengan cepat." queryTableFieldId="170" dataDxfId="41"/>
    <tableColumn id="171" xr3:uid="{BD64F31C-0748-4042-832A-F15CFCA7E55E}" uniqueName="171" name="Saya tidak percaya teknologi digital dapat meningkatkan kualitas perencanaan pembangunan desa." queryTableFieldId="171" dataDxfId="40"/>
    <tableColumn id="172" xr3:uid="{ACD7ADD6-5F0A-4F87-8A39-83D39C7EFBCE}" uniqueName="172" name="Saya yakin bahwa teknologi seperti aplikasi PRA Digital dapat mendorong kolaborasi yang asyik antarpemuda." queryTableFieldId="172" dataDxfId="39"/>
    <tableColumn id="173" xr3:uid="{0176405D-6D9E-48A9-80EA-C85E35AC5D7B}" uniqueName="173" name="Saya merasa penggunaan aplikasi PRA Digital membuat musyawarah menjadi lebih menarik dan menyenangkan." queryTableFieldId="173" dataDxfId="38"/>
    <tableColumn id="174" xr3:uid="{6E18B315-C92F-4B9A-8E1B-ED415CBF25A0}" uniqueName="174" name="Aplikasi ini dapat diprediksi membantu pengambilan keputusan berbasis data." queryTableFieldId="174" dataDxfId="37"/>
    <tableColumn id="175" xr3:uid="{D6B23428-6625-41AC-9573-E4940D091970}" uniqueName="175" name="Penggunaan aplikasi PRA Digital tidak mempercepat proses diskusi dalam musyawarah." queryTableFieldId="175" dataDxfId="36"/>
    <tableColumn id="176" xr3:uid="{D7E7C7C6-971A-4FFD-BA37-E1C01F9F6764}" uniqueName="176" name="Saya tidak senang mencoba teknologi baru untuk mendukung pembangunan desa." queryTableFieldId="176" dataDxfId="35"/>
    <tableColumn id="177" xr3:uid="{C58D6A4C-3EA3-4DF9-9C64-3960E8D25B11}" uniqueName="177" name="Aplikasi PRA Digital mendukung saya menyampaikan aspirasi dengan lebih jelas" queryTableFieldId="177" dataDxfId="34"/>
    <tableColumn id="178" xr3:uid="{BFB3CF8E-850E-46D3-81D5-8ACD8747137C}" uniqueName="178" name="Saya menilai bahwa aplikasi PRA Digital ini secara keseluruhan bukan merupakan aplikasi yang baik dan tidak layak digunakan dalam perencanaan pembangunan desa." queryTableFieldId="178" dataDxfId="33"/>
    <tableColumn id="179" xr3:uid="{9BBBE7CA-9A06-4D9B-AE41-8B2F18ACA934}" uniqueName="179" name="Aplikasi PRA Digital terasa sederhana dalam pengoperasiannya." queryTableFieldId="179" dataDxfId="32"/>
    <tableColumn id="180" xr3:uid="{F90218D9-2724-49CF-AFA4-A60D0D700C8C}" uniqueName="180" name="Menggunakan aplikasi PRA Digital ini merupakan pengalaman yang menyenangkan dan saya menyukainya. " queryTableFieldId="180" dataDxfId="31"/>
    <tableColumn id="181" xr3:uid="{218082F6-7F13-49BC-8DE5-54ADB55B1381}" uniqueName="181" name="Saya merasa perlu untuk menjadi pelopor terdepan dalam memanfaatkan teknologi di desa saya." queryTableFieldId="181" dataDxfId="30"/>
    <tableColumn id="182" xr3:uid="{BF7EE1B2-9D0F-481E-ABED-2231B0EF6EAD}" uniqueName="182" name="Saya merasa nyaman saat menggunakan aplikasi PRA Digital." queryTableFieldId="182" dataDxfId="29"/>
    <tableColumn id="183" xr3:uid="{3F52CD03-E2E1-4761-8E63-04D8EB0EA2AA}" uniqueName="183" name="Saya tidak merasa aman ketika menggunakan aplikasi PRA Digital untuk menyampaikan pendapat dan mengikuti diskusi perencanaan desa." queryTableFieldId="183" dataDxfId="28"/>
    <tableColumn id="184" xr3:uid="{0346653C-1A3F-42FB-A594-2A9839B45905}" uniqueName="184" name="Saya tidak merasa termotivasi menggunakan teknologi dalam proses musyawarah desa." queryTableFieldId="184" dataDxfId="27"/>
    <tableColumn id="185" xr3:uid="{B2456717-6514-430A-B177-9E9B92E3D6AB}" uniqueName="185" name="Informasi yang tersedia di aplikasi ini tidak memenuhi ekspektasi dan tidak relevan dengan kebutuhan desa." queryTableFieldId="185" dataDxfId="26"/>
    <tableColumn id="186" xr3:uid="{37B3AC7E-328F-4251-B2C8-B0BF420EB2F4}" uniqueName="186" name="Saya merasa lebih mudah didengar melalui penggunaan aplikasi PRA Digital." queryTableFieldId="186" dataDxfId="25"/>
    <tableColumn id="187" xr3:uid="{4EEC0053-461C-486D-9DA2-2B18CC176F48}" uniqueName="187" name="Petunjuk penggunaan aplikasi PRA Digital tidak jelas dan sulit dimengerti." queryTableFieldId="187" dataDxfId="24"/>
    <tableColumn id="188" xr3:uid="{B6A1BCCD-0364-4FE5-8192-85F5F99AD4B4}" uniqueName="188" name="Aplikasi PRA Digital praktis digunakan untuk meningkatkan efektivitas partisipasi saya dalam forum desa." queryTableFieldId="188" dataDxfId="23"/>
    <tableColumn id="189" xr3:uid="{52140E57-9EE8-4301-9D9F-E65C228B9A3A}" uniqueName="189" name="Data yang dikumpulkan melalui aplikasi ini berantakan dan tidak berguna untuk perencanaan pembangunan desa." queryTableFieldId="189" dataDxfId="22"/>
    <tableColumn id="190" xr3:uid="{DE4B4B85-DA80-4545-9148-843ACE5D1978}" uniqueName="190" name="Tampilan aplikasi PRA Digital tidak atraktif dan sulit dipahami." queryTableFieldId="190" dataDxfId="21"/>
    <tableColumn id="191" xr3:uid="{818D27DB-A940-467F-AAC3-55A4CF31C7F3}" uniqueName="191" name="Aplikasi PRA Digital sulit digunakan oleh orang tanpa latar belakang teknologi." queryTableFieldId="191" dataDxfId="20"/>
    <tableColumn id="192" xr3:uid="{E81F073B-26B3-486B-BA6C-155ED17148AA}" uniqueName="192" name="Saya percaya bahwa teknologi inovatif seperti PRA Digital dapat mendorong perubahan positif." queryTableFieldId="192" dataDxfId="19"/>
    <tableColumn id="193" xr3:uid="{7BF04266-B4B1-49B2-8612-CE984574EB4A}" uniqueName="193" name="Saya merasa terdorong untuk mengikuti forum musyawarah setelah menggunakan aplikasi PRA digital." queryTableFieldId="193" dataDxfId="18"/>
    <tableColumn id="194" xr3:uid="{9F1E578E-C583-43CB-99CF-11618132B6B9}" uniqueName="194" name="Saya merasa kehadiran saya dalam diskusi lebih bermakna setelah adanya platform digital." queryTableFieldId="194" dataDxfId="17"/>
    <tableColumn id="195" xr3:uid="{8BD67CCD-6DDD-487E-A4ED-411A6035D801}" uniqueName="195" name="Saya lebih bersemangat untuk terlibat dalam diskusi setelah menggunakan aplikasi PRA digital." queryTableFieldId="195" dataDxfId="16"/>
    <tableColumn id="196" xr3:uid="{585FFA67-51A3-4044-832D-C95447574DD0}" uniqueName="196" name="Aplikasi digital membuat saya merasa memiliki peran dalam proses perencanaan desa." queryTableFieldId="196" dataDxfId="15"/>
    <tableColumn id="197" xr3:uid="{0C9471C9-2488-4A64-8166-85F17F4F2450}" uniqueName="197" name="Saya merasa memiliki kesempatan yang sama dengan peserta lain untuk berbicara dalam forum diskusi." queryTableFieldId="197" dataDxfId="14"/>
    <tableColumn id="198" xr3:uid="{1CB61FD8-6038-418A-8A20-38E27C6EC100}" uniqueName="198" name="Aplikasi PRA digital memberikan ruang yang setara bagi semua pemuda untuk menyampaikan pendapat." queryTableFieldId="198" dataDxfId="13"/>
    <tableColumn id="199" xr3:uid="{12B7EA7D-1A26-46BC-BF3B-6CD4621192EB}" uniqueName="199" name="Tidak ada kelompok yang mendominasi diskusi dalam forum digital." queryTableFieldId="199" dataDxfId="12"/>
    <tableColumn id="200" xr3:uid="{4CD941BD-EDEF-4DD1-8778-9F455A619A38}" uniqueName="200" name="Saya merasa suara saya dianggap penting dalam forum digital yang difasilitasi oleh aplikasi PRA." queryTableFieldId="200" dataDxfId="11"/>
    <tableColumn id="201" xr3:uid="{B89534AE-FDC5-42CC-8175-C25193CB3488}" uniqueName="201" name="Saya merasa bebas menyampaikan pendapat dalam forum digital PRA." queryTableFieldId="201" dataDxfId="10"/>
    <tableColumn id="202" xr3:uid="{DABC146C-0C84-47D0-9EE8-484C41D07327}" uniqueName="202" name="Saya merasa nyaman untuk mengungkapkan gagasan saya di aplikasi PRA." queryTableFieldId="202" dataDxfId="9"/>
    <tableColumn id="203" xr3:uid="{73AC167E-EF05-4997-B9C8-DBD920B250F3}" uniqueName="203" name="Saya dapat menyampaikan kritik atau masukan secara terbuka melalui aplikasi." queryTableFieldId="203" dataDxfId="8"/>
    <tableColumn id="204" xr3:uid="{8B2CEE6B-072A-4CA8-B23C-AEEBFBB2ECA7}" uniqueName="204" name="Forum diskusi digital mendorong saya untuk berpendapat lebih aktif dibanding sebelumnya." queryTableFieldId="204" dataDxfId="7"/>
    <tableColumn id="205" xr3:uid="{AADAF249-680F-43D9-9B2D-B3B2A1B4DB16}" uniqueName="205" name="Saya diberi kesempatan untuk terlibat dalam penyusunan rencana pembangunan desa." queryTableFieldId="205" dataDxfId="6"/>
    <tableColumn id="206" xr3:uid="{222997AA-034B-4461-8AEB-98AF769A4CB3}" uniqueName="206" name="Aplikasi PRA digital memudahkan saya bekerja sama dengan peserta lain dalam merumuskan tindak lanjut." queryTableFieldId="206" dataDxfId="5"/>
    <tableColumn id="207" xr3:uid="{C0A181EE-6D4A-4173-9CE3-4AF4171F4557}" uniqueName="207" name="Saya merasa kontribusi saya digunakan dalam menyusun hasil akhir diskusi." queryTableFieldId="207" dataDxfId="4"/>
    <tableColumn id="208" xr3:uid="{49A9E654-8100-42EB-8031-C9761961F1F5}" uniqueName="208" name="Saya merasa lebih terlibat dalam proses pengambilan keputusan setelah forum digital dibanding sebelumnya." queryTableFieldId="208"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3B3F05-053D-4C4E-80B9-CCCCFB899E06}" name="DB" displayName="DB" ref="A2:HB48" totalsRowShown="0" headerRowCellStyle="Normal" dataCellStyle="Normal">
  <autoFilter ref="A2:HB48" xr:uid="{473B3F05-053D-4C4E-80B9-CCCCFB899E06}"/>
  <sortState xmlns:xlrd2="http://schemas.microsoft.com/office/spreadsheetml/2017/richdata2" ref="A3:HB103">
    <sortCondition ref="A2:A103"/>
  </sortState>
  <tableColumns count="210">
    <tableColumn id="1" xr3:uid="{42C62011-8835-4350-9304-A4141BEEAB67}" name="Timestamp" dataCellStyle="Normal"/>
    <tableColumn id="2" xr3:uid="{718DD510-070E-4944-886C-FA4A36924C88}" name="Pernyataan Persetujuan_x000a_Dengan ini saya menyatakan bahwa:_x000a_Saya telah membaca dan memahami penjelasan mengenai tujuan dan prosedur penelitian. Saya menyadari bahwa partisipasi saya bersifat sukarela dan saya berhak untuk mengundurkan diri kapan saja tanpa k" dataCellStyle="Normal"/>
    <tableColumn id="3" xr3:uid="{0E192A2C-32C4-4306-8586-1D21756877F3}" name="Nama" dataCellStyle="Normal"/>
    <tableColumn id="4" xr3:uid="{516A50B1-227C-45A7-85C7-4B5C3D8E6A8D}" name="Jenis Kelamin" dataCellStyle="Normal"/>
    <tableColumn id="5" xr3:uid="{89549E7D-4D87-4968-AB75-61F51BCE2BBE}" name="Desa" dataCellStyle="Normal"/>
    <tableColumn id="6" xr3:uid="{4AD69CEA-5446-4B42-A9D0-549C81B5B67C}" name="Nomor HP" dataCellStyle="Normal"/>
    <tableColumn id="7" xr3:uid="{4B43F86D-13B0-420B-9083-C72F361CD1FC}" name="Umur" dataCellStyle="Normal"/>
    <tableColumn id="8" xr3:uid="{D384396B-6549-4A49-9407-C232D5D016AD}" name="Status di keluarga" dataCellStyle="Normal"/>
    <tableColumn id="9" xr3:uid="{99121455-BB8C-41BD-8B3F-C0F47700813A}" name="Pendidikan terakhir" dataCellStyle="Normal"/>
    <tableColumn id="10" xr3:uid="{8E39C57C-AF4A-45C0-99D7-8A3ADE085023}" name="Status kependudukan" dataCellStyle="Normal"/>
    <tableColumn id="11" xr3:uid="{7BC36576-C080-4900-96B9-E387E78A1F71}" name="Profesi pekerjaan utama" dataCellStyle="Normal"/>
    <tableColumn id="12" xr3:uid="{BDAE894C-7422-4637-BE42-9D2AD1FFBDA1}" name="Pendapatan per bulan" dataCellStyle="Normal"/>
    <tableColumn id="13" xr3:uid="{9E5C23D3-4D02-45E5-B73A-912C7696A8ED}" name="Pengeluaran pulsa per bulan" dataCellStyle="Normal"/>
    <tableColumn id="14" xr3:uid="{04C2A22F-AAB3-4A4B-B8A0-2456147CBC3C}" name="Apakah anda memiliki HP?" dataCellStyle="Normal"/>
    <tableColumn id="15" xr3:uid="{13DA5204-4C50-439B-8CD8-BD3C5087AB55}" name="Berapa jumlah HP yang anda miliki?" dataCellStyle="Normal"/>
    <tableColumn id="16" xr3:uid="{F127D9F6-84F1-422A-B9EF-255B48EC351F}" name="Berapa kali menggunakan HP dalam sehari?" dataCellStyle="Normal"/>
    <tableColumn id="17" xr3:uid="{B0B05A74-3A1E-437A-A356-86E42E397FFC}" name="Berapa menit rata-rata menggunakan HP per hari?" dataCellStyle="Normal"/>
    <tableColumn id="18" xr3:uid="{0E563CCF-35F4-4F64-B152-DCD31F7FF4AF}" name="Untuk apa saja HP digunakan?" dataCellStyle="Normal"/>
    <tableColumn id="19" xr3:uid="{481CCDF3-845B-4AC3-9042-651587EAE927}" name="Apakah anda memiliki Smartphone?" dataCellStyle="Normal"/>
    <tableColumn id="20" xr3:uid="{6BB6A452-6C4F-4EF6-B62A-1AAD35B82A9F}" name="Berapa jumlah Smartphone yang anda miliki?" dataCellStyle="Normal"/>
    <tableColumn id="21" xr3:uid="{33ED6084-DD99-47BC-92AC-CE34C7ED7670}" name="Berapa kali menggunakan Smartphone dalam sehari?" dataCellStyle="Normal"/>
    <tableColumn id="22" xr3:uid="{1CB9F169-7A87-471E-9606-236F0A8D8AA9}" name="Berapa menit rata-rata menggunakan Smartphone per hari?" dataCellStyle="Normal"/>
    <tableColumn id="23" xr3:uid="{05FD5086-7D27-488F-8C3E-51ED5D0059CE}" name="Untuk apa saja Smartphone digunakan?" dataCellStyle="Normal"/>
    <tableColumn id="24" xr3:uid="{7C4442D2-36E1-4310-BFE1-FDA419797460}" name="Apakah anda memiliki Tablet?" dataCellStyle="Normal"/>
    <tableColumn id="25" xr3:uid="{3E56CDD4-35D2-4C15-9FF2-EE35CFBB1988}" name="Berapa jumlah Tablet yang anda miliki?" dataCellStyle="Normal"/>
    <tableColumn id="26" xr3:uid="{1A98913F-76CC-47F5-AF8F-8858FAB5E528}" name="Berapa kali menggunakan Tablet dalam sehari?" dataCellStyle="Normal"/>
    <tableColumn id="27" xr3:uid="{042B019F-5063-476A-8212-80181E55C768}" name="Berapa menit rata-rata menggunakan Tablet per hari?" dataCellStyle="Normal"/>
    <tableColumn id="28" xr3:uid="{301291B0-3BCA-4A8F-B624-EBE270333A86}" name="Untuk apa saja Tablet digunakan?" dataCellStyle="Normal"/>
    <tableColumn id="29" xr3:uid="{4D4561A4-ED6D-457D-8459-BC1786C28EC2}" name="Apakah anda memiliki Komputer?" dataCellStyle="Normal"/>
    <tableColumn id="30" xr3:uid="{11A3AFE0-DEAE-44F0-A3BF-6FF7663CA9A7}" name="Berapa jumlah Komputer yang anda miliki?" dataCellStyle="Normal"/>
    <tableColumn id="31" xr3:uid="{6B10B79F-0799-4FEA-BC91-10DBEDF5E58C}" name="Berapa kali menggunakan Komputer dalam sehari?" dataCellStyle="Normal"/>
    <tableColumn id="32" xr3:uid="{4170EC9B-132A-4E68-A5A6-960E51ED90C0}" name="Berapa menit rata-rata menggunakan Komputer per hari?" dataCellStyle="Normal"/>
    <tableColumn id="33" xr3:uid="{1A0F6EEC-B508-4292-85B8-A384F82CE97A}" name="Untuk apa saja Komputer digunakan?" dataCellStyle="Normal"/>
    <tableColumn id="34" xr3:uid="{4D408259-0365-438C-80B7-9E8382D5CD37}" name="Apakah anda memiliki Laptop" dataCellStyle="Normal"/>
    <tableColumn id="35" xr3:uid="{9FE7D5AF-89EB-4E7F-906D-73B65227C963}" name="Berapa jumlah Laptop yang anda miliki?" dataCellStyle="Normal"/>
    <tableColumn id="36" xr3:uid="{6B85B473-45B3-4502-AEBC-23E113747FA3}" name="Berapa kali menggunakan Laptop dalam sehari?" dataCellStyle="Normal"/>
    <tableColumn id="37" xr3:uid="{A9DE5EFD-732F-479E-A542-8E4C4460EA61}" name="Berapa menit rata-rata menggunakan Laptop per hari?" dataCellStyle="Normal"/>
    <tableColumn id="38" xr3:uid="{E3C6FDEC-0AC3-49B9-B649-E3366B81D530}" name="Untuk apa saja Laptop digunakan?" dataCellStyle="Normal"/>
    <tableColumn id="39" xr3:uid="{1296441D-C00B-4AD4-B0BA-CDA8DBFA1420}" name="Apakah anda memiliki Facebook?" dataCellStyle="Normal"/>
    <tableColumn id="40" xr3:uid="{AC6DC217-9C6E-4E08-BEA3-FB4BF14F9E19}" name="Berapa kali menggunakan Facebook dalam sehari?" dataCellStyle="Normal"/>
    <tableColumn id="41" xr3:uid="{F614BE19-9EAE-43FC-832D-BD40683CA4F6}" name="Berapa menit rata-rata menggunakan Facebook per hari?" dataCellStyle="Normal"/>
    <tableColumn id="42" xr3:uid="{028A984C-8521-454A-BAE2-D62ADFB54D99}" name="Untuk apa saja Facebook digunakan?" dataCellStyle="Normal"/>
    <tableColumn id="43" xr3:uid="{AAEB1B58-3241-44F3-B263-207D12B94629}" name="Apakah anda memiliki Twitter (X)?" dataCellStyle="Normal"/>
    <tableColumn id="44" xr3:uid="{A7252B98-875F-48C8-AEC0-0DB81D37E7CF}" name="Berapa kali menggunakan Twitter (X) dalam sehari?" dataCellStyle="Normal"/>
    <tableColumn id="45" xr3:uid="{0E8186C9-C738-466B-95AA-D02BA48C8428}" name="Berapa menit rata-rata menggunakan Twitter (X) per hari?" dataCellStyle="Normal"/>
    <tableColumn id="46" xr3:uid="{44BA8635-D89A-4092-B741-0927BA14ABBD}" name="Untuk apa saja Twitter (X) digunakan?" dataCellStyle="Normal"/>
    <tableColumn id="47" xr3:uid="{3C6E7BBC-E368-468D-93DF-CA5CDDC00011}" name="Apakah anda memiliki Instagram?" dataCellStyle="Normal"/>
    <tableColumn id="48" xr3:uid="{BF520750-0B90-4FE3-9E6E-8A898FCFF3AE}" name="Berapa kali menggunakan Instagram dalam sehari?" dataCellStyle="Normal"/>
    <tableColumn id="49" xr3:uid="{E0532882-464C-4800-9806-6AAE424FEBF3}" name="Berapa menit rata-rata menggunakan Instagram per hari?" dataCellStyle="Normal"/>
    <tableColumn id="50" xr3:uid="{E9E62273-DE1F-4865-BA98-7789A6F41C33}" name="Untuk apa saja Instagram digunakan?" dataCellStyle="Normal"/>
    <tableColumn id="51" xr3:uid="{D2710F01-8D5A-4654-BC40-DF469313782D}" name="Apakah anda memiliki Whatsapp" dataCellStyle="Normal"/>
    <tableColumn id="52" xr3:uid="{C3B3EFBA-0F21-475D-8956-02541F9F2CC5}" name="Berapa kali menggunakan Whatsapp dalam sehari?" dataCellStyle="Normal"/>
    <tableColumn id="53" xr3:uid="{E7825534-B8DC-4E6C-BCDC-025DCE86B27D}" name="Berapa menit rata-rata menggunakan Whatsapp per hari?" dataCellStyle="Normal"/>
    <tableColumn id="54" xr3:uid="{2665023A-895B-48A4-A743-E24280F61F66}" name="Untuk apa saja Whatsapp digunakan?" dataCellStyle="Normal"/>
    <tableColumn id="55" xr3:uid="{D8765685-131D-4154-89C4-8C70FAA38067}" name="Apakah anda memiliki Tiktok?" dataCellStyle="Normal"/>
    <tableColumn id="56" xr3:uid="{474EB768-30CB-40B0-BA24-798BC145A23A}" name="Berapa kali menggunakan Tiktok dalam sehari?" dataCellStyle="Normal"/>
    <tableColumn id="57" xr3:uid="{45EA79B6-4C73-495A-AECC-86C6F6DE07BD}" name="Berapa menit rata-rata menggunakan Tiktok per hari?" dataCellStyle="Normal"/>
    <tableColumn id="58" xr3:uid="{3444BD17-AF3D-4E68-9A6F-F34F5F3F7175}" name="Untuk apa saja Tiktok digunakan?" dataCellStyle="Normal"/>
    <tableColumn id="59" xr3:uid="{20CCA1F0-8E35-407A-9F86-C860C90DE0AD}" name="Apakah anda memiliki Youtube?" dataCellStyle="Normal"/>
    <tableColumn id="60" xr3:uid="{8DEB9420-10EB-45AE-A599-3B3D6BD7427A}" name="Berapa kali menggunakan Youtube dalam sehari?" dataCellStyle="Normal"/>
    <tableColumn id="61" xr3:uid="{F741047B-F814-476F-A98A-DA9F0506A9FE}" name="Berapa menit rata-rata menggunakan Youtube per hari?" dataCellStyle="Normal"/>
    <tableColumn id="62" xr3:uid="{5F398948-C219-4603-BF8A-FA2C75440C4A}" name="Untuk apa saja Youtube digunakan?" dataCellStyle="Normal"/>
    <tableColumn id="63" xr3:uid="{27ED331D-7FDB-4FBB-9BA6-17EE9115108A}" name="Apakah anda memiliki Blog?" dataCellStyle="Normal"/>
    <tableColumn id="64" xr3:uid="{9469429B-B35B-4660-AB76-287B2C8DF817}" name="Berapa kali menggunakan Blog dalam sehari?" dataCellStyle="Normal"/>
    <tableColumn id="65" xr3:uid="{5AFFCE62-A93E-40D6-8C31-1E61AFA25671}" name="Berapa menit rata-rata menggunakan Blog per hari?" dataCellStyle="Normal"/>
    <tableColumn id="66" xr3:uid="{C3EB5CC5-752E-4E1E-8F4C-5A3610665204}" name="Untuk apa saja Blog digunakan?" dataCellStyle="Normal"/>
    <tableColumn id="67" xr3:uid="{6B14607F-26F0-467B-99FE-EEA5138E465E}" name="Apakah anda menggunakan Shopee?" dataCellStyle="Normal"/>
    <tableColumn id="68" xr3:uid="{67D0EFCD-92F2-4DA2-B942-9D66893154EC}" name="Berapa kali menggunakan Shopee dalam sehari?" dataCellStyle="Normal"/>
    <tableColumn id="69" xr3:uid="{3F013BCE-89AE-4BD6-8E5F-C23E4C4CB2F9}" name="Berapa menit rata-rata menggunakan Shopee per hari?" dataCellStyle="Normal"/>
    <tableColumn id="70" xr3:uid="{5C9D4D3B-8AAA-42F9-86D7-BA28B45166F6}" name="Untuk apa saja Shopee digunakan?" dataCellStyle="Normal"/>
    <tableColumn id="71" xr3:uid="{8A7F99DC-55BE-4A35-BA50-876482162A33}" name="Apakah anda menggunakan Tokopedia?" dataCellStyle="Normal"/>
    <tableColumn id="72" xr3:uid="{4F59CD10-5ECE-4E93-A98E-908D7C2CA1C1}" name="Berapa kali menggunakan Tokopedia dalam sehari?" dataCellStyle="Normal"/>
    <tableColumn id="73" xr3:uid="{6146D31B-AD97-4F17-9C9B-EE12A3CB26CC}" name="Berapa menit rata-rata menggunakan Tokopedia per hari?" dataCellStyle="Normal"/>
    <tableColumn id="74" xr3:uid="{D74B9F10-6754-4D5E-9975-86C845B0F2A5}" name="Untuk apa saja Tokopedia digunakan?" dataCellStyle="Normal"/>
    <tableColumn id="75" xr3:uid="{0AA41974-1EB1-412D-BCA3-9A580FD16F6F}" name="Apakah anda menggunakan Bukalapak?" dataCellStyle="Normal"/>
    <tableColumn id="76" xr3:uid="{800C1E2A-9DE9-4051-B171-DA6DA87F141D}" name="Berapa kali menggunakan Bukalapak dalam sehari?" dataCellStyle="Normal"/>
    <tableColumn id="77" xr3:uid="{08DBF9CE-649A-4AD7-AB3A-3514E43921B8}" name="Berapa menit rata-rata menggunakan Bukalapak per hari?" dataCellStyle="Normal"/>
    <tableColumn id="78" xr3:uid="{E7058C70-3B3D-48E6-8602-A2375F201DB8}" name="Untuk apa saja Bukalapak digunakan?" dataCellStyle="Normal"/>
    <tableColumn id="79" xr3:uid="{4A86A251-F44F-4193-8F19-596FC4E9A009}" name="Apakah anda menggunakan Lazada?" dataCellStyle="Normal"/>
    <tableColumn id="80" xr3:uid="{5218CD24-9711-4385-AA75-5FDDF95CCFF8}" name="Berapa kali menggunakan Lazada dalam sehari?" dataCellStyle="Normal"/>
    <tableColumn id="81" xr3:uid="{272687CA-474C-40C7-9CB4-B10883A05C6F}" name="Berapa menit rata-rata menggunakan Lazada per hari?" dataCellStyle="Normal"/>
    <tableColumn id="82" xr3:uid="{17C6F63A-AF73-4544-A285-F288522AF4B4}" name="Untuk apa saja Lazada digunakan?" dataCellStyle="Normal"/>
    <tableColumn id="83" xr3:uid="{10242658-29DB-46C9-928A-BC206A964C71}" name="Saya mencari informasi yang saya inginkan dari website/blog tertentu" dataCellStyle="Normal"/>
    <tableColumn id="84" xr3:uid="{E1AF168F-24D4-4AC6-9AB1-5277540509D2}" name="Saya memilih untuk PERCAYA pada informasi yang saya dapatkan dari website/blog tertentu" dataCellStyle="Normal"/>
    <tableColumn id="85" xr3:uid="{0CAF26F7-DDE1-4CAF-A008-D8C248571D80}" name="Sebutkan website/blog yang sering anda kunjungi untuk mencari informasi" dataCellStyle="Normal"/>
    <tableColumn id="86" xr3:uid="{60B2140B-957F-4B1A-B0CE-3646D699BFC4}" name="Saya mencari informasi yang saya inginkan dari Facebook/Twitter (X)/Instagram/Tiktok" dataCellStyle="Normal"/>
    <tableColumn id="87" xr3:uid="{67ABAF9B-B207-42C1-83D0-E17843B53AF2}" name="Saya memilih untuk PERCAYA pada informasi yang saya dapatkan dari  Facebook/Twitter (X)/Instagram/Tiktok" dataCellStyle="Normal"/>
    <tableColumn id="88" xr3:uid="{83C18F64-C220-4400-8537-B8C6F051744B}" name="Saya merasa bahwa informasi yang dimuat di  Facebook/Twitter (X)/Instagram/Tiktok  itu cocok untuk saya" dataCellStyle="Normal"/>
    <tableColumn id="89" xr3:uid="{A27B24AB-BCC0-4C70-BB4D-C52BFAC86D64}" name="Sebutkan  Facebook/Twitter (X)/Instagram/Tiktok yang sering anda kunjungi untuk mencari informasi" dataCellStyle="Normal"/>
    <tableColumn id="90" xr3:uid="{6D6A7480-7F00-45C9-9E77-F70594FD2E71}" name="Saya mencari informasi yang saya inginkan dari Grup Whatsapp/sejenisnya tertentu" dataCellStyle="Normal"/>
    <tableColumn id="91" xr3:uid="{3C399B43-C95C-4726-BB86-A35BADDD61AC}" name="Saya memilih untuk PERCAYA pada informasi yang saya dapatkan dari Grup Whatsapp/sejenisnya tertentu" dataCellStyle="Normal"/>
    <tableColumn id="92" xr3:uid="{1039AD92-AD49-4639-9B91-E6D80138EE1C}" name="Saya merasa bahwa informasi yang dimuat di Group Chat pilihan saya itu cocok untuk saya" dataCellStyle="Normal"/>
    <tableColumn id="93" xr3:uid="{88A67C79-4D15-43D1-84CD-2FD3C0D405B5}" name="Sebutkan Grup Whatsapp/sejenisnya yang sering anda gunakan untuk mencari informasi" dataCellStyle="Normal"/>
    <tableColumn id="94" xr3:uid="{758BC869-3AD5-4894-A67F-B0D4732ABC67}" name="Saya mencari informasi yang saya inginkan dari channel Youtube tertentu" dataCellStyle="Normal"/>
    <tableColumn id="95" xr3:uid="{280A26FB-3153-42D0-8883-F463757F2786}" name="Saya memilih untuk PERCAYA pada informasi yang saya dapatkan dari channel Youtube tertentu" dataCellStyle="Normal"/>
    <tableColumn id="96" xr3:uid="{72B28611-3B52-4432-AF21-01E94122E3FA}" name="Saya merasa bahwa informasi yang dimuat di channel Youtube pilihan saya itu cocok untuk saya" dataCellStyle="Normal"/>
    <tableColumn id="97" xr3:uid="{8005CF8C-83E5-4BED-A1DF-0CB1433FEA67}" name="Sebutkan Youtube yang sering anda kunjungi untuk mencari informasi" dataCellStyle="Normal"/>
    <tableColumn id="98" xr3:uid="{302AF74F-1706-4F41-B692-882CE666DDE6}" name="Saya menyukai penyampaian informasi dari website/blog tertentu" dataCellStyle="Normal"/>
    <tableColumn id="99" xr3:uid="{BD3882C9-57CC-4AB4-A3B2-7832B8AF8110}" name="Saya merasa bahwa informasi yang saya dapatkan dari website/blog tertentu perlu untuk saya ketahui" dataCellStyle="Normal"/>
    <tableColumn id="100" xr3:uid="{CA8A890D-E3AB-4411-9CD0-385BC3E82A00}" name="Saya merasa bahwa informasi yang saya dapatkan dari website/blog tertentu memuaskan keingintahuan saya" dataCellStyle="Normal"/>
    <tableColumn id="101" xr3:uid="{C3EA02C0-C513-44F2-9C48-DF706539CA72}" name="Saya merasa bahwa informasi yang dimuat di website/blog tertentu hanya bersifat hiburan dan tidak berisi informasi penting" dataCellStyle="Normal"/>
    <tableColumn id="102" xr3:uid="{6765A623-4F81-49E8-80E1-797622BDDFC2}" name="Saya memahami akar permasalahan dari sebuah kasus yang dimuat di website/blog tertentu" dataCellStyle="Normal"/>
    <tableColumn id="103" xr3:uid="{FE35B3CB-694E-4ACC-B377-7A520103F37F}" name="Saya memahami solusi yang ditawarkan atas permasalahan yang dimuat di website/blog tertentu" dataCellStyle="Normal"/>
    <tableColumn id="104" xr3:uid="{4BBB8A5B-2289-4EA1-A24D-1D494C4E9FA9}" name="Saya memikirkan setiap informasi yang saya dapatkan dari website/blog tertentu, dan saya tahu mana informasi yang benar/salah" dataCellStyle="Normal"/>
    <tableColumn id="105" xr3:uid="{DC313F11-7130-4CD1-891B-2204CFD37936}" name="Saya menyukai penyampaian informasi dari Facebook/Twitter (X)/Instagram/Tiktok tertentu" dataCellStyle="Normal"/>
    <tableColumn id="106" xr3:uid="{F80B473B-39B7-4950-8830-DB0AFB32BCF2}" name="Saya merasa bahwa informasi yang saya dapatkan dari  Facebook/Twitter (X)/Instagram/Tiktok tertentu perlu untuk saya ketahui" dataCellStyle="Normal"/>
    <tableColumn id="107" xr3:uid="{5BCB8844-B36A-4F8C-8A8C-86166F981EDD}" name="Saya merasa bahwa informasi yang saya dapatkan dari  Facebook/Twitter (X)/Instagram/Tiktok tertentu memuaskan keingintahuan saya" dataCellStyle="Normal"/>
    <tableColumn id="108" xr3:uid="{FB0AE968-E1BC-44F4-97AD-33E8AF353B13}" name="Saya merasa bahwa informasi yang dimuat di  Facebook/Twitter (X)/Instagram/Tiktok tertentu hanya bersifat hiburan dan tidak berisi informasi penting" dataCellStyle="Normal"/>
    <tableColumn id="109" xr3:uid="{D8129A05-967E-49F4-B3ED-3FCE22F34501}" name="Saya memahami akar permasalahan dari sebuah kasus yang dimuat di  Facebook/Twitter (X)/Instagram/Tiktok tertentu" dataCellStyle="Normal"/>
    <tableColumn id="110" xr3:uid="{D433E225-B479-45CB-BBB5-E2F06064E911}" name="Saya memahami solusi yang ditawarkan atas permasalahan yang dimuat di  Facebook/Twitter (X)/Instagram/Tiktok tertentu" dataCellStyle="Normal"/>
    <tableColumn id="111" xr3:uid="{ED673272-9AF0-4A08-A8E2-71CB6CF2C021}" name="Saya memikirkan setiap informasi yang saya dapatkan dari  Facebook/Twitter (X)/Instagram/Tiktok tertentu, dan saya tahu mana informasi yang benar/salah" dataCellStyle="Normal"/>
    <tableColumn id="112" xr3:uid="{FC5C29FE-2E11-4F7C-AD8C-E9E0FD52C7D6}" name="Saya menyukai penyampaian informasi dari Grup Whatsapp/sejenisnya tertentu" dataCellStyle="Normal"/>
    <tableColumn id="113" xr3:uid="{FB174BC5-B489-4228-B890-97580652FBD9}" name="Saya merasa bahwa informasi yang saya dapatkan dari Grup Whatsapp/sejenisnya tertentu perlu untuk saya ketahui" dataCellStyle="Normal"/>
    <tableColumn id="114" xr3:uid="{88AD2334-93EA-48B5-832F-2563AAFED2C4}" name="Saya merasa bahwa informasi yang saya dapatkan dari Grup Whatsapp/sejenisnya tertentu memuaskan keingintahuan saya" dataCellStyle="Normal"/>
    <tableColumn id="115" xr3:uid="{0C9691F1-4A4A-437A-8420-DE5E45319648}" name="Saya merasa bahwa informasi yang dimuat di Grup Whatsapp/sejenisnya tertentu hanya bersifat hiburan dan tidak berisi informasi penting" dataCellStyle="Normal"/>
    <tableColumn id="116" xr3:uid="{001F0D15-F0CC-4842-B048-0F965DD9AB1D}" name="Saya memahami akar permasalahan dari sebuah kasus yang dimuat di Grup Whatsapp/sejenisnya tertentu" dataCellStyle="Normal"/>
    <tableColumn id="117" xr3:uid="{7718E79E-7CA6-4746-B0ED-2C958A391FA8}" name="Saya memahami solusi yang ditawarkan atas permasalahan yang dimuat di Grup Whatsapp/sejenisnya tertentu" dataCellStyle="Normal"/>
    <tableColumn id="118" xr3:uid="{AB68A1C3-D079-4269-943E-DE04987B7532}" name="Saya memikirkan setiap informasi yang saya dapatkan dari Grup Whatsapp/sejenisnya tertentu, dan saya tahu mana informasi yang benar/salah" dataCellStyle="Normal"/>
    <tableColumn id="119" xr3:uid="{6AA1E5FF-FA58-4834-9F82-72357165D3DD}" name="Saya menyukai penyampaian informasi dari channel Youtube tertentu" dataCellStyle="Normal"/>
    <tableColumn id="120" xr3:uid="{45F90238-932B-4FCA-84BF-8A1691378385}" name="Saya merasa bahwa informasi yang saya dapatkan dari channel Youtube tertentu perlu untuk saya ketahui" dataCellStyle="Normal"/>
    <tableColumn id="121" xr3:uid="{B0FCA5F5-FFF8-4BEB-AF48-3EDB16FDE854}" name="Saya merasa bahwa informasi yang saya dapatkan dari channel Youtube tertentu memuaskan keingintahuan saya" dataCellStyle="Normal"/>
    <tableColumn id="122" xr3:uid="{FB22B10F-1BF0-44C5-89CF-7A4579A2840E}" name="Saya merasa bahwa informasi yang saya dapatkan dari channel Youtube tertentu memuaskan keingintahuan saya2" dataCellStyle="Normal"/>
    <tableColumn id="123" xr3:uid="{AF817DFE-3C6F-4689-9436-2C7A9D6B7517}" name="Saya memahami akar permasalahan dari sebuah kasus yang dimuat di channel Youtube tertentu" dataCellStyle="Normal"/>
    <tableColumn id="124" xr3:uid="{5049257F-9C84-4D42-B26A-7BFC73243E3A}" name="Saya memahami solusi yang ditawarkan atas permasalahan yang dimuat di channel Youtube tertentu" dataCellStyle="Normal"/>
    <tableColumn id="125" xr3:uid="{D18F3C16-87F1-4359-ACCF-61D0D10DD773}" name="Saya memikirkan setiap informasi yang saya dapatkan dari channel Youtube, dan saya tahu mana informasi yang benar/salah" dataCellStyle="Normal"/>
    <tableColumn id="126" xr3:uid="{F9133EAB-178A-4B61-918A-5A214A29F780}" name="Saya mencoba mencari tahu alasan dan kebenaran dari setiap informasi yang saya dapat dari website/blog tertentu" dataCellStyle="Normal"/>
    <tableColumn id="127" xr3:uid="{230D1EBF-C410-4D68-A987-903815DADCBC}" name="Saya membandingkan dan mencocokkan informasi yang saya dapat dari website/blog tertentu dengan website /blog lain" dataCellStyle="Normal"/>
    <tableColumn id="128" xr3:uid="{87D3D02A-EF9C-4922-9C0B-D596D58A2EE8}" name="Saya merasa puas dengan informasi yang saya dapatkan dari website/blog tertentu" dataCellStyle="Normal"/>
    <tableColumn id="129" xr3:uid="{BA122DAB-8155-4D7A-82DF-6BD528091C93}" name="Sebutkan website/blog yang sering anda gunakan untuk mengecek kebenaran Informasi" dataCellStyle="Normal"/>
    <tableColumn id="130" xr3:uid="{55328E76-1053-428A-BBCB-CD91BF7FE4A3}" name="Saya mencoba mencari tahu alasan dan kebenaran dari setiap informasi yang saya dapat dari Facebook/Twitter (X)/Instagram/Tiktok tertentu" dataCellStyle="Normal"/>
    <tableColumn id="131" xr3:uid="{E623BB0A-9F0F-4A71-A7F2-45D2E7260BFB}" name="Saya membandingkan dan mencocokkan informasi yang saya dapat dari  Facebook/Twitter (X)/Instagram/Tiktok tertentu dengan sumber lain" dataCellStyle="Normal"/>
    <tableColumn id="132" xr3:uid="{23D53419-A7FA-4C63-87DE-E9E9E6CE175E}" name="Saya merasa puas dengan informasi yang saya dapatkan dari  Facebook/Twitter (X)/Instagram/Tiktok tertentu" dataCellStyle="Normal"/>
    <tableColumn id="133" xr3:uid="{F1B17FCE-C9B9-4BDE-8948-25861D42D958}" name="Sebutkan  Facebook/Twitter (X)/Instagram/Tiktok yang sering anda gunakan untuk mengecek kebenaran Informasi" dataCellStyle="Normal"/>
    <tableColumn id="134" xr3:uid="{55E5A967-38C5-463D-8D11-DC0E8E41E9A8}" name="Saya mencoba mencari tahu alasan dan kebenaran dari setiap informasi yang saya dapat dari Grup Whatsapp/sejenisnya tertentu" dataCellStyle="Normal"/>
    <tableColumn id="135" xr3:uid="{2422050C-06DC-455D-9B20-2E6D2B91ECF5}" name="Saya membandingkan dan mencocokkan informasi yang saya dapat dari Grup Whatsapp/sejenisnya tertentu dengan Grup Whatsapp/sejenisnya yang lain" dataCellStyle="Normal"/>
    <tableColumn id="136" xr3:uid="{272B0F6E-E544-4810-B63E-08F2E8CD3ABF}" name="Saya merasa puas dengan informasi yang saya dapatkan dari Grup Whatsapp/sejenisnya tertentu" dataCellStyle="Normal"/>
    <tableColumn id="137" xr3:uid="{97157AB8-7091-424A-B6A1-BA90C3C5A9BD}" name="Sebutkan Grup Whatsapp/sejenisnya yang sering anda gunakan untuk mengecek kebenaran Informasi" dataCellStyle="Normal"/>
    <tableColumn id="138" xr3:uid="{FD884A89-56B4-4462-912E-B06932EBB848}" name="Saya mencoba mencari tahu alasan dan kebenaran dari setiap informasi yang saya dapat dari channel Youtube tertentu" dataCellStyle="Normal"/>
    <tableColumn id="139" xr3:uid="{DF2DE33E-43E9-4555-9779-F229073E301E}" name="Saya membandingkan dan mencocokkan informasi yang saya dapat dari channel Youtube tertentu dengan channel Youtube" dataCellStyle="Normal"/>
    <tableColumn id="140" xr3:uid="{A6AF752E-04B5-48F0-8B9C-B84294B6B259}" name="Saya merasa puas dengan informasi yang saya dapatkan dari website/blog tertentu3" dataCellStyle="Normal"/>
    <tableColumn id="141" xr3:uid="{EC127809-90A1-4CA9-84A1-E310178AF7F2}" name="Sebutkan channel Youtube yang sering anda gunakan untuk mengecek kebenaran Informasi" dataCellStyle="Normal"/>
    <tableColumn id="142" xr3:uid="{73FCB740-30F9-4091-8E4D-B9C57DDB3B79}" name="Saya membagikan informasi yang saya dapatkan dari website/blog lain di website/blog saya." dataCellStyle="Normal"/>
    <tableColumn id="143" xr3:uid="{69EE24E1-32E5-4AA2-840E-8558C6E04F4E}" name="Saya membagikan informasi yang saya dapatkan dari Facebook/Twitter (X)/Instagram/Tiktok di website/blog saya." dataCellStyle="Normal"/>
    <tableColumn id="144" xr3:uid="{BA314DA9-DBC4-4799-8705-E4F8C1ED7C5B}" name="Saya membagikan informasi yang saya dapatkan dari Grup Whatsapp/sejenisnya di website/blog saya." dataCellStyle="Normal"/>
    <tableColumn id="145" xr3:uid="{D5FC38CF-6F99-4104-AD31-B7403DE39369}" name="Saya membagikan informasi yang saya dapatkan dari channel Youtube  di website/blog saya." dataCellStyle="Normal"/>
    <tableColumn id="146" xr3:uid="{9EF2F0A4-B3CE-4CFC-974C-053DCCBEF72D}" name="Saya membagikan informasi yang saya dapatkan dari website/blog di akun  Facebook/Twitter (X)/Instagram/Tiktok saya." dataCellStyle="Normal"/>
    <tableColumn id="147" xr3:uid="{C1707A50-A00E-49D8-AC8E-B7139E7377A5}" name="Saya membagikan informasi yang saya dapatkan dari  Facebook/Twitter (X)/Instagram/Tiktok lain di  Facebook/Twitter (X)/Instagram/Tiktok saya." dataCellStyle="Normal"/>
    <tableColumn id="148" xr3:uid="{4291B4C7-B155-4D5D-9B64-8B563C80E011}" name="Saya membagikan informasi yang saya dapatkan dari Grup Whatsapp/sejenisnya di  Facebook/Twitter (X)/Instagram/Tiktok saya" dataCellStyle="Normal"/>
    <tableColumn id="149" xr3:uid="{7493113C-2499-48AC-A38A-A67080A2320A}" name="Saya membagikan informasi yang saya dapatkan dari channel Youtube di  Facebook/Twitter (X)/Instagram/Tiktok saya." dataCellStyle="Normal"/>
    <tableColumn id="150" xr3:uid="{49FC5090-5C4D-4301-8C6A-BD3B41DC1134}" name="Saya membagikan informasi yang saya dapatkan dari website/blog di Grup Whatsapp/sejenisnya saya." dataCellStyle="Normal"/>
    <tableColumn id="151" xr3:uid="{0AAEA10A-D51A-4FF2-9F59-119C4C2F99D8}" name="Saya membagikan informasi yang saya dapatkan dari  Facebook/Twitter (X)/Instagram/Tiktok di Grup Whatsapp/sejenisnya." dataCellStyle="Normal"/>
    <tableColumn id="152" xr3:uid="{4C9FA6A0-D89E-4FB6-871A-56B46C13130A}" name="Saya membagikan informasi yang saya dapatkan dari salah satu Grup Whatsapp ke Grup Whatsapp lain." dataCellStyle="Normal"/>
    <tableColumn id="153" xr3:uid="{FE93BF7A-6C3B-43AD-9B2D-A6CDD6454D06}" name="Saya membagikan informasi yang saya dapatkan dari channel Youtube  ke Grup Whatsapp saya." dataCellStyle="Normal"/>
    <tableColumn id="154" xr3:uid="{6B5B1BE1-F862-4D8D-9603-2C8E5A8B76DC}" name="Saya membagikan informasi yang saya dapatkan dari website/blog lain di channel Youtube saya." dataCellStyle="Normal"/>
    <tableColumn id="155" xr3:uid="{54EE3D67-9CD9-4F97-AAFF-6494B52EF5CC}" name="Saya membagikan informasi yang saya dapatkan dari  Facebook/Twitter (X)/Instagram/Tiktok di channel Youtube saya." dataCellStyle="Normal"/>
    <tableColumn id="156" xr3:uid="{46B76E89-6EC7-44F5-8B97-2779D6207A67}" name="Saya membagikan informasi yang saya dapatkan dari Grup Whatsapp di channel Youtube saya." dataCellStyle="Normal"/>
    <tableColumn id="157" xr3:uid="{98C06035-8C95-4DB6-8E29-10D69F7C5086}" name="Saya membagikan informasi yang saya dapatkan dari channel Youtube lain di channel Youtube saya." dataCellStyle="Normal"/>
    <tableColumn id="158" xr3:uid="{82776C76-5C92-40CD-9D4C-B121946F535B}" name="Saya membuat tulisan berisi informasi penting untuk diunggah/upload di website/blog saya" dataCellStyle="Normal"/>
    <tableColumn id="159" xr3:uid="{46090EE8-F490-4A71-8046-35011CA58C13}" name="Saya membuat gambar/video berisi informasi penting untuk diunggah/upload di website/blog saya" dataCellStyle="Normal"/>
    <tableColumn id="160" xr3:uid="{2EF69C8B-AF5D-41A9-9C1D-00F89508BD49}" name="Saya membuat tulisan berisi informasi penting untuk diunggah/upload di akun  Facebook/Twitter (X)/Instagram/Tiktok saya" dataCellStyle="Normal"/>
    <tableColumn id="161" xr3:uid="{FF42545C-64DF-426B-84DB-9378842551A6}" name="Saya membuat gambar/video berisi informasi penting untuk diunggah/upload di  Facebook/Twitter (X)/Instagram/Tiktok saya" dataCellStyle="Normal"/>
    <tableColumn id="162" xr3:uid="{810620B7-6971-4B06-8C80-579CF4CABD63}" name="Saya membuat tulisan berisi informasi penting untuk diunggah/upload di Grup Whatsapp saya" dataCellStyle="Normal"/>
    <tableColumn id="163" xr3:uid="{726E8F59-08CF-4407-B52D-21A2879CF1A4}" name="Saya membuat gambar/video berisi informasi penting untuk diunggah/upload di Grup Whatsapp saya" dataCellStyle="Normal"/>
    <tableColumn id="164" xr3:uid="{C346AEB1-7F5A-4163-8080-D55285FBD5E2}" name="Saya membuat gambar/video berisi informasi penting untuk diunggah/upload di channel Youtube saya" dataCellStyle="Normal"/>
    <tableColumn id="165" xr3:uid="{2E559F58-859F-4F4E-A55A-D52B2A4841CF}" name="Saya mengetahui sanksi penyebaran berita palsu/HOAX secara hukum" dataCellStyle="Normal"/>
    <tableColumn id="166" xr3:uid="{DEA08A15-25EE-4D6C-A62A-77706DF71C1F}" name="Saya dapat mempertanggungjawabkan setiap informasi yang saya sebarkan" dataCellStyle="Normal"/>
    <tableColumn id="167" xr3:uid="{F531EB7C-7C8D-487B-8B29-7518362D6460}" name="Saya merasa aplikasi PRA Digital mudah untuk digunakan." dataCellStyle="Normal"/>
    <tableColumn id="168" xr3:uid="{7EB41D55-A9FC-4BFA-BB59-E5044330B959}" name="Saya tidak kesulitan memahami fungsi-fungsi dalam aplikasi PRA Digital." dataCellStyle="Normal"/>
    <tableColumn id="169" xr3:uid="{51164AD9-62C7-44BA-8B8F-81FBE3F4807A}" name="Saya termasuk orang yang tidak tertarik pada teknologi baru." dataCellStyle="Normal"/>
    <tableColumn id="170" xr3:uid="{C22CB017-F98C-410A-99C1-FB97EF07B94A}" name="Saya sulit mempelajari penggunaan aplikasi ini dengan cepat." dataCellStyle="Normal"/>
    <tableColumn id="171" xr3:uid="{BC055A46-D284-4BC5-B08C-A0B8039E90BC}" name="Saya tidak percaya teknologi digital dapat meningkatkan kualitas perencanaan pembangunan desa." dataCellStyle="Normal"/>
    <tableColumn id="172" xr3:uid="{FBBE0A0F-1CED-4275-BE48-61E71BA9AE08}" name="Saya yakin bahwa teknologi seperti aplikasi PRA Digital dapat mendorong kolaborasi yang asyik antarpemuda." dataCellStyle="Normal"/>
    <tableColumn id="173" xr3:uid="{E762341C-8F07-4455-80E9-2B57D4D9F273}" name="Saya merasa penggunaan aplikasi PRA Digital membuat musyawarah menjadi lebih menarik dan menyenangkan." dataCellStyle="Normal"/>
    <tableColumn id="174" xr3:uid="{9A7FB815-B6AC-4611-9665-7EA360FA6EBF}" name="Aplikasi ini dapat diprediksi membantu pengambilan keputusan berbasis data." dataCellStyle="Normal"/>
    <tableColumn id="175" xr3:uid="{66420782-FFDA-44F0-B277-0E4E2ED1B77A}" name="Penggunaan aplikasi PRA Digital tidak mempercepat proses diskusi dalam musyawarah." dataCellStyle="Normal"/>
    <tableColumn id="176" xr3:uid="{5C9C3D9C-868E-40A9-A0A9-4EC3E8495C39}" name="Saya tidak senang mencoba teknologi baru untuk mendukung pembangunan desa." dataCellStyle="Normal"/>
    <tableColumn id="177" xr3:uid="{92758F99-3DA0-4BF4-82C1-EDB850C66B33}" name="Aplikasi PRA Digital mendukung saya menyampaikan aspirasi dengan lebih jelas" dataCellStyle="Normal"/>
    <tableColumn id="178" xr3:uid="{7F3371CA-3D5E-4321-BA56-CB19F69ACD7F}" name="Saya menilai bahwa aplikasi PRA Digital ini secara keseluruhan bukan merupakan aplikasi yang baik dan tidak layak digunakan dalam perencanaan pembangunan desa." dataCellStyle="Normal"/>
    <tableColumn id="179" xr3:uid="{F16C1D51-1573-451A-8F71-755E10F9EB71}" name="Aplikasi PRA Digital terasa sederhana dalam pengoperasiannya." dataCellStyle="Normal"/>
    <tableColumn id="180" xr3:uid="{C5C6D227-38E7-47B2-8A79-59FB7C2D8049}" name="Menggunakan aplikasi PRA Digital ini merupakan pengalaman yang menyenangkan dan saya menyukainya. " dataCellStyle="Normal"/>
    <tableColumn id="181" xr3:uid="{8161EBA6-D065-48F3-81D4-E48306EE1EBD}" name="Saya merasa perlu untuk menjadi pelopor terdepan dalam memanfaatkan teknologi di desa saya." dataCellStyle="Normal"/>
    <tableColumn id="182" xr3:uid="{E94C78B3-91C5-465F-B395-AFB11F0772AF}" name="Saya merasa nyaman saat menggunakan aplikasi PRA Digital." dataCellStyle="Normal"/>
    <tableColumn id="183" xr3:uid="{7FCF0EDB-A441-4B71-B51B-59F23255B801}" name="Saya tidak merasa aman ketika menggunakan aplikasi PRA Digital untuk menyampaikan pendapat dan mengikuti diskusi perencanaan desa." dataCellStyle="Normal"/>
    <tableColumn id="184" xr3:uid="{F4E34AA5-17AD-4C39-B741-62958749D67D}" name="Saya tidak merasa termotivasi menggunakan teknologi dalam proses musyawarah desa." dataCellStyle="Normal"/>
    <tableColumn id="185" xr3:uid="{3ABB75F0-6E47-4B9B-ACAA-B03E8B545E96}" name="Informasi yang tersedia di aplikasi ini tidak memenuhi ekspektasi dan tidak relevan dengan kebutuhan desa." dataCellStyle="Normal"/>
    <tableColumn id="186" xr3:uid="{4234E43C-01B5-4C51-A7CC-FD84F990B68E}" name="Saya merasa lebih mudah didengar melalui penggunaan aplikasi PRA Digital." dataCellStyle="Normal"/>
    <tableColumn id="187" xr3:uid="{07C410DB-D800-4400-9A41-F3399E0D575C}" name="Petunjuk penggunaan aplikasi PRA Digital tidak jelas dan sulit dimengerti." dataCellStyle="Normal"/>
    <tableColumn id="188" xr3:uid="{1E757280-99D3-4354-BDEC-782E79CD5F1F}" name="Aplikasi PRA Digital praktis digunakan untuk meningkatkan efektivitas partisipasi saya dalam forum desa." dataCellStyle="Normal"/>
    <tableColumn id="189" xr3:uid="{A40FE01E-707F-40B9-96FA-75BDD46B9AA0}" name="Data yang dikumpulkan melalui aplikasi ini berantakan dan tidak berguna untuk perencanaan pembangunan desa." dataCellStyle="Normal"/>
    <tableColumn id="190" xr3:uid="{283CBC95-CEC5-496F-AE45-2140DABAB6B8}" name="Tampilan aplikasi PRA Digital tidak atraktif dan sulit dipahami." dataCellStyle="Normal"/>
    <tableColumn id="191" xr3:uid="{4E1AF265-1213-4382-86BE-5AC9C031E8A5}" name="Aplikasi PRA Digital sulit digunakan oleh orang tanpa latar belakang teknologi." dataCellStyle="Normal"/>
    <tableColumn id="192" xr3:uid="{0E80EE8D-647D-416C-A103-BFAC598FA502}" name="Saya percaya bahwa teknologi inovatif seperti PRA Digital dapat mendorong perubahan positif." dataCellStyle="Normal"/>
    <tableColumn id="193" xr3:uid="{A1EFD936-28B0-4BA7-933D-181E3FC15CDB}" name="Saya merasa terdorong untuk mengikuti forum musyawarah setelah menggunakan aplikasi PRA digital." dataCellStyle="Normal"/>
    <tableColumn id="194" xr3:uid="{1A60CC09-5885-4F3C-BF97-C2D89889DF78}" name="Saya merasa kehadiran saya dalam diskusi lebih bermakna setelah adanya platform digital." dataCellStyle="Normal"/>
    <tableColumn id="195" xr3:uid="{D5F9B78C-35E0-4838-9D03-196554E4CA25}" name="Saya lebih bersemangat untuk terlibat dalam diskusi setelah menggunakan aplikasi PRA digital." dataCellStyle="Normal"/>
    <tableColumn id="196" xr3:uid="{94274D27-8A6C-43D1-8F71-4F7ECBC1166D}" name="Aplikasi digital membuat saya merasa memiliki peran dalam proses perencanaan desa." dataCellStyle="Normal"/>
    <tableColumn id="197" xr3:uid="{D113F7B3-2A0A-4E53-814A-A3FDA863FCE4}" name="Saya merasa memiliki kesempatan yang sama dengan peserta lain untuk berbicara dalam forum diskusi." dataCellStyle="Normal"/>
    <tableColumn id="198" xr3:uid="{DF9D029F-652C-498F-A94D-A6A3C2DD4000}" name="Aplikasi PRA digital memberikan ruang yang setara bagi semua pemuda untuk menyampaikan pendapat." dataCellStyle="Normal"/>
    <tableColumn id="199" xr3:uid="{63212134-7F8E-4226-BD1B-A3AE645D7E28}" name="Tidak ada kelompok yang mendominasi diskusi dalam forum digital." dataCellStyle="Normal"/>
    <tableColumn id="200" xr3:uid="{B21F0C76-4493-4A5B-86A0-45B07F6A9B31}" name="Saya merasa suara saya dianggap penting dalam forum digital yang difasilitasi oleh aplikasi PRA." dataCellStyle="Normal"/>
    <tableColumn id="201" xr3:uid="{1A353806-152C-49B7-919A-C390EFFDC795}" name="Saya merasa bebas menyampaikan pendapat dalam forum digital PRA." dataCellStyle="Normal"/>
    <tableColumn id="202" xr3:uid="{B9E9D6A9-F82C-429E-855A-F9768939C13D}" name="Saya merasa nyaman untuk mengungkapkan gagasan saya di aplikasi PRA." dataCellStyle="Normal"/>
    <tableColumn id="203" xr3:uid="{C2635A1A-9B02-4654-8152-38B99E687E77}" name="Saya dapat menyampaikan kritik atau masukan secara terbuka melalui aplikasi." dataCellStyle="Normal"/>
    <tableColumn id="204" xr3:uid="{4E2E99EC-160E-4E2B-BE6B-774014A26B9A}" name="Forum diskusi digital mendorong saya untuk berpendapat lebih aktif dibanding sebelumnya." dataCellStyle="Normal"/>
    <tableColumn id="205" xr3:uid="{B166F995-60C0-4A16-89AB-90E31F50297D}" name="Saya diberi kesempatan untuk terlibat dalam penyusunan rencana pembangunan desa." dataCellStyle="Normal"/>
    <tableColumn id="206" xr3:uid="{88738F5A-0D4B-4972-BFCC-D992F025A4C3}" name="Aplikasi PRA digital memudahkan saya bekerja sama dengan peserta lain dalam merumuskan tindak lanjut." dataCellStyle="Normal"/>
    <tableColumn id="207" xr3:uid="{AD68C76B-E555-4CA9-94A6-A6981694A107}" name="Saya merasa kontribusi saya digunakan dalam menyusun hasil akhir diskusi." dataCellStyle="Normal"/>
    <tableColumn id="208" xr3:uid="{B905C84A-C287-4920-9DAD-FCCA9DE55AA2}" name="Saya merasa lebih terlibat dalam proses pengambilan keputusan setelah forum digital dibanding sebelumnya." dataCellStyle="Normal"/>
    <tableColumn id="209" xr3:uid="{EAC5C284-6AB5-4ABE-B488-D7BBEFE2CAE1}" name="DDESA" dataCellStyle="Normal"/>
    <tableColumn id="210" xr3:uid="{168E2149-5FE3-4B9C-8B68-DA823BA197FA}" name="Column1" dataCellStyle="Normal"/>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13.bin"/><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E90B-61D0-400D-B957-967123DAB6C7}">
  <dimension ref="A1:GZ153"/>
  <sheetViews>
    <sheetView topLeftCell="FT1" workbookViewId="0">
      <selection activeCell="FV5" sqref="FV5"/>
    </sheetView>
  </sheetViews>
  <sheetFormatPr defaultRowHeight="14.4"/>
  <cols>
    <col min="1" max="1" width="28.109375" bestFit="1" customWidth="1"/>
    <col min="2" max="2" width="70.88671875" bestFit="1" customWidth="1"/>
    <col min="3" max="3" width="24.44140625" bestFit="1" customWidth="1"/>
    <col min="4" max="4" width="11.77734375" bestFit="1" customWidth="1"/>
    <col min="5" max="5" width="70.88671875" bestFit="1" customWidth="1"/>
    <col min="6" max="6" width="14.109375" bestFit="1" customWidth="1"/>
    <col min="7" max="7" width="10.77734375" bestFit="1" customWidth="1"/>
    <col min="8" max="8" width="15.33203125" bestFit="1" customWidth="1"/>
    <col min="9" max="9" width="16.6640625" bestFit="1" customWidth="1"/>
    <col min="10" max="10" width="18.44140625" bestFit="1" customWidth="1"/>
    <col min="11" max="11" width="29" bestFit="1" customWidth="1"/>
    <col min="12" max="12" width="18.88671875" bestFit="1" customWidth="1"/>
    <col min="13" max="13" width="24" bestFit="1" customWidth="1"/>
    <col min="14" max="14" width="22.5546875" bestFit="1" customWidth="1"/>
    <col min="15" max="15" width="30.109375" bestFit="1" customWidth="1"/>
    <col min="16" max="16" width="36.6640625" bestFit="1" customWidth="1"/>
    <col min="17" max="17" width="42.44140625" bestFit="1" customWidth="1"/>
    <col min="18" max="18" width="70.88671875" bestFit="1" customWidth="1"/>
    <col min="19" max="19" width="30.44140625" bestFit="1" customWidth="1"/>
    <col min="20" max="20" width="38" bestFit="1" customWidth="1"/>
    <col min="21" max="21" width="44.5546875" bestFit="1" customWidth="1"/>
    <col min="22" max="22" width="50.33203125" bestFit="1" customWidth="1"/>
    <col min="23" max="23" width="70.88671875" bestFit="1" customWidth="1"/>
    <col min="24" max="24" width="25.5546875" bestFit="1" customWidth="1"/>
    <col min="25" max="25" width="33" bestFit="1" customWidth="1"/>
    <col min="26" max="26" width="39.6640625" bestFit="1" customWidth="1"/>
    <col min="27" max="27" width="45.33203125" bestFit="1" customWidth="1"/>
    <col min="28" max="28" width="36.21875" bestFit="1" customWidth="1"/>
    <col min="29" max="29" width="28.44140625" bestFit="1" customWidth="1"/>
    <col min="30" max="30" width="36" bestFit="1" customWidth="1"/>
    <col min="31" max="31" width="42.6640625" bestFit="1" customWidth="1"/>
    <col min="32" max="32" width="48.33203125" bestFit="1" customWidth="1"/>
    <col min="33" max="33" width="31.5546875" bestFit="1" customWidth="1"/>
    <col min="34" max="34" width="25.109375" bestFit="1" customWidth="1"/>
    <col min="35" max="35" width="33.6640625" bestFit="1" customWidth="1"/>
    <col min="36" max="36" width="40.21875" bestFit="1" customWidth="1"/>
    <col min="37" max="37" width="46" bestFit="1" customWidth="1"/>
    <col min="38" max="38" width="50.44140625" bestFit="1" customWidth="1"/>
    <col min="39" max="39" width="28.33203125" bestFit="1" customWidth="1"/>
    <col min="40" max="40" width="42.5546875" bestFit="1" customWidth="1"/>
    <col min="41" max="41" width="48.21875" bestFit="1" customWidth="1"/>
    <col min="42" max="42" width="70.88671875" bestFit="1" customWidth="1"/>
    <col min="43" max="43" width="28.88671875" bestFit="1" customWidth="1"/>
    <col min="44" max="44" width="43.109375" bestFit="1" customWidth="1"/>
    <col min="45" max="45" width="48.77734375" bestFit="1" customWidth="1"/>
    <col min="46" max="46" width="43.21875" bestFit="1" customWidth="1"/>
    <col min="47" max="47" width="28.5546875" bestFit="1" customWidth="1"/>
    <col min="48" max="48" width="42.77734375" bestFit="1" customWidth="1"/>
    <col min="49" max="49" width="48.44140625" bestFit="1" customWidth="1"/>
    <col min="50" max="50" width="64" bestFit="1" customWidth="1"/>
    <col min="51" max="51" width="27.77734375" bestFit="1" customWidth="1"/>
    <col min="52" max="52" width="42.88671875" bestFit="1" customWidth="1"/>
    <col min="53" max="53" width="48.5546875" bestFit="1" customWidth="1"/>
    <col min="54" max="54" width="70.88671875" bestFit="1" customWidth="1"/>
    <col min="55" max="55" width="25.44140625" bestFit="1" customWidth="1"/>
    <col min="56" max="56" width="39.5546875" bestFit="1" customWidth="1"/>
    <col min="57" max="57" width="45.21875" bestFit="1" customWidth="1"/>
    <col min="58" max="58" width="70.88671875" bestFit="1" customWidth="1"/>
    <col min="59" max="59" width="27.21875" bestFit="1" customWidth="1"/>
    <col min="60" max="60" width="41.33203125" bestFit="1" customWidth="1"/>
    <col min="61" max="61" width="47.109375" bestFit="1" customWidth="1"/>
    <col min="62" max="62" width="50.44140625" bestFit="1" customWidth="1"/>
    <col min="63" max="63" width="23.88671875" bestFit="1" customWidth="1"/>
    <col min="64" max="64" width="38.109375" bestFit="1" customWidth="1"/>
    <col min="65" max="65" width="43.77734375" bestFit="1" customWidth="1"/>
    <col min="66" max="66" width="27" bestFit="1" customWidth="1"/>
    <col min="67" max="67" width="31" bestFit="1" customWidth="1"/>
    <col min="68" max="68" width="40.5546875" bestFit="1" customWidth="1"/>
    <col min="69" max="69" width="46.33203125" bestFit="1" customWidth="1"/>
    <col min="70" max="70" width="43.6640625" bestFit="1" customWidth="1"/>
    <col min="71" max="71" width="33.6640625" bestFit="1" customWidth="1"/>
    <col min="72" max="72" width="43.21875" bestFit="1" customWidth="1"/>
    <col min="73" max="73" width="48.88671875" bestFit="1" customWidth="1"/>
    <col min="74" max="74" width="32.109375" bestFit="1" customWidth="1"/>
    <col min="75" max="75" width="33.33203125" bestFit="1" customWidth="1"/>
    <col min="76" max="76" width="43" bestFit="1" customWidth="1"/>
    <col min="77" max="77" width="48.6640625" bestFit="1" customWidth="1"/>
    <col min="78" max="78" width="31.88671875" bestFit="1" customWidth="1"/>
    <col min="79" max="79" width="30.6640625" bestFit="1" customWidth="1"/>
    <col min="80" max="80" width="40.21875" bestFit="1" customWidth="1"/>
    <col min="81" max="81" width="46" bestFit="1" customWidth="1"/>
    <col min="82" max="82" width="29.109375" bestFit="1" customWidth="1"/>
    <col min="83" max="83" width="58.33203125" bestFit="1" customWidth="1"/>
    <col min="84" max="84" width="70.88671875" bestFit="1" customWidth="1"/>
    <col min="85" max="85" width="64.6640625" bestFit="1" customWidth="1"/>
    <col min="86" max="89" width="70.88671875" bestFit="1" customWidth="1"/>
    <col min="90" max="90" width="69.6640625" bestFit="1" customWidth="1"/>
    <col min="91" max="93" width="70.88671875" bestFit="1" customWidth="1"/>
    <col min="94" max="94" width="61.33203125" bestFit="1" customWidth="1"/>
    <col min="95" max="97" width="70.88671875" bestFit="1" customWidth="1"/>
    <col min="98" max="98" width="55.33203125" bestFit="1" customWidth="1"/>
    <col min="99" max="111" width="70.88671875" bestFit="1" customWidth="1"/>
    <col min="112" max="112" width="66.77734375" bestFit="1" customWidth="1"/>
    <col min="113" max="118" width="70.88671875" bestFit="1" customWidth="1"/>
    <col min="119" max="119" width="58.44140625" bestFit="1" customWidth="1"/>
    <col min="120" max="127" width="70.88671875" bestFit="1" customWidth="1"/>
    <col min="128" max="128" width="69.44140625" bestFit="1" customWidth="1"/>
    <col min="129" max="139" width="70.88671875" bestFit="1" customWidth="1"/>
    <col min="140" max="140" width="69.44140625" bestFit="1" customWidth="1"/>
    <col min="141" max="164" width="70.88671875" bestFit="1" customWidth="1"/>
    <col min="165" max="165" width="58.44140625" bestFit="1" customWidth="1"/>
    <col min="166" max="166" width="63.21875" bestFit="1" customWidth="1"/>
    <col min="167" max="167" width="48.109375" bestFit="1" customWidth="1"/>
    <col min="168" max="168" width="60.109375" bestFit="1" customWidth="1"/>
    <col min="169" max="169" width="51.21875" bestFit="1" customWidth="1"/>
    <col min="170" max="170" width="51.109375" bestFit="1" customWidth="1"/>
    <col min="171" max="173" width="70.88671875" bestFit="1" customWidth="1"/>
    <col min="174" max="174" width="64.6640625" bestFit="1" customWidth="1"/>
    <col min="175" max="175" width="70.88671875" bestFit="1" customWidth="1"/>
    <col min="176" max="177" width="30" customWidth="1"/>
    <col min="178" max="178" width="70.88671875" bestFit="1" customWidth="1"/>
    <col min="179" max="179" width="53.109375" bestFit="1" customWidth="1"/>
    <col min="180" max="181" width="70.88671875" bestFit="1" customWidth="1"/>
    <col min="182" max="182" width="51" bestFit="1" customWidth="1"/>
    <col min="183" max="185" width="70.88671875" bestFit="1" customWidth="1"/>
    <col min="186" max="186" width="63.21875" bestFit="1" customWidth="1"/>
    <col min="187" max="187" width="60.6640625" bestFit="1" customWidth="1"/>
    <col min="188" max="189" width="70.88671875" bestFit="1" customWidth="1"/>
    <col min="190" max="190" width="51.77734375" bestFit="1" customWidth="1"/>
    <col min="191" max="191" width="64.88671875" bestFit="1" customWidth="1"/>
    <col min="192" max="198" width="70.88671875" bestFit="1" customWidth="1"/>
    <col min="199" max="199" width="56.5546875" bestFit="1" customWidth="1"/>
    <col min="200" max="200" width="70.88671875" bestFit="1" customWidth="1"/>
    <col min="201" max="201" width="59.109375" bestFit="1" customWidth="1"/>
    <col min="202" max="202" width="61.6640625" bestFit="1" customWidth="1"/>
    <col min="203" max="203" width="66.109375" bestFit="1" customWidth="1"/>
    <col min="204" max="206" width="70.88671875" bestFit="1" customWidth="1"/>
    <col min="207" max="207" width="62.88671875" bestFit="1" customWidth="1"/>
    <col min="208" max="208" width="70.88671875" bestFit="1" customWidth="1"/>
  </cols>
  <sheetData>
    <row r="1" spans="1:208" ht="72">
      <c r="A1" t="s">
        <v>2215</v>
      </c>
      <c r="B1" s="135" t="s">
        <v>4027</v>
      </c>
      <c r="C1" t="s">
        <v>2216</v>
      </c>
      <c r="D1" t="s">
        <v>2217</v>
      </c>
      <c r="E1" t="s">
        <v>2218</v>
      </c>
      <c r="F1" t="s">
        <v>2219</v>
      </c>
      <c r="G1" t="s">
        <v>2220</v>
      </c>
      <c r="H1" t="s">
        <v>2221</v>
      </c>
      <c r="I1" t="s">
        <v>2222</v>
      </c>
      <c r="J1" t="s">
        <v>2223</v>
      </c>
      <c r="K1" t="s">
        <v>2224</v>
      </c>
      <c r="L1" t="s">
        <v>2225</v>
      </c>
      <c r="M1" t="s">
        <v>2226</v>
      </c>
      <c r="N1" t="s">
        <v>2227</v>
      </c>
      <c r="O1" t="s">
        <v>2228</v>
      </c>
      <c r="P1" t="s">
        <v>2229</v>
      </c>
      <c r="Q1" t="s">
        <v>2230</v>
      </c>
      <c r="R1" t="s">
        <v>2231</v>
      </c>
      <c r="S1" t="s">
        <v>2232</v>
      </c>
      <c r="T1" t="s">
        <v>2233</v>
      </c>
      <c r="U1" t="s">
        <v>2234</v>
      </c>
      <c r="V1" t="s">
        <v>2235</v>
      </c>
      <c r="W1" t="s">
        <v>2236</v>
      </c>
      <c r="X1" t="s">
        <v>2237</v>
      </c>
      <c r="Y1" t="s">
        <v>2238</v>
      </c>
      <c r="Z1" t="s">
        <v>2239</v>
      </c>
      <c r="AA1" t="s">
        <v>2240</v>
      </c>
      <c r="AB1" t="s">
        <v>2241</v>
      </c>
      <c r="AC1" t="s">
        <v>2242</v>
      </c>
      <c r="AD1" t="s">
        <v>2243</v>
      </c>
      <c r="AE1" t="s">
        <v>2244</v>
      </c>
      <c r="AF1" t="s">
        <v>2245</v>
      </c>
      <c r="AG1" t="s">
        <v>2246</v>
      </c>
      <c r="AH1" t="s">
        <v>2247</v>
      </c>
      <c r="AI1" t="s">
        <v>2248</v>
      </c>
      <c r="AJ1" t="s">
        <v>2249</v>
      </c>
      <c r="AK1" t="s">
        <v>2250</v>
      </c>
      <c r="AL1" t="s">
        <v>2251</v>
      </c>
      <c r="AM1" t="s">
        <v>2252</v>
      </c>
      <c r="AN1" t="s">
        <v>2253</v>
      </c>
      <c r="AO1" t="s">
        <v>2254</v>
      </c>
      <c r="AP1" t="s">
        <v>2255</v>
      </c>
      <c r="AQ1" t="s">
        <v>2256</v>
      </c>
      <c r="AR1" t="s">
        <v>2257</v>
      </c>
      <c r="AS1" t="s">
        <v>2258</v>
      </c>
      <c r="AT1" t="s">
        <v>2259</v>
      </c>
      <c r="AU1" t="s">
        <v>2260</v>
      </c>
      <c r="AV1" t="s">
        <v>2261</v>
      </c>
      <c r="AW1" t="s">
        <v>2262</v>
      </c>
      <c r="AX1" t="s">
        <v>2263</v>
      </c>
      <c r="AY1" t="s">
        <v>2264</v>
      </c>
      <c r="AZ1" t="s">
        <v>2265</v>
      </c>
      <c r="BA1" t="s">
        <v>2266</v>
      </c>
      <c r="BB1" t="s">
        <v>2267</v>
      </c>
      <c r="BC1" t="s">
        <v>2268</v>
      </c>
      <c r="BD1" t="s">
        <v>2269</v>
      </c>
      <c r="BE1" t="s">
        <v>2270</v>
      </c>
      <c r="BF1" t="s">
        <v>2271</v>
      </c>
      <c r="BG1" t="s">
        <v>2272</v>
      </c>
      <c r="BH1" t="s">
        <v>2273</v>
      </c>
      <c r="BI1" t="s">
        <v>2274</v>
      </c>
      <c r="BJ1" t="s">
        <v>2275</v>
      </c>
      <c r="BK1" t="s">
        <v>2276</v>
      </c>
      <c r="BL1" t="s">
        <v>2277</v>
      </c>
      <c r="BM1" t="s">
        <v>2278</v>
      </c>
      <c r="BN1" t="s">
        <v>2279</v>
      </c>
      <c r="BO1" t="s">
        <v>2280</v>
      </c>
      <c r="BP1" t="s">
        <v>2281</v>
      </c>
      <c r="BQ1" t="s">
        <v>2282</v>
      </c>
      <c r="BR1" t="s">
        <v>2283</v>
      </c>
      <c r="BS1" t="s">
        <v>2284</v>
      </c>
      <c r="BT1" t="s">
        <v>2285</v>
      </c>
      <c r="BU1" t="s">
        <v>2286</v>
      </c>
      <c r="BV1" t="s">
        <v>2287</v>
      </c>
      <c r="BW1" t="s">
        <v>2288</v>
      </c>
      <c r="BX1" t="s">
        <v>2289</v>
      </c>
      <c r="BY1" t="s">
        <v>2290</v>
      </c>
      <c r="BZ1" t="s">
        <v>2291</v>
      </c>
      <c r="CA1" t="s">
        <v>2292</v>
      </c>
      <c r="CB1" t="s">
        <v>2293</v>
      </c>
      <c r="CC1" t="s">
        <v>2294</v>
      </c>
      <c r="CD1" t="s">
        <v>2295</v>
      </c>
      <c r="CE1" t="s">
        <v>2296</v>
      </c>
      <c r="CF1" t="s">
        <v>2297</v>
      </c>
      <c r="CG1" t="s">
        <v>2298</v>
      </c>
      <c r="CH1" t="s">
        <v>2299</v>
      </c>
      <c r="CI1" t="s">
        <v>2300</v>
      </c>
      <c r="CJ1" t="s">
        <v>2301</v>
      </c>
      <c r="CK1" t="s">
        <v>2302</v>
      </c>
      <c r="CL1" t="s">
        <v>2303</v>
      </c>
      <c r="CM1" t="s">
        <v>2304</v>
      </c>
      <c r="CN1" t="s">
        <v>2305</v>
      </c>
      <c r="CO1" t="s">
        <v>2306</v>
      </c>
      <c r="CP1" t="s">
        <v>2307</v>
      </c>
      <c r="CQ1" t="s">
        <v>2308</v>
      </c>
      <c r="CR1" t="s">
        <v>2309</v>
      </c>
      <c r="CS1" t="s">
        <v>2310</v>
      </c>
      <c r="CT1" t="s">
        <v>2311</v>
      </c>
      <c r="CU1" t="s">
        <v>2312</v>
      </c>
      <c r="CV1" t="s">
        <v>2313</v>
      </c>
      <c r="CW1" t="s">
        <v>2314</v>
      </c>
      <c r="CX1" t="s">
        <v>2315</v>
      </c>
      <c r="CY1" t="s">
        <v>2316</v>
      </c>
      <c r="CZ1" t="s">
        <v>2317</v>
      </c>
      <c r="DA1" t="s">
        <v>2318</v>
      </c>
      <c r="DB1" t="s">
        <v>2319</v>
      </c>
      <c r="DC1" t="s">
        <v>2320</v>
      </c>
      <c r="DD1" t="s">
        <v>2321</v>
      </c>
      <c r="DE1" t="s">
        <v>2322</v>
      </c>
      <c r="DF1" t="s">
        <v>2323</v>
      </c>
      <c r="DG1" t="s">
        <v>2324</v>
      </c>
      <c r="DH1" t="s">
        <v>2325</v>
      </c>
      <c r="DI1" t="s">
        <v>2326</v>
      </c>
      <c r="DJ1" t="s">
        <v>2327</v>
      </c>
      <c r="DK1" t="s">
        <v>2328</v>
      </c>
      <c r="DL1" t="s">
        <v>2329</v>
      </c>
      <c r="DM1" t="s">
        <v>2330</v>
      </c>
      <c r="DN1" t="s">
        <v>2331</v>
      </c>
      <c r="DO1" t="s">
        <v>2332</v>
      </c>
      <c r="DP1" t="s">
        <v>2333</v>
      </c>
      <c r="DQ1" t="s">
        <v>2334</v>
      </c>
      <c r="DR1" t="s">
        <v>4028</v>
      </c>
      <c r="DS1" t="s">
        <v>2335</v>
      </c>
      <c r="DT1" t="s">
        <v>2336</v>
      </c>
      <c r="DU1" t="s">
        <v>2337</v>
      </c>
      <c r="DV1" t="s">
        <v>2338</v>
      </c>
      <c r="DW1" t="s">
        <v>2339</v>
      </c>
      <c r="DX1" t="s">
        <v>2340</v>
      </c>
      <c r="DY1" t="s">
        <v>2341</v>
      </c>
      <c r="DZ1" t="s">
        <v>2342</v>
      </c>
      <c r="EA1" t="s">
        <v>2343</v>
      </c>
      <c r="EB1" t="s">
        <v>2344</v>
      </c>
      <c r="EC1" t="s">
        <v>2345</v>
      </c>
      <c r="ED1" t="s">
        <v>2346</v>
      </c>
      <c r="EE1" t="s">
        <v>2347</v>
      </c>
      <c r="EF1" t="s">
        <v>2348</v>
      </c>
      <c r="EG1" t="s">
        <v>2349</v>
      </c>
      <c r="EH1" t="s">
        <v>2350</v>
      </c>
      <c r="EI1" t="s">
        <v>2351</v>
      </c>
      <c r="EJ1" t="s">
        <v>4029</v>
      </c>
      <c r="EK1" t="s">
        <v>2352</v>
      </c>
      <c r="EL1" t="s">
        <v>2353</v>
      </c>
      <c r="EM1" t="s">
        <v>2354</v>
      </c>
      <c r="EN1" t="s">
        <v>2355</v>
      </c>
      <c r="EO1" t="s">
        <v>2356</v>
      </c>
      <c r="EP1" t="s">
        <v>2357</v>
      </c>
      <c r="EQ1" t="s">
        <v>2358</v>
      </c>
      <c r="ER1" t="s">
        <v>2359</v>
      </c>
      <c r="ES1" t="s">
        <v>2360</v>
      </c>
      <c r="ET1" t="s">
        <v>2361</v>
      </c>
      <c r="EU1" t="s">
        <v>2362</v>
      </c>
      <c r="EV1" t="s">
        <v>2363</v>
      </c>
      <c r="EW1" t="s">
        <v>2364</v>
      </c>
      <c r="EX1" t="s">
        <v>2365</v>
      </c>
      <c r="EY1" t="s">
        <v>2366</v>
      </c>
      <c r="EZ1" t="s">
        <v>2367</v>
      </c>
      <c r="FA1" t="s">
        <v>2368</v>
      </c>
      <c r="FB1" t="s">
        <v>2369</v>
      </c>
      <c r="FC1" t="s">
        <v>2370</v>
      </c>
      <c r="FD1" t="s">
        <v>2371</v>
      </c>
      <c r="FE1" t="s">
        <v>2372</v>
      </c>
      <c r="FF1" t="s">
        <v>2373</v>
      </c>
      <c r="FG1" t="s">
        <v>2374</v>
      </c>
      <c r="FH1" t="s">
        <v>2375</v>
      </c>
      <c r="FI1" t="s">
        <v>2376</v>
      </c>
      <c r="FJ1" t="s">
        <v>2377</v>
      </c>
      <c r="FK1" s="136" t="s">
        <v>2378</v>
      </c>
      <c r="FL1" t="s">
        <v>2379</v>
      </c>
      <c r="FM1" t="s">
        <v>2380</v>
      </c>
      <c r="FN1" t="s">
        <v>2381</v>
      </c>
      <c r="FO1" t="s">
        <v>2382</v>
      </c>
      <c r="FP1" t="s">
        <v>2383</v>
      </c>
      <c r="FQ1" t="s">
        <v>2384</v>
      </c>
      <c r="FR1" t="s">
        <v>2385</v>
      </c>
      <c r="FS1" t="s">
        <v>2386</v>
      </c>
      <c r="FT1" t="s">
        <v>2387</v>
      </c>
      <c r="FU1" t="s">
        <v>4089</v>
      </c>
      <c r="FV1" t="s">
        <v>2388</v>
      </c>
      <c r="FW1" t="s">
        <v>2389</v>
      </c>
      <c r="FX1" t="s">
        <v>2390</v>
      </c>
      <c r="FY1" t="s">
        <v>2391</v>
      </c>
      <c r="FZ1" t="s">
        <v>2392</v>
      </c>
      <c r="GA1" t="s">
        <v>2393</v>
      </c>
      <c r="GB1" t="s">
        <v>2394</v>
      </c>
      <c r="GC1" t="s">
        <v>2395</v>
      </c>
      <c r="GD1" t="s">
        <v>2396</v>
      </c>
      <c r="GE1" t="s">
        <v>2397</v>
      </c>
      <c r="GF1" t="s">
        <v>2398</v>
      </c>
      <c r="GG1" t="s">
        <v>2399</v>
      </c>
      <c r="GH1" t="s">
        <v>2400</v>
      </c>
      <c r="GI1" t="s">
        <v>2401</v>
      </c>
      <c r="GJ1" t="s">
        <v>2402</v>
      </c>
      <c r="GK1" t="s">
        <v>2403</v>
      </c>
      <c r="GL1" t="s">
        <v>2404</v>
      </c>
      <c r="GM1" t="s">
        <v>2405</v>
      </c>
      <c r="GN1" t="s">
        <v>2406</v>
      </c>
      <c r="GO1" t="s">
        <v>2407</v>
      </c>
      <c r="GP1" t="s">
        <v>2408</v>
      </c>
      <c r="GQ1" t="s">
        <v>2409</v>
      </c>
      <c r="GR1" t="s">
        <v>2410</v>
      </c>
      <c r="GS1" t="s">
        <v>2411</v>
      </c>
      <c r="GT1" t="s">
        <v>2412</v>
      </c>
      <c r="GU1" t="s">
        <v>2413</v>
      </c>
      <c r="GV1" t="s">
        <v>2414</v>
      </c>
      <c r="GW1" t="s">
        <v>2415</v>
      </c>
      <c r="GX1" t="s">
        <v>2416</v>
      </c>
      <c r="GY1" t="s">
        <v>2417</v>
      </c>
      <c r="GZ1" t="s">
        <v>2418</v>
      </c>
    </row>
    <row r="2" spans="1:208">
      <c r="A2" t="s">
        <v>2419</v>
      </c>
      <c r="B2" t="s">
        <v>2420</v>
      </c>
      <c r="C2" t="s">
        <v>2421</v>
      </c>
      <c r="D2" t="s">
        <v>2422</v>
      </c>
      <c r="E2" t="s">
        <v>2423</v>
      </c>
      <c r="F2" t="s">
        <v>2424</v>
      </c>
      <c r="G2" t="s">
        <v>2425</v>
      </c>
      <c r="H2" t="s">
        <v>2426</v>
      </c>
      <c r="I2" t="s">
        <v>2427</v>
      </c>
      <c r="J2" t="s">
        <v>2428</v>
      </c>
      <c r="K2" t="s">
        <v>2429</v>
      </c>
      <c r="L2" t="s">
        <v>2430</v>
      </c>
      <c r="M2" t="s">
        <v>2431</v>
      </c>
      <c r="N2" t="s">
        <v>2432</v>
      </c>
      <c r="O2" t="s">
        <v>2433</v>
      </c>
      <c r="P2" t="s">
        <v>2434</v>
      </c>
      <c r="Q2" t="s">
        <v>2435</v>
      </c>
      <c r="R2" t="s">
        <v>2436</v>
      </c>
      <c r="S2" t="s">
        <v>2437</v>
      </c>
      <c r="T2" t="s">
        <v>2438</v>
      </c>
      <c r="U2" t="s">
        <v>2438</v>
      </c>
      <c r="V2" t="s">
        <v>2438</v>
      </c>
      <c r="W2" t="s">
        <v>2438</v>
      </c>
      <c r="X2" t="s">
        <v>2437</v>
      </c>
      <c r="Y2" t="s">
        <v>2438</v>
      </c>
      <c r="Z2" t="s">
        <v>2438</v>
      </c>
      <c r="AA2" t="s">
        <v>2438</v>
      </c>
      <c r="AB2" t="s">
        <v>2438</v>
      </c>
      <c r="AC2" t="s">
        <v>2437</v>
      </c>
      <c r="AD2" t="s">
        <v>2438</v>
      </c>
      <c r="AE2" t="s">
        <v>2438</v>
      </c>
      <c r="AF2" t="s">
        <v>2438</v>
      </c>
      <c r="AG2" t="s">
        <v>2438</v>
      </c>
      <c r="AH2" t="s">
        <v>2437</v>
      </c>
      <c r="AI2" t="s">
        <v>2438</v>
      </c>
      <c r="AJ2" t="s">
        <v>2438</v>
      </c>
      <c r="AK2" t="s">
        <v>2438</v>
      </c>
      <c r="AL2" t="s">
        <v>2438</v>
      </c>
      <c r="AM2" t="s">
        <v>2432</v>
      </c>
      <c r="AN2" t="s">
        <v>2439</v>
      </c>
      <c r="AO2" t="s">
        <v>2435</v>
      </c>
      <c r="AP2" t="s">
        <v>2436</v>
      </c>
      <c r="AQ2" t="s">
        <v>2437</v>
      </c>
      <c r="AR2" t="s">
        <v>2438</v>
      </c>
      <c r="AS2" t="s">
        <v>2438</v>
      </c>
      <c r="AT2" t="s">
        <v>2438</v>
      </c>
      <c r="AU2" t="s">
        <v>2437</v>
      </c>
      <c r="AV2" t="s">
        <v>2438</v>
      </c>
      <c r="AW2" t="s">
        <v>2438</v>
      </c>
      <c r="AX2" t="s">
        <v>2438</v>
      </c>
      <c r="AY2" t="s">
        <v>2432</v>
      </c>
      <c r="AZ2" t="s">
        <v>2440</v>
      </c>
      <c r="BA2" t="s">
        <v>2441</v>
      </c>
      <c r="BB2" t="s">
        <v>2436</v>
      </c>
      <c r="BC2" t="s">
        <v>2437</v>
      </c>
      <c r="BD2" t="s">
        <v>2438</v>
      </c>
      <c r="BE2" t="s">
        <v>2438</v>
      </c>
      <c r="BF2" t="s">
        <v>2438</v>
      </c>
      <c r="BG2" t="s">
        <v>2437</v>
      </c>
      <c r="BH2" t="s">
        <v>2438</v>
      </c>
      <c r="BI2" t="s">
        <v>2438</v>
      </c>
      <c r="BJ2" t="s">
        <v>2438</v>
      </c>
      <c r="BK2" t="s">
        <v>2437</v>
      </c>
      <c r="BL2" t="s">
        <v>2438</v>
      </c>
      <c r="BM2" t="s">
        <v>2438</v>
      </c>
      <c r="BN2" t="s">
        <v>2438</v>
      </c>
      <c r="BO2" t="s">
        <v>2432</v>
      </c>
      <c r="BP2" t="s">
        <v>2439</v>
      </c>
      <c r="BQ2" t="s">
        <v>2442</v>
      </c>
      <c r="BR2" t="s">
        <v>2443</v>
      </c>
      <c r="BS2" t="s">
        <v>2437</v>
      </c>
      <c r="BT2" t="s">
        <v>2438</v>
      </c>
      <c r="BU2" t="s">
        <v>2438</v>
      </c>
      <c r="BV2" t="s">
        <v>2438</v>
      </c>
      <c r="BW2" t="s">
        <v>2437</v>
      </c>
      <c r="BX2" t="s">
        <v>2438</v>
      </c>
      <c r="BY2" t="s">
        <v>2438</v>
      </c>
      <c r="BZ2" t="s">
        <v>2438</v>
      </c>
      <c r="CA2" t="s">
        <v>2437</v>
      </c>
      <c r="CB2" t="s">
        <v>2438</v>
      </c>
      <c r="CC2" t="s">
        <v>2438</v>
      </c>
      <c r="CD2" t="s">
        <v>2438</v>
      </c>
      <c r="CE2" t="s">
        <v>2444</v>
      </c>
      <c r="CF2" t="s">
        <v>2444</v>
      </c>
      <c r="CG2" t="s">
        <v>2445</v>
      </c>
      <c r="CH2" t="s">
        <v>2444</v>
      </c>
      <c r="CI2" t="s">
        <v>2444</v>
      </c>
      <c r="CJ2" t="s">
        <v>2444</v>
      </c>
      <c r="CK2" t="s">
        <v>2446</v>
      </c>
      <c r="CL2" t="s">
        <v>2444</v>
      </c>
      <c r="CM2" t="s">
        <v>2444</v>
      </c>
      <c r="CN2" t="s">
        <v>2444</v>
      </c>
      <c r="CO2" t="s">
        <v>2447</v>
      </c>
      <c r="CP2" t="s">
        <v>2444</v>
      </c>
      <c r="CQ2" t="s">
        <v>2444</v>
      </c>
      <c r="CR2" t="s">
        <v>2444</v>
      </c>
      <c r="CS2" t="s">
        <v>2448</v>
      </c>
      <c r="CT2" t="s">
        <v>2433</v>
      </c>
      <c r="CU2" t="s">
        <v>2433</v>
      </c>
      <c r="CV2" t="s">
        <v>2433</v>
      </c>
      <c r="CW2" t="s">
        <v>2433</v>
      </c>
      <c r="CX2" t="s">
        <v>2433</v>
      </c>
      <c r="CY2" t="s">
        <v>2433</v>
      </c>
      <c r="CZ2" t="s">
        <v>2433</v>
      </c>
      <c r="DA2" t="s">
        <v>2444</v>
      </c>
      <c r="DB2" t="s">
        <v>2444</v>
      </c>
      <c r="DC2" t="s">
        <v>2444</v>
      </c>
      <c r="DD2" t="s">
        <v>2444</v>
      </c>
      <c r="DE2" t="s">
        <v>2444</v>
      </c>
      <c r="DF2" t="s">
        <v>2444</v>
      </c>
      <c r="DG2" t="s">
        <v>2444</v>
      </c>
      <c r="DH2" t="s">
        <v>2444</v>
      </c>
      <c r="DI2" t="s">
        <v>2444</v>
      </c>
      <c r="DJ2" t="s">
        <v>2444</v>
      </c>
      <c r="DK2" t="s">
        <v>2444</v>
      </c>
      <c r="DL2" t="s">
        <v>2444</v>
      </c>
      <c r="DM2" t="s">
        <v>2444</v>
      </c>
      <c r="DN2" t="s">
        <v>2444</v>
      </c>
      <c r="DO2" t="s">
        <v>2440</v>
      </c>
      <c r="DP2" t="s">
        <v>2434</v>
      </c>
      <c r="DQ2" t="s">
        <v>2434</v>
      </c>
      <c r="DR2" t="s">
        <v>2434</v>
      </c>
      <c r="DS2" t="s">
        <v>2434</v>
      </c>
      <c r="DT2" t="s">
        <v>2434</v>
      </c>
      <c r="DU2" t="s">
        <v>2434</v>
      </c>
      <c r="DV2" t="s">
        <v>2433</v>
      </c>
      <c r="DW2" t="s">
        <v>2433</v>
      </c>
      <c r="DX2" t="s">
        <v>2433</v>
      </c>
      <c r="DY2" t="s">
        <v>2429</v>
      </c>
      <c r="DZ2" t="s">
        <v>2444</v>
      </c>
      <c r="EA2" t="s">
        <v>2444</v>
      </c>
      <c r="EB2" t="s">
        <v>2444</v>
      </c>
      <c r="EC2" t="s">
        <v>2446</v>
      </c>
      <c r="ED2" t="s">
        <v>2444</v>
      </c>
      <c r="EE2" t="s">
        <v>2444</v>
      </c>
      <c r="EF2" t="s">
        <v>2444</v>
      </c>
      <c r="EG2" t="s">
        <v>2449</v>
      </c>
      <c r="EH2" t="s">
        <v>2433</v>
      </c>
      <c r="EI2" t="s">
        <v>2433</v>
      </c>
      <c r="EJ2" t="s">
        <v>2433</v>
      </c>
      <c r="EK2" t="s">
        <v>2450</v>
      </c>
      <c r="EL2" t="s">
        <v>2433</v>
      </c>
      <c r="EM2" t="s">
        <v>2433</v>
      </c>
      <c r="EN2" t="s">
        <v>2433</v>
      </c>
      <c r="EO2" t="s">
        <v>2433</v>
      </c>
      <c r="EP2" t="s">
        <v>2433</v>
      </c>
      <c r="EQ2" t="s">
        <v>2433</v>
      </c>
      <c r="ER2" t="s">
        <v>2433</v>
      </c>
      <c r="ES2" t="s">
        <v>2433</v>
      </c>
      <c r="ET2" t="s">
        <v>2433</v>
      </c>
      <c r="EU2" t="s">
        <v>2439</v>
      </c>
      <c r="EV2" t="s">
        <v>2433</v>
      </c>
      <c r="EW2" t="s">
        <v>2433</v>
      </c>
      <c r="EX2" t="s">
        <v>2433</v>
      </c>
      <c r="EY2" t="s">
        <v>2433</v>
      </c>
      <c r="EZ2" t="s">
        <v>2433</v>
      </c>
      <c r="FA2" t="s">
        <v>2433</v>
      </c>
      <c r="FB2" t="s">
        <v>2439</v>
      </c>
      <c r="FC2" t="s">
        <v>2433</v>
      </c>
      <c r="FD2" t="s">
        <v>2444</v>
      </c>
      <c r="FE2" t="s">
        <v>2444</v>
      </c>
      <c r="FF2" t="s">
        <v>2444</v>
      </c>
      <c r="FG2" t="s">
        <v>2444</v>
      </c>
      <c r="FH2" t="s">
        <v>2444</v>
      </c>
      <c r="FI2" t="s">
        <v>2444</v>
      </c>
      <c r="FJ2" t="s">
        <v>2444</v>
      </c>
      <c r="FK2" t="s">
        <v>2433</v>
      </c>
      <c r="FL2" t="s">
        <v>2434</v>
      </c>
      <c r="FM2" t="s">
        <v>2444</v>
      </c>
      <c r="FN2" t="s">
        <v>2444</v>
      </c>
      <c r="FO2" t="s">
        <v>2444</v>
      </c>
      <c r="FP2" t="s">
        <v>2444</v>
      </c>
      <c r="FQ2" t="s">
        <v>2444</v>
      </c>
      <c r="FR2" t="s">
        <v>2444</v>
      </c>
      <c r="FS2" t="s">
        <v>2444</v>
      </c>
      <c r="FT2" t="s">
        <v>2444</v>
      </c>
      <c r="FU2">
        <v>1</v>
      </c>
      <c r="FV2" t="s">
        <v>2444</v>
      </c>
      <c r="FW2" t="s">
        <v>2444</v>
      </c>
      <c r="FX2" t="s">
        <v>2444</v>
      </c>
      <c r="FY2" t="s">
        <v>2444</v>
      </c>
      <c r="FZ2" t="s">
        <v>2444</v>
      </c>
      <c r="GA2" t="s">
        <v>2444</v>
      </c>
      <c r="GB2" t="s">
        <v>2444</v>
      </c>
      <c r="GC2" t="s">
        <v>2444</v>
      </c>
      <c r="GD2" t="s">
        <v>2444</v>
      </c>
      <c r="GE2" t="s">
        <v>2444</v>
      </c>
      <c r="GF2" t="s">
        <v>2444</v>
      </c>
      <c r="GG2" t="s">
        <v>2444</v>
      </c>
      <c r="GH2" t="s">
        <v>2444</v>
      </c>
      <c r="GI2" t="s">
        <v>2444</v>
      </c>
      <c r="GJ2" t="s">
        <v>2444</v>
      </c>
      <c r="GK2" t="s">
        <v>2444</v>
      </c>
      <c r="GL2" t="s">
        <v>2444</v>
      </c>
      <c r="GM2" t="s">
        <v>2444</v>
      </c>
      <c r="GN2" t="s">
        <v>2444</v>
      </c>
      <c r="GO2" t="s">
        <v>2444</v>
      </c>
      <c r="GP2" t="s">
        <v>2444</v>
      </c>
      <c r="GQ2" t="s">
        <v>2444</v>
      </c>
      <c r="GR2" t="s">
        <v>2444</v>
      </c>
      <c r="GS2" t="s">
        <v>2433</v>
      </c>
      <c r="GT2" t="s">
        <v>2433</v>
      </c>
      <c r="GU2" t="s">
        <v>2433</v>
      </c>
      <c r="GV2" t="s">
        <v>2444</v>
      </c>
      <c r="GW2" t="s">
        <v>2444</v>
      </c>
      <c r="GX2" t="s">
        <v>2444</v>
      </c>
      <c r="GY2" t="s">
        <v>2444</v>
      </c>
      <c r="GZ2" t="s">
        <v>2444</v>
      </c>
    </row>
    <row r="3" spans="1:208">
      <c r="A3" t="s">
        <v>2451</v>
      </c>
      <c r="B3" t="s">
        <v>2420</v>
      </c>
      <c r="C3" t="s">
        <v>2452</v>
      </c>
      <c r="D3" t="s">
        <v>2422</v>
      </c>
      <c r="E3" t="s">
        <v>2453</v>
      </c>
      <c r="F3" t="s">
        <v>2454</v>
      </c>
      <c r="G3" t="s">
        <v>2455</v>
      </c>
      <c r="H3" t="s">
        <v>2426</v>
      </c>
      <c r="I3" t="s">
        <v>2456</v>
      </c>
      <c r="J3" t="s">
        <v>2428</v>
      </c>
      <c r="K3" t="s">
        <v>2429</v>
      </c>
      <c r="L3" t="s">
        <v>2430</v>
      </c>
      <c r="M3" t="s">
        <v>2431</v>
      </c>
      <c r="N3" t="s">
        <v>2432</v>
      </c>
      <c r="O3" t="s">
        <v>2433</v>
      </c>
      <c r="P3" t="s">
        <v>2434</v>
      </c>
      <c r="Q3" t="s">
        <v>2435</v>
      </c>
      <c r="R3" t="s">
        <v>2457</v>
      </c>
      <c r="S3" t="s">
        <v>2437</v>
      </c>
      <c r="T3" t="s">
        <v>2438</v>
      </c>
      <c r="U3" t="s">
        <v>2438</v>
      </c>
      <c r="V3" t="s">
        <v>2438</v>
      </c>
      <c r="W3" t="s">
        <v>2438</v>
      </c>
      <c r="X3" t="s">
        <v>2437</v>
      </c>
      <c r="Y3" t="s">
        <v>2438</v>
      </c>
      <c r="Z3" t="s">
        <v>2438</v>
      </c>
      <c r="AA3" t="s">
        <v>2438</v>
      </c>
      <c r="AB3" t="s">
        <v>2438</v>
      </c>
      <c r="AC3" t="s">
        <v>2437</v>
      </c>
      <c r="AD3" t="s">
        <v>2438</v>
      </c>
      <c r="AE3" t="s">
        <v>2438</v>
      </c>
      <c r="AF3" t="s">
        <v>2438</v>
      </c>
      <c r="AG3" t="s">
        <v>2438</v>
      </c>
      <c r="AH3" t="s">
        <v>2437</v>
      </c>
      <c r="AI3" t="s">
        <v>2438</v>
      </c>
      <c r="AJ3" t="s">
        <v>2438</v>
      </c>
      <c r="AK3" t="s">
        <v>2438</v>
      </c>
      <c r="AL3" t="s">
        <v>2438</v>
      </c>
      <c r="AM3" t="s">
        <v>2432</v>
      </c>
      <c r="AN3" t="s">
        <v>2439</v>
      </c>
      <c r="AO3" t="s">
        <v>2435</v>
      </c>
      <c r="AP3" t="s">
        <v>2458</v>
      </c>
      <c r="AQ3" t="s">
        <v>2437</v>
      </c>
      <c r="AR3" t="s">
        <v>2438</v>
      </c>
      <c r="AS3" t="s">
        <v>2438</v>
      </c>
      <c r="AT3" t="s">
        <v>2438</v>
      </c>
      <c r="AU3" t="s">
        <v>2432</v>
      </c>
      <c r="AV3" t="s">
        <v>2439</v>
      </c>
      <c r="AW3" t="s">
        <v>2441</v>
      </c>
      <c r="AX3" t="s">
        <v>2459</v>
      </c>
      <c r="AY3" t="s">
        <v>2432</v>
      </c>
      <c r="AZ3" t="s">
        <v>2440</v>
      </c>
      <c r="BA3" t="s">
        <v>2435</v>
      </c>
      <c r="BB3" t="s">
        <v>2458</v>
      </c>
      <c r="BC3" t="s">
        <v>2432</v>
      </c>
      <c r="BD3" t="s">
        <v>2433</v>
      </c>
      <c r="BE3" t="s">
        <v>2441</v>
      </c>
      <c r="BF3" t="s">
        <v>2460</v>
      </c>
      <c r="BG3" t="s">
        <v>2432</v>
      </c>
      <c r="BH3" t="s">
        <v>2433</v>
      </c>
      <c r="BI3" t="s">
        <v>2461</v>
      </c>
      <c r="BJ3" t="s">
        <v>2460</v>
      </c>
      <c r="BK3" t="s">
        <v>2437</v>
      </c>
      <c r="BL3" t="s">
        <v>2438</v>
      </c>
      <c r="BM3" t="s">
        <v>2438</v>
      </c>
      <c r="BN3" t="s">
        <v>2438</v>
      </c>
      <c r="BO3" t="s">
        <v>2432</v>
      </c>
      <c r="BP3" t="s">
        <v>2439</v>
      </c>
      <c r="BQ3" t="s">
        <v>2435</v>
      </c>
      <c r="BR3" t="s">
        <v>2443</v>
      </c>
      <c r="BS3" t="s">
        <v>2437</v>
      </c>
      <c r="BT3" t="s">
        <v>2438</v>
      </c>
      <c r="BU3" t="s">
        <v>2438</v>
      </c>
      <c r="BV3" t="s">
        <v>2438</v>
      </c>
      <c r="BW3" t="s">
        <v>2437</v>
      </c>
      <c r="BX3" t="s">
        <v>2438</v>
      </c>
      <c r="BY3" t="s">
        <v>2438</v>
      </c>
      <c r="BZ3" t="s">
        <v>2438</v>
      </c>
      <c r="CA3" t="s">
        <v>2437</v>
      </c>
      <c r="CB3" t="s">
        <v>2438</v>
      </c>
      <c r="CC3" t="s">
        <v>2438</v>
      </c>
      <c r="CD3" t="s">
        <v>2438</v>
      </c>
      <c r="CE3" t="s">
        <v>2444</v>
      </c>
      <c r="CF3" t="s">
        <v>2444</v>
      </c>
      <c r="CG3" t="s">
        <v>2462</v>
      </c>
      <c r="CH3" t="s">
        <v>2444</v>
      </c>
      <c r="CI3" t="s">
        <v>2444</v>
      </c>
      <c r="CJ3" t="s">
        <v>2444</v>
      </c>
      <c r="CK3" t="s">
        <v>2446</v>
      </c>
      <c r="CL3" t="s">
        <v>2444</v>
      </c>
      <c r="CM3" t="s">
        <v>2444</v>
      </c>
      <c r="CN3" t="s">
        <v>2444</v>
      </c>
      <c r="CO3" t="s">
        <v>2447</v>
      </c>
      <c r="CP3" t="s">
        <v>2444</v>
      </c>
      <c r="CQ3" t="s">
        <v>2444</v>
      </c>
      <c r="CR3" t="s">
        <v>2444</v>
      </c>
      <c r="CS3" t="s">
        <v>2463</v>
      </c>
      <c r="CT3" t="s">
        <v>2444</v>
      </c>
      <c r="CU3" t="s">
        <v>2444</v>
      </c>
      <c r="CV3" t="s">
        <v>2444</v>
      </c>
      <c r="CW3" t="s">
        <v>2433</v>
      </c>
      <c r="CX3" t="s">
        <v>2444</v>
      </c>
      <c r="CY3" t="s">
        <v>2444</v>
      </c>
      <c r="CZ3" t="s">
        <v>2444</v>
      </c>
      <c r="DA3" t="s">
        <v>2444</v>
      </c>
      <c r="DB3" t="s">
        <v>2444</v>
      </c>
      <c r="DC3" t="s">
        <v>2444</v>
      </c>
      <c r="DD3" t="s">
        <v>2433</v>
      </c>
      <c r="DE3" t="s">
        <v>2444</v>
      </c>
      <c r="DF3" t="s">
        <v>2444</v>
      </c>
      <c r="DG3" t="s">
        <v>2444</v>
      </c>
      <c r="DH3" t="s">
        <v>2444</v>
      </c>
      <c r="DI3" t="s">
        <v>2444</v>
      </c>
      <c r="DJ3" t="s">
        <v>2444</v>
      </c>
      <c r="DK3" t="s">
        <v>2444</v>
      </c>
      <c r="DL3" t="s">
        <v>2444</v>
      </c>
      <c r="DM3" t="s">
        <v>2444</v>
      </c>
      <c r="DN3" t="s">
        <v>2444</v>
      </c>
      <c r="DO3" t="s">
        <v>2444</v>
      </c>
      <c r="DP3" t="s">
        <v>2444</v>
      </c>
      <c r="DQ3" t="s">
        <v>2444</v>
      </c>
      <c r="DR3" t="s">
        <v>2444</v>
      </c>
      <c r="DS3" t="s">
        <v>2444</v>
      </c>
      <c r="DT3" t="s">
        <v>2444</v>
      </c>
      <c r="DU3" t="s">
        <v>2444</v>
      </c>
      <c r="DV3" t="s">
        <v>2444</v>
      </c>
      <c r="DW3" t="s">
        <v>2444</v>
      </c>
      <c r="DX3" t="s">
        <v>2444</v>
      </c>
      <c r="DY3" t="s">
        <v>2462</v>
      </c>
      <c r="DZ3" t="s">
        <v>2444</v>
      </c>
      <c r="EA3" t="s">
        <v>2444</v>
      </c>
      <c r="EB3" t="s">
        <v>2444</v>
      </c>
      <c r="EC3" t="s">
        <v>2446</v>
      </c>
      <c r="ED3" t="s">
        <v>2444</v>
      </c>
      <c r="EE3" t="s">
        <v>2444</v>
      </c>
      <c r="EF3" t="s">
        <v>2444</v>
      </c>
      <c r="EG3" t="s">
        <v>2464</v>
      </c>
      <c r="EH3" t="s">
        <v>2444</v>
      </c>
      <c r="EI3" t="s">
        <v>2444</v>
      </c>
      <c r="EJ3" t="s">
        <v>2444</v>
      </c>
      <c r="EK3" t="s">
        <v>2463</v>
      </c>
      <c r="EL3" t="s">
        <v>2444</v>
      </c>
      <c r="EM3" t="s">
        <v>2444</v>
      </c>
      <c r="EN3" t="s">
        <v>2444</v>
      </c>
      <c r="EO3" t="s">
        <v>2444</v>
      </c>
      <c r="EP3" t="s">
        <v>2444</v>
      </c>
      <c r="EQ3" t="s">
        <v>2444</v>
      </c>
      <c r="ER3" t="s">
        <v>2444</v>
      </c>
      <c r="ES3" t="s">
        <v>2444</v>
      </c>
      <c r="ET3" t="s">
        <v>2444</v>
      </c>
      <c r="EU3" t="s">
        <v>2444</v>
      </c>
      <c r="EV3" t="s">
        <v>2444</v>
      </c>
      <c r="EW3" t="s">
        <v>2444</v>
      </c>
      <c r="EX3" t="s">
        <v>2444</v>
      </c>
      <c r="EY3" t="s">
        <v>2444</v>
      </c>
      <c r="EZ3" t="s">
        <v>2444</v>
      </c>
      <c r="FA3" t="s">
        <v>2444</v>
      </c>
      <c r="FB3" t="s">
        <v>2444</v>
      </c>
      <c r="FC3" t="s">
        <v>2444</v>
      </c>
      <c r="FD3" t="s">
        <v>2444</v>
      </c>
      <c r="FE3" t="s">
        <v>2444</v>
      </c>
      <c r="FF3" t="s">
        <v>2444</v>
      </c>
      <c r="FG3" t="s">
        <v>2444</v>
      </c>
      <c r="FH3" t="s">
        <v>2444</v>
      </c>
      <c r="FI3" t="s">
        <v>2444</v>
      </c>
      <c r="FJ3" t="s">
        <v>2444</v>
      </c>
      <c r="FK3" t="s">
        <v>2444</v>
      </c>
      <c r="FL3" t="s">
        <v>2444</v>
      </c>
      <c r="FM3" t="s">
        <v>2444</v>
      </c>
      <c r="FN3" t="s">
        <v>2444</v>
      </c>
      <c r="FO3" t="s">
        <v>2444</v>
      </c>
      <c r="FP3" t="s">
        <v>2444</v>
      </c>
      <c r="FQ3" t="s">
        <v>2444</v>
      </c>
      <c r="FR3" t="s">
        <v>2444</v>
      </c>
      <c r="FS3" t="s">
        <v>2444</v>
      </c>
      <c r="FT3" t="s">
        <v>2444</v>
      </c>
      <c r="FU3">
        <v>1</v>
      </c>
      <c r="FV3" t="s">
        <v>2444</v>
      </c>
      <c r="FW3" t="s">
        <v>2444</v>
      </c>
      <c r="FX3" t="s">
        <v>2444</v>
      </c>
      <c r="FY3" t="s">
        <v>2444</v>
      </c>
      <c r="FZ3" t="s">
        <v>2444</v>
      </c>
      <c r="GA3" t="s">
        <v>2444</v>
      </c>
      <c r="GB3" t="s">
        <v>2444</v>
      </c>
      <c r="GC3" t="s">
        <v>2444</v>
      </c>
      <c r="GD3" t="s">
        <v>2444</v>
      </c>
      <c r="GE3" t="s">
        <v>2444</v>
      </c>
      <c r="GF3" t="s">
        <v>2444</v>
      </c>
      <c r="GG3" t="s">
        <v>2444</v>
      </c>
      <c r="GH3" t="s">
        <v>2444</v>
      </c>
      <c r="GI3" t="s">
        <v>2444</v>
      </c>
      <c r="GJ3" t="s">
        <v>2444</v>
      </c>
      <c r="GK3" t="s">
        <v>2444</v>
      </c>
      <c r="GL3" t="s">
        <v>2444</v>
      </c>
      <c r="GM3" t="s">
        <v>2444</v>
      </c>
      <c r="GN3" t="s">
        <v>2444</v>
      </c>
      <c r="GO3" t="s">
        <v>2444</v>
      </c>
      <c r="GP3" t="s">
        <v>2444</v>
      </c>
      <c r="GQ3" t="s">
        <v>2444</v>
      </c>
      <c r="GR3" t="s">
        <v>2444</v>
      </c>
      <c r="GS3" t="s">
        <v>2444</v>
      </c>
      <c r="GT3" t="s">
        <v>2444</v>
      </c>
      <c r="GU3" t="s">
        <v>2444</v>
      </c>
      <c r="GV3" t="s">
        <v>2444</v>
      </c>
      <c r="GW3" t="s">
        <v>2444</v>
      </c>
      <c r="GX3" t="s">
        <v>2444</v>
      </c>
      <c r="GY3" t="s">
        <v>2444</v>
      </c>
      <c r="GZ3" t="s">
        <v>2444</v>
      </c>
    </row>
    <row r="4" spans="1:208">
      <c r="A4" t="s">
        <v>2465</v>
      </c>
      <c r="B4" t="s">
        <v>2420</v>
      </c>
      <c r="C4" t="s">
        <v>2466</v>
      </c>
      <c r="D4" t="s">
        <v>2422</v>
      </c>
      <c r="E4" t="s">
        <v>2467</v>
      </c>
      <c r="F4" t="s">
        <v>2468</v>
      </c>
      <c r="G4" t="s">
        <v>2469</v>
      </c>
      <c r="H4" t="s">
        <v>2426</v>
      </c>
      <c r="I4" t="s">
        <v>2470</v>
      </c>
      <c r="J4" t="s">
        <v>2471</v>
      </c>
      <c r="K4" t="s">
        <v>2472</v>
      </c>
      <c r="L4" t="s">
        <v>2473</v>
      </c>
      <c r="M4" t="s">
        <v>2474</v>
      </c>
      <c r="N4" t="s">
        <v>2432</v>
      </c>
      <c r="O4" t="s">
        <v>2433</v>
      </c>
      <c r="P4" t="s">
        <v>2439</v>
      </c>
      <c r="Q4" t="s">
        <v>2475</v>
      </c>
      <c r="R4" t="s">
        <v>2476</v>
      </c>
      <c r="S4" t="s">
        <v>2432</v>
      </c>
      <c r="T4" t="s">
        <v>2433</v>
      </c>
      <c r="U4" t="s">
        <v>2439</v>
      </c>
      <c r="V4" t="s">
        <v>2477</v>
      </c>
      <c r="W4" t="s">
        <v>2476</v>
      </c>
      <c r="X4" t="s">
        <v>2437</v>
      </c>
      <c r="Y4" t="s">
        <v>2438</v>
      </c>
      <c r="Z4" t="s">
        <v>2438</v>
      </c>
      <c r="AA4" t="s">
        <v>2438</v>
      </c>
      <c r="AB4" t="s">
        <v>2438</v>
      </c>
      <c r="AC4" t="s">
        <v>2437</v>
      </c>
      <c r="AD4" t="s">
        <v>2438</v>
      </c>
      <c r="AE4" t="s">
        <v>2438</v>
      </c>
      <c r="AF4" t="s">
        <v>2438</v>
      </c>
      <c r="AG4" t="s">
        <v>2438</v>
      </c>
      <c r="AH4" t="s">
        <v>2437</v>
      </c>
      <c r="AI4" t="s">
        <v>2438</v>
      </c>
      <c r="AJ4" t="s">
        <v>2438</v>
      </c>
      <c r="AK4" t="s">
        <v>2438</v>
      </c>
      <c r="AL4" t="s">
        <v>2438</v>
      </c>
      <c r="AM4" t="s">
        <v>2432</v>
      </c>
      <c r="AN4" t="s">
        <v>2440</v>
      </c>
      <c r="AO4" t="s">
        <v>2475</v>
      </c>
      <c r="AP4" t="s">
        <v>2459</v>
      </c>
      <c r="AQ4" t="s">
        <v>2437</v>
      </c>
      <c r="AR4" t="s">
        <v>2438</v>
      </c>
      <c r="AS4" t="s">
        <v>2438</v>
      </c>
      <c r="AT4" t="s">
        <v>2438</v>
      </c>
      <c r="AU4" t="s">
        <v>2437</v>
      </c>
      <c r="AV4" t="s">
        <v>2438</v>
      </c>
      <c r="AW4" t="s">
        <v>2438</v>
      </c>
      <c r="AX4" t="s">
        <v>2438</v>
      </c>
      <c r="AY4" t="s">
        <v>2432</v>
      </c>
      <c r="AZ4" t="s">
        <v>2478</v>
      </c>
      <c r="BA4" t="s">
        <v>2475</v>
      </c>
      <c r="BB4" t="s">
        <v>2459</v>
      </c>
      <c r="BC4" t="s">
        <v>2432</v>
      </c>
      <c r="BD4" t="s">
        <v>2433</v>
      </c>
      <c r="BE4" t="s">
        <v>2479</v>
      </c>
      <c r="BF4" t="s">
        <v>2480</v>
      </c>
      <c r="BG4" t="s">
        <v>2432</v>
      </c>
      <c r="BH4" t="s">
        <v>2433</v>
      </c>
      <c r="BI4" t="s">
        <v>2481</v>
      </c>
      <c r="BJ4" t="s">
        <v>2480</v>
      </c>
      <c r="BK4" t="s">
        <v>2437</v>
      </c>
      <c r="BL4" t="s">
        <v>2438</v>
      </c>
      <c r="BM4" t="s">
        <v>2438</v>
      </c>
      <c r="BN4" t="s">
        <v>2438</v>
      </c>
      <c r="BO4" t="s">
        <v>2432</v>
      </c>
      <c r="BP4" t="s">
        <v>2430</v>
      </c>
      <c r="BQ4" t="s">
        <v>2482</v>
      </c>
      <c r="BR4" t="s">
        <v>2443</v>
      </c>
      <c r="BS4" t="s">
        <v>2437</v>
      </c>
      <c r="BT4" t="s">
        <v>2438</v>
      </c>
      <c r="BU4" t="s">
        <v>2438</v>
      </c>
      <c r="BV4" t="s">
        <v>2438</v>
      </c>
      <c r="BW4" t="s">
        <v>2437</v>
      </c>
      <c r="BX4" t="s">
        <v>2438</v>
      </c>
      <c r="BY4" t="s">
        <v>2438</v>
      </c>
      <c r="BZ4" t="s">
        <v>2438</v>
      </c>
      <c r="CA4" t="s">
        <v>2437</v>
      </c>
      <c r="CB4" t="s">
        <v>2438</v>
      </c>
      <c r="CC4" t="s">
        <v>2438</v>
      </c>
      <c r="CD4" t="s">
        <v>2438</v>
      </c>
      <c r="CE4" t="s">
        <v>2433</v>
      </c>
      <c r="CF4" t="s">
        <v>2433</v>
      </c>
      <c r="CG4" t="s">
        <v>2483</v>
      </c>
      <c r="CH4" t="s">
        <v>2434</v>
      </c>
      <c r="CI4" t="s">
        <v>2434</v>
      </c>
      <c r="CJ4" t="s">
        <v>2434</v>
      </c>
      <c r="CK4" t="s">
        <v>2483</v>
      </c>
      <c r="CL4" t="s">
        <v>2440</v>
      </c>
      <c r="CM4" t="s">
        <v>2434</v>
      </c>
      <c r="CN4" t="s">
        <v>2434</v>
      </c>
      <c r="CO4" t="s">
        <v>2484</v>
      </c>
      <c r="CP4" t="s">
        <v>2485</v>
      </c>
      <c r="CQ4" t="s">
        <v>2485</v>
      </c>
      <c r="CR4" t="s">
        <v>2440</v>
      </c>
      <c r="CS4" t="s">
        <v>2486</v>
      </c>
      <c r="CT4" t="s">
        <v>2478</v>
      </c>
      <c r="CU4" t="s">
        <v>2440</v>
      </c>
      <c r="CV4" t="s">
        <v>2440</v>
      </c>
      <c r="CW4" t="s">
        <v>2478</v>
      </c>
      <c r="CX4" t="s">
        <v>2478</v>
      </c>
      <c r="CY4" t="s">
        <v>2434</v>
      </c>
      <c r="CZ4" t="s">
        <v>2485</v>
      </c>
      <c r="DA4" t="s">
        <v>2444</v>
      </c>
      <c r="DB4" t="s">
        <v>2485</v>
      </c>
      <c r="DC4" t="s">
        <v>2440</v>
      </c>
      <c r="DD4" t="s">
        <v>2478</v>
      </c>
      <c r="DE4" t="s">
        <v>2478</v>
      </c>
      <c r="DF4" t="s">
        <v>2478</v>
      </c>
      <c r="DG4" t="s">
        <v>2478</v>
      </c>
      <c r="DH4" t="s">
        <v>2440</v>
      </c>
      <c r="DI4" t="s">
        <v>2478</v>
      </c>
      <c r="DJ4" t="s">
        <v>2478</v>
      </c>
      <c r="DK4" t="s">
        <v>2478</v>
      </c>
      <c r="DL4" t="s">
        <v>2478</v>
      </c>
      <c r="DM4" t="s">
        <v>2478</v>
      </c>
      <c r="DN4" t="s">
        <v>2478</v>
      </c>
      <c r="DO4" t="s">
        <v>2444</v>
      </c>
      <c r="DP4" t="s">
        <v>2444</v>
      </c>
      <c r="DQ4" t="s">
        <v>2444</v>
      </c>
      <c r="DR4" t="s">
        <v>2444</v>
      </c>
      <c r="DS4" t="s">
        <v>2444</v>
      </c>
      <c r="DT4" t="s">
        <v>2444</v>
      </c>
      <c r="DU4" t="s">
        <v>2444</v>
      </c>
      <c r="DV4" t="s">
        <v>2440</v>
      </c>
      <c r="DW4" t="s">
        <v>2440</v>
      </c>
      <c r="DX4" t="s">
        <v>2440</v>
      </c>
      <c r="DY4" t="s">
        <v>2487</v>
      </c>
      <c r="DZ4" t="s">
        <v>2444</v>
      </c>
      <c r="EA4" t="s">
        <v>2440</v>
      </c>
      <c r="EB4" t="s">
        <v>2440</v>
      </c>
      <c r="EC4" t="s">
        <v>2484</v>
      </c>
      <c r="ED4" t="s">
        <v>2444</v>
      </c>
      <c r="EE4" t="s">
        <v>2444</v>
      </c>
      <c r="EF4" t="s">
        <v>2444</v>
      </c>
      <c r="EG4" t="s">
        <v>2488</v>
      </c>
      <c r="EH4" t="s">
        <v>2444</v>
      </c>
      <c r="EI4" t="s">
        <v>2444</v>
      </c>
      <c r="EJ4" t="s">
        <v>2444</v>
      </c>
      <c r="EK4" t="s">
        <v>2489</v>
      </c>
      <c r="EL4" t="s">
        <v>2440</v>
      </c>
      <c r="EM4" t="s">
        <v>2440</v>
      </c>
      <c r="EN4" t="s">
        <v>2440</v>
      </c>
      <c r="EO4" t="s">
        <v>2440</v>
      </c>
      <c r="EP4" t="s">
        <v>2440</v>
      </c>
      <c r="EQ4" t="s">
        <v>2440</v>
      </c>
      <c r="ER4" t="s">
        <v>2440</v>
      </c>
      <c r="ES4" t="s">
        <v>2440</v>
      </c>
      <c r="ET4" t="s">
        <v>2440</v>
      </c>
      <c r="EU4" t="s">
        <v>2440</v>
      </c>
      <c r="EV4" t="s">
        <v>2440</v>
      </c>
      <c r="EW4" t="s">
        <v>2440</v>
      </c>
      <c r="EX4" t="s">
        <v>2440</v>
      </c>
      <c r="EY4" t="s">
        <v>2440</v>
      </c>
      <c r="EZ4" t="s">
        <v>2440</v>
      </c>
      <c r="FA4" t="s">
        <v>2440</v>
      </c>
      <c r="FB4" t="s">
        <v>2440</v>
      </c>
      <c r="FC4" t="s">
        <v>2440</v>
      </c>
      <c r="FD4" t="s">
        <v>2440</v>
      </c>
      <c r="FE4" t="s">
        <v>2440</v>
      </c>
      <c r="FF4" t="s">
        <v>2440</v>
      </c>
      <c r="FG4" t="s">
        <v>2440</v>
      </c>
      <c r="FH4" t="s">
        <v>2440</v>
      </c>
      <c r="FI4" t="s">
        <v>2440</v>
      </c>
      <c r="FJ4" t="s">
        <v>2440</v>
      </c>
      <c r="FK4" t="s">
        <v>2434</v>
      </c>
      <c r="FL4" t="s">
        <v>2478</v>
      </c>
      <c r="FM4" t="s">
        <v>2478</v>
      </c>
      <c r="FN4" t="s">
        <v>2434</v>
      </c>
      <c r="FO4" t="s">
        <v>2439</v>
      </c>
      <c r="FP4" t="s">
        <v>2440</v>
      </c>
      <c r="FQ4" t="s">
        <v>2440</v>
      </c>
      <c r="FR4" t="s">
        <v>2478</v>
      </c>
      <c r="FS4" t="s">
        <v>2434</v>
      </c>
      <c r="FT4" t="s">
        <v>2478</v>
      </c>
      <c r="FU4">
        <v>5</v>
      </c>
      <c r="FV4" t="s">
        <v>2434</v>
      </c>
      <c r="FW4" t="s">
        <v>2478</v>
      </c>
      <c r="FX4" t="s">
        <v>2478</v>
      </c>
      <c r="FY4" t="s">
        <v>2478</v>
      </c>
      <c r="FZ4" t="s">
        <v>2478</v>
      </c>
      <c r="GA4" t="s">
        <v>2478</v>
      </c>
      <c r="GB4" t="s">
        <v>2478</v>
      </c>
      <c r="GC4" t="s">
        <v>2478</v>
      </c>
      <c r="GD4" t="s">
        <v>2478</v>
      </c>
      <c r="GE4" t="s">
        <v>2478</v>
      </c>
      <c r="GF4" t="s">
        <v>2439</v>
      </c>
      <c r="GG4" t="s">
        <v>2434</v>
      </c>
      <c r="GH4" t="s">
        <v>2434</v>
      </c>
      <c r="GI4" t="s">
        <v>2478</v>
      </c>
      <c r="GJ4" t="s">
        <v>2439</v>
      </c>
      <c r="GK4" t="s">
        <v>2478</v>
      </c>
      <c r="GL4" t="s">
        <v>2440</v>
      </c>
      <c r="GM4" t="s">
        <v>2485</v>
      </c>
      <c r="GN4" t="s">
        <v>2478</v>
      </c>
      <c r="GO4" t="s">
        <v>2444</v>
      </c>
      <c r="GP4" t="s">
        <v>2444</v>
      </c>
      <c r="GQ4" t="s">
        <v>2444</v>
      </c>
      <c r="GR4" t="s">
        <v>2444</v>
      </c>
      <c r="GS4" t="s">
        <v>2434</v>
      </c>
      <c r="GT4" t="s">
        <v>2478</v>
      </c>
      <c r="GU4" t="s">
        <v>2478</v>
      </c>
      <c r="GV4" t="s">
        <v>2478</v>
      </c>
      <c r="GW4" t="s">
        <v>2440</v>
      </c>
      <c r="GX4" t="s">
        <v>2485</v>
      </c>
      <c r="GY4" t="s">
        <v>2485</v>
      </c>
      <c r="GZ4" t="s">
        <v>2478</v>
      </c>
    </row>
    <row r="5" spans="1:208">
      <c r="A5" t="s">
        <v>2490</v>
      </c>
      <c r="B5" t="s">
        <v>2420</v>
      </c>
      <c r="C5" t="s">
        <v>2491</v>
      </c>
      <c r="D5" t="s">
        <v>2422</v>
      </c>
      <c r="E5" t="s">
        <v>2492</v>
      </c>
      <c r="F5" t="s">
        <v>2493</v>
      </c>
      <c r="G5" t="s">
        <v>2494</v>
      </c>
      <c r="H5" t="s">
        <v>2426</v>
      </c>
      <c r="I5" t="s">
        <v>2456</v>
      </c>
      <c r="J5" t="s">
        <v>2428</v>
      </c>
      <c r="K5" t="s">
        <v>2429</v>
      </c>
      <c r="L5" t="s">
        <v>2495</v>
      </c>
      <c r="M5" t="s">
        <v>2496</v>
      </c>
      <c r="N5" t="s">
        <v>2437</v>
      </c>
      <c r="O5" t="s">
        <v>2438</v>
      </c>
      <c r="P5" t="s">
        <v>2438</v>
      </c>
      <c r="Q5" t="s">
        <v>2438</v>
      </c>
      <c r="R5" t="s">
        <v>2438</v>
      </c>
      <c r="S5" t="s">
        <v>2432</v>
      </c>
      <c r="T5" t="s">
        <v>2433</v>
      </c>
      <c r="U5" t="s">
        <v>2434</v>
      </c>
      <c r="V5" t="s">
        <v>2441</v>
      </c>
      <c r="W5" t="s">
        <v>2457</v>
      </c>
      <c r="X5" t="s">
        <v>2437</v>
      </c>
      <c r="Y5" t="s">
        <v>2438</v>
      </c>
      <c r="Z5" t="s">
        <v>2438</v>
      </c>
      <c r="AA5" t="s">
        <v>2438</v>
      </c>
      <c r="AB5" t="s">
        <v>2438</v>
      </c>
      <c r="AC5" t="s">
        <v>2437</v>
      </c>
      <c r="AD5" t="s">
        <v>2438</v>
      </c>
      <c r="AE5" t="s">
        <v>2438</v>
      </c>
      <c r="AF5" t="s">
        <v>2438</v>
      </c>
      <c r="AG5" t="s">
        <v>2438</v>
      </c>
      <c r="AH5" t="s">
        <v>2437</v>
      </c>
      <c r="AI5" t="s">
        <v>2438</v>
      </c>
      <c r="AJ5" t="s">
        <v>2438</v>
      </c>
      <c r="AK5" t="s">
        <v>2438</v>
      </c>
      <c r="AL5" t="s">
        <v>2438</v>
      </c>
      <c r="AM5" t="s">
        <v>2432</v>
      </c>
      <c r="AN5" t="s">
        <v>2439</v>
      </c>
      <c r="AO5" t="s">
        <v>2442</v>
      </c>
      <c r="AP5" t="s">
        <v>2457</v>
      </c>
      <c r="AQ5" t="s">
        <v>2437</v>
      </c>
      <c r="AR5" t="s">
        <v>2438</v>
      </c>
      <c r="AS5" t="s">
        <v>2438</v>
      </c>
      <c r="AT5" t="s">
        <v>2438</v>
      </c>
      <c r="AU5" t="s">
        <v>2437</v>
      </c>
      <c r="AV5" t="s">
        <v>2438</v>
      </c>
      <c r="AW5" t="s">
        <v>2438</v>
      </c>
      <c r="AX5" t="s">
        <v>2438</v>
      </c>
      <c r="AY5" t="s">
        <v>2432</v>
      </c>
      <c r="AZ5" t="s">
        <v>2434</v>
      </c>
      <c r="BA5" t="s">
        <v>2497</v>
      </c>
      <c r="BB5" t="s">
        <v>2457</v>
      </c>
      <c r="BC5" t="s">
        <v>2432</v>
      </c>
      <c r="BD5" t="s">
        <v>2439</v>
      </c>
      <c r="BE5" t="s">
        <v>2497</v>
      </c>
      <c r="BF5" t="s">
        <v>2457</v>
      </c>
      <c r="BG5" t="s">
        <v>2437</v>
      </c>
      <c r="BH5" t="s">
        <v>2438</v>
      </c>
      <c r="BI5" t="s">
        <v>2438</v>
      </c>
      <c r="BJ5" t="s">
        <v>2438</v>
      </c>
      <c r="BK5" t="s">
        <v>2437</v>
      </c>
      <c r="BL5" t="s">
        <v>2438</v>
      </c>
      <c r="BM5" t="s">
        <v>2438</v>
      </c>
      <c r="BN5" t="s">
        <v>2438</v>
      </c>
      <c r="BO5" t="s">
        <v>2437</v>
      </c>
      <c r="BP5" t="s">
        <v>2438</v>
      </c>
      <c r="BQ5" t="s">
        <v>2438</v>
      </c>
      <c r="BR5" t="s">
        <v>2438</v>
      </c>
      <c r="BS5" t="s">
        <v>2437</v>
      </c>
      <c r="BT5" t="s">
        <v>2438</v>
      </c>
      <c r="BU5" t="s">
        <v>2438</v>
      </c>
      <c r="BV5" t="s">
        <v>2438</v>
      </c>
      <c r="BW5" t="s">
        <v>2437</v>
      </c>
      <c r="BX5" t="s">
        <v>2438</v>
      </c>
      <c r="BY5" t="s">
        <v>2438</v>
      </c>
      <c r="BZ5" t="s">
        <v>2438</v>
      </c>
      <c r="CA5" t="s">
        <v>2437</v>
      </c>
      <c r="CB5" t="s">
        <v>2438</v>
      </c>
      <c r="CC5" t="s">
        <v>2438</v>
      </c>
      <c r="CD5" t="s">
        <v>2438</v>
      </c>
      <c r="CE5" t="s">
        <v>2478</v>
      </c>
      <c r="CF5" t="s">
        <v>2478</v>
      </c>
      <c r="CG5" t="s">
        <v>2498</v>
      </c>
      <c r="CH5" t="s">
        <v>2444</v>
      </c>
      <c r="CI5" t="s">
        <v>2444</v>
      </c>
      <c r="CJ5" t="s">
        <v>2444</v>
      </c>
      <c r="CK5" t="s">
        <v>2498</v>
      </c>
      <c r="CL5" t="s">
        <v>2444</v>
      </c>
      <c r="CM5" t="s">
        <v>2444</v>
      </c>
      <c r="CN5" t="s">
        <v>2444</v>
      </c>
      <c r="CO5" t="s">
        <v>2499</v>
      </c>
      <c r="CP5" t="s">
        <v>2440</v>
      </c>
      <c r="CQ5" t="s">
        <v>2478</v>
      </c>
      <c r="CR5" t="s">
        <v>2478</v>
      </c>
      <c r="CS5" t="s">
        <v>2462</v>
      </c>
      <c r="CT5" t="s">
        <v>2444</v>
      </c>
      <c r="CU5" t="s">
        <v>2444</v>
      </c>
      <c r="CV5" t="s">
        <v>2444</v>
      </c>
      <c r="CW5" t="s">
        <v>2444</v>
      </c>
      <c r="CX5" t="s">
        <v>2444</v>
      </c>
      <c r="CY5" t="s">
        <v>2444</v>
      </c>
      <c r="CZ5" t="s">
        <v>2444</v>
      </c>
      <c r="DA5" t="s">
        <v>2444</v>
      </c>
      <c r="DB5" t="s">
        <v>2444</v>
      </c>
      <c r="DC5" t="s">
        <v>2444</v>
      </c>
      <c r="DD5" t="s">
        <v>2444</v>
      </c>
      <c r="DE5" t="s">
        <v>2444</v>
      </c>
      <c r="DF5" t="s">
        <v>2444</v>
      </c>
      <c r="DG5" t="s">
        <v>2444</v>
      </c>
      <c r="DH5" t="s">
        <v>2444</v>
      </c>
      <c r="DI5" t="s">
        <v>2444</v>
      </c>
      <c r="DJ5" t="s">
        <v>2444</v>
      </c>
      <c r="DK5" t="s">
        <v>2444</v>
      </c>
      <c r="DL5" t="s">
        <v>2444</v>
      </c>
      <c r="DM5" t="s">
        <v>2444</v>
      </c>
      <c r="DN5" t="s">
        <v>2444</v>
      </c>
      <c r="DO5" t="s">
        <v>2444</v>
      </c>
      <c r="DP5" t="s">
        <v>2444</v>
      </c>
      <c r="DQ5" t="s">
        <v>2444</v>
      </c>
      <c r="DR5" t="s">
        <v>2444</v>
      </c>
      <c r="DS5" t="s">
        <v>2444</v>
      </c>
      <c r="DT5" t="s">
        <v>2444</v>
      </c>
      <c r="DU5" t="s">
        <v>2444</v>
      </c>
      <c r="DV5" t="s">
        <v>2444</v>
      </c>
      <c r="DW5" t="s">
        <v>2444</v>
      </c>
      <c r="DX5" t="s">
        <v>2444</v>
      </c>
      <c r="DY5" t="s">
        <v>2500</v>
      </c>
      <c r="DZ5" t="s">
        <v>2485</v>
      </c>
      <c r="EA5" t="s">
        <v>2444</v>
      </c>
      <c r="EB5" t="s">
        <v>2444</v>
      </c>
      <c r="EC5" t="s">
        <v>2500</v>
      </c>
      <c r="ED5" t="s">
        <v>2478</v>
      </c>
      <c r="EE5" t="s">
        <v>2433</v>
      </c>
      <c r="EF5" t="s">
        <v>2433</v>
      </c>
      <c r="EG5" t="s">
        <v>2501</v>
      </c>
      <c r="EH5" t="s">
        <v>2440</v>
      </c>
      <c r="EI5" t="s">
        <v>2440</v>
      </c>
      <c r="EJ5" t="s">
        <v>2444</v>
      </c>
      <c r="EK5" t="s">
        <v>2502</v>
      </c>
      <c r="EL5" t="s">
        <v>2444</v>
      </c>
      <c r="EM5" t="s">
        <v>2444</v>
      </c>
      <c r="EN5" t="s">
        <v>2444</v>
      </c>
      <c r="EO5" t="s">
        <v>2444</v>
      </c>
      <c r="EP5" t="s">
        <v>2444</v>
      </c>
      <c r="EQ5" t="s">
        <v>2444</v>
      </c>
      <c r="ER5" t="s">
        <v>2444</v>
      </c>
      <c r="ES5" t="s">
        <v>2444</v>
      </c>
      <c r="ET5" t="s">
        <v>2444</v>
      </c>
      <c r="EU5" t="s">
        <v>2444</v>
      </c>
      <c r="EV5" t="s">
        <v>2444</v>
      </c>
      <c r="EW5" t="s">
        <v>2444</v>
      </c>
      <c r="EX5" t="s">
        <v>2444</v>
      </c>
      <c r="EY5" t="s">
        <v>2444</v>
      </c>
      <c r="EZ5" t="s">
        <v>2444</v>
      </c>
      <c r="FA5" t="s">
        <v>2444</v>
      </c>
      <c r="FB5" t="s">
        <v>2444</v>
      </c>
      <c r="FC5" t="s">
        <v>2444</v>
      </c>
      <c r="FD5" t="s">
        <v>2444</v>
      </c>
      <c r="FE5" t="s">
        <v>2444</v>
      </c>
      <c r="FF5" t="s">
        <v>2444</v>
      </c>
      <c r="FG5" t="s">
        <v>2444</v>
      </c>
      <c r="FH5" t="s">
        <v>2444</v>
      </c>
      <c r="FI5" t="s">
        <v>2444</v>
      </c>
      <c r="FJ5" t="s">
        <v>2444</v>
      </c>
      <c r="FK5" t="s">
        <v>2444</v>
      </c>
      <c r="FL5" t="s">
        <v>2444</v>
      </c>
      <c r="FM5" t="s">
        <v>2444</v>
      </c>
      <c r="FN5" t="s">
        <v>2444</v>
      </c>
      <c r="FO5" t="s">
        <v>2444</v>
      </c>
      <c r="FP5" t="s">
        <v>2444</v>
      </c>
      <c r="FQ5" t="s">
        <v>2444</v>
      </c>
      <c r="FR5" t="s">
        <v>2444</v>
      </c>
      <c r="FS5" t="s">
        <v>2444</v>
      </c>
      <c r="FT5" t="s">
        <v>2444</v>
      </c>
      <c r="FU5">
        <v>1</v>
      </c>
      <c r="FV5" t="s">
        <v>2444</v>
      </c>
      <c r="FW5" t="s">
        <v>2444</v>
      </c>
      <c r="FX5" t="s">
        <v>2444</v>
      </c>
      <c r="FY5" t="s">
        <v>2444</v>
      </c>
      <c r="FZ5" t="s">
        <v>2444</v>
      </c>
      <c r="GA5" t="s">
        <v>2444</v>
      </c>
      <c r="GB5" t="s">
        <v>2444</v>
      </c>
      <c r="GC5" t="s">
        <v>2444</v>
      </c>
      <c r="GD5" t="s">
        <v>2444</v>
      </c>
      <c r="GE5" t="s">
        <v>2444</v>
      </c>
      <c r="GF5" t="s">
        <v>2444</v>
      </c>
      <c r="GG5" t="s">
        <v>2444</v>
      </c>
      <c r="GH5" t="s">
        <v>2444</v>
      </c>
      <c r="GI5" t="s">
        <v>2444</v>
      </c>
      <c r="GJ5" t="s">
        <v>2444</v>
      </c>
      <c r="GK5" t="s">
        <v>2485</v>
      </c>
      <c r="GL5" t="s">
        <v>2485</v>
      </c>
      <c r="GM5" t="s">
        <v>2485</v>
      </c>
      <c r="GN5" t="s">
        <v>2485</v>
      </c>
      <c r="GO5" t="s">
        <v>2444</v>
      </c>
      <c r="GP5" t="s">
        <v>2444</v>
      </c>
      <c r="GQ5" t="s">
        <v>2444</v>
      </c>
      <c r="GR5" t="s">
        <v>2444</v>
      </c>
      <c r="GS5" t="s">
        <v>2444</v>
      </c>
      <c r="GT5" t="s">
        <v>2444</v>
      </c>
      <c r="GU5" t="s">
        <v>2444</v>
      </c>
      <c r="GV5" t="s">
        <v>2444</v>
      </c>
      <c r="GW5" t="s">
        <v>2444</v>
      </c>
      <c r="GX5" t="s">
        <v>2444</v>
      </c>
      <c r="GY5" t="s">
        <v>2444</v>
      </c>
      <c r="GZ5" t="s">
        <v>2444</v>
      </c>
    </row>
    <row r="6" spans="1:208">
      <c r="A6" t="s">
        <v>2503</v>
      </c>
      <c r="B6" t="s">
        <v>2420</v>
      </c>
      <c r="C6" t="s">
        <v>2504</v>
      </c>
      <c r="D6" t="s">
        <v>2505</v>
      </c>
      <c r="E6" t="s">
        <v>2506</v>
      </c>
      <c r="F6" t="s">
        <v>2507</v>
      </c>
      <c r="G6" t="s">
        <v>2508</v>
      </c>
      <c r="H6" t="s">
        <v>2509</v>
      </c>
      <c r="I6" t="s">
        <v>2456</v>
      </c>
      <c r="J6" t="s">
        <v>2428</v>
      </c>
      <c r="K6" t="s">
        <v>2510</v>
      </c>
      <c r="L6" t="s">
        <v>2511</v>
      </c>
      <c r="M6" t="s">
        <v>2512</v>
      </c>
      <c r="N6" t="s">
        <v>2432</v>
      </c>
      <c r="O6" t="s">
        <v>2433</v>
      </c>
      <c r="P6" t="s">
        <v>2513</v>
      </c>
      <c r="Q6" t="s">
        <v>2514</v>
      </c>
      <c r="R6" t="s">
        <v>2515</v>
      </c>
      <c r="S6" t="s">
        <v>2432</v>
      </c>
      <c r="T6" t="s">
        <v>2433</v>
      </c>
      <c r="U6" t="s">
        <v>2485</v>
      </c>
      <c r="V6" t="s">
        <v>2516</v>
      </c>
      <c r="W6" t="s">
        <v>2517</v>
      </c>
      <c r="X6" t="s">
        <v>2437</v>
      </c>
      <c r="Y6" t="s">
        <v>2438</v>
      </c>
      <c r="Z6" t="s">
        <v>2438</v>
      </c>
      <c r="AA6" t="s">
        <v>2438</v>
      </c>
      <c r="AB6" t="s">
        <v>2438</v>
      </c>
      <c r="AC6" t="s">
        <v>2437</v>
      </c>
      <c r="AD6" t="s">
        <v>2438</v>
      </c>
      <c r="AE6" t="s">
        <v>2438</v>
      </c>
      <c r="AF6" t="s">
        <v>2438</v>
      </c>
      <c r="AG6" t="s">
        <v>2438</v>
      </c>
      <c r="AH6" t="s">
        <v>2437</v>
      </c>
      <c r="AI6" t="s">
        <v>2438</v>
      </c>
      <c r="AJ6" t="s">
        <v>2438</v>
      </c>
      <c r="AK6" t="s">
        <v>2438</v>
      </c>
      <c r="AL6" t="s">
        <v>2438</v>
      </c>
      <c r="AM6" t="s">
        <v>2432</v>
      </c>
      <c r="AN6" t="s">
        <v>2439</v>
      </c>
      <c r="AO6" t="s">
        <v>2440</v>
      </c>
      <c r="AP6" t="s">
        <v>2518</v>
      </c>
      <c r="AQ6" t="s">
        <v>2437</v>
      </c>
      <c r="AR6" t="s">
        <v>2438</v>
      </c>
      <c r="AS6" t="s">
        <v>2438</v>
      </c>
      <c r="AT6" t="s">
        <v>2438</v>
      </c>
      <c r="AU6" t="s">
        <v>2437</v>
      </c>
      <c r="AV6" t="s">
        <v>2438</v>
      </c>
      <c r="AW6" t="s">
        <v>2438</v>
      </c>
      <c r="AX6" t="s">
        <v>2438</v>
      </c>
      <c r="AY6" t="s">
        <v>2432</v>
      </c>
      <c r="AZ6" t="s">
        <v>2442</v>
      </c>
      <c r="BA6" t="s">
        <v>2516</v>
      </c>
      <c r="BB6" t="s">
        <v>2518</v>
      </c>
      <c r="BC6" t="s">
        <v>2432</v>
      </c>
      <c r="BD6" t="s">
        <v>2442</v>
      </c>
      <c r="BE6" t="s">
        <v>2516</v>
      </c>
      <c r="BF6" t="s">
        <v>2517</v>
      </c>
      <c r="BG6" t="s">
        <v>2432</v>
      </c>
      <c r="BH6" t="s">
        <v>2440</v>
      </c>
      <c r="BI6" t="s">
        <v>2440</v>
      </c>
      <c r="BJ6" t="s">
        <v>2519</v>
      </c>
      <c r="BK6" t="s">
        <v>2437</v>
      </c>
      <c r="BL6" t="s">
        <v>2438</v>
      </c>
      <c r="BM6" t="s">
        <v>2438</v>
      </c>
      <c r="BN6" t="s">
        <v>2438</v>
      </c>
      <c r="BO6" t="s">
        <v>2432</v>
      </c>
      <c r="BP6" t="s">
        <v>2439</v>
      </c>
      <c r="BQ6" t="s">
        <v>2440</v>
      </c>
      <c r="BR6" t="s">
        <v>2519</v>
      </c>
      <c r="BS6" t="s">
        <v>2437</v>
      </c>
      <c r="BT6" t="s">
        <v>2438</v>
      </c>
      <c r="BU6" t="s">
        <v>2438</v>
      </c>
      <c r="BV6" t="s">
        <v>2438</v>
      </c>
      <c r="BW6" t="s">
        <v>2437</v>
      </c>
      <c r="BX6" t="s">
        <v>2438</v>
      </c>
      <c r="BY6" t="s">
        <v>2438</v>
      </c>
      <c r="BZ6" t="s">
        <v>2438</v>
      </c>
      <c r="CA6" t="s">
        <v>2437</v>
      </c>
      <c r="CB6" t="s">
        <v>2438</v>
      </c>
      <c r="CC6" t="s">
        <v>2438</v>
      </c>
      <c r="CD6" t="s">
        <v>2438</v>
      </c>
      <c r="CE6" t="s">
        <v>2444</v>
      </c>
      <c r="CF6" t="s">
        <v>2440</v>
      </c>
      <c r="CG6" t="s">
        <v>2520</v>
      </c>
      <c r="CH6" t="s">
        <v>2434</v>
      </c>
      <c r="CI6" t="s">
        <v>2434</v>
      </c>
      <c r="CJ6" t="s">
        <v>2434</v>
      </c>
      <c r="CK6" t="s">
        <v>2521</v>
      </c>
      <c r="CL6" t="s">
        <v>2444</v>
      </c>
      <c r="CM6" t="s">
        <v>2433</v>
      </c>
      <c r="CN6" t="s">
        <v>2433</v>
      </c>
      <c r="CO6" t="s">
        <v>2522</v>
      </c>
      <c r="CP6" t="s">
        <v>2433</v>
      </c>
      <c r="CQ6" t="s">
        <v>2433</v>
      </c>
      <c r="CR6" t="s">
        <v>2433</v>
      </c>
      <c r="CS6" t="s">
        <v>2522</v>
      </c>
      <c r="CT6" t="s">
        <v>2444</v>
      </c>
      <c r="CU6" t="s">
        <v>2444</v>
      </c>
      <c r="CV6" t="s">
        <v>2485</v>
      </c>
      <c r="CW6" t="s">
        <v>2439</v>
      </c>
      <c r="CX6" t="s">
        <v>2485</v>
      </c>
      <c r="CY6" t="s">
        <v>2478</v>
      </c>
      <c r="CZ6" t="s">
        <v>2440</v>
      </c>
      <c r="DA6" t="s">
        <v>2478</v>
      </c>
      <c r="DB6" t="s">
        <v>2440</v>
      </c>
      <c r="DC6" t="s">
        <v>2444</v>
      </c>
      <c r="DD6" t="s">
        <v>2485</v>
      </c>
      <c r="DE6" t="s">
        <v>2485</v>
      </c>
      <c r="DF6" t="s">
        <v>2440</v>
      </c>
      <c r="DG6" t="s">
        <v>2440</v>
      </c>
      <c r="DH6" t="s">
        <v>2485</v>
      </c>
      <c r="DI6" t="s">
        <v>2485</v>
      </c>
      <c r="DJ6" t="s">
        <v>2485</v>
      </c>
      <c r="DK6" t="s">
        <v>2485</v>
      </c>
      <c r="DL6" t="s">
        <v>2440</v>
      </c>
      <c r="DM6" t="s">
        <v>2485</v>
      </c>
      <c r="DN6" t="s">
        <v>2485</v>
      </c>
      <c r="DO6" t="s">
        <v>2444</v>
      </c>
      <c r="DP6" t="s">
        <v>2444</v>
      </c>
      <c r="DQ6" t="s">
        <v>2444</v>
      </c>
      <c r="DR6" t="s">
        <v>2444</v>
      </c>
      <c r="DS6" t="s">
        <v>2444</v>
      </c>
      <c r="DT6" t="s">
        <v>2444</v>
      </c>
      <c r="DU6" t="s">
        <v>2444</v>
      </c>
      <c r="DV6" t="s">
        <v>2444</v>
      </c>
      <c r="DW6" t="s">
        <v>2444</v>
      </c>
      <c r="DX6" t="s">
        <v>2444</v>
      </c>
      <c r="DY6" t="s">
        <v>2523</v>
      </c>
      <c r="DZ6" t="s">
        <v>2444</v>
      </c>
      <c r="EA6" t="s">
        <v>2444</v>
      </c>
      <c r="EB6" t="s">
        <v>2444</v>
      </c>
      <c r="EC6" t="s">
        <v>2524</v>
      </c>
      <c r="ED6" t="s">
        <v>2444</v>
      </c>
      <c r="EE6" t="s">
        <v>2444</v>
      </c>
      <c r="EF6" t="s">
        <v>2444</v>
      </c>
      <c r="EG6" t="s">
        <v>2525</v>
      </c>
      <c r="EH6" t="s">
        <v>2444</v>
      </c>
      <c r="EI6" t="s">
        <v>2444</v>
      </c>
      <c r="EJ6" t="s">
        <v>2444</v>
      </c>
      <c r="EK6" t="s">
        <v>2462</v>
      </c>
      <c r="EL6" t="s">
        <v>2444</v>
      </c>
      <c r="EM6" t="s">
        <v>2444</v>
      </c>
      <c r="EN6" t="s">
        <v>2444</v>
      </c>
      <c r="EO6" t="s">
        <v>2444</v>
      </c>
      <c r="EP6" t="s">
        <v>2444</v>
      </c>
      <c r="EQ6" t="s">
        <v>2444</v>
      </c>
      <c r="ER6" t="s">
        <v>2444</v>
      </c>
      <c r="ES6" t="s">
        <v>2444</v>
      </c>
      <c r="ET6" t="s">
        <v>2485</v>
      </c>
      <c r="EU6" t="s">
        <v>2444</v>
      </c>
      <c r="EV6" t="s">
        <v>2444</v>
      </c>
      <c r="EW6" t="s">
        <v>2444</v>
      </c>
      <c r="EX6" t="s">
        <v>2444</v>
      </c>
      <c r="EY6" t="s">
        <v>2444</v>
      </c>
      <c r="EZ6" t="s">
        <v>2444</v>
      </c>
      <c r="FA6" t="s">
        <v>2444</v>
      </c>
      <c r="FB6" t="s">
        <v>2444</v>
      </c>
      <c r="FC6" t="s">
        <v>2444</v>
      </c>
      <c r="FD6" t="s">
        <v>2444</v>
      </c>
      <c r="FE6" t="s">
        <v>2444</v>
      </c>
      <c r="FF6" t="s">
        <v>2444</v>
      </c>
      <c r="FG6" t="s">
        <v>2444</v>
      </c>
      <c r="FH6" t="s">
        <v>2444</v>
      </c>
      <c r="FI6" t="s">
        <v>2444</v>
      </c>
      <c r="FJ6" t="s">
        <v>2444</v>
      </c>
      <c r="FK6" t="s">
        <v>2444</v>
      </c>
      <c r="FL6" t="s">
        <v>2444</v>
      </c>
      <c r="FM6" t="s">
        <v>2433</v>
      </c>
      <c r="FN6" t="s">
        <v>2433</v>
      </c>
      <c r="FO6" t="s">
        <v>2433</v>
      </c>
      <c r="FP6" t="s">
        <v>2444</v>
      </c>
      <c r="FQ6" t="s">
        <v>2444</v>
      </c>
      <c r="FR6" t="s">
        <v>2444</v>
      </c>
      <c r="FS6" t="s">
        <v>2433</v>
      </c>
      <c r="FT6" t="s">
        <v>2433</v>
      </c>
      <c r="FU6">
        <v>7</v>
      </c>
      <c r="FV6" t="s">
        <v>2433</v>
      </c>
      <c r="FW6" t="s">
        <v>2444</v>
      </c>
      <c r="FX6" t="s">
        <v>2444</v>
      </c>
      <c r="FY6" t="s">
        <v>2444</v>
      </c>
      <c r="FZ6" t="s">
        <v>2444</v>
      </c>
      <c r="GA6" t="s">
        <v>2433</v>
      </c>
      <c r="GB6" t="s">
        <v>2433</v>
      </c>
      <c r="GC6" t="s">
        <v>2433</v>
      </c>
      <c r="GD6" t="s">
        <v>2444</v>
      </c>
      <c r="GE6" t="s">
        <v>2433</v>
      </c>
      <c r="GF6" t="s">
        <v>2444</v>
      </c>
      <c r="GG6" t="s">
        <v>2433</v>
      </c>
      <c r="GH6" t="s">
        <v>2433</v>
      </c>
      <c r="GI6" t="s">
        <v>2433</v>
      </c>
      <c r="GJ6" t="s">
        <v>2444</v>
      </c>
      <c r="GK6" t="s">
        <v>2444</v>
      </c>
      <c r="GL6" t="s">
        <v>2444</v>
      </c>
      <c r="GM6" t="s">
        <v>2444</v>
      </c>
      <c r="GN6" t="s">
        <v>2444</v>
      </c>
      <c r="GO6" t="s">
        <v>2444</v>
      </c>
      <c r="GP6" t="s">
        <v>2444</v>
      </c>
      <c r="GQ6" t="s">
        <v>2444</v>
      </c>
      <c r="GR6" t="s">
        <v>2444</v>
      </c>
      <c r="GS6" t="s">
        <v>2444</v>
      </c>
      <c r="GT6" t="s">
        <v>2444</v>
      </c>
      <c r="GU6" t="s">
        <v>2444</v>
      </c>
      <c r="GV6" t="s">
        <v>2444</v>
      </c>
      <c r="GW6" t="s">
        <v>2444</v>
      </c>
      <c r="GX6" t="s">
        <v>2444</v>
      </c>
      <c r="GY6" t="s">
        <v>2444</v>
      </c>
      <c r="GZ6" t="s">
        <v>2444</v>
      </c>
    </row>
    <row r="7" spans="1:208">
      <c r="A7" t="s">
        <v>2526</v>
      </c>
      <c r="B7" t="s">
        <v>2420</v>
      </c>
      <c r="C7" t="s">
        <v>2527</v>
      </c>
      <c r="D7" t="s">
        <v>2422</v>
      </c>
      <c r="E7" t="s">
        <v>2528</v>
      </c>
      <c r="F7" t="s">
        <v>2529</v>
      </c>
      <c r="G7" t="s">
        <v>2530</v>
      </c>
      <c r="H7" t="s">
        <v>2426</v>
      </c>
      <c r="I7" t="s">
        <v>2531</v>
      </c>
      <c r="J7" t="s">
        <v>2428</v>
      </c>
      <c r="K7" t="s">
        <v>2532</v>
      </c>
      <c r="L7" t="s">
        <v>2533</v>
      </c>
      <c r="M7" t="s">
        <v>2512</v>
      </c>
      <c r="N7" t="s">
        <v>2437</v>
      </c>
      <c r="O7" t="s">
        <v>2438</v>
      </c>
      <c r="P7" t="s">
        <v>2438</v>
      </c>
      <c r="Q7" t="s">
        <v>2438</v>
      </c>
      <c r="R7" t="s">
        <v>2438</v>
      </c>
      <c r="S7" t="s">
        <v>2432</v>
      </c>
      <c r="T7" t="s">
        <v>2433</v>
      </c>
      <c r="U7" t="s">
        <v>2442</v>
      </c>
      <c r="V7" t="s">
        <v>2475</v>
      </c>
      <c r="W7" t="s">
        <v>2534</v>
      </c>
      <c r="X7" t="s">
        <v>2437</v>
      </c>
      <c r="Y7" t="s">
        <v>2438</v>
      </c>
      <c r="Z7" t="s">
        <v>2438</v>
      </c>
      <c r="AA7" t="s">
        <v>2438</v>
      </c>
      <c r="AB7" t="s">
        <v>2438</v>
      </c>
      <c r="AC7" t="s">
        <v>2437</v>
      </c>
      <c r="AD7" t="s">
        <v>2438</v>
      </c>
      <c r="AE7" t="s">
        <v>2438</v>
      </c>
      <c r="AF7" t="s">
        <v>2438</v>
      </c>
      <c r="AG7" t="s">
        <v>2438</v>
      </c>
      <c r="AH7" t="s">
        <v>2437</v>
      </c>
      <c r="AI7" t="s">
        <v>2438</v>
      </c>
      <c r="AJ7" t="s">
        <v>2438</v>
      </c>
      <c r="AK7" t="s">
        <v>2438</v>
      </c>
      <c r="AL7" t="s">
        <v>2438</v>
      </c>
      <c r="AM7" t="s">
        <v>2432</v>
      </c>
      <c r="AN7" t="s">
        <v>2439</v>
      </c>
      <c r="AO7" t="s">
        <v>2535</v>
      </c>
      <c r="AP7" t="s">
        <v>2457</v>
      </c>
      <c r="AQ7" t="s">
        <v>2437</v>
      </c>
      <c r="AR7" t="s">
        <v>2438</v>
      </c>
      <c r="AS7" t="s">
        <v>2438</v>
      </c>
      <c r="AT7" t="s">
        <v>2438</v>
      </c>
      <c r="AU7" t="s">
        <v>2432</v>
      </c>
      <c r="AV7" t="s">
        <v>2433</v>
      </c>
      <c r="AW7" t="s">
        <v>2535</v>
      </c>
      <c r="AX7" t="s">
        <v>2536</v>
      </c>
      <c r="AY7" t="s">
        <v>2432</v>
      </c>
      <c r="AZ7" t="s">
        <v>2442</v>
      </c>
      <c r="BA7" t="s">
        <v>2537</v>
      </c>
      <c r="BB7" t="s">
        <v>2457</v>
      </c>
      <c r="BC7" t="s">
        <v>2432</v>
      </c>
      <c r="BD7" t="s">
        <v>2442</v>
      </c>
      <c r="BE7" t="s">
        <v>2475</v>
      </c>
      <c r="BF7" t="s">
        <v>2538</v>
      </c>
      <c r="BG7" t="s">
        <v>2437</v>
      </c>
      <c r="BH7" t="s">
        <v>2438</v>
      </c>
      <c r="BI7" t="s">
        <v>2438</v>
      </c>
      <c r="BJ7" t="s">
        <v>2438</v>
      </c>
      <c r="BK7" t="s">
        <v>2437</v>
      </c>
      <c r="BL7" t="s">
        <v>2438</v>
      </c>
      <c r="BM7" t="s">
        <v>2438</v>
      </c>
      <c r="BN7" t="s">
        <v>2438</v>
      </c>
      <c r="BO7" t="s">
        <v>2432</v>
      </c>
      <c r="BP7" t="s">
        <v>2433</v>
      </c>
      <c r="BQ7" t="s">
        <v>2435</v>
      </c>
      <c r="BR7" t="s">
        <v>2443</v>
      </c>
      <c r="BS7" t="s">
        <v>2437</v>
      </c>
      <c r="BT7" t="s">
        <v>2438</v>
      </c>
      <c r="BU7" t="s">
        <v>2438</v>
      </c>
      <c r="BV7" t="s">
        <v>2438</v>
      </c>
      <c r="BW7" t="s">
        <v>2437</v>
      </c>
      <c r="BX7" t="s">
        <v>2438</v>
      </c>
      <c r="BY7" t="s">
        <v>2438</v>
      </c>
      <c r="BZ7" t="s">
        <v>2438</v>
      </c>
      <c r="CA7" t="s">
        <v>2437</v>
      </c>
      <c r="CB7" t="s">
        <v>2438</v>
      </c>
      <c r="CC7" t="s">
        <v>2438</v>
      </c>
      <c r="CD7" t="s">
        <v>2438</v>
      </c>
      <c r="CE7" t="s">
        <v>2444</v>
      </c>
      <c r="CF7" t="s">
        <v>2444</v>
      </c>
      <c r="CG7" t="s">
        <v>2539</v>
      </c>
      <c r="CH7" t="s">
        <v>2444</v>
      </c>
      <c r="CI7" t="s">
        <v>2444</v>
      </c>
      <c r="CJ7" t="s">
        <v>2444</v>
      </c>
      <c r="CK7" t="s">
        <v>2540</v>
      </c>
      <c r="CL7" t="s">
        <v>2444</v>
      </c>
      <c r="CM7" t="s">
        <v>2444</v>
      </c>
      <c r="CN7" t="s">
        <v>2444</v>
      </c>
      <c r="CO7" t="s">
        <v>2541</v>
      </c>
      <c r="CP7" t="s">
        <v>2444</v>
      </c>
      <c r="CQ7" t="s">
        <v>2444</v>
      </c>
      <c r="CR7" t="s">
        <v>2444</v>
      </c>
      <c r="CS7" t="s">
        <v>2542</v>
      </c>
      <c r="CT7" t="s">
        <v>2444</v>
      </c>
      <c r="CU7" t="s">
        <v>2444</v>
      </c>
      <c r="CV7" t="s">
        <v>2444</v>
      </c>
      <c r="CW7" t="s">
        <v>2433</v>
      </c>
      <c r="CX7" t="s">
        <v>2444</v>
      </c>
      <c r="CY7" t="s">
        <v>2444</v>
      </c>
      <c r="CZ7" t="s">
        <v>2444</v>
      </c>
      <c r="DA7" t="s">
        <v>2444</v>
      </c>
      <c r="DB7" t="s">
        <v>2433</v>
      </c>
      <c r="DC7" t="s">
        <v>2444</v>
      </c>
      <c r="DD7" t="s">
        <v>2433</v>
      </c>
      <c r="DE7" t="s">
        <v>2444</v>
      </c>
      <c r="DF7" t="s">
        <v>2444</v>
      </c>
      <c r="DG7" t="s">
        <v>2444</v>
      </c>
      <c r="DH7" t="s">
        <v>2444</v>
      </c>
      <c r="DI7" t="s">
        <v>2444</v>
      </c>
      <c r="DJ7" t="s">
        <v>2444</v>
      </c>
      <c r="DK7" t="s">
        <v>2433</v>
      </c>
      <c r="DL7" t="s">
        <v>2444</v>
      </c>
      <c r="DM7" t="s">
        <v>2444</v>
      </c>
      <c r="DN7" t="s">
        <v>2444</v>
      </c>
      <c r="DO7" t="s">
        <v>2444</v>
      </c>
      <c r="DP7" t="s">
        <v>2444</v>
      </c>
      <c r="DQ7" t="s">
        <v>2444</v>
      </c>
      <c r="DR7" t="s">
        <v>2444</v>
      </c>
      <c r="DS7" t="s">
        <v>2444</v>
      </c>
      <c r="DT7" t="s">
        <v>2444</v>
      </c>
      <c r="DU7" t="s">
        <v>2444</v>
      </c>
      <c r="DV7" t="s">
        <v>2440</v>
      </c>
      <c r="DW7" t="s">
        <v>2485</v>
      </c>
      <c r="DX7" t="s">
        <v>2440</v>
      </c>
      <c r="DY7" t="s">
        <v>2543</v>
      </c>
      <c r="DZ7" t="s">
        <v>2485</v>
      </c>
      <c r="EA7" t="s">
        <v>2485</v>
      </c>
      <c r="EB7" t="s">
        <v>2444</v>
      </c>
      <c r="EC7" t="s">
        <v>2544</v>
      </c>
      <c r="ED7" t="s">
        <v>2478</v>
      </c>
      <c r="EE7" t="s">
        <v>2440</v>
      </c>
      <c r="EF7" t="s">
        <v>2478</v>
      </c>
      <c r="EG7" t="s">
        <v>2545</v>
      </c>
      <c r="EH7" t="s">
        <v>2444</v>
      </c>
      <c r="EI7" t="s">
        <v>2440</v>
      </c>
      <c r="EJ7" t="s">
        <v>2440</v>
      </c>
      <c r="EK7" t="s">
        <v>2546</v>
      </c>
      <c r="EL7" t="s">
        <v>2478</v>
      </c>
      <c r="EM7" t="s">
        <v>2478</v>
      </c>
      <c r="EN7" t="s">
        <v>2478</v>
      </c>
      <c r="EO7" t="s">
        <v>2478</v>
      </c>
      <c r="EP7" t="s">
        <v>2478</v>
      </c>
      <c r="EQ7" t="s">
        <v>2434</v>
      </c>
      <c r="ER7" t="s">
        <v>2434</v>
      </c>
      <c r="ES7" t="s">
        <v>2434</v>
      </c>
      <c r="ET7" t="s">
        <v>2439</v>
      </c>
      <c r="EU7" t="s">
        <v>2434</v>
      </c>
      <c r="EV7" t="s">
        <v>2439</v>
      </c>
      <c r="EW7" t="s">
        <v>2434</v>
      </c>
      <c r="EX7" t="s">
        <v>2434</v>
      </c>
      <c r="EY7" t="s">
        <v>2439</v>
      </c>
      <c r="EZ7" t="s">
        <v>2434</v>
      </c>
      <c r="FA7" t="s">
        <v>2439</v>
      </c>
      <c r="FB7" t="s">
        <v>2439</v>
      </c>
      <c r="FC7" t="s">
        <v>2440</v>
      </c>
      <c r="FD7" t="s">
        <v>2439</v>
      </c>
      <c r="FE7" t="s">
        <v>2434</v>
      </c>
      <c r="FF7" t="s">
        <v>2439</v>
      </c>
      <c r="FG7" t="s">
        <v>2439</v>
      </c>
      <c r="FH7" t="s">
        <v>2439</v>
      </c>
      <c r="FI7" t="s">
        <v>2485</v>
      </c>
      <c r="FJ7" t="s">
        <v>2440</v>
      </c>
      <c r="FK7" t="s">
        <v>2485</v>
      </c>
      <c r="FL7" t="s">
        <v>2440</v>
      </c>
      <c r="FM7" t="s">
        <v>2434</v>
      </c>
      <c r="FN7" t="s">
        <v>2440</v>
      </c>
      <c r="FO7" t="s">
        <v>2440</v>
      </c>
      <c r="FP7" t="s">
        <v>2485</v>
      </c>
      <c r="FQ7" t="s">
        <v>2478</v>
      </c>
      <c r="FR7" t="s">
        <v>2440</v>
      </c>
      <c r="FS7" t="s">
        <v>2478</v>
      </c>
      <c r="FT7" t="s">
        <v>2434</v>
      </c>
      <c r="FU7">
        <v>5</v>
      </c>
      <c r="FV7" t="s">
        <v>2439</v>
      </c>
      <c r="FW7" t="s">
        <v>2434</v>
      </c>
      <c r="FX7" t="s">
        <v>2478</v>
      </c>
      <c r="FY7" t="s">
        <v>2440</v>
      </c>
      <c r="FZ7" t="s">
        <v>2439</v>
      </c>
      <c r="GA7" t="s">
        <v>2434</v>
      </c>
      <c r="GB7" t="s">
        <v>2434</v>
      </c>
      <c r="GC7" t="s">
        <v>2434</v>
      </c>
      <c r="GD7" t="s">
        <v>2440</v>
      </c>
      <c r="GE7" t="s">
        <v>2439</v>
      </c>
      <c r="GF7" t="s">
        <v>2485</v>
      </c>
      <c r="GG7" t="s">
        <v>2433</v>
      </c>
      <c r="GH7" t="s">
        <v>2439</v>
      </c>
      <c r="GI7" t="s">
        <v>2478</v>
      </c>
      <c r="GJ7" t="s">
        <v>2485</v>
      </c>
      <c r="GK7" t="s">
        <v>2485</v>
      </c>
      <c r="GL7" t="s">
        <v>2440</v>
      </c>
      <c r="GM7" t="s">
        <v>2440</v>
      </c>
      <c r="GN7" t="s">
        <v>2485</v>
      </c>
      <c r="GO7" t="s">
        <v>2485</v>
      </c>
      <c r="GP7" t="s">
        <v>2485</v>
      </c>
      <c r="GQ7" t="s">
        <v>2440</v>
      </c>
      <c r="GR7" t="s">
        <v>2440</v>
      </c>
      <c r="GS7" t="s">
        <v>2485</v>
      </c>
      <c r="GT7" t="s">
        <v>2440</v>
      </c>
      <c r="GU7" t="s">
        <v>2434</v>
      </c>
      <c r="GV7" t="s">
        <v>2485</v>
      </c>
      <c r="GW7" t="s">
        <v>2440</v>
      </c>
      <c r="GX7" t="s">
        <v>2485</v>
      </c>
      <c r="GY7" t="s">
        <v>2440</v>
      </c>
      <c r="GZ7" t="s">
        <v>2440</v>
      </c>
    </row>
    <row r="8" spans="1:208">
      <c r="A8" t="s">
        <v>2547</v>
      </c>
      <c r="B8" t="s">
        <v>2420</v>
      </c>
      <c r="C8" t="s">
        <v>2548</v>
      </c>
      <c r="D8" t="s">
        <v>2422</v>
      </c>
      <c r="E8" t="s">
        <v>2549</v>
      </c>
      <c r="F8" t="s">
        <v>2550</v>
      </c>
      <c r="G8" t="s">
        <v>2441</v>
      </c>
      <c r="H8" t="s">
        <v>2426</v>
      </c>
      <c r="I8" t="s">
        <v>2456</v>
      </c>
      <c r="J8" t="s">
        <v>2428</v>
      </c>
      <c r="K8" t="s">
        <v>2551</v>
      </c>
      <c r="L8" t="s">
        <v>2552</v>
      </c>
      <c r="M8" t="s">
        <v>2553</v>
      </c>
      <c r="N8" t="s">
        <v>2432</v>
      </c>
      <c r="O8" t="s">
        <v>2430</v>
      </c>
      <c r="P8" t="s">
        <v>2430</v>
      </c>
      <c r="Q8" t="s">
        <v>2430</v>
      </c>
      <c r="R8" t="s">
        <v>2554</v>
      </c>
      <c r="S8" t="s">
        <v>2432</v>
      </c>
      <c r="T8" t="s">
        <v>2439</v>
      </c>
      <c r="U8" t="s">
        <v>2555</v>
      </c>
      <c r="V8" t="s">
        <v>2556</v>
      </c>
      <c r="W8" t="s">
        <v>2457</v>
      </c>
      <c r="X8" t="s">
        <v>2437</v>
      </c>
      <c r="Y8" t="s">
        <v>2438</v>
      </c>
      <c r="Z8" t="s">
        <v>2438</v>
      </c>
      <c r="AA8" t="s">
        <v>2438</v>
      </c>
      <c r="AB8" t="s">
        <v>2438</v>
      </c>
      <c r="AC8" t="s">
        <v>2437</v>
      </c>
      <c r="AD8" t="s">
        <v>2438</v>
      </c>
      <c r="AE8" t="s">
        <v>2438</v>
      </c>
      <c r="AF8" t="s">
        <v>2438</v>
      </c>
      <c r="AG8" t="s">
        <v>2438</v>
      </c>
      <c r="AH8" t="s">
        <v>2437</v>
      </c>
      <c r="AI8" t="s">
        <v>2438</v>
      </c>
      <c r="AJ8" t="s">
        <v>2438</v>
      </c>
      <c r="AK8" t="s">
        <v>2438</v>
      </c>
      <c r="AL8" t="s">
        <v>2438</v>
      </c>
      <c r="AM8" t="s">
        <v>2432</v>
      </c>
      <c r="AN8" t="s">
        <v>2440</v>
      </c>
      <c r="AO8" t="s">
        <v>2557</v>
      </c>
      <c r="AP8" t="s">
        <v>2459</v>
      </c>
      <c r="AQ8" t="s">
        <v>2437</v>
      </c>
      <c r="AR8" t="s">
        <v>2438</v>
      </c>
      <c r="AS8" t="s">
        <v>2438</v>
      </c>
      <c r="AT8" t="s">
        <v>2438</v>
      </c>
      <c r="AU8" t="s">
        <v>2437</v>
      </c>
      <c r="AV8" t="s">
        <v>2438</v>
      </c>
      <c r="AW8" t="s">
        <v>2438</v>
      </c>
      <c r="AX8" t="s">
        <v>2438</v>
      </c>
      <c r="AY8" t="s">
        <v>2432</v>
      </c>
      <c r="AZ8" t="s">
        <v>2555</v>
      </c>
      <c r="BA8" t="s">
        <v>2557</v>
      </c>
      <c r="BB8" t="s">
        <v>2554</v>
      </c>
      <c r="BC8" t="s">
        <v>2437</v>
      </c>
      <c r="BD8" t="s">
        <v>2438</v>
      </c>
      <c r="BE8" t="s">
        <v>2438</v>
      </c>
      <c r="BF8" t="s">
        <v>2438</v>
      </c>
      <c r="BG8" t="s">
        <v>2437</v>
      </c>
      <c r="BH8" t="s">
        <v>2438</v>
      </c>
      <c r="BI8" t="s">
        <v>2438</v>
      </c>
      <c r="BJ8" t="s">
        <v>2438</v>
      </c>
      <c r="BK8" t="s">
        <v>2437</v>
      </c>
      <c r="BL8" t="s">
        <v>2438</v>
      </c>
      <c r="BM8" t="s">
        <v>2438</v>
      </c>
      <c r="BN8" t="s">
        <v>2438</v>
      </c>
      <c r="BO8" t="s">
        <v>2437</v>
      </c>
      <c r="BP8" t="s">
        <v>2438</v>
      </c>
      <c r="BQ8" t="s">
        <v>2438</v>
      </c>
      <c r="BR8" t="s">
        <v>2438</v>
      </c>
      <c r="BS8" t="s">
        <v>2437</v>
      </c>
      <c r="BT8" t="s">
        <v>2438</v>
      </c>
      <c r="BU8" t="s">
        <v>2438</v>
      </c>
      <c r="BV8" t="s">
        <v>2438</v>
      </c>
      <c r="BW8" t="s">
        <v>2437</v>
      </c>
      <c r="BX8" t="s">
        <v>2438</v>
      </c>
      <c r="BY8" t="s">
        <v>2438</v>
      </c>
      <c r="BZ8" t="s">
        <v>2438</v>
      </c>
      <c r="CA8" t="s">
        <v>2437</v>
      </c>
      <c r="CB8" t="s">
        <v>2438</v>
      </c>
      <c r="CC8" t="s">
        <v>2438</v>
      </c>
      <c r="CD8" t="s">
        <v>2438</v>
      </c>
      <c r="CE8" t="s">
        <v>2485</v>
      </c>
      <c r="CF8" t="s">
        <v>2485</v>
      </c>
      <c r="CG8" t="s">
        <v>2558</v>
      </c>
      <c r="CH8" t="s">
        <v>2485</v>
      </c>
      <c r="CI8" t="s">
        <v>2440</v>
      </c>
      <c r="CJ8" t="s">
        <v>2478</v>
      </c>
      <c r="CK8" t="s">
        <v>2559</v>
      </c>
      <c r="CL8" t="s">
        <v>2434</v>
      </c>
      <c r="CM8" t="s">
        <v>2434</v>
      </c>
      <c r="CN8" t="s">
        <v>2434</v>
      </c>
      <c r="CO8" t="s">
        <v>2560</v>
      </c>
      <c r="CP8" t="s">
        <v>2485</v>
      </c>
      <c r="CQ8" t="s">
        <v>2485</v>
      </c>
      <c r="CR8" t="s">
        <v>2485</v>
      </c>
      <c r="CS8" t="s">
        <v>2561</v>
      </c>
      <c r="CT8" t="s">
        <v>2478</v>
      </c>
      <c r="CU8" t="s">
        <v>2478</v>
      </c>
      <c r="CV8" t="s">
        <v>2478</v>
      </c>
      <c r="CW8" t="s">
        <v>2440</v>
      </c>
      <c r="CX8" t="s">
        <v>2478</v>
      </c>
      <c r="CY8" t="s">
        <v>2434</v>
      </c>
      <c r="CZ8" t="s">
        <v>2440</v>
      </c>
      <c r="DA8" t="s">
        <v>2478</v>
      </c>
      <c r="DB8" t="s">
        <v>2434</v>
      </c>
      <c r="DC8" t="s">
        <v>2434</v>
      </c>
      <c r="DD8" t="s">
        <v>2440</v>
      </c>
      <c r="DE8" t="s">
        <v>2434</v>
      </c>
      <c r="DF8" t="s">
        <v>2434</v>
      </c>
      <c r="DG8" t="s">
        <v>2478</v>
      </c>
      <c r="DH8" t="s">
        <v>2440</v>
      </c>
      <c r="DI8" t="s">
        <v>2440</v>
      </c>
      <c r="DJ8" t="s">
        <v>2478</v>
      </c>
      <c r="DK8" t="s">
        <v>2440</v>
      </c>
      <c r="DL8" t="s">
        <v>2434</v>
      </c>
      <c r="DM8" t="s">
        <v>2434</v>
      </c>
      <c r="DN8" t="s">
        <v>2478</v>
      </c>
      <c r="DO8" t="s">
        <v>2444</v>
      </c>
      <c r="DP8" t="s">
        <v>2440</v>
      </c>
      <c r="DQ8" t="s">
        <v>2444</v>
      </c>
      <c r="DR8" t="s">
        <v>2444</v>
      </c>
      <c r="DS8" t="s">
        <v>2478</v>
      </c>
      <c r="DT8" t="s">
        <v>2478</v>
      </c>
      <c r="DU8" t="s">
        <v>2485</v>
      </c>
      <c r="DV8" t="s">
        <v>2440</v>
      </c>
      <c r="DW8" t="s">
        <v>2440</v>
      </c>
      <c r="DX8" t="s">
        <v>2440</v>
      </c>
      <c r="DY8" t="s">
        <v>2562</v>
      </c>
      <c r="DZ8" t="s">
        <v>2485</v>
      </c>
      <c r="EA8" t="s">
        <v>2485</v>
      </c>
      <c r="EB8" t="s">
        <v>2440</v>
      </c>
      <c r="EC8" t="s">
        <v>2563</v>
      </c>
      <c r="ED8" t="s">
        <v>2485</v>
      </c>
      <c r="EE8" t="s">
        <v>2485</v>
      </c>
      <c r="EF8" t="s">
        <v>2440</v>
      </c>
      <c r="EG8" t="s">
        <v>2564</v>
      </c>
      <c r="EH8" t="s">
        <v>2485</v>
      </c>
      <c r="EI8" t="s">
        <v>2440</v>
      </c>
      <c r="EJ8" t="s">
        <v>2444</v>
      </c>
      <c r="EK8" t="s">
        <v>2561</v>
      </c>
      <c r="EL8" t="s">
        <v>2434</v>
      </c>
      <c r="EM8" t="s">
        <v>2440</v>
      </c>
      <c r="EN8" t="s">
        <v>2485</v>
      </c>
      <c r="EO8" t="s">
        <v>2485</v>
      </c>
      <c r="EP8" t="s">
        <v>2439</v>
      </c>
      <c r="EQ8" t="s">
        <v>2434</v>
      </c>
      <c r="ER8" t="s">
        <v>2434</v>
      </c>
      <c r="ES8" t="s">
        <v>2478</v>
      </c>
      <c r="ET8" t="s">
        <v>2478</v>
      </c>
      <c r="EU8" t="s">
        <v>2440</v>
      </c>
      <c r="EV8" t="s">
        <v>2439</v>
      </c>
      <c r="EW8" t="s">
        <v>2439</v>
      </c>
      <c r="EX8" t="s">
        <v>2433</v>
      </c>
      <c r="EY8" t="s">
        <v>2434</v>
      </c>
      <c r="EZ8" t="s">
        <v>2434</v>
      </c>
      <c r="FA8" t="s">
        <v>2434</v>
      </c>
      <c r="FB8" t="s">
        <v>2439</v>
      </c>
      <c r="FC8" t="s">
        <v>2439</v>
      </c>
      <c r="FD8" t="s">
        <v>2439</v>
      </c>
      <c r="FE8" t="s">
        <v>2439</v>
      </c>
      <c r="FF8" t="s">
        <v>2439</v>
      </c>
      <c r="FG8" t="s">
        <v>2439</v>
      </c>
      <c r="FH8" t="s">
        <v>2439</v>
      </c>
      <c r="FI8" t="s">
        <v>2485</v>
      </c>
      <c r="FJ8" t="s">
        <v>2440</v>
      </c>
      <c r="FK8" t="s">
        <v>2434</v>
      </c>
      <c r="FL8" t="s">
        <v>2434</v>
      </c>
      <c r="FM8" t="s">
        <v>2478</v>
      </c>
      <c r="FN8" t="s">
        <v>2440</v>
      </c>
      <c r="FO8" t="s">
        <v>2440</v>
      </c>
      <c r="FP8" t="s">
        <v>2478</v>
      </c>
      <c r="FQ8" t="s">
        <v>2440</v>
      </c>
      <c r="FR8" t="s">
        <v>2485</v>
      </c>
      <c r="FS8" t="s">
        <v>2478</v>
      </c>
      <c r="FT8" t="s">
        <v>2440</v>
      </c>
      <c r="FU8">
        <v>3</v>
      </c>
      <c r="FV8" t="s">
        <v>2478</v>
      </c>
      <c r="FW8" t="s">
        <v>2440</v>
      </c>
      <c r="FX8" t="s">
        <v>2478</v>
      </c>
      <c r="FY8" t="s">
        <v>2478</v>
      </c>
      <c r="FZ8" t="s">
        <v>2478</v>
      </c>
      <c r="GA8" t="s">
        <v>2434</v>
      </c>
      <c r="GB8" t="s">
        <v>2478</v>
      </c>
      <c r="GC8" t="s">
        <v>2478</v>
      </c>
      <c r="GD8" t="s">
        <v>2440</v>
      </c>
      <c r="GE8" t="s">
        <v>2478</v>
      </c>
      <c r="GF8" t="s">
        <v>2478</v>
      </c>
      <c r="GG8" t="s">
        <v>2478</v>
      </c>
      <c r="GH8" t="s">
        <v>2440</v>
      </c>
      <c r="GI8" t="s">
        <v>2478</v>
      </c>
      <c r="GJ8" t="s">
        <v>2440</v>
      </c>
      <c r="GK8" t="s">
        <v>2440</v>
      </c>
      <c r="GL8" t="s">
        <v>2485</v>
      </c>
      <c r="GM8" t="s">
        <v>2440</v>
      </c>
      <c r="GN8" t="s">
        <v>2485</v>
      </c>
      <c r="GO8" t="s">
        <v>2485</v>
      </c>
      <c r="GP8" t="s">
        <v>2485</v>
      </c>
      <c r="GQ8" t="s">
        <v>2440</v>
      </c>
      <c r="GR8" t="s">
        <v>2478</v>
      </c>
      <c r="GS8" t="s">
        <v>2478</v>
      </c>
      <c r="GT8" t="s">
        <v>2478</v>
      </c>
      <c r="GU8" t="s">
        <v>2478</v>
      </c>
      <c r="GV8" t="s">
        <v>2478</v>
      </c>
      <c r="GW8" t="s">
        <v>2440</v>
      </c>
      <c r="GX8" t="s">
        <v>2478</v>
      </c>
      <c r="GY8" t="s">
        <v>2478</v>
      </c>
      <c r="GZ8" t="s">
        <v>2478</v>
      </c>
    </row>
    <row r="9" spans="1:208">
      <c r="A9" t="s">
        <v>2565</v>
      </c>
      <c r="B9" t="s">
        <v>2420</v>
      </c>
      <c r="C9" t="s">
        <v>2566</v>
      </c>
      <c r="D9" t="s">
        <v>2422</v>
      </c>
      <c r="E9" t="s">
        <v>2567</v>
      </c>
      <c r="F9" t="s">
        <v>2568</v>
      </c>
      <c r="G9" t="s">
        <v>2530</v>
      </c>
      <c r="H9" t="s">
        <v>2426</v>
      </c>
      <c r="I9" t="s">
        <v>2456</v>
      </c>
      <c r="J9" t="s">
        <v>2428</v>
      </c>
      <c r="K9" t="s">
        <v>2569</v>
      </c>
      <c r="L9" t="s">
        <v>2570</v>
      </c>
      <c r="M9" t="s">
        <v>2571</v>
      </c>
      <c r="N9" t="s">
        <v>2432</v>
      </c>
      <c r="O9" t="s">
        <v>2433</v>
      </c>
      <c r="P9" t="s">
        <v>2439</v>
      </c>
      <c r="Q9" t="s">
        <v>2572</v>
      </c>
      <c r="R9" t="s">
        <v>2459</v>
      </c>
      <c r="S9" t="s">
        <v>2437</v>
      </c>
      <c r="T9" t="s">
        <v>2438</v>
      </c>
      <c r="U9" t="s">
        <v>2438</v>
      </c>
      <c r="V9" t="s">
        <v>2438</v>
      </c>
      <c r="W9" t="s">
        <v>2438</v>
      </c>
      <c r="X9" t="s">
        <v>2437</v>
      </c>
      <c r="Y9" t="s">
        <v>2438</v>
      </c>
      <c r="Z9" t="s">
        <v>2438</v>
      </c>
      <c r="AA9" t="s">
        <v>2438</v>
      </c>
      <c r="AB9" t="s">
        <v>2438</v>
      </c>
      <c r="AC9" t="s">
        <v>2437</v>
      </c>
      <c r="AD9" t="s">
        <v>2438</v>
      </c>
      <c r="AE9" t="s">
        <v>2438</v>
      </c>
      <c r="AF9" t="s">
        <v>2438</v>
      </c>
      <c r="AG9" t="s">
        <v>2438</v>
      </c>
      <c r="AH9" t="s">
        <v>2437</v>
      </c>
      <c r="AI9" t="s">
        <v>2438</v>
      </c>
      <c r="AJ9" t="s">
        <v>2438</v>
      </c>
      <c r="AK9" t="s">
        <v>2438</v>
      </c>
      <c r="AL9" t="s">
        <v>2438</v>
      </c>
      <c r="AM9" t="s">
        <v>2432</v>
      </c>
      <c r="AN9" t="s">
        <v>2444</v>
      </c>
      <c r="AO9" t="s">
        <v>2439</v>
      </c>
      <c r="AP9" t="s">
        <v>2573</v>
      </c>
      <c r="AQ9" t="s">
        <v>2437</v>
      </c>
      <c r="AR9" t="s">
        <v>2438</v>
      </c>
      <c r="AS9" t="s">
        <v>2438</v>
      </c>
      <c r="AT9" t="s">
        <v>2438</v>
      </c>
      <c r="AU9" t="s">
        <v>2432</v>
      </c>
      <c r="AV9" t="s">
        <v>2439</v>
      </c>
      <c r="AW9" t="s">
        <v>2433</v>
      </c>
      <c r="AX9" t="s">
        <v>2480</v>
      </c>
      <c r="AY9" t="s">
        <v>2432</v>
      </c>
      <c r="AZ9" t="s">
        <v>2440</v>
      </c>
      <c r="BA9" t="s">
        <v>2475</v>
      </c>
      <c r="BB9" t="s">
        <v>2573</v>
      </c>
      <c r="BC9" t="s">
        <v>2437</v>
      </c>
      <c r="BD9" t="s">
        <v>2438</v>
      </c>
      <c r="BE9" t="s">
        <v>2438</v>
      </c>
      <c r="BF9" t="s">
        <v>2438</v>
      </c>
      <c r="BG9" t="s">
        <v>2432</v>
      </c>
      <c r="BH9" t="s">
        <v>2574</v>
      </c>
      <c r="BI9" t="s">
        <v>2433</v>
      </c>
      <c r="BJ9" t="s">
        <v>2480</v>
      </c>
      <c r="BK9" t="s">
        <v>2437</v>
      </c>
      <c r="BL9" t="s">
        <v>2438</v>
      </c>
      <c r="BM9" t="s">
        <v>2438</v>
      </c>
      <c r="BN9" t="s">
        <v>2438</v>
      </c>
      <c r="BO9" t="s">
        <v>2432</v>
      </c>
      <c r="BP9" t="s">
        <v>2439</v>
      </c>
      <c r="BQ9" t="s">
        <v>2439</v>
      </c>
      <c r="BR9" t="s">
        <v>2443</v>
      </c>
      <c r="BS9" t="s">
        <v>2437</v>
      </c>
      <c r="BT9" t="s">
        <v>2438</v>
      </c>
      <c r="BU9" t="s">
        <v>2438</v>
      </c>
      <c r="BV9" t="s">
        <v>2438</v>
      </c>
      <c r="BW9" t="s">
        <v>2437</v>
      </c>
      <c r="BX9" t="s">
        <v>2438</v>
      </c>
      <c r="BY9" t="s">
        <v>2438</v>
      </c>
      <c r="BZ9" t="s">
        <v>2438</v>
      </c>
      <c r="CA9" t="s">
        <v>2437</v>
      </c>
      <c r="CB9" t="s">
        <v>2438</v>
      </c>
      <c r="CC9" t="s">
        <v>2438</v>
      </c>
      <c r="CD9" t="s">
        <v>2438</v>
      </c>
      <c r="CE9" t="s">
        <v>2439</v>
      </c>
      <c r="CF9" t="s">
        <v>2433</v>
      </c>
      <c r="CG9" t="s">
        <v>2575</v>
      </c>
      <c r="CH9" t="s">
        <v>2444</v>
      </c>
      <c r="CI9" t="s">
        <v>2485</v>
      </c>
      <c r="CJ9" t="s">
        <v>2434</v>
      </c>
      <c r="CK9" t="s">
        <v>2446</v>
      </c>
      <c r="CL9" t="s">
        <v>2440</v>
      </c>
      <c r="CM9" t="s">
        <v>2434</v>
      </c>
      <c r="CN9" t="s">
        <v>2478</v>
      </c>
      <c r="CO9" t="s">
        <v>2576</v>
      </c>
      <c r="CP9" t="s">
        <v>2433</v>
      </c>
      <c r="CQ9" t="s">
        <v>2433</v>
      </c>
      <c r="CR9" t="s">
        <v>2439</v>
      </c>
      <c r="CS9" t="s">
        <v>2577</v>
      </c>
      <c r="CT9" t="s">
        <v>2433</v>
      </c>
      <c r="CU9" t="s">
        <v>2433</v>
      </c>
      <c r="CV9" t="s">
        <v>2433</v>
      </c>
      <c r="CW9" t="s">
        <v>2433</v>
      </c>
      <c r="CX9" t="s">
        <v>2433</v>
      </c>
      <c r="CY9" t="s">
        <v>2433</v>
      </c>
      <c r="CZ9" t="s">
        <v>2433</v>
      </c>
      <c r="DA9" t="s">
        <v>2433</v>
      </c>
      <c r="DB9" t="s">
        <v>2433</v>
      </c>
      <c r="DC9" t="s">
        <v>2433</v>
      </c>
      <c r="DD9" t="s">
        <v>2433</v>
      </c>
      <c r="DE9" t="s">
        <v>2433</v>
      </c>
      <c r="DF9" t="s">
        <v>2433</v>
      </c>
      <c r="DG9" t="s">
        <v>2433</v>
      </c>
      <c r="DH9" t="s">
        <v>2444</v>
      </c>
      <c r="DI9" t="s">
        <v>2444</v>
      </c>
      <c r="DJ9" t="s">
        <v>2444</v>
      </c>
      <c r="DK9" t="s">
        <v>2444</v>
      </c>
      <c r="DL9" t="s">
        <v>2444</v>
      </c>
      <c r="DM9" t="s">
        <v>2444</v>
      </c>
      <c r="DN9" t="s">
        <v>2444</v>
      </c>
      <c r="DO9" t="s">
        <v>2433</v>
      </c>
      <c r="DP9" t="s">
        <v>2433</v>
      </c>
      <c r="DQ9" t="s">
        <v>2444</v>
      </c>
      <c r="DR9" t="s">
        <v>2444</v>
      </c>
      <c r="DS9" t="s">
        <v>2444</v>
      </c>
      <c r="DT9" t="s">
        <v>2485</v>
      </c>
      <c r="DU9" t="s">
        <v>2444</v>
      </c>
      <c r="DV9" t="s">
        <v>2433</v>
      </c>
      <c r="DW9" t="s">
        <v>2433</v>
      </c>
      <c r="DX9" t="s">
        <v>2433</v>
      </c>
      <c r="DY9" t="s">
        <v>2578</v>
      </c>
      <c r="DZ9" t="s">
        <v>2433</v>
      </c>
      <c r="EA9" t="s">
        <v>2433</v>
      </c>
      <c r="EB9" t="s">
        <v>2444</v>
      </c>
      <c r="EC9" t="s">
        <v>2446</v>
      </c>
      <c r="ED9" t="s">
        <v>2433</v>
      </c>
      <c r="EE9" t="s">
        <v>2444</v>
      </c>
      <c r="EF9" t="s">
        <v>2440</v>
      </c>
      <c r="EG9" t="s">
        <v>2576</v>
      </c>
      <c r="EH9" t="s">
        <v>2433</v>
      </c>
      <c r="EI9" t="s">
        <v>2433</v>
      </c>
      <c r="EJ9" t="s">
        <v>2433</v>
      </c>
      <c r="EK9" t="s">
        <v>2579</v>
      </c>
      <c r="EL9" t="s">
        <v>2433</v>
      </c>
      <c r="EM9" t="s">
        <v>2433</v>
      </c>
      <c r="EN9" t="s">
        <v>2433</v>
      </c>
      <c r="EO9" t="s">
        <v>2433</v>
      </c>
      <c r="EP9" t="s">
        <v>2433</v>
      </c>
      <c r="EQ9" t="s">
        <v>2433</v>
      </c>
      <c r="ER9" t="s">
        <v>2433</v>
      </c>
      <c r="ES9" t="s">
        <v>2440</v>
      </c>
      <c r="ET9" t="s">
        <v>2440</v>
      </c>
      <c r="EU9" t="s">
        <v>2434</v>
      </c>
      <c r="EV9" t="s">
        <v>2439</v>
      </c>
      <c r="EW9" t="s">
        <v>2439</v>
      </c>
      <c r="EX9" t="s">
        <v>2440</v>
      </c>
      <c r="EY9" t="s">
        <v>2444</v>
      </c>
      <c r="EZ9" t="s">
        <v>2433</v>
      </c>
      <c r="FA9" t="s">
        <v>2433</v>
      </c>
      <c r="FB9" t="s">
        <v>2433</v>
      </c>
      <c r="FC9" t="s">
        <v>2439</v>
      </c>
      <c r="FD9" t="s">
        <v>2478</v>
      </c>
      <c r="FE9" t="s">
        <v>2485</v>
      </c>
      <c r="FF9" t="s">
        <v>2433</v>
      </c>
      <c r="FG9" t="s">
        <v>2433</v>
      </c>
      <c r="FH9" t="s">
        <v>2433</v>
      </c>
      <c r="FI9" t="s">
        <v>2434</v>
      </c>
      <c r="FJ9" t="s">
        <v>2439</v>
      </c>
      <c r="FK9" t="s">
        <v>2433</v>
      </c>
      <c r="FL9" t="s">
        <v>2433</v>
      </c>
      <c r="FM9" t="s">
        <v>2433</v>
      </c>
      <c r="FN9" t="s">
        <v>2433</v>
      </c>
      <c r="FO9" t="s">
        <v>2433</v>
      </c>
      <c r="FP9" t="s">
        <v>2433</v>
      </c>
      <c r="FQ9" t="s">
        <v>2433</v>
      </c>
      <c r="FR9" t="s">
        <v>2433</v>
      </c>
      <c r="FS9" t="s">
        <v>2433</v>
      </c>
      <c r="FT9" t="s">
        <v>2433</v>
      </c>
      <c r="FU9">
        <v>7</v>
      </c>
      <c r="FV9" t="s">
        <v>2433</v>
      </c>
      <c r="FW9" t="s">
        <v>2433</v>
      </c>
      <c r="FX9" t="s">
        <v>2433</v>
      </c>
      <c r="FY9" t="s">
        <v>2433</v>
      </c>
      <c r="FZ9" t="s">
        <v>2433</v>
      </c>
      <c r="GA9" t="s">
        <v>2433</v>
      </c>
      <c r="GB9" t="s">
        <v>2433</v>
      </c>
      <c r="GC9" t="s">
        <v>2433</v>
      </c>
      <c r="GD9" t="s">
        <v>2433</v>
      </c>
      <c r="GE9" t="s">
        <v>2433</v>
      </c>
      <c r="GF9" t="s">
        <v>2433</v>
      </c>
      <c r="GG9" t="s">
        <v>2433</v>
      </c>
      <c r="GH9" t="s">
        <v>2433</v>
      </c>
      <c r="GI9" t="s">
        <v>2433</v>
      </c>
      <c r="GJ9" t="s">
        <v>2433</v>
      </c>
      <c r="GK9" t="s">
        <v>2433</v>
      </c>
      <c r="GL9" t="s">
        <v>2433</v>
      </c>
      <c r="GM9" t="s">
        <v>2433</v>
      </c>
      <c r="GN9" t="s">
        <v>2433</v>
      </c>
      <c r="GO9" t="s">
        <v>2433</v>
      </c>
      <c r="GP9" t="s">
        <v>2433</v>
      </c>
      <c r="GQ9" t="s">
        <v>2433</v>
      </c>
      <c r="GR9" t="s">
        <v>2433</v>
      </c>
      <c r="GS9" t="s">
        <v>2433</v>
      </c>
      <c r="GT9" t="s">
        <v>2433</v>
      </c>
      <c r="GU9" t="s">
        <v>2433</v>
      </c>
      <c r="GV9" t="s">
        <v>2433</v>
      </c>
      <c r="GW9" t="s">
        <v>2433</v>
      </c>
      <c r="GX9" t="s">
        <v>2433</v>
      </c>
      <c r="GY9" t="s">
        <v>2433</v>
      </c>
      <c r="GZ9" t="s">
        <v>2433</v>
      </c>
    </row>
    <row r="10" spans="1:208">
      <c r="A10" t="s">
        <v>2580</v>
      </c>
      <c r="B10" t="s">
        <v>2420</v>
      </c>
      <c r="C10" t="s">
        <v>2581</v>
      </c>
      <c r="D10" t="s">
        <v>2422</v>
      </c>
      <c r="E10" t="s">
        <v>2582</v>
      </c>
      <c r="F10" t="s">
        <v>2583</v>
      </c>
      <c r="G10" t="s">
        <v>2455</v>
      </c>
      <c r="H10" t="s">
        <v>2584</v>
      </c>
      <c r="I10" t="s">
        <v>2456</v>
      </c>
      <c r="J10" t="s">
        <v>2428</v>
      </c>
      <c r="K10" t="s">
        <v>2585</v>
      </c>
      <c r="L10" t="s">
        <v>2586</v>
      </c>
      <c r="M10" t="s">
        <v>2587</v>
      </c>
      <c r="N10" t="s">
        <v>2432</v>
      </c>
      <c r="O10" t="s">
        <v>2433</v>
      </c>
      <c r="P10" t="s">
        <v>2497</v>
      </c>
      <c r="Q10" t="s">
        <v>2434</v>
      </c>
      <c r="R10" t="s">
        <v>2534</v>
      </c>
      <c r="S10" t="s">
        <v>2432</v>
      </c>
      <c r="T10" t="s">
        <v>2433</v>
      </c>
      <c r="U10" t="s">
        <v>2588</v>
      </c>
      <c r="V10" t="s">
        <v>2474</v>
      </c>
      <c r="W10" t="s">
        <v>2534</v>
      </c>
      <c r="X10" t="s">
        <v>2437</v>
      </c>
      <c r="Y10" t="s">
        <v>2438</v>
      </c>
      <c r="Z10" t="s">
        <v>2438</v>
      </c>
      <c r="AA10" t="s">
        <v>2438</v>
      </c>
      <c r="AB10" t="s">
        <v>2438</v>
      </c>
      <c r="AC10" t="s">
        <v>2437</v>
      </c>
      <c r="AD10" t="s">
        <v>2438</v>
      </c>
      <c r="AE10" t="s">
        <v>2438</v>
      </c>
      <c r="AF10" t="s">
        <v>2438</v>
      </c>
      <c r="AG10" t="s">
        <v>2438</v>
      </c>
      <c r="AH10" t="s">
        <v>2432</v>
      </c>
      <c r="AI10" t="s">
        <v>2433</v>
      </c>
      <c r="AJ10" t="s">
        <v>2589</v>
      </c>
      <c r="AK10" t="s">
        <v>2474</v>
      </c>
      <c r="AL10" t="s">
        <v>2476</v>
      </c>
      <c r="AM10" t="s">
        <v>2432</v>
      </c>
      <c r="AN10" t="s">
        <v>2497</v>
      </c>
      <c r="AO10" t="s">
        <v>2431</v>
      </c>
      <c r="AP10" t="s">
        <v>2534</v>
      </c>
      <c r="AQ10" t="s">
        <v>2437</v>
      </c>
      <c r="AR10" t="s">
        <v>2438</v>
      </c>
      <c r="AS10" t="s">
        <v>2438</v>
      </c>
      <c r="AT10" t="s">
        <v>2438</v>
      </c>
      <c r="AU10" t="s">
        <v>2432</v>
      </c>
      <c r="AV10" t="s">
        <v>2440</v>
      </c>
      <c r="AW10" t="s">
        <v>2590</v>
      </c>
      <c r="AX10" t="s">
        <v>2476</v>
      </c>
      <c r="AY10" t="s">
        <v>2432</v>
      </c>
      <c r="AZ10" t="s">
        <v>2497</v>
      </c>
      <c r="BA10" t="s">
        <v>2591</v>
      </c>
      <c r="BB10" t="s">
        <v>2534</v>
      </c>
      <c r="BC10" t="s">
        <v>2432</v>
      </c>
      <c r="BD10" t="s">
        <v>2588</v>
      </c>
      <c r="BE10" t="s">
        <v>2431</v>
      </c>
      <c r="BF10" t="s">
        <v>2538</v>
      </c>
      <c r="BG10" t="s">
        <v>2432</v>
      </c>
      <c r="BH10" t="s">
        <v>2485</v>
      </c>
      <c r="BI10" t="s">
        <v>2474</v>
      </c>
      <c r="BJ10" t="s">
        <v>2480</v>
      </c>
      <c r="BK10" t="s">
        <v>2437</v>
      </c>
      <c r="BL10" t="s">
        <v>2438</v>
      </c>
      <c r="BM10" t="s">
        <v>2438</v>
      </c>
      <c r="BN10" t="s">
        <v>2438</v>
      </c>
      <c r="BO10" t="s">
        <v>2437</v>
      </c>
      <c r="BP10" t="s">
        <v>2438</v>
      </c>
      <c r="BQ10" t="s">
        <v>2438</v>
      </c>
      <c r="BR10" t="s">
        <v>2438</v>
      </c>
      <c r="BS10" t="s">
        <v>2437</v>
      </c>
      <c r="BT10" t="s">
        <v>2438</v>
      </c>
      <c r="BU10" t="s">
        <v>2438</v>
      </c>
      <c r="BV10" t="s">
        <v>2438</v>
      </c>
      <c r="BW10" t="s">
        <v>2437</v>
      </c>
      <c r="BX10" t="s">
        <v>2438</v>
      </c>
      <c r="BY10" t="s">
        <v>2438</v>
      </c>
      <c r="BZ10" t="s">
        <v>2438</v>
      </c>
      <c r="CA10" t="s">
        <v>2437</v>
      </c>
      <c r="CB10" t="s">
        <v>2438</v>
      </c>
      <c r="CC10" t="s">
        <v>2438</v>
      </c>
      <c r="CD10" t="s">
        <v>2438</v>
      </c>
      <c r="CE10" t="s">
        <v>2433</v>
      </c>
      <c r="CF10" t="s">
        <v>2433</v>
      </c>
      <c r="CG10" t="s">
        <v>2429</v>
      </c>
      <c r="CH10" t="s">
        <v>2433</v>
      </c>
      <c r="CI10" t="s">
        <v>2444</v>
      </c>
      <c r="CJ10" t="s">
        <v>2444</v>
      </c>
      <c r="CK10" t="s">
        <v>2592</v>
      </c>
      <c r="CL10" t="s">
        <v>2444</v>
      </c>
      <c r="CM10" t="s">
        <v>2444</v>
      </c>
      <c r="CN10" t="s">
        <v>2444</v>
      </c>
      <c r="CO10" t="s">
        <v>2593</v>
      </c>
      <c r="CP10" t="s">
        <v>2444</v>
      </c>
      <c r="CQ10" t="s">
        <v>2444</v>
      </c>
      <c r="CR10" t="s">
        <v>2444</v>
      </c>
      <c r="CS10" t="s">
        <v>2594</v>
      </c>
      <c r="CT10" t="s">
        <v>2433</v>
      </c>
      <c r="CU10" t="s">
        <v>2433</v>
      </c>
      <c r="CV10" t="s">
        <v>2433</v>
      </c>
      <c r="CW10" t="s">
        <v>2433</v>
      </c>
      <c r="CX10" t="s">
        <v>2433</v>
      </c>
      <c r="CY10" t="s">
        <v>2433</v>
      </c>
      <c r="CZ10" t="s">
        <v>2433</v>
      </c>
      <c r="DA10" t="s">
        <v>2444</v>
      </c>
      <c r="DB10" t="s">
        <v>2444</v>
      </c>
      <c r="DC10" t="s">
        <v>2444</v>
      </c>
      <c r="DD10" t="s">
        <v>2444</v>
      </c>
      <c r="DE10" t="s">
        <v>2444</v>
      </c>
      <c r="DF10" t="s">
        <v>2444</v>
      </c>
      <c r="DG10" t="s">
        <v>2444</v>
      </c>
      <c r="DH10" t="s">
        <v>2444</v>
      </c>
      <c r="DI10" t="s">
        <v>2444</v>
      </c>
      <c r="DJ10" t="s">
        <v>2444</v>
      </c>
      <c r="DK10" t="s">
        <v>2444</v>
      </c>
      <c r="DL10" t="s">
        <v>2444</v>
      </c>
      <c r="DM10" t="s">
        <v>2444</v>
      </c>
      <c r="DN10" t="s">
        <v>2444</v>
      </c>
      <c r="DO10" t="s">
        <v>2478</v>
      </c>
      <c r="DP10" t="s">
        <v>2478</v>
      </c>
      <c r="DQ10" t="s">
        <v>2478</v>
      </c>
      <c r="DR10" t="s">
        <v>2440</v>
      </c>
      <c r="DS10" t="s">
        <v>2478</v>
      </c>
      <c r="DT10" t="s">
        <v>2478</v>
      </c>
      <c r="DU10" t="s">
        <v>2478</v>
      </c>
      <c r="DV10" t="s">
        <v>2434</v>
      </c>
      <c r="DW10" t="s">
        <v>2434</v>
      </c>
      <c r="DX10" t="s">
        <v>2434</v>
      </c>
      <c r="DY10" t="s">
        <v>2595</v>
      </c>
      <c r="DZ10" t="s">
        <v>2444</v>
      </c>
      <c r="EA10" t="s">
        <v>2444</v>
      </c>
      <c r="EB10" t="s">
        <v>2444</v>
      </c>
      <c r="EC10" t="s">
        <v>2596</v>
      </c>
      <c r="ED10" t="s">
        <v>2444</v>
      </c>
      <c r="EE10" t="s">
        <v>2444</v>
      </c>
      <c r="EF10" t="s">
        <v>2444</v>
      </c>
      <c r="EG10" t="s">
        <v>2597</v>
      </c>
      <c r="EH10" t="s">
        <v>2478</v>
      </c>
      <c r="EI10" t="s">
        <v>2478</v>
      </c>
      <c r="EJ10" t="s">
        <v>2478</v>
      </c>
      <c r="EK10" t="s">
        <v>2598</v>
      </c>
      <c r="EL10" t="s">
        <v>2433</v>
      </c>
      <c r="EM10" t="s">
        <v>2433</v>
      </c>
      <c r="EN10" t="s">
        <v>2433</v>
      </c>
      <c r="EO10" t="s">
        <v>2433</v>
      </c>
      <c r="EP10" t="s">
        <v>2433</v>
      </c>
      <c r="EQ10" t="s">
        <v>2433</v>
      </c>
      <c r="ER10" t="s">
        <v>2433</v>
      </c>
      <c r="ES10" t="s">
        <v>2433</v>
      </c>
      <c r="ET10" t="s">
        <v>2433</v>
      </c>
      <c r="EU10" t="s">
        <v>2433</v>
      </c>
      <c r="EV10" t="s">
        <v>2433</v>
      </c>
      <c r="EW10" t="s">
        <v>2433</v>
      </c>
      <c r="EX10" t="s">
        <v>2433</v>
      </c>
      <c r="EY10" t="s">
        <v>2433</v>
      </c>
      <c r="EZ10" t="s">
        <v>2439</v>
      </c>
      <c r="FA10" t="s">
        <v>2439</v>
      </c>
      <c r="FB10" t="s">
        <v>2439</v>
      </c>
      <c r="FC10" t="s">
        <v>2439</v>
      </c>
      <c r="FD10" t="s">
        <v>2439</v>
      </c>
      <c r="FE10" t="s">
        <v>2444</v>
      </c>
      <c r="FF10" t="s">
        <v>2444</v>
      </c>
      <c r="FG10" t="s">
        <v>2444</v>
      </c>
      <c r="FH10" t="s">
        <v>2444</v>
      </c>
      <c r="FI10" t="s">
        <v>2444</v>
      </c>
      <c r="FJ10" t="s">
        <v>2444</v>
      </c>
      <c r="FK10" t="s">
        <v>2434</v>
      </c>
      <c r="FL10" t="s">
        <v>2434</v>
      </c>
      <c r="FM10" t="s">
        <v>2434</v>
      </c>
      <c r="FN10" t="s">
        <v>2434</v>
      </c>
      <c r="FO10" t="s">
        <v>2434</v>
      </c>
      <c r="FP10" t="s">
        <v>2434</v>
      </c>
      <c r="FQ10" t="s">
        <v>2434</v>
      </c>
      <c r="FR10" t="s">
        <v>2434</v>
      </c>
      <c r="FS10" t="s">
        <v>2434</v>
      </c>
      <c r="FT10" t="s">
        <v>2434</v>
      </c>
      <c r="FU10">
        <v>5</v>
      </c>
      <c r="FV10" t="s">
        <v>2434</v>
      </c>
      <c r="FW10" t="s">
        <v>2434</v>
      </c>
      <c r="FX10" t="s">
        <v>2434</v>
      </c>
      <c r="FY10" t="s">
        <v>2434</v>
      </c>
      <c r="FZ10" t="s">
        <v>2434</v>
      </c>
      <c r="GA10" t="s">
        <v>2434</v>
      </c>
      <c r="GB10" t="s">
        <v>2434</v>
      </c>
      <c r="GC10" t="s">
        <v>2434</v>
      </c>
      <c r="GD10" t="s">
        <v>2434</v>
      </c>
      <c r="GE10" t="s">
        <v>2434</v>
      </c>
      <c r="GF10" t="s">
        <v>2478</v>
      </c>
      <c r="GG10" t="s">
        <v>2478</v>
      </c>
      <c r="GH10" t="s">
        <v>2478</v>
      </c>
      <c r="GI10" t="s">
        <v>2434</v>
      </c>
      <c r="GJ10" t="s">
        <v>2434</v>
      </c>
      <c r="GK10" t="s">
        <v>2434</v>
      </c>
      <c r="GL10" t="s">
        <v>2434</v>
      </c>
      <c r="GM10" t="s">
        <v>2434</v>
      </c>
      <c r="GN10" t="s">
        <v>2434</v>
      </c>
      <c r="GO10" t="s">
        <v>2478</v>
      </c>
      <c r="GP10" t="s">
        <v>2478</v>
      </c>
      <c r="GQ10" t="s">
        <v>2434</v>
      </c>
      <c r="GR10" t="s">
        <v>2478</v>
      </c>
      <c r="GS10" t="s">
        <v>2434</v>
      </c>
      <c r="GT10" t="s">
        <v>2434</v>
      </c>
      <c r="GU10" t="s">
        <v>2434</v>
      </c>
      <c r="GV10" t="s">
        <v>2434</v>
      </c>
      <c r="GW10" t="s">
        <v>2440</v>
      </c>
      <c r="GX10" t="s">
        <v>2478</v>
      </c>
      <c r="GY10" t="s">
        <v>2478</v>
      </c>
      <c r="GZ10" t="s">
        <v>2478</v>
      </c>
    </row>
    <row r="11" spans="1:208">
      <c r="A11" t="s">
        <v>2599</v>
      </c>
      <c r="B11" t="s">
        <v>2420</v>
      </c>
      <c r="C11" t="s">
        <v>2600</v>
      </c>
      <c r="D11" t="s">
        <v>2422</v>
      </c>
      <c r="E11" t="s">
        <v>2601</v>
      </c>
      <c r="F11" t="s">
        <v>2602</v>
      </c>
      <c r="G11" t="s">
        <v>2603</v>
      </c>
      <c r="H11" t="s">
        <v>2426</v>
      </c>
      <c r="I11" t="s">
        <v>2531</v>
      </c>
      <c r="J11" t="s">
        <v>2471</v>
      </c>
      <c r="K11" t="s">
        <v>2532</v>
      </c>
      <c r="L11" t="s">
        <v>2604</v>
      </c>
      <c r="M11" t="s">
        <v>2605</v>
      </c>
      <c r="N11" t="s">
        <v>2432</v>
      </c>
      <c r="O11" t="s">
        <v>2433</v>
      </c>
      <c r="P11" t="s">
        <v>2606</v>
      </c>
      <c r="Q11" t="s">
        <v>2607</v>
      </c>
      <c r="R11" t="s">
        <v>2534</v>
      </c>
      <c r="S11" t="s">
        <v>2432</v>
      </c>
      <c r="T11" t="s">
        <v>2433</v>
      </c>
      <c r="U11" t="s">
        <v>2606</v>
      </c>
      <c r="V11" t="s">
        <v>2607</v>
      </c>
      <c r="W11" t="s">
        <v>2534</v>
      </c>
      <c r="X11" t="s">
        <v>2437</v>
      </c>
      <c r="Y11" t="s">
        <v>2438</v>
      </c>
      <c r="Z11" t="s">
        <v>2438</v>
      </c>
      <c r="AA11" t="s">
        <v>2438</v>
      </c>
      <c r="AB11" t="s">
        <v>2438</v>
      </c>
      <c r="AC11" t="s">
        <v>2437</v>
      </c>
      <c r="AD11" t="s">
        <v>2438</v>
      </c>
      <c r="AE11" t="s">
        <v>2438</v>
      </c>
      <c r="AF11" t="s">
        <v>2438</v>
      </c>
      <c r="AG11" t="s">
        <v>2438</v>
      </c>
      <c r="AH11" t="s">
        <v>2432</v>
      </c>
      <c r="AI11" t="s">
        <v>2433</v>
      </c>
      <c r="AJ11" t="s">
        <v>2433</v>
      </c>
      <c r="AK11" t="s">
        <v>2474</v>
      </c>
      <c r="AL11" t="s">
        <v>2476</v>
      </c>
      <c r="AM11" t="s">
        <v>2432</v>
      </c>
      <c r="AN11" t="s">
        <v>2434</v>
      </c>
      <c r="AO11" t="s">
        <v>2474</v>
      </c>
      <c r="AP11" t="s">
        <v>2460</v>
      </c>
      <c r="AQ11" t="s">
        <v>2437</v>
      </c>
      <c r="AR11" t="s">
        <v>2438</v>
      </c>
      <c r="AS11" t="s">
        <v>2438</v>
      </c>
      <c r="AT11" t="s">
        <v>2438</v>
      </c>
      <c r="AU11" t="s">
        <v>2432</v>
      </c>
      <c r="AV11" t="s">
        <v>2433</v>
      </c>
      <c r="AW11" t="s">
        <v>2474</v>
      </c>
      <c r="AX11" t="s">
        <v>2460</v>
      </c>
      <c r="AY11" t="s">
        <v>2432</v>
      </c>
      <c r="AZ11" t="s">
        <v>2442</v>
      </c>
      <c r="BA11" t="s">
        <v>2607</v>
      </c>
      <c r="BB11" t="s">
        <v>2608</v>
      </c>
      <c r="BC11" t="s">
        <v>2432</v>
      </c>
      <c r="BD11" t="s">
        <v>2442</v>
      </c>
      <c r="BE11" t="s">
        <v>2607</v>
      </c>
      <c r="BF11" t="s">
        <v>2538</v>
      </c>
      <c r="BG11" t="s">
        <v>2432</v>
      </c>
      <c r="BH11" t="s">
        <v>2439</v>
      </c>
      <c r="BI11" t="s">
        <v>2557</v>
      </c>
      <c r="BJ11" t="s">
        <v>2460</v>
      </c>
      <c r="BK11" t="s">
        <v>2437</v>
      </c>
      <c r="BL11" t="s">
        <v>2438</v>
      </c>
      <c r="BM11" t="s">
        <v>2438</v>
      </c>
      <c r="BN11" t="s">
        <v>2438</v>
      </c>
      <c r="BO11" t="s">
        <v>2432</v>
      </c>
      <c r="BP11" t="s">
        <v>2439</v>
      </c>
      <c r="BQ11" t="s">
        <v>2557</v>
      </c>
      <c r="BR11" t="s">
        <v>2443</v>
      </c>
      <c r="BS11" t="s">
        <v>2437</v>
      </c>
      <c r="BT11" t="s">
        <v>2438</v>
      </c>
      <c r="BU11" t="s">
        <v>2438</v>
      </c>
      <c r="BV11" t="s">
        <v>2438</v>
      </c>
      <c r="BW11" t="s">
        <v>2437</v>
      </c>
      <c r="BX11" t="s">
        <v>2438</v>
      </c>
      <c r="BY11" t="s">
        <v>2438</v>
      </c>
      <c r="BZ11" t="s">
        <v>2438</v>
      </c>
      <c r="CA11" t="s">
        <v>2437</v>
      </c>
      <c r="CB11" t="s">
        <v>2438</v>
      </c>
      <c r="CC11" t="s">
        <v>2438</v>
      </c>
      <c r="CD11" t="s">
        <v>2438</v>
      </c>
      <c r="CE11" t="s">
        <v>2478</v>
      </c>
      <c r="CF11" t="s">
        <v>2439</v>
      </c>
      <c r="CG11" t="s">
        <v>2429</v>
      </c>
      <c r="CH11" t="s">
        <v>2444</v>
      </c>
      <c r="CI11" t="s">
        <v>2444</v>
      </c>
      <c r="CJ11" t="s">
        <v>2444</v>
      </c>
      <c r="CK11" t="s">
        <v>2609</v>
      </c>
      <c r="CL11" t="s">
        <v>2444</v>
      </c>
      <c r="CM11" t="s">
        <v>2444</v>
      </c>
      <c r="CN11" t="s">
        <v>2440</v>
      </c>
      <c r="CO11" t="s">
        <v>2610</v>
      </c>
      <c r="CP11" t="s">
        <v>2478</v>
      </c>
      <c r="CQ11" t="s">
        <v>2478</v>
      </c>
      <c r="CR11" t="s">
        <v>2478</v>
      </c>
      <c r="CS11" t="s">
        <v>2486</v>
      </c>
      <c r="CT11" t="s">
        <v>2434</v>
      </c>
      <c r="CU11" t="s">
        <v>2434</v>
      </c>
      <c r="CV11" t="s">
        <v>2478</v>
      </c>
      <c r="CW11" t="s">
        <v>2434</v>
      </c>
      <c r="CX11" t="s">
        <v>2434</v>
      </c>
      <c r="CY11" t="s">
        <v>2434</v>
      </c>
      <c r="CZ11" t="s">
        <v>2434</v>
      </c>
      <c r="DA11" t="s">
        <v>2485</v>
      </c>
      <c r="DB11" t="s">
        <v>2485</v>
      </c>
      <c r="DC11" t="s">
        <v>2485</v>
      </c>
      <c r="DD11" t="s">
        <v>2485</v>
      </c>
      <c r="DE11" t="s">
        <v>2485</v>
      </c>
      <c r="DF11" t="s">
        <v>2485</v>
      </c>
      <c r="DG11" t="s">
        <v>2485</v>
      </c>
      <c r="DH11" t="s">
        <v>2485</v>
      </c>
      <c r="DI11" t="s">
        <v>2485</v>
      </c>
      <c r="DJ11" t="s">
        <v>2485</v>
      </c>
      <c r="DK11" t="s">
        <v>2485</v>
      </c>
      <c r="DL11" t="s">
        <v>2485</v>
      </c>
      <c r="DM11" t="s">
        <v>2485</v>
      </c>
      <c r="DN11" t="s">
        <v>2485</v>
      </c>
      <c r="DO11" t="s">
        <v>2434</v>
      </c>
      <c r="DP11" t="s">
        <v>2434</v>
      </c>
      <c r="DQ11" t="s">
        <v>2434</v>
      </c>
      <c r="DR11" t="s">
        <v>2434</v>
      </c>
      <c r="DS11" t="s">
        <v>2434</v>
      </c>
      <c r="DT11" t="s">
        <v>2434</v>
      </c>
      <c r="DU11" t="s">
        <v>2434</v>
      </c>
      <c r="DV11" t="s">
        <v>2440</v>
      </c>
      <c r="DW11" t="s">
        <v>2440</v>
      </c>
      <c r="DX11" t="s">
        <v>2440</v>
      </c>
      <c r="DY11" t="s">
        <v>2429</v>
      </c>
      <c r="DZ11" t="s">
        <v>2440</v>
      </c>
      <c r="EA11" t="s">
        <v>2440</v>
      </c>
      <c r="EB11" t="s">
        <v>2440</v>
      </c>
      <c r="EC11" t="s">
        <v>2611</v>
      </c>
      <c r="ED11" t="s">
        <v>2434</v>
      </c>
      <c r="EE11" t="s">
        <v>2434</v>
      </c>
      <c r="EF11" t="s">
        <v>2434</v>
      </c>
      <c r="EG11" t="s">
        <v>2610</v>
      </c>
      <c r="EH11" t="s">
        <v>2434</v>
      </c>
      <c r="EI11" t="s">
        <v>2434</v>
      </c>
      <c r="EJ11" t="s">
        <v>2434</v>
      </c>
      <c r="EK11" t="s">
        <v>2429</v>
      </c>
      <c r="EL11" t="s">
        <v>2434</v>
      </c>
      <c r="EM11" t="s">
        <v>2434</v>
      </c>
      <c r="EN11" t="s">
        <v>2434</v>
      </c>
      <c r="EO11" t="s">
        <v>2434</v>
      </c>
      <c r="EP11" t="s">
        <v>2434</v>
      </c>
      <c r="EQ11" t="s">
        <v>2434</v>
      </c>
      <c r="ER11" t="s">
        <v>2434</v>
      </c>
      <c r="ES11" t="s">
        <v>2434</v>
      </c>
      <c r="ET11" t="s">
        <v>2434</v>
      </c>
      <c r="EU11" t="s">
        <v>2434</v>
      </c>
      <c r="EV11" t="s">
        <v>2485</v>
      </c>
      <c r="EW11" t="s">
        <v>2478</v>
      </c>
      <c r="EX11" t="s">
        <v>2434</v>
      </c>
      <c r="EY11" t="s">
        <v>2434</v>
      </c>
      <c r="EZ11" t="s">
        <v>2434</v>
      </c>
      <c r="FA11" t="s">
        <v>2434</v>
      </c>
      <c r="FB11" t="s">
        <v>2434</v>
      </c>
      <c r="FC11" t="s">
        <v>2434</v>
      </c>
      <c r="FD11" t="s">
        <v>2434</v>
      </c>
      <c r="FE11" t="s">
        <v>2434</v>
      </c>
      <c r="FF11" t="s">
        <v>2434</v>
      </c>
      <c r="FG11" t="s">
        <v>2434</v>
      </c>
      <c r="FH11" t="s">
        <v>2434</v>
      </c>
      <c r="FI11" t="s">
        <v>2434</v>
      </c>
      <c r="FJ11" t="s">
        <v>2434</v>
      </c>
      <c r="FK11" t="s">
        <v>2434</v>
      </c>
      <c r="FL11" t="s">
        <v>2434</v>
      </c>
      <c r="FM11" t="s">
        <v>2434</v>
      </c>
      <c r="FN11" t="s">
        <v>2434</v>
      </c>
      <c r="FO11" t="s">
        <v>2434</v>
      </c>
      <c r="FP11" t="s">
        <v>2434</v>
      </c>
      <c r="FQ11" t="s">
        <v>2434</v>
      </c>
      <c r="FR11" t="s">
        <v>2434</v>
      </c>
      <c r="FS11" t="s">
        <v>2434</v>
      </c>
      <c r="FT11" t="s">
        <v>2434</v>
      </c>
      <c r="FU11">
        <v>5</v>
      </c>
      <c r="FV11" t="s">
        <v>2434</v>
      </c>
      <c r="FW11" t="s">
        <v>2434</v>
      </c>
      <c r="FX11" t="s">
        <v>2434</v>
      </c>
      <c r="FY11" t="s">
        <v>2434</v>
      </c>
      <c r="FZ11" t="s">
        <v>2434</v>
      </c>
      <c r="GA11" t="s">
        <v>2434</v>
      </c>
      <c r="GB11" t="s">
        <v>2434</v>
      </c>
      <c r="GC11" t="s">
        <v>2434</v>
      </c>
      <c r="GD11" t="s">
        <v>2434</v>
      </c>
      <c r="GE11" t="s">
        <v>2434</v>
      </c>
      <c r="GF11" t="s">
        <v>2434</v>
      </c>
      <c r="GG11" t="s">
        <v>2434</v>
      </c>
      <c r="GH11" t="s">
        <v>2434</v>
      </c>
      <c r="GI11" t="s">
        <v>2434</v>
      </c>
      <c r="GJ11" t="s">
        <v>2434</v>
      </c>
      <c r="GK11" t="s">
        <v>2440</v>
      </c>
      <c r="GL11" t="s">
        <v>2440</v>
      </c>
      <c r="GM11" t="s">
        <v>2440</v>
      </c>
      <c r="GN11" t="s">
        <v>2440</v>
      </c>
      <c r="GO11" t="s">
        <v>2485</v>
      </c>
      <c r="GP11" t="s">
        <v>2440</v>
      </c>
      <c r="GQ11" t="s">
        <v>2440</v>
      </c>
      <c r="GR11" t="s">
        <v>2478</v>
      </c>
      <c r="GS11" t="s">
        <v>2434</v>
      </c>
      <c r="GT11" t="s">
        <v>2434</v>
      </c>
      <c r="GU11" t="s">
        <v>2434</v>
      </c>
      <c r="GV11" t="s">
        <v>2434</v>
      </c>
      <c r="GW11" t="s">
        <v>2434</v>
      </c>
      <c r="GX11" t="s">
        <v>2434</v>
      </c>
      <c r="GY11" t="s">
        <v>2434</v>
      </c>
      <c r="GZ11" t="s">
        <v>2434</v>
      </c>
    </row>
    <row r="12" spans="1:208">
      <c r="A12" t="s">
        <v>2612</v>
      </c>
      <c r="B12" t="s">
        <v>2420</v>
      </c>
      <c r="C12" t="s">
        <v>2613</v>
      </c>
      <c r="D12" t="s">
        <v>2422</v>
      </c>
      <c r="E12" t="s">
        <v>2614</v>
      </c>
      <c r="F12" t="s">
        <v>2615</v>
      </c>
      <c r="G12" t="s">
        <v>2616</v>
      </c>
      <c r="H12" t="s">
        <v>2584</v>
      </c>
      <c r="I12" t="s">
        <v>2531</v>
      </c>
      <c r="J12" t="s">
        <v>2428</v>
      </c>
      <c r="K12" t="s">
        <v>2617</v>
      </c>
      <c r="L12" t="s">
        <v>2618</v>
      </c>
      <c r="M12" t="s">
        <v>2591</v>
      </c>
      <c r="N12" t="s">
        <v>2432</v>
      </c>
      <c r="O12" t="s">
        <v>2433</v>
      </c>
      <c r="P12" t="s">
        <v>2485</v>
      </c>
      <c r="Q12" t="s">
        <v>2619</v>
      </c>
      <c r="R12" t="s">
        <v>2476</v>
      </c>
      <c r="S12" t="s">
        <v>2432</v>
      </c>
      <c r="T12" t="s">
        <v>2433</v>
      </c>
      <c r="U12" t="s">
        <v>2485</v>
      </c>
      <c r="V12" t="s">
        <v>2619</v>
      </c>
      <c r="W12" t="s">
        <v>2476</v>
      </c>
      <c r="X12" t="s">
        <v>2437</v>
      </c>
      <c r="Y12" t="s">
        <v>2438</v>
      </c>
      <c r="Z12" t="s">
        <v>2438</v>
      </c>
      <c r="AA12" t="s">
        <v>2438</v>
      </c>
      <c r="AB12" t="s">
        <v>2438</v>
      </c>
      <c r="AC12" t="s">
        <v>2437</v>
      </c>
      <c r="AD12" t="s">
        <v>2438</v>
      </c>
      <c r="AE12" t="s">
        <v>2438</v>
      </c>
      <c r="AF12" t="s">
        <v>2438</v>
      </c>
      <c r="AG12" t="s">
        <v>2438</v>
      </c>
      <c r="AH12" t="s">
        <v>2437</v>
      </c>
      <c r="AI12" t="s">
        <v>2438</v>
      </c>
      <c r="AJ12" t="s">
        <v>2438</v>
      </c>
      <c r="AK12" t="s">
        <v>2438</v>
      </c>
      <c r="AL12" t="s">
        <v>2438</v>
      </c>
      <c r="AM12" t="s">
        <v>2432</v>
      </c>
      <c r="AN12" t="s">
        <v>2440</v>
      </c>
      <c r="AO12" t="s">
        <v>2439</v>
      </c>
      <c r="AP12" t="s">
        <v>2476</v>
      </c>
      <c r="AQ12" t="s">
        <v>2437</v>
      </c>
      <c r="AR12" t="s">
        <v>2438</v>
      </c>
      <c r="AS12" t="s">
        <v>2438</v>
      </c>
      <c r="AT12" t="s">
        <v>2438</v>
      </c>
      <c r="AU12" t="s">
        <v>2437</v>
      </c>
      <c r="AV12" t="s">
        <v>2438</v>
      </c>
      <c r="AW12" t="s">
        <v>2438</v>
      </c>
      <c r="AX12" t="s">
        <v>2438</v>
      </c>
      <c r="AY12" t="s">
        <v>2432</v>
      </c>
      <c r="AZ12" t="s">
        <v>2442</v>
      </c>
      <c r="BA12" t="s">
        <v>2478</v>
      </c>
      <c r="BB12" t="s">
        <v>2476</v>
      </c>
      <c r="BC12" t="s">
        <v>2437</v>
      </c>
      <c r="BD12" t="s">
        <v>2438</v>
      </c>
      <c r="BE12" t="s">
        <v>2438</v>
      </c>
      <c r="BF12" t="s">
        <v>2438</v>
      </c>
      <c r="BG12" t="s">
        <v>2432</v>
      </c>
      <c r="BH12" t="s">
        <v>2439</v>
      </c>
      <c r="BI12" t="s">
        <v>2434</v>
      </c>
      <c r="BJ12" t="s">
        <v>2476</v>
      </c>
      <c r="BK12" t="s">
        <v>2437</v>
      </c>
      <c r="BL12" t="s">
        <v>2438</v>
      </c>
      <c r="BM12" t="s">
        <v>2438</v>
      </c>
      <c r="BN12" t="s">
        <v>2438</v>
      </c>
      <c r="BO12" t="s">
        <v>2437</v>
      </c>
      <c r="BP12" t="s">
        <v>2438</v>
      </c>
      <c r="BQ12" t="s">
        <v>2438</v>
      </c>
      <c r="BR12" t="s">
        <v>2438</v>
      </c>
      <c r="BS12" t="s">
        <v>2437</v>
      </c>
      <c r="BT12" t="s">
        <v>2438</v>
      </c>
      <c r="BU12" t="s">
        <v>2438</v>
      </c>
      <c r="BV12" t="s">
        <v>2438</v>
      </c>
      <c r="BW12" t="s">
        <v>2437</v>
      </c>
      <c r="BX12" t="s">
        <v>2438</v>
      </c>
      <c r="BY12" t="s">
        <v>2438</v>
      </c>
      <c r="BZ12" t="s">
        <v>2438</v>
      </c>
      <c r="CA12" t="s">
        <v>2437</v>
      </c>
      <c r="CB12" t="s">
        <v>2438</v>
      </c>
      <c r="CC12" t="s">
        <v>2438</v>
      </c>
      <c r="CD12" t="s">
        <v>2438</v>
      </c>
      <c r="CE12" t="s">
        <v>2433</v>
      </c>
      <c r="CF12" t="s">
        <v>2433</v>
      </c>
      <c r="CG12" t="s">
        <v>2429</v>
      </c>
      <c r="CH12" t="s">
        <v>2444</v>
      </c>
      <c r="CI12" t="s">
        <v>2478</v>
      </c>
      <c r="CJ12" t="s">
        <v>2444</v>
      </c>
      <c r="CK12" t="s">
        <v>2620</v>
      </c>
      <c r="CL12" t="s">
        <v>2444</v>
      </c>
      <c r="CM12" t="s">
        <v>2444</v>
      </c>
      <c r="CN12" t="s">
        <v>2440</v>
      </c>
      <c r="CO12" t="s">
        <v>2621</v>
      </c>
      <c r="CP12" t="s">
        <v>2478</v>
      </c>
      <c r="CQ12" t="s">
        <v>2433</v>
      </c>
      <c r="CR12" t="s">
        <v>2433</v>
      </c>
      <c r="CS12" t="s">
        <v>2622</v>
      </c>
      <c r="CT12" t="s">
        <v>2439</v>
      </c>
      <c r="CU12" t="s">
        <v>2434</v>
      </c>
      <c r="CV12" t="s">
        <v>2434</v>
      </c>
      <c r="CW12" t="s">
        <v>2439</v>
      </c>
      <c r="CX12" t="s">
        <v>2478</v>
      </c>
      <c r="CY12" t="s">
        <v>2434</v>
      </c>
      <c r="CZ12" t="s">
        <v>2434</v>
      </c>
      <c r="DA12" t="s">
        <v>2434</v>
      </c>
      <c r="DB12" t="s">
        <v>2439</v>
      </c>
      <c r="DC12" t="s">
        <v>2434</v>
      </c>
      <c r="DD12" t="s">
        <v>2434</v>
      </c>
      <c r="DE12" t="s">
        <v>2434</v>
      </c>
      <c r="DF12" t="s">
        <v>2478</v>
      </c>
      <c r="DG12" t="s">
        <v>2434</v>
      </c>
      <c r="DH12" t="s">
        <v>2434</v>
      </c>
      <c r="DI12" t="s">
        <v>2433</v>
      </c>
      <c r="DJ12" t="s">
        <v>2433</v>
      </c>
      <c r="DK12" t="s">
        <v>2434</v>
      </c>
      <c r="DL12" t="s">
        <v>2434</v>
      </c>
      <c r="DM12" t="s">
        <v>2434</v>
      </c>
      <c r="DN12" t="s">
        <v>2434</v>
      </c>
      <c r="DO12" t="s">
        <v>2433</v>
      </c>
      <c r="DP12" t="s">
        <v>2433</v>
      </c>
      <c r="DQ12" t="s">
        <v>2439</v>
      </c>
      <c r="DR12" t="s">
        <v>2439</v>
      </c>
      <c r="DS12" t="s">
        <v>2439</v>
      </c>
      <c r="DT12" t="s">
        <v>2434</v>
      </c>
      <c r="DU12" t="s">
        <v>2434</v>
      </c>
      <c r="DV12" t="s">
        <v>2434</v>
      </c>
      <c r="DW12" t="s">
        <v>2434</v>
      </c>
      <c r="DX12" t="s">
        <v>2439</v>
      </c>
      <c r="DY12" t="s">
        <v>2429</v>
      </c>
      <c r="DZ12" t="s">
        <v>2439</v>
      </c>
      <c r="EA12" t="s">
        <v>2433</v>
      </c>
      <c r="EB12" t="s">
        <v>2434</v>
      </c>
      <c r="EC12" t="s">
        <v>2429</v>
      </c>
      <c r="ED12" t="s">
        <v>2439</v>
      </c>
      <c r="EE12" t="s">
        <v>2439</v>
      </c>
      <c r="EF12" t="s">
        <v>2439</v>
      </c>
      <c r="EG12" t="s">
        <v>2429</v>
      </c>
      <c r="EH12" t="s">
        <v>2439</v>
      </c>
      <c r="EI12" t="s">
        <v>2439</v>
      </c>
      <c r="EJ12" t="s">
        <v>2434</v>
      </c>
      <c r="EK12" t="s">
        <v>2429</v>
      </c>
      <c r="EL12" t="s">
        <v>2439</v>
      </c>
      <c r="EM12" t="s">
        <v>2439</v>
      </c>
      <c r="EN12" t="s">
        <v>2434</v>
      </c>
      <c r="EO12" t="s">
        <v>2434</v>
      </c>
      <c r="EP12" t="s">
        <v>2434</v>
      </c>
      <c r="EQ12" t="s">
        <v>2439</v>
      </c>
      <c r="ER12" t="s">
        <v>2439</v>
      </c>
      <c r="ES12" t="s">
        <v>2434</v>
      </c>
      <c r="ET12" t="s">
        <v>2440</v>
      </c>
      <c r="EU12" t="s">
        <v>2434</v>
      </c>
      <c r="EV12" t="s">
        <v>2478</v>
      </c>
      <c r="EW12" t="s">
        <v>2478</v>
      </c>
      <c r="EX12" t="s">
        <v>2478</v>
      </c>
      <c r="EY12" t="s">
        <v>2434</v>
      </c>
      <c r="EZ12" t="s">
        <v>2439</v>
      </c>
      <c r="FA12" t="s">
        <v>2434</v>
      </c>
      <c r="FB12" t="s">
        <v>2434</v>
      </c>
      <c r="FC12" t="s">
        <v>2478</v>
      </c>
      <c r="FD12" t="s">
        <v>2434</v>
      </c>
      <c r="FE12" t="s">
        <v>2434</v>
      </c>
      <c r="FF12" t="s">
        <v>2434</v>
      </c>
      <c r="FG12" t="s">
        <v>2434</v>
      </c>
      <c r="FH12" t="s">
        <v>2434</v>
      </c>
      <c r="FI12" t="s">
        <v>2434</v>
      </c>
      <c r="FJ12" t="s">
        <v>2434</v>
      </c>
      <c r="FK12" t="s">
        <v>2434</v>
      </c>
      <c r="FL12" t="s">
        <v>2434</v>
      </c>
      <c r="FM12" t="s">
        <v>2434</v>
      </c>
      <c r="FN12" t="s">
        <v>2434</v>
      </c>
      <c r="FO12" t="s">
        <v>2434</v>
      </c>
      <c r="FP12" t="s">
        <v>2434</v>
      </c>
      <c r="FQ12" t="s">
        <v>2434</v>
      </c>
      <c r="FR12" t="s">
        <v>2434</v>
      </c>
      <c r="FS12" t="s">
        <v>2434</v>
      </c>
      <c r="FT12" t="s">
        <v>2434</v>
      </c>
      <c r="FU12">
        <v>5</v>
      </c>
      <c r="FV12" t="s">
        <v>2434</v>
      </c>
      <c r="FW12" t="s">
        <v>2434</v>
      </c>
      <c r="FX12" t="s">
        <v>2434</v>
      </c>
      <c r="FY12" t="s">
        <v>2434</v>
      </c>
      <c r="FZ12" t="s">
        <v>2434</v>
      </c>
      <c r="GA12" t="s">
        <v>2434</v>
      </c>
      <c r="GB12" t="s">
        <v>2434</v>
      </c>
      <c r="GC12" t="s">
        <v>2434</v>
      </c>
      <c r="GD12" t="s">
        <v>2434</v>
      </c>
      <c r="GE12" t="s">
        <v>2434</v>
      </c>
      <c r="GF12" t="s">
        <v>2434</v>
      </c>
      <c r="GG12" t="s">
        <v>2434</v>
      </c>
      <c r="GH12" t="s">
        <v>2439</v>
      </c>
      <c r="GI12" t="s">
        <v>2439</v>
      </c>
      <c r="GJ12" t="s">
        <v>2434</v>
      </c>
      <c r="GK12" t="s">
        <v>2434</v>
      </c>
      <c r="GL12" t="s">
        <v>2434</v>
      </c>
      <c r="GM12" t="s">
        <v>2434</v>
      </c>
      <c r="GN12" t="s">
        <v>2434</v>
      </c>
      <c r="GO12" t="s">
        <v>2434</v>
      </c>
      <c r="GP12" t="s">
        <v>2434</v>
      </c>
      <c r="GQ12" t="s">
        <v>2434</v>
      </c>
      <c r="GR12" t="s">
        <v>2434</v>
      </c>
      <c r="GS12" t="s">
        <v>2434</v>
      </c>
      <c r="GT12" t="s">
        <v>2434</v>
      </c>
      <c r="GU12" t="s">
        <v>2434</v>
      </c>
      <c r="GV12" t="s">
        <v>2434</v>
      </c>
      <c r="GW12" t="s">
        <v>2434</v>
      </c>
      <c r="GX12" t="s">
        <v>2434</v>
      </c>
      <c r="GY12" t="s">
        <v>2434</v>
      </c>
      <c r="GZ12" t="s">
        <v>2434</v>
      </c>
    </row>
    <row r="13" spans="1:208">
      <c r="A13" t="s">
        <v>2623</v>
      </c>
      <c r="B13" t="s">
        <v>2420</v>
      </c>
      <c r="C13" t="s">
        <v>2624</v>
      </c>
      <c r="D13" t="s">
        <v>2422</v>
      </c>
      <c r="E13" t="s">
        <v>2625</v>
      </c>
      <c r="F13" t="s">
        <v>2626</v>
      </c>
      <c r="G13" t="s">
        <v>2435</v>
      </c>
      <c r="H13" t="s">
        <v>2426</v>
      </c>
      <c r="I13" t="s">
        <v>2456</v>
      </c>
      <c r="J13" t="s">
        <v>2428</v>
      </c>
      <c r="K13" t="s">
        <v>2627</v>
      </c>
      <c r="L13" t="s">
        <v>2628</v>
      </c>
      <c r="M13" t="s">
        <v>2553</v>
      </c>
      <c r="N13" t="s">
        <v>2432</v>
      </c>
      <c r="O13" t="s">
        <v>2433</v>
      </c>
      <c r="P13" t="s">
        <v>2497</v>
      </c>
      <c r="Q13" t="s">
        <v>2629</v>
      </c>
      <c r="R13" t="s">
        <v>2608</v>
      </c>
      <c r="S13" t="s">
        <v>2432</v>
      </c>
      <c r="T13" t="s">
        <v>2433</v>
      </c>
      <c r="U13" t="s">
        <v>2433</v>
      </c>
      <c r="V13" t="s">
        <v>2629</v>
      </c>
      <c r="W13" t="s">
        <v>2608</v>
      </c>
      <c r="X13" t="s">
        <v>2437</v>
      </c>
      <c r="Y13" t="s">
        <v>2438</v>
      </c>
      <c r="Z13" t="s">
        <v>2438</v>
      </c>
      <c r="AA13" t="s">
        <v>2438</v>
      </c>
      <c r="AB13" t="s">
        <v>2438</v>
      </c>
      <c r="AC13" t="s">
        <v>2437</v>
      </c>
      <c r="AD13" t="s">
        <v>2438</v>
      </c>
      <c r="AE13" t="s">
        <v>2438</v>
      </c>
      <c r="AF13" t="s">
        <v>2438</v>
      </c>
      <c r="AG13" t="s">
        <v>2438</v>
      </c>
      <c r="AH13" t="s">
        <v>2437</v>
      </c>
      <c r="AI13" t="s">
        <v>2438</v>
      </c>
      <c r="AJ13" t="s">
        <v>2438</v>
      </c>
      <c r="AK13" t="s">
        <v>2438</v>
      </c>
      <c r="AL13" t="s">
        <v>2438</v>
      </c>
      <c r="AM13" t="s">
        <v>2432</v>
      </c>
      <c r="AN13" t="s">
        <v>2439</v>
      </c>
      <c r="AO13" t="s">
        <v>2630</v>
      </c>
      <c r="AP13" t="s">
        <v>2608</v>
      </c>
      <c r="AQ13" t="s">
        <v>2437</v>
      </c>
      <c r="AR13" t="s">
        <v>2438</v>
      </c>
      <c r="AS13" t="s">
        <v>2438</v>
      </c>
      <c r="AT13" t="s">
        <v>2438</v>
      </c>
      <c r="AU13" t="s">
        <v>2432</v>
      </c>
      <c r="AV13" t="s">
        <v>2439</v>
      </c>
      <c r="AW13" t="s">
        <v>2630</v>
      </c>
      <c r="AX13" t="s">
        <v>2457</v>
      </c>
      <c r="AY13" t="s">
        <v>2432</v>
      </c>
      <c r="AZ13" t="s">
        <v>2440</v>
      </c>
      <c r="BA13" t="s">
        <v>2473</v>
      </c>
      <c r="BB13" t="s">
        <v>2608</v>
      </c>
      <c r="BC13" t="s">
        <v>2432</v>
      </c>
      <c r="BD13" t="s">
        <v>2434</v>
      </c>
      <c r="BE13" t="s">
        <v>2630</v>
      </c>
      <c r="BF13" t="s">
        <v>2534</v>
      </c>
      <c r="BG13" t="s">
        <v>2437</v>
      </c>
      <c r="BH13" t="s">
        <v>2438</v>
      </c>
      <c r="BI13" t="s">
        <v>2438</v>
      </c>
      <c r="BJ13" t="s">
        <v>2438</v>
      </c>
      <c r="BK13" t="s">
        <v>2437</v>
      </c>
      <c r="BL13" t="s">
        <v>2438</v>
      </c>
      <c r="BM13" t="s">
        <v>2438</v>
      </c>
      <c r="BN13" t="s">
        <v>2438</v>
      </c>
      <c r="BO13" t="s">
        <v>2432</v>
      </c>
      <c r="BP13" t="s">
        <v>2433</v>
      </c>
      <c r="BQ13" t="s">
        <v>2435</v>
      </c>
      <c r="BR13" t="s">
        <v>2443</v>
      </c>
      <c r="BS13" t="s">
        <v>2437</v>
      </c>
      <c r="BT13" t="s">
        <v>2438</v>
      </c>
      <c r="BU13" t="s">
        <v>2438</v>
      </c>
      <c r="BV13" t="s">
        <v>2438</v>
      </c>
      <c r="BW13" t="s">
        <v>2437</v>
      </c>
      <c r="BX13" t="s">
        <v>2438</v>
      </c>
      <c r="BY13" t="s">
        <v>2438</v>
      </c>
      <c r="BZ13" t="s">
        <v>2438</v>
      </c>
      <c r="CA13" t="s">
        <v>2437</v>
      </c>
      <c r="CB13" t="s">
        <v>2438</v>
      </c>
      <c r="CC13" t="s">
        <v>2438</v>
      </c>
      <c r="CD13" t="s">
        <v>2438</v>
      </c>
      <c r="CE13" t="s">
        <v>2485</v>
      </c>
      <c r="CF13" t="s">
        <v>2485</v>
      </c>
      <c r="CG13" t="s">
        <v>2631</v>
      </c>
      <c r="CH13" t="s">
        <v>2444</v>
      </c>
      <c r="CI13" t="s">
        <v>2444</v>
      </c>
      <c r="CJ13" t="s">
        <v>2444</v>
      </c>
      <c r="CK13" t="s">
        <v>2632</v>
      </c>
      <c r="CL13" t="s">
        <v>2444</v>
      </c>
      <c r="CM13" t="s">
        <v>2444</v>
      </c>
      <c r="CN13" t="s">
        <v>2485</v>
      </c>
      <c r="CO13" t="s">
        <v>2633</v>
      </c>
      <c r="CP13" t="s">
        <v>2478</v>
      </c>
      <c r="CQ13" t="s">
        <v>2440</v>
      </c>
      <c r="CR13" t="s">
        <v>2440</v>
      </c>
      <c r="CS13" t="s">
        <v>2634</v>
      </c>
      <c r="CT13" t="s">
        <v>2434</v>
      </c>
      <c r="CU13" t="s">
        <v>2440</v>
      </c>
      <c r="CV13" t="s">
        <v>2440</v>
      </c>
      <c r="CW13" t="s">
        <v>2485</v>
      </c>
      <c r="CX13" t="s">
        <v>2485</v>
      </c>
      <c r="CY13" t="s">
        <v>2440</v>
      </c>
      <c r="CZ13" t="s">
        <v>2440</v>
      </c>
      <c r="DA13" t="s">
        <v>2485</v>
      </c>
      <c r="DB13" t="s">
        <v>2485</v>
      </c>
      <c r="DC13" t="s">
        <v>2485</v>
      </c>
      <c r="DD13" t="s">
        <v>2485</v>
      </c>
      <c r="DE13" t="s">
        <v>2440</v>
      </c>
      <c r="DF13" t="s">
        <v>2485</v>
      </c>
      <c r="DG13" t="s">
        <v>2485</v>
      </c>
      <c r="DH13" t="s">
        <v>2444</v>
      </c>
      <c r="DI13" t="s">
        <v>2485</v>
      </c>
      <c r="DJ13" t="s">
        <v>2485</v>
      </c>
      <c r="DK13" t="s">
        <v>2485</v>
      </c>
      <c r="DL13" t="s">
        <v>2440</v>
      </c>
      <c r="DM13" t="s">
        <v>2485</v>
      </c>
      <c r="DN13" t="s">
        <v>2485</v>
      </c>
      <c r="DO13" t="s">
        <v>2485</v>
      </c>
      <c r="DP13" t="s">
        <v>2485</v>
      </c>
      <c r="DQ13" t="s">
        <v>2485</v>
      </c>
      <c r="DR13" t="s">
        <v>2485</v>
      </c>
      <c r="DS13" t="s">
        <v>2440</v>
      </c>
      <c r="DT13" t="s">
        <v>2440</v>
      </c>
      <c r="DU13" t="s">
        <v>2485</v>
      </c>
      <c r="DV13" t="s">
        <v>2485</v>
      </c>
      <c r="DW13" t="s">
        <v>2485</v>
      </c>
      <c r="DX13" t="s">
        <v>2485</v>
      </c>
      <c r="DY13" t="s">
        <v>2487</v>
      </c>
      <c r="DZ13" t="s">
        <v>2444</v>
      </c>
      <c r="EA13" t="s">
        <v>2485</v>
      </c>
      <c r="EB13" t="s">
        <v>2485</v>
      </c>
      <c r="EC13" t="s">
        <v>2487</v>
      </c>
      <c r="ED13" t="s">
        <v>2485</v>
      </c>
      <c r="EE13" t="s">
        <v>2444</v>
      </c>
      <c r="EF13" t="s">
        <v>2485</v>
      </c>
      <c r="EG13" t="s">
        <v>2627</v>
      </c>
      <c r="EH13" t="s">
        <v>2444</v>
      </c>
      <c r="EI13" t="s">
        <v>2444</v>
      </c>
      <c r="EJ13" t="s">
        <v>2444</v>
      </c>
      <c r="EK13" t="s">
        <v>2635</v>
      </c>
      <c r="EL13" t="s">
        <v>2440</v>
      </c>
      <c r="EM13" t="s">
        <v>2444</v>
      </c>
      <c r="EN13" t="s">
        <v>2485</v>
      </c>
      <c r="EO13" t="s">
        <v>2485</v>
      </c>
      <c r="EP13" t="s">
        <v>2444</v>
      </c>
      <c r="EQ13" t="s">
        <v>2485</v>
      </c>
      <c r="ER13" t="s">
        <v>2440</v>
      </c>
      <c r="ES13" t="s">
        <v>2485</v>
      </c>
      <c r="ET13" t="s">
        <v>2444</v>
      </c>
      <c r="EU13" t="s">
        <v>2444</v>
      </c>
      <c r="EV13" t="s">
        <v>2485</v>
      </c>
      <c r="EW13" t="s">
        <v>2444</v>
      </c>
      <c r="EX13" t="s">
        <v>2444</v>
      </c>
      <c r="EY13" t="s">
        <v>2485</v>
      </c>
      <c r="EZ13" t="s">
        <v>2444</v>
      </c>
      <c r="FA13" t="s">
        <v>2444</v>
      </c>
      <c r="FB13" t="s">
        <v>2444</v>
      </c>
      <c r="FC13" t="s">
        <v>2444</v>
      </c>
      <c r="FD13" t="s">
        <v>2444</v>
      </c>
      <c r="FE13" t="s">
        <v>2444</v>
      </c>
      <c r="FF13" t="s">
        <v>2444</v>
      </c>
      <c r="FG13" t="s">
        <v>2444</v>
      </c>
      <c r="FH13" t="s">
        <v>2444</v>
      </c>
      <c r="FI13" t="s">
        <v>2444</v>
      </c>
      <c r="FJ13" t="s">
        <v>2444</v>
      </c>
      <c r="FK13" t="s">
        <v>2434</v>
      </c>
      <c r="FL13" t="s">
        <v>2434</v>
      </c>
      <c r="FM13" t="s">
        <v>2434</v>
      </c>
      <c r="FN13" t="s">
        <v>2434</v>
      </c>
      <c r="FO13" t="s">
        <v>2478</v>
      </c>
      <c r="FP13" t="s">
        <v>2434</v>
      </c>
      <c r="FQ13" t="s">
        <v>2434</v>
      </c>
      <c r="FR13" t="s">
        <v>2434</v>
      </c>
      <c r="FS13" t="s">
        <v>2434</v>
      </c>
      <c r="FT13" t="s">
        <v>2434</v>
      </c>
      <c r="FU13">
        <v>5</v>
      </c>
      <c r="FV13" t="s">
        <v>2434</v>
      </c>
      <c r="FW13" t="s">
        <v>2434</v>
      </c>
      <c r="FX13" t="s">
        <v>2478</v>
      </c>
      <c r="FY13" t="s">
        <v>2434</v>
      </c>
      <c r="FZ13" t="s">
        <v>2478</v>
      </c>
      <c r="GA13" t="s">
        <v>2434</v>
      </c>
      <c r="GB13" t="s">
        <v>2434</v>
      </c>
      <c r="GC13" t="s">
        <v>2434</v>
      </c>
      <c r="GD13" t="s">
        <v>2434</v>
      </c>
      <c r="GE13" t="s">
        <v>2434</v>
      </c>
      <c r="GF13" t="s">
        <v>2434</v>
      </c>
      <c r="GG13" t="s">
        <v>2434</v>
      </c>
      <c r="GH13" t="s">
        <v>2434</v>
      </c>
      <c r="GI13" t="s">
        <v>2434</v>
      </c>
      <c r="GJ13" t="s">
        <v>2434</v>
      </c>
      <c r="GK13" t="s">
        <v>2434</v>
      </c>
      <c r="GL13" t="s">
        <v>2434</v>
      </c>
      <c r="GM13" t="s">
        <v>2434</v>
      </c>
      <c r="GN13" t="s">
        <v>2434</v>
      </c>
      <c r="GO13" t="s">
        <v>2434</v>
      </c>
      <c r="GP13" t="s">
        <v>2434</v>
      </c>
      <c r="GQ13" t="s">
        <v>2434</v>
      </c>
      <c r="GR13" t="s">
        <v>2434</v>
      </c>
      <c r="GS13" t="s">
        <v>2434</v>
      </c>
      <c r="GT13" t="s">
        <v>2434</v>
      </c>
      <c r="GU13" t="s">
        <v>2434</v>
      </c>
      <c r="GV13" t="s">
        <v>2434</v>
      </c>
      <c r="GW13" t="s">
        <v>2434</v>
      </c>
      <c r="GX13" t="s">
        <v>2434</v>
      </c>
      <c r="GY13" t="s">
        <v>2434</v>
      </c>
      <c r="GZ13" t="s">
        <v>2434</v>
      </c>
    </row>
    <row r="14" spans="1:208">
      <c r="A14" t="s">
        <v>2636</v>
      </c>
      <c r="B14" t="s">
        <v>2420</v>
      </c>
      <c r="C14" t="s">
        <v>2637</v>
      </c>
      <c r="D14" t="s">
        <v>2422</v>
      </c>
      <c r="E14" t="s">
        <v>2638</v>
      </c>
      <c r="F14" t="s">
        <v>2639</v>
      </c>
      <c r="G14" t="s">
        <v>2640</v>
      </c>
      <c r="H14" t="s">
        <v>2426</v>
      </c>
      <c r="I14" t="s">
        <v>2456</v>
      </c>
      <c r="J14" t="s">
        <v>2428</v>
      </c>
      <c r="K14" t="s">
        <v>2641</v>
      </c>
      <c r="L14" t="s">
        <v>2642</v>
      </c>
      <c r="M14" t="s">
        <v>2643</v>
      </c>
      <c r="N14" t="s">
        <v>2432</v>
      </c>
      <c r="O14" t="s">
        <v>2433</v>
      </c>
      <c r="P14" t="s">
        <v>2442</v>
      </c>
      <c r="Q14" t="s">
        <v>2644</v>
      </c>
      <c r="R14" t="s">
        <v>2534</v>
      </c>
      <c r="S14" t="s">
        <v>2432</v>
      </c>
      <c r="T14" t="s">
        <v>2433</v>
      </c>
      <c r="U14" t="s">
        <v>2442</v>
      </c>
      <c r="V14" t="s">
        <v>2644</v>
      </c>
      <c r="W14" t="s">
        <v>2534</v>
      </c>
      <c r="X14" t="s">
        <v>2437</v>
      </c>
      <c r="Y14" t="s">
        <v>2438</v>
      </c>
      <c r="Z14" t="s">
        <v>2438</v>
      </c>
      <c r="AA14" t="s">
        <v>2438</v>
      </c>
      <c r="AB14" t="s">
        <v>2438</v>
      </c>
      <c r="AC14" t="s">
        <v>2437</v>
      </c>
      <c r="AD14" t="s">
        <v>2438</v>
      </c>
      <c r="AE14" t="s">
        <v>2438</v>
      </c>
      <c r="AF14" t="s">
        <v>2438</v>
      </c>
      <c r="AG14" t="s">
        <v>2438</v>
      </c>
      <c r="AH14" t="s">
        <v>2432</v>
      </c>
      <c r="AI14" t="s">
        <v>2433</v>
      </c>
      <c r="AJ14" t="s">
        <v>2439</v>
      </c>
      <c r="AK14" t="s">
        <v>2557</v>
      </c>
      <c r="AL14" t="s">
        <v>2476</v>
      </c>
      <c r="AM14" t="s">
        <v>2432</v>
      </c>
      <c r="AN14" t="s">
        <v>2433</v>
      </c>
      <c r="AO14" t="s">
        <v>2435</v>
      </c>
      <c r="AP14" t="s">
        <v>2480</v>
      </c>
      <c r="AQ14" t="s">
        <v>2437</v>
      </c>
      <c r="AR14" t="s">
        <v>2438</v>
      </c>
      <c r="AS14" t="s">
        <v>2438</v>
      </c>
      <c r="AT14" t="s">
        <v>2438</v>
      </c>
      <c r="AU14" t="s">
        <v>2432</v>
      </c>
      <c r="AV14" t="s">
        <v>2433</v>
      </c>
      <c r="AW14" t="s">
        <v>2435</v>
      </c>
      <c r="AX14" t="s">
        <v>2460</v>
      </c>
      <c r="AY14" t="s">
        <v>2432</v>
      </c>
      <c r="AZ14" t="s">
        <v>2442</v>
      </c>
      <c r="BA14" t="s">
        <v>2645</v>
      </c>
      <c r="BB14" t="s">
        <v>2457</v>
      </c>
      <c r="BC14" t="s">
        <v>2432</v>
      </c>
      <c r="BD14" t="s">
        <v>2440</v>
      </c>
      <c r="BE14" t="s">
        <v>2646</v>
      </c>
      <c r="BF14" t="s">
        <v>2538</v>
      </c>
      <c r="BG14" t="s">
        <v>2432</v>
      </c>
      <c r="BH14" t="s">
        <v>2433</v>
      </c>
      <c r="BI14" t="s">
        <v>2435</v>
      </c>
      <c r="BJ14" t="s">
        <v>2480</v>
      </c>
      <c r="BK14" t="s">
        <v>2437</v>
      </c>
      <c r="BL14" t="s">
        <v>2438</v>
      </c>
      <c r="BM14" t="s">
        <v>2438</v>
      </c>
      <c r="BN14" t="s">
        <v>2438</v>
      </c>
      <c r="BO14" t="s">
        <v>2437</v>
      </c>
      <c r="BP14" t="s">
        <v>2438</v>
      </c>
      <c r="BQ14" t="s">
        <v>2438</v>
      </c>
      <c r="BR14" t="s">
        <v>2438</v>
      </c>
      <c r="BS14" t="s">
        <v>2437</v>
      </c>
      <c r="BT14" t="s">
        <v>2438</v>
      </c>
      <c r="BU14" t="s">
        <v>2438</v>
      </c>
      <c r="BV14" t="s">
        <v>2438</v>
      </c>
      <c r="BW14" t="s">
        <v>2437</v>
      </c>
      <c r="BX14" t="s">
        <v>2438</v>
      </c>
      <c r="BY14" t="s">
        <v>2438</v>
      </c>
      <c r="BZ14" t="s">
        <v>2438</v>
      </c>
      <c r="CA14" t="s">
        <v>2437</v>
      </c>
      <c r="CB14" t="s">
        <v>2438</v>
      </c>
      <c r="CC14" t="s">
        <v>2438</v>
      </c>
      <c r="CD14" t="s">
        <v>2438</v>
      </c>
      <c r="CE14" t="s">
        <v>2444</v>
      </c>
      <c r="CF14" t="s">
        <v>2440</v>
      </c>
      <c r="CG14" t="s">
        <v>2631</v>
      </c>
      <c r="CH14" t="s">
        <v>2440</v>
      </c>
      <c r="CI14" t="s">
        <v>2478</v>
      </c>
      <c r="CJ14" t="s">
        <v>2485</v>
      </c>
      <c r="CK14" t="s">
        <v>2647</v>
      </c>
      <c r="CL14" t="s">
        <v>2433</v>
      </c>
      <c r="CM14" t="s">
        <v>2433</v>
      </c>
      <c r="CN14" t="s">
        <v>2433</v>
      </c>
      <c r="CO14" t="s">
        <v>2648</v>
      </c>
      <c r="CP14" t="s">
        <v>2433</v>
      </c>
      <c r="CQ14" t="s">
        <v>2433</v>
      </c>
      <c r="CR14" t="s">
        <v>2433</v>
      </c>
      <c r="CS14" t="s">
        <v>2648</v>
      </c>
      <c r="CT14" t="s">
        <v>2478</v>
      </c>
      <c r="CU14" t="s">
        <v>2478</v>
      </c>
      <c r="CV14" t="s">
        <v>2478</v>
      </c>
      <c r="CW14" t="s">
        <v>2478</v>
      </c>
      <c r="CX14" t="s">
        <v>2478</v>
      </c>
      <c r="CY14" t="s">
        <v>2478</v>
      </c>
      <c r="CZ14" t="s">
        <v>2478</v>
      </c>
      <c r="DA14" t="s">
        <v>2478</v>
      </c>
      <c r="DB14" t="s">
        <v>2478</v>
      </c>
      <c r="DC14" t="s">
        <v>2478</v>
      </c>
      <c r="DD14" t="s">
        <v>2478</v>
      </c>
      <c r="DE14" t="s">
        <v>2478</v>
      </c>
      <c r="DF14" t="s">
        <v>2478</v>
      </c>
      <c r="DG14" t="s">
        <v>2478</v>
      </c>
      <c r="DH14" t="s">
        <v>2478</v>
      </c>
      <c r="DI14" t="s">
        <v>2478</v>
      </c>
      <c r="DJ14" t="s">
        <v>2478</v>
      </c>
      <c r="DK14" t="s">
        <v>2478</v>
      </c>
      <c r="DL14" t="s">
        <v>2478</v>
      </c>
      <c r="DM14" t="s">
        <v>2478</v>
      </c>
      <c r="DN14" t="s">
        <v>2478</v>
      </c>
      <c r="DO14" t="s">
        <v>2478</v>
      </c>
      <c r="DP14" t="s">
        <v>2478</v>
      </c>
      <c r="DQ14" t="s">
        <v>2478</v>
      </c>
      <c r="DR14" t="s">
        <v>2478</v>
      </c>
      <c r="DS14" t="s">
        <v>2478</v>
      </c>
      <c r="DT14" t="s">
        <v>2478</v>
      </c>
      <c r="DU14" t="s">
        <v>2478</v>
      </c>
      <c r="DV14" t="s">
        <v>2478</v>
      </c>
      <c r="DW14" t="s">
        <v>2478</v>
      </c>
      <c r="DX14" t="s">
        <v>2478</v>
      </c>
      <c r="DY14" t="s">
        <v>2648</v>
      </c>
      <c r="DZ14" t="s">
        <v>2478</v>
      </c>
      <c r="EA14" t="s">
        <v>2478</v>
      </c>
      <c r="EB14" t="s">
        <v>2478</v>
      </c>
      <c r="EC14" t="s">
        <v>2648</v>
      </c>
      <c r="ED14" t="s">
        <v>2478</v>
      </c>
      <c r="EE14" t="s">
        <v>2478</v>
      </c>
      <c r="EF14" t="s">
        <v>2478</v>
      </c>
      <c r="EG14" t="s">
        <v>2648</v>
      </c>
      <c r="EH14" t="s">
        <v>2478</v>
      </c>
      <c r="EI14" t="s">
        <v>2478</v>
      </c>
      <c r="EJ14" t="s">
        <v>2478</v>
      </c>
      <c r="EK14" t="s">
        <v>2648</v>
      </c>
      <c r="EL14" t="s">
        <v>2478</v>
      </c>
      <c r="EM14" t="s">
        <v>2478</v>
      </c>
      <c r="EN14" t="s">
        <v>2478</v>
      </c>
      <c r="EO14" t="s">
        <v>2478</v>
      </c>
      <c r="EP14" t="s">
        <v>2478</v>
      </c>
      <c r="EQ14" t="s">
        <v>2478</v>
      </c>
      <c r="ER14" t="s">
        <v>2478</v>
      </c>
      <c r="ES14" t="s">
        <v>2478</v>
      </c>
      <c r="ET14" t="s">
        <v>2478</v>
      </c>
      <c r="EU14" t="s">
        <v>2478</v>
      </c>
      <c r="EV14" t="s">
        <v>2478</v>
      </c>
      <c r="EW14" t="s">
        <v>2478</v>
      </c>
      <c r="EX14" t="s">
        <v>2478</v>
      </c>
      <c r="EY14" t="s">
        <v>2478</v>
      </c>
      <c r="EZ14" t="s">
        <v>2478</v>
      </c>
      <c r="FA14" t="s">
        <v>2478</v>
      </c>
      <c r="FB14" t="s">
        <v>2478</v>
      </c>
      <c r="FC14" t="s">
        <v>2478</v>
      </c>
      <c r="FD14" t="s">
        <v>2478</v>
      </c>
      <c r="FE14" t="s">
        <v>2478</v>
      </c>
      <c r="FF14" t="s">
        <v>2478</v>
      </c>
      <c r="FG14" t="s">
        <v>2478</v>
      </c>
      <c r="FH14" t="s">
        <v>2478</v>
      </c>
      <c r="FI14" t="s">
        <v>2478</v>
      </c>
      <c r="FJ14" t="s">
        <v>2478</v>
      </c>
      <c r="FK14" t="s">
        <v>2434</v>
      </c>
      <c r="FL14" t="s">
        <v>2434</v>
      </c>
      <c r="FM14" t="s">
        <v>2434</v>
      </c>
      <c r="FN14" t="s">
        <v>2434</v>
      </c>
      <c r="FO14" t="s">
        <v>2434</v>
      </c>
      <c r="FP14" t="s">
        <v>2434</v>
      </c>
      <c r="FQ14" t="s">
        <v>2434</v>
      </c>
      <c r="FR14" t="s">
        <v>2434</v>
      </c>
      <c r="FS14" t="s">
        <v>2434</v>
      </c>
      <c r="FT14" t="s">
        <v>2434</v>
      </c>
      <c r="FU14">
        <v>5</v>
      </c>
      <c r="FV14" t="s">
        <v>2434</v>
      </c>
      <c r="FW14" t="s">
        <v>2434</v>
      </c>
      <c r="FX14" t="s">
        <v>2434</v>
      </c>
      <c r="FY14" t="s">
        <v>2434</v>
      </c>
      <c r="FZ14" t="s">
        <v>2434</v>
      </c>
      <c r="GA14" t="s">
        <v>2434</v>
      </c>
      <c r="GB14" t="s">
        <v>2434</v>
      </c>
      <c r="GC14" t="s">
        <v>2434</v>
      </c>
      <c r="GD14" t="s">
        <v>2434</v>
      </c>
      <c r="GE14" t="s">
        <v>2434</v>
      </c>
      <c r="GF14" t="s">
        <v>2434</v>
      </c>
      <c r="GG14" t="s">
        <v>2434</v>
      </c>
      <c r="GH14" t="s">
        <v>2434</v>
      </c>
      <c r="GI14" t="s">
        <v>2434</v>
      </c>
      <c r="GJ14" t="s">
        <v>2434</v>
      </c>
      <c r="GK14" t="s">
        <v>2433</v>
      </c>
      <c r="GL14" t="s">
        <v>2433</v>
      </c>
      <c r="GM14" t="s">
        <v>2433</v>
      </c>
      <c r="GN14" t="s">
        <v>2433</v>
      </c>
      <c r="GO14" t="s">
        <v>2439</v>
      </c>
      <c r="GP14" t="s">
        <v>2439</v>
      </c>
      <c r="GQ14" t="s">
        <v>2439</v>
      </c>
      <c r="GR14" t="s">
        <v>2439</v>
      </c>
      <c r="GS14" t="s">
        <v>2434</v>
      </c>
      <c r="GT14" t="s">
        <v>2434</v>
      </c>
      <c r="GU14" t="s">
        <v>2439</v>
      </c>
      <c r="GV14" t="s">
        <v>2433</v>
      </c>
      <c r="GW14" t="s">
        <v>2439</v>
      </c>
      <c r="GX14" t="s">
        <v>2485</v>
      </c>
      <c r="GY14" t="s">
        <v>2433</v>
      </c>
      <c r="GZ14" t="s">
        <v>2434</v>
      </c>
    </row>
    <row r="15" spans="1:208">
      <c r="A15" t="s">
        <v>2649</v>
      </c>
      <c r="B15" t="s">
        <v>2420</v>
      </c>
      <c r="C15" t="s">
        <v>2650</v>
      </c>
      <c r="D15" t="s">
        <v>2422</v>
      </c>
      <c r="E15" t="s">
        <v>2651</v>
      </c>
      <c r="F15" t="s">
        <v>2652</v>
      </c>
      <c r="G15" t="s">
        <v>2653</v>
      </c>
      <c r="H15" t="s">
        <v>2426</v>
      </c>
      <c r="I15" t="s">
        <v>2654</v>
      </c>
      <c r="J15" t="s">
        <v>2428</v>
      </c>
      <c r="K15" t="s">
        <v>2655</v>
      </c>
      <c r="L15" t="s">
        <v>2656</v>
      </c>
      <c r="M15" t="s">
        <v>2657</v>
      </c>
      <c r="N15" t="s">
        <v>2432</v>
      </c>
      <c r="O15" t="s">
        <v>2439</v>
      </c>
      <c r="P15" t="s">
        <v>2441</v>
      </c>
      <c r="Q15" t="s">
        <v>2658</v>
      </c>
      <c r="R15" t="s">
        <v>2659</v>
      </c>
      <c r="S15" t="s">
        <v>2432</v>
      </c>
      <c r="T15" t="s">
        <v>2439</v>
      </c>
      <c r="U15" t="s">
        <v>2441</v>
      </c>
      <c r="V15" t="s">
        <v>2658</v>
      </c>
      <c r="W15" t="s">
        <v>2659</v>
      </c>
      <c r="X15" t="s">
        <v>2437</v>
      </c>
      <c r="Y15" t="s">
        <v>2438</v>
      </c>
      <c r="Z15" t="s">
        <v>2438</v>
      </c>
      <c r="AA15" t="s">
        <v>2438</v>
      </c>
      <c r="AB15" t="s">
        <v>2438</v>
      </c>
      <c r="AC15" t="s">
        <v>2437</v>
      </c>
      <c r="AD15" t="s">
        <v>2438</v>
      </c>
      <c r="AE15" t="s">
        <v>2438</v>
      </c>
      <c r="AF15" t="s">
        <v>2438</v>
      </c>
      <c r="AG15" t="s">
        <v>2438</v>
      </c>
      <c r="AH15" t="s">
        <v>2437</v>
      </c>
      <c r="AI15" t="s">
        <v>2438</v>
      </c>
      <c r="AJ15" t="s">
        <v>2438</v>
      </c>
      <c r="AK15" t="s">
        <v>2438</v>
      </c>
      <c r="AL15" t="s">
        <v>2438</v>
      </c>
      <c r="AM15" t="s">
        <v>2432</v>
      </c>
      <c r="AN15" t="s">
        <v>2439</v>
      </c>
      <c r="AO15" t="s">
        <v>2660</v>
      </c>
      <c r="AP15" t="s">
        <v>2554</v>
      </c>
      <c r="AQ15" t="s">
        <v>2437</v>
      </c>
      <c r="AR15" t="s">
        <v>2438</v>
      </c>
      <c r="AS15" t="s">
        <v>2438</v>
      </c>
      <c r="AT15" t="s">
        <v>2438</v>
      </c>
      <c r="AU15" t="s">
        <v>2432</v>
      </c>
      <c r="AV15" t="s">
        <v>2433</v>
      </c>
      <c r="AW15" t="s">
        <v>2661</v>
      </c>
      <c r="AX15" t="s">
        <v>2554</v>
      </c>
      <c r="AY15" t="s">
        <v>2432</v>
      </c>
      <c r="AZ15" t="s">
        <v>2497</v>
      </c>
      <c r="BA15" t="s">
        <v>2535</v>
      </c>
      <c r="BB15" t="s">
        <v>2662</v>
      </c>
      <c r="BC15" t="s">
        <v>2432</v>
      </c>
      <c r="BD15" t="s">
        <v>2433</v>
      </c>
      <c r="BE15" t="s">
        <v>2660</v>
      </c>
      <c r="BF15" t="s">
        <v>2460</v>
      </c>
      <c r="BG15" t="s">
        <v>2432</v>
      </c>
      <c r="BH15" t="s">
        <v>2430</v>
      </c>
      <c r="BI15" t="s">
        <v>2430</v>
      </c>
      <c r="BJ15" t="s">
        <v>2459</v>
      </c>
      <c r="BK15" t="s">
        <v>2437</v>
      </c>
      <c r="BL15" t="s">
        <v>2438</v>
      </c>
      <c r="BM15" t="s">
        <v>2438</v>
      </c>
      <c r="BN15" t="s">
        <v>2438</v>
      </c>
      <c r="BO15" t="s">
        <v>2432</v>
      </c>
      <c r="BP15" t="s">
        <v>2439</v>
      </c>
      <c r="BQ15" t="s">
        <v>2658</v>
      </c>
      <c r="BR15" t="s">
        <v>2443</v>
      </c>
      <c r="BS15" t="s">
        <v>2437</v>
      </c>
      <c r="BT15" t="s">
        <v>2438</v>
      </c>
      <c r="BU15" t="s">
        <v>2438</v>
      </c>
      <c r="BV15" t="s">
        <v>2438</v>
      </c>
      <c r="BW15" t="s">
        <v>2437</v>
      </c>
      <c r="BX15" t="s">
        <v>2438</v>
      </c>
      <c r="BY15" t="s">
        <v>2438</v>
      </c>
      <c r="BZ15" t="s">
        <v>2438</v>
      </c>
      <c r="CA15" t="s">
        <v>2437</v>
      </c>
      <c r="CB15" t="s">
        <v>2438</v>
      </c>
      <c r="CC15" t="s">
        <v>2438</v>
      </c>
      <c r="CD15" t="s">
        <v>2438</v>
      </c>
      <c r="CE15" t="s">
        <v>2439</v>
      </c>
      <c r="CF15" t="s">
        <v>2439</v>
      </c>
      <c r="CG15" t="s">
        <v>2663</v>
      </c>
      <c r="CH15" t="s">
        <v>2478</v>
      </c>
      <c r="CI15" t="s">
        <v>2434</v>
      </c>
      <c r="CJ15" t="s">
        <v>2434</v>
      </c>
      <c r="CK15" t="s">
        <v>2664</v>
      </c>
      <c r="CL15" t="s">
        <v>2478</v>
      </c>
      <c r="CM15" t="s">
        <v>2434</v>
      </c>
      <c r="CN15" t="s">
        <v>2433</v>
      </c>
      <c r="CO15" t="s">
        <v>2665</v>
      </c>
      <c r="CP15" t="s">
        <v>2439</v>
      </c>
      <c r="CQ15" t="s">
        <v>2439</v>
      </c>
      <c r="CR15" t="s">
        <v>2439</v>
      </c>
      <c r="CS15" t="s">
        <v>2648</v>
      </c>
      <c r="CT15" t="s">
        <v>2439</v>
      </c>
      <c r="CU15" t="s">
        <v>2439</v>
      </c>
      <c r="CV15" t="s">
        <v>2439</v>
      </c>
      <c r="CW15" t="s">
        <v>2439</v>
      </c>
      <c r="CX15" t="s">
        <v>2439</v>
      </c>
      <c r="CY15" t="s">
        <v>2439</v>
      </c>
      <c r="CZ15" t="s">
        <v>2439</v>
      </c>
      <c r="DA15" t="s">
        <v>2434</v>
      </c>
      <c r="DB15" t="s">
        <v>2439</v>
      </c>
      <c r="DC15" t="s">
        <v>2434</v>
      </c>
      <c r="DD15" t="s">
        <v>2434</v>
      </c>
      <c r="DE15" t="s">
        <v>2434</v>
      </c>
      <c r="DF15" t="s">
        <v>2434</v>
      </c>
      <c r="DG15" t="s">
        <v>2434</v>
      </c>
      <c r="DH15" t="s">
        <v>2434</v>
      </c>
      <c r="DI15" t="s">
        <v>2434</v>
      </c>
      <c r="DJ15" t="s">
        <v>2434</v>
      </c>
      <c r="DK15" t="s">
        <v>2434</v>
      </c>
      <c r="DL15" t="s">
        <v>2434</v>
      </c>
      <c r="DM15" t="s">
        <v>2434</v>
      </c>
      <c r="DN15" t="s">
        <v>2434</v>
      </c>
      <c r="DO15" t="s">
        <v>2434</v>
      </c>
      <c r="DP15" t="s">
        <v>2434</v>
      </c>
      <c r="DQ15" t="s">
        <v>2434</v>
      </c>
      <c r="DR15" t="s">
        <v>2434</v>
      </c>
      <c r="DS15" t="s">
        <v>2434</v>
      </c>
      <c r="DT15" t="s">
        <v>2434</v>
      </c>
      <c r="DU15" t="s">
        <v>2434</v>
      </c>
      <c r="DV15" t="s">
        <v>2434</v>
      </c>
      <c r="DW15" t="s">
        <v>2434</v>
      </c>
      <c r="DX15" t="s">
        <v>2434</v>
      </c>
      <c r="DY15" t="s">
        <v>2648</v>
      </c>
      <c r="DZ15" t="s">
        <v>2434</v>
      </c>
      <c r="EA15" t="s">
        <v>2434</v>
      </c>
      <c r="EB15" t="s">
        <v>2434</v>
      </c>
      <c r="EC15" t="s">
        <v>2666</v>
      </c>
      <c r="ED15" t="s">
        <v>2434</v>
      </c>
      <c r="EE15" t="s">
        <v>2434</v>
      </c>
      <c r="EF15" t="s">
        <v>2434</v>
      </c>
      <c r="EG15" t="s">
        <v>2666</v>
      </c>
      <c r="EH15" t="s">
        <v>2434</v>
      </c>
      <c r="EI15" t="s">
        <v>2434</v>
      </c>
      <c r="EJ15" t="s">
        <v>2434</v>
      </c>
      <c r="EK15" t="s">
        <v>2666</v>
      </c>
      <c r="EL15" t="s">
        <v>2434</v>
      </c>
      <c r="EM15" t="s">
        <v>2434</v>
      </c>
      <c r="EN15" t="s">
        <v>2434</v>
      </c>
      <c r="EO15" t="s">
        <v>2434</v>
      </c>
      <c r="EP15" t="s">
        <v>2434</v>
      </c>
      <c r="EQ15" t="s">
        <v>2434</v>
      </c>
      <c r="ER15" t="s">
        <v>2434</v>
      </c>
      <c r="ES15" t="s">
        <v>2434</v>
      </c>
      <c r="ET15" t="s">
        <v>2434</v>
      </c>
      <c r="EU15" t="s">
        <v>2434</v>
      </c>
      <c r="EV15" t="s">
        <v>2434</v>
      </c>
      <c r="EW15" t="s">
        <v>2434</v>
      </c>
      <c r="EX15" t="s">
        <v>2434</v>
      </c>
      <c r="EY15" t="s">
        <v>2434</v>
      </c>
      <c r="EZ15" t="s">
        <v>2434</v>
      </c>
      <c r="FA15" t="s">
        <v>2434</v>
      </c>
      <c r="FB15" t="s">
        <v>2434</v>
      </c>
      <c r="FC15" t="s">
        <v>2434</v>
      </c>
      <c r="FD15" t="s">
        <v>2434</v>
      </c>
      <c r="FE15" t="s">
        <v>2434</v>
      </c>
      <c r="FF15" t="s">
        <v>2434</v>
      </c>
      <c r="FG15" t="s">
        <v>2434</v>
      </c>
      <c r="FH15" t="s">
        <v>2434</v>
      </c>
      <c r="FI15" t="s">
        <v>2434</v>
      </c>
      <c r="FJ15" t="s">
        <v>2434</v>
      </c>
      <c r="FK15" t="s">
        <v>2434</v>
      </c>
      <c r="FL15" t="s">
        <v>2434</v>
      </c>
      <c r="FM15" t="s">
        <v>2434</v>
      </c>
      <c r="FN15" t="s">
        <v>2434</v>
      </c>
      <c r="FO15" t="s">
        <v>2434</v>
      </c>
      <c r="FP15" t="s">
        <v>2434</v>
      </c>
      <c r="FQ15" t="s">
        <v>2434</v>
      </c>
      <c r="FR15" t="s">
        <v>2434</v>
      </c>
      <c r="FS15" t="s">
        <v>2434</v>
      </c>
      <c r="FT15" t="s">
        <v>2434</v>
      </c>
      <c r="FU15">
        <v>5</v>
      </c>
      <c r="FV15" t="s">
        <v>2434</v>
      </c>
      <c r="FW15" t="s">
        <v>2434</v>
      </c>
      <c r="FX15" t="s">
        <v>2434</v>
      </c>
      <c r="FY15" t="s">
        <v>2434</v>
      </c>
      <c r="FZ15" t="s">
        <v>2434</v>
      </c>
      <c r="GA15" t="s">
        <v>2434</v>
      </c>
      <c r="GB15" t="s">
        <v>2434</v>
      </c>
      <c r="GC15" t="s">
        <v>2434</v>
      </c>
      <c r="GD15" t="s">
        <v>2434</v>
      </c>
      <c r="GE15" t="s">
        <v>2434</v>
      </c>
      <c r="GF15" t="s">
        <v>2434</v>
      </c>
      <c r="GG15" t="s">
        <v>2434</v>
      </c>
      <c r="GH15" t="s">
        <v>2434</v>
      </c>
      <c r="GI15" t="s">
        <v>2434</v>
      </c>
      <c r="GJ15" t="s">
        <v>2434</v>
      </c>
      <c r="GK15" t="s">
        <v>2440</v>
      </c>
      <c r="GL15" t="s">
        <v>2434</v>
      </c>
      <c r="GM15" t="s">
        <v>2434</v>
      </c>
      <c r="GN15" t="s">
        <v>2478</v>
      </c>
      <c r="GO15" t="s">
        <v>2478</v>
      </c>
      <c r="GP15" t="s">
        <v>2434</v>
      </c>
      <c r="GQ15" t="s">
        <v>2434</v>
      </c>
      <c r="GR15" t="s">
        <v>2434</v>
      </c>
      <c r="GS15" t="s">
        <v>2434</v>
      </c>
      <c r="GT15" t="s">
        <v>2434</v>
      </c>
      <c r="GU15" t="s">
        <v>2434</v>
      </c>
      <c r="GV15" t="s">
        <v>2434</v>
      </c>
      <c r="GW15" t="s">
        <v>2434</v>
      </c>
      <c r="GX15" t="s">
        <v>2434</v>
      </c>
      <c r="GY15" t="s">
        <v>2434</v>
      </c>
      <c r="GZ15" t="s">
        <v>2434</v>
      </c>
    </row>
    <row r="16" spans="1:208">
      <c r="A16" t="s">
        <v>2667</v>
      </c>
      <c r="B16" t="s">
        <v>2420</v>
      </c>
      <c r="C16" t="s">
        <v>2668</v>
      </c>
      <c r="D16" t="s">
        <v>2422</v>
      </c>
      <c r="E16" t="s">
        <v>2669</v>
      </c>
      <c r="F16" t="s">
        <v>2670</v>
      </c>
      <c r="G16" t="s">
        <v>2653</v>
      </c>
      <c r="H16" t="s">
        <v>2584</v>
      </c>
      <c r="I16" t="s">
        <v>2654</v>
      </c>
      <c r="J16" t="s">
        <v>2471</v>
      </c>
      <c r="K16" t="s">
        <v>2671</v>
      </c>
      <c r="L16" t="s">
        <v>2657</v>
      </c>
      <c r="M16" t="s">
        <v>2672</v>
      </c>
      <c r="N16" t="s">
        <v>2432</v>
      </c>
      <c r="O16" t="s">
        <v>2433</v>
      </c>
      <c r="P16" t="s">
        <v>2673</v>
      </c>
      <c r="Q16" t="s">
        <v>2674</v>
      </c>
      <c r="R16" t="s">
        <v>2515</v>
      </c>
      <c r="S16" t="s">
        <v>2432</v>
      </c>
      <c r="T16" t="s">
        <v>2433</v>
      </c>
      <c r="U16" t="s">
        <v>2497</v>
      </c>
      <c r="V16" t="s">
        <v>2497</v>
      </c>
      <c r="W16" t="s">
        <v>2515</v>
      </c>
      <c r="X16" t="s">
        <v>2437</v>
      </c>
      <c r="Y16" t="s">
        <v>2438</v>
      </c>
      <c r="Z16" t="s">
        <v>2438</v>
      </c>
      <c r="AA16" t="s">
        <v>2438</v>
      </c>
      <c r="AB16" t="s">
        <v>2438</v>
      </c>
      <c r="AC16" t="s">
        <v>2437</v>
      </c>
      <c r="AD16" t="s">
        <v>2438</v>
      </c>
      <c r="AE16" t="s">
        <v>2438</v>
      </c>
      <c r="AF16" t="s">
        <v>2438</v>
      </c>
      <c r="AG16" t="s">
        <v>2438</v>
      </c>
      <c r="AH16" t="s">
        <v>2437</v>
      </c>
      <c r="AI16" t="s">
        <v>2438</v>
      </c>
      <c r="AJ16" t="s">
        <v>2438</v>
      </c>
      <c r="AK16" t="s">
        <v>2438</v>
      </c>
      <c r="AL16" t="s">
        <v>2438</v>
      </c>
      <c r="AM16" t="s">
        <v>2432</v>
      </c>
      <c r="AN16" t="s">
        <v>2675</v>
      </c>
      <c r="AO16" t="s">
        <v>2439</v>
      </c>
      <c r="AP16" t="s">
        <v>2457</v>
      </c>
      <c r="AQ16" t="s">
        <v>2437</v>
      </c>
      <c r="AR16" t="s">
        <v>2438</v>
      </c>
      <c r="AS16" t="s">
        <v>2438</v>
      </c>
      <c r="AT16" t="s">
        <v>2438</v>
      </c>
      <c r="AU16" t="s">
        <v>2432</v>
      </c>
      <c r="AV16" t="s">
        <v>2433</v>
      </c>
      <c r="AW16" t="s">
        <v>2433</v>
      </c>
      <c r="AX16" t="s">
        <v>2460</v>
      </c>
      <c r="AY16" t="s">
        <v>2432</v>
      </c>
      <c r="AZ16" t="s">
        <v>2442</v>
      </c>
      <c r="BA16" t="s">
        <v>2442</v>
      </c>
      <c r="BB16" t="s">
        <v>2458</v>
      </c>
      <c r="BC16" t="s">
        <v>2432</v>
      </c>
      <c r="BD16" t="s">
        <v>2440</v>
      </c>
      <c r="BE16" t="s">
        <v>2478</v>
      </c>
      <c r="BF16" t="s">
        <v>2538</v>
      </c>
      <c r="BG16" t="s">
        <v>2432</v>
      </c>
      <c r="BH16" t="s">
        <v>2433</v>
      </c>
      <c r="BI16" t="s">
        <v>2433</v>
      </c>
      <c r="BJ16" t="s">
        <v>2459</v>
      </c>
      <c r="BK16" t="s">
        <v>2437</v>
      </c>
      <c r="BL16" t="s">
        <v>2438</v>
      </c>
      <c r="BM16" t="s">
        <v>2438</v>
      </c>
      <c r="BN16" t="s">
        <v>2438</v>
      </c>
      <c r="BO16" t="s">
        <v>2432</v>
      </c>
      <c r="BP16" t="s">
        <v>2433</v>
      </c>
      <c r="BQ16" t="s">
        <v>2433</v>
      </c>
      <c r="BR16" t="s">
        <v>2443</v>
      </c>
      <c r="BS16" t="s">
        <v>2437</v>
      </c>
      <c r="BT16" t="s">
        <v>2438</v>
      </c>
      <c r="BU16" t="s">
        <v>2438</v>
      </c>
      <c r="BV16" t="s">
        <v>2438</v>
      </c>
      <c r="BW16" t="s">
        <v>2437</v>
      </c>
      <c r="BX16" t="s">
        <v>2438</v>
      </c>
      <c r="BY16" t="s">
        <v>2438</v>
      </c>
      <c r="BZ16" t="s">
        <v>2438</v>
      </c>
      <c r="CA16" t="s">
        <v>2437</v>
      </c>
      <c r="CB16" t="s">
        <v>2438</v>
      </c>
      <c r="CC16" t="s">
        <v>2438</v>
      </c>
      <c r="CD16" t="s">
        <v>2438</v>
      </c>
      <c r="CE16" t="s">
        <v>2433</v>
      </c>
      <c r="CF16" t="s">
        <v>2434</v>
      </c>
      <c r="CG16" t="s">
        <v>2676</v>
      </c>
      <c r="CH16" t="s">
        <v>2433</v>
      </c>
      <c r="CI16" t="s">
        <v>2433</v>
      </c>
      <c r="CJ16" t="s">
        <v>2433</v>
      </c>
      <c r="CK16" t="s">
        <v>2677</v>
      </c>
      <c r="CL16" t="s">
        <v>2433</v>
      </c>
      <c r="CM16" t="s">
        <v>2434</v>
      </c>
      <c r="CN16" t="s">
        <v>2439</v>
      </c>
      <c r="CO16" t="s">
        <v>2678</v>
      </c>
      <c r="CP16" t="s">
        <v>2485</v>
      </c>
      <c r="CQ16" t="s">
        <v>2485</v>
      </c>
      <c r="CR16" t="s">
        <v>2485</v>
      </c>
      <c r="CS16" t="s">
        <v>2679</v>
      </c>
      <c r="CT16" t="s">
        <v>2485</v>
      </c>
      <c r="CU16" t="s">
        <v>2485</v>
      </c>
      <c r="CV16" t="s">
        <v>2485</v>
      </c>
      <c r="CW16" t="s">
        <v>2485</v>
      </c>
      <c r="CX16" t="s">
        <v>2485</v>
      </c>
      <c r="CY16" t="s">
        <v>2485</v>
      </c>
      <c r="CZ16" t="s">
        <v>2485</v>
      </c>
      <c r="DA16" t="s">
        <v>2485</v>
      </c>
      <c r="DB16" t="s">
        <v>2485</v>
      </c>
      <c r="DC16" t="s">
        <v>2485</v>
      </c>
      <c r="DD16" t="s">
        <v>2485</v>
      </c>
      <c r="DE16" t="s">
        <v>2485</v>
      </c>
      <c r="DF16" t="s">
        <v>2485</v>
      </c>
      <c r="DG16" t="s">
        <v>2485</v>
      </c>
      <c r="DH16" t="s">
        <v>2485</v>
      </c>
      <c r="DI16" t="s">
        <v>2485</v>
      </c>
      <c r="DJ16" t="s">
        <v>2485</v>
      </c>
      <c r="DK16" t="s">
        <v>2485</v>
      </c>
      <c r="DL16" t="s">
        <v>2485</v>
      </c>
      <c r="DM16" t="s">
        <v>2485</v>
      </c>
      <c r="DN16" t="s">
        <v>2485</v>
      </c>
      <c r="DO16" t="s">
        <v>2485</v>
      </c>
      <c r="DP16" t="s">
        <v>2485</v>
      </c>
      <c r="DQ16" t="s">
        <v>2485</v>
      </c>
      <c r="DR16" t="s">
        <v>2485</v>
      </c>
      <c r="DS16" t="s">
        <v>2485</v>
      </c>
      <c r="DT16" t="s">
        <v>2485</v>
      </c>
      <c r="DU16" t="s">
        <v>2485</v>
      </c>
      <c r="DV16" t="s">
        <v>2485</v>
      </c>
      <c r="DW16" t="s">
        <v>2485</v>
      </c>
      <c r="DX16" t="s">
        <v>2485</v>
      </c>
      <c r="DY16" t="s">
        <v>2680</v>
      </c>
      <c r="DZ16" t="s">
        <v>2444</v>
      </c>
      <c r="EA16" t="s">
        <v>2444</v>
      </c>
      <c r="EB16" t="s">
        <v>2444</v>
      </c>
      <c r="EC16" t="s">
        <v>2681</v>
      </c>
      <c r="ED16" t="s">
        <v>2485</v>
      </c>
      <c r="EE16" t="s">
        <v>2444</v>
      </c>
      <c r="EF16" t="s">
        <v>2444</v>
      </c>
      <c r="EG16" t="s">
        <v>2682</v>
      </c>
      <c r="EH16" t="s">
        <v>2444</v>
      </c>
      <c r="EI16" t="s">
        <v>2444</v>
      </c>
      <c r="EJ16" t="s">
        <v>2444</v>
      </c>
      <c r="EK16" t="s">
        <v>2683</v>
      </c>
      <c r="EL16" t="s">
        <v>2444</v>
      </c>
      <c r="EM16" t="s">
        <v>2444</v>
      </c>
      <c r="EN16" t="s">
        <v>2444</v>
      </c>
      <c r="EO16" t="s">
        <v>2444</v>
      </c>
      <c r="EP16" t="s">
        <v>2444</v>
      </c>
      <c r="EQ16" t="s">
        <v>2444</v>
      </c>
      <c r="ER16" t="s">
        <v>2485</v>
      </c>
      <c r="ES16" t="s">
        <v>2444</v>
      </c>
      <c r="ET16" t="s">
        <v>2444</v>
      </c>
      <c r="EU16" t="s">
        <v>2444</v>
      </c>
      <c r="EV16" t="s">
        <v>2485</v>
      </c>
      <c r="EW16" t="s">
        <v>2485</v>
      </c>
      <c r="EX16" t="s">
        <v>2485</v>
      </c>
      <c r="EY16" t="s">
        <v>2440</v>
      </c>
      <c r="EZ16" t="s">
        <v>2485</v>
      </c>
      <c r="FA16" t="s">
        <v>2485</v>
      </c>
      <c r="FB16" t="s">
        <v>2485</v>
      </c>
      <c r="FC16" t="s">
        <v>2485</v>
      </c>
      <c r="FD16" t="s">
        <v>2485</v>
      </c>
      <c r="FE16" t="s">
        <v>2485</v>
      </c>
      <c r="FF16" t="s">
        <v>2485</v>
      </c>
      <c r="FG16" t="s">
        <v>2485</v>
      </c>
      <c r="FH16" t="s">
        <v>2485</v>
      </c>
      <c r="FI16" t="s">
        <v>2485</v>
      </c>
      <c r="FJ16" t="s">
        <v>2440</v>
      </c>
      <c r="FK16" t="s">
        <v>2444</v>
      </c>
      <c r="FL16" t="s">
        <v>2444</v>
      </c>
      <c r="FM16" t="s">
        <v>2439</v>
      </c>
      <c r="FN16" t="s">
        <v>2444</v>
      </c>
      <c r="FO16" t="s">
        <v>2444</v>
      </c>
      <c r="FP16" t="s">
        <v>2485</v>
      </c>
      <c r="FQ16" t="s">
        <v>2485</v>
      </c>
      <c r="FR16" t="s">
        <v>2485</v>
      </c>
      <c r="FS16" t="s">
        <v>2485</v>
      </c>
      <c r="FT16" t="s">
        <v>2485</v>
      </c>
      <c r="FU16">
        <v>2</v>
      </c>
      <c r="FV16" t="s">
        <v>2439</v>
      </c>
      <c r="FW16" t="s">
        <v>2439</v>
      </c>
      <c r="FX16" t="s">
        <v>2444</v>
      </c>
      <c r="FY16" t="s">
        <v>2444</v>
      </c>
      <c r="FZ16" t="s">
        <v>2444</v>
      </c>
      <c r="GA16" t="s">
        <v>2444</v>
      </c>
      <c r="GB16" t="s">
        <v>2444</v>
      </c>
      <c r="GC16" t="s">
        <v>2444</v>
      </c>
      <c r="GD16" t="s">
        <v>2444</v>
      </c>
      <c r="GE16" t="s">
        <v>2444</v>
      </c>
      <c r="GF16" t="s">
        <v>2444</v>
      </c>
      <c r="GG16" t="s">
        <v>2444</v>
      </c>
      <c r="GH16" t="s">
        <v>2433</v>
      </c>
      <c r="GI16" t="s">
        <v>2433</v>
      </c>
      <c r="GJ16" t="s">
        <v>2444</v>
      </c>
      <c r="GK16" t="s">
        <v>2444</v>
      </c>
      <c r="GL16" t="s">
        <v>2444</v>
      </c>
      <c r="GM16" t="s">
        <v>2444</v>
      </c>
      <c r="GN16" t="s">
        <v>2444</v>
      </c>
      <c r="GO16" t="s">
        <v>2444</v>
      </c>
      <c r="GP16" t="s">
        <v>2444</v>
      </c>
      <c r="GQ16" t="s">
        <v>2444</v>
      </c>
      <c r="GR16" t="s">
        <v>2444</v>
      </c>
      <c r="GS16" t="s">
        <v>2444</v>
      </c>
      <c r="GT16" t="s">
        <v>2444</v>
      </c>
      <c r="GU16" t="s">
        <v>2444</v>
      </c>
      <c r="GV16" t="s">
        <v>2444</v>
      </c>
      <c r="GW16" t="s">
        <v>2444</v>
      </c>
      <c r="GX16" t="s">
        <v>2444</v>
      </c>
      <c r="GY16" t="s">
        <v>2444</v>
      </c>
      <c r="GZ16" t="s">
        <v>2444</v>
      </c>
    </row>
    <row r="17" spans="1:208">
      <c r="A17" t="s">
        <v>2684</v>
      </c>
      <c r="B17" t="s">
        <v>2420</v>
      </c>
      <c r="C17" t="s">
        <v>2685</v>
      </c>
      <c r="D17" t="s">
        <v>2422</v>
      </c>
      <c r="E17" t="s">
        <v>2686</v>
      </c>
      <c r="F17" t="s">
        <v>2687</v>
      </c>
      <c r="G17" t="s">
        <v>2435</v>
      </c>
      <c r="H17" t="s">
        <v>2584</v>
      </c>
      <c r="I17" t="s">
        <v>2427</v>
      </c>
      <c r="J17" t="s">
        <v>2428</v>
      </c>
      <c r="K17" t="s">
        <v>2510</v>
      </c>
      <c r="L17" t="s">
        <v>2688</v>
      </c>
      <c r="M17" t="s">
        <v>2643</v>
      </c>
      <c r="N17" t="s">
        <v>2432</v>
      </c>
      <c r="O17" t="s">
        <v>2433</v>
      </c>
      <c r="P17" t="s">
        <v>2689</v>
      </c>
      <c r="Q17" t="s">
        <v>2690</v>
      </c>
      <c r="R17" t="s">
        <v>2515</v>
      </c>
      <c r="S17" t="s">
        <v>2437</v>
      </c>
      <c r="T17" t="s">
        <v>2438</v>
      </c>
      <c r="U17" t="s">
        <v>2438</v>
      </c>
      <c r="V17" t="s">
        <v>2438</v>
      </c>
      <c r="W17" t="s">
        <v>2438</v>
      </c>
      <c r="X17" t="s">
        <v>2437</v>
      </c>
      <c r="Y17" t="s">
        <v>2438</v>
      </c>
      <c r="Z17" t="s">
        <v>2438</v>
      </c>
      <c r="AA17" t="s">
        <v>2438</v>
      </c>
      <c r="AB17" t="s">
        <v>2438</v>
      </c>
      <c r="AC17" t="s">
        <v>2437</v>
      </c>
      <c r="AD17" t="s">
        <v>2438</v>
      </c>
      <c r="AE17" t="s">
        <v>2438</v>
      </c>
      <c r="AF17" t="s">
        <v>2438</v>
      </c>
      <c r="AG17" t="s">
        <v>2438</v>
      </c>
      <c r="AH17" t="s">
        <v>2437</v>
      </c>
      <c r="AI17" t="s">
        <v>2438</v>
      </c>
      <c r="AJ17" t="s">
        <v>2438</v>
      </c>
      <c r="AK17" t="s">
        <v>2438</v>
      </c>
      <c r="AL17" t="s">
        <v>2438</v>
      </c>
      <c r="AM17" t="s">
        <v>2432</v>
      </c>
      <c r="AN17" t="s">
        <v>2442</v>
      </c>
      <c r="AO17" t="s">
        <v>2645</v>
      </c>
      <c r="AP17" t="s">
        <v>2515</v>
      </c>
      <c r="AQ17" t="s">
        <v>2437</v>
      </c>
      <c r="AR17" t="s">
        <v>2438</v>
      </c>
      <c r="AS17" t="s">
        <v>2438</v>
      </c>
      <c r="AT17" t="s">
        <v>2438</v>
      </c>
      <c r="AU17" t="s">
        <v>2437</v>
      </c>
      <c r="AV17" t="s">
        <v>2438</v>
      </c>
      <c r="AW17" t="s">
        <v>2438</v>
      </c>
      <c r="AX17" t="s">
        <v>2438</v>
      </c>
      <c r="AY17" t="s">
        <v>2432</v>
      </c>
      <c r="AZ17" t="s">
        <v>2588</v>
      </c>
      <c r="BA17" t="s">
        <v>2435</v>
      </c>
      <c r="BB17" t="s">
        <v>2691</v>
      </c>
      <c r="BC17" t="s">
        <v>2432</v>
      </c>
      <c r="BD17" t="s">
        <v>2434</v>
      </c>
      <c r="BE17" t="s">
        <v>2435</v>
      </c>
      <c r="BF17" t="s">
        <v>2460</v>
      </c>
      <c r="BG17" t="s">
        <v>2432</v>
      </c>
      <c r="BH17" t="s">
        <v>2440</v>
      </c>
      <c r="BI17" t="s">
        <v>2474</v>
      </c>
      <c r="BJ17" t="s">
        <v>2536</v>
      </c>
      <c r="BK17" t="s">
        <v>2437</v>
      </c>
      <c r="BL17" t="s">
        <v>2438</v>
      </c>
      <c r="BM17" t="s">
        <v>2438</v>
      </c>
      <c r="BN17" t="s">
        <v>2438</v>
      </c>
      <c r="BO17" t="s">
        <v>2437</v>
      </c>
      <c r="BP17" t="s">
        <v>2438</v>
      </c>
      <c r="BQ17" t="s">
        <v>2438</v>
      </c>
      <c r="BR17" t="s">
        <v>2438</v>
      </c>
      <c r="BS17" t="s">
        <v>2437</v>
      </c>
      <c r="BT17" t="s">
        <v>2438</v>
      </c>
      <c r="BU17" t="s">
        <v>2438</v>
      </c>
      <c r="BV17" t="s">
        <v>2438</v>
      </c>
      <c r="BW17" t="s">
        <v>2437</v>
      </c>
      <c r="BX17" t="s">
        <v>2438</v>
      </c>
      <c r="BY17" t="s">
        <v>2438</v>
      </c>
      <c r="BZ17" t="s">
        <v>2438</v>
      </c>
      <c r="CA17" t="s">
        <v>2437</v>
      </c>
      <c r="CB17" t="s">
        <v>2438</v>
      </c>
      <c r="CC17" t="s">
        <v>2438</v>
      </c>
      <c r="CD17" t="s">
        <v>2438</v>
      </c>
      <c r="CE17" t="s">
        <v>2434</v>
      </c>
      <c r="CF17" t="s">
        <v>2434</v>
      </c>
      <c r="CG17" t="s">
        <v>2692</v>
      </c>
      <c r="CH17" t="s">
        <v>2444</v>
      </c>
      <c r="CI17" t="s">
        <v>2485</v>
      </c>
      <c r="CJ17" t="s">
        <v>2485</v>
      </c>
      <c r="CK17" t="s">
        <v>2693</v>
      </c>
      <c r="CL17" t="s">
        <v>2485</v>
      </c>
      <c r="CM17" t="s">
        <v>2444</v>
      </c>
      <c r="CN17" t="s">
        <v>2444</v>
      </c>
      <c r="CO17" t="s">
        <v>2694</v>
      </c>
      <c r="CP17" t="s">
        <v>2444</v>
      </c>
      <c r="CQ17" t="s">
        <v>2485</v>
      </c>
      <c r="CR17" t="s">
        <v>2485</v>
      </c>
      <c r="CS17" t="s">
        <v>2695</v>
      </c>
      <c r="CT17" t="s">
        <v>2434</v>
      </c>
      <c r="CU17" t="s">
        <v>2434</v>
      </c>
      <c r="CV17" t="s">
        <v>2434</v>
      </c>
      <c r="CW17" t="s">
        <v>2434</v>
      </c>
      <c r="CX17" t="s">
        <v>2434</v>
      </c>
      <c r="CY17" t="s">
        <v>2434</v>
      </c>
      <c r="CZ17" t="s">
        <v>2434</v>
      </c>
      <c r="DA17" t="s">
        <v>2485</v>
      </c>
      <c r="DB17" t="s">
        <v>2485</v>
      </c>
      <c r="DC17" t="s">
        <v>2485</v>
      </c>
      <c r="DD17" t="s">
        <v>2485</v>
      </c>
      <c r="DE17" t="s">
        <v>2485</v>
      </c>
      <c r="DF17" t="s">
        <v>2485</v>
      </c>
      <c r="DG17" t="s">
        <v>2485</v>
      </c>
      <c r="DH17" t="s">
        <v>2444</v>
      </c>
      <c r="DI17" t="s">
        <v>2485</v>
      </c>
      <c r="DJ17" t="s">
        <v>2485</v>
      </c>
      <c r="DK17" t="s">
        <v>2485</v>
      </c>
      <c r="DL17" t="s">
        <v>2485</v>
      </c>
      <c r="DM17" t="s">
        <v>2485</v>
      </c>
      <c r="DN17" t="s">
        <v>2485</v>
      </c>
      <c r="DO17" t="s">
        <v>2444</v>
      </c>
      <c r="DP17" t="s">
        <v>2444</v>
      </c>
      <c r="DQ17" t="s">
        <v>2444</v>
      </c>
      <c r="DR17" t="s">
        <v>2444</v>
      </c>
      <c r="DS17" t="s">
        <v>2444</v>
      </c>
      <c r="DT17" t="s">
        <v>2444</v>
      </c>
      <c r="DU17" t="s">
        <v>2444</v>
      </c>
      <c r="DV17" t="s">
        <v>2434</v>
      </c>
      <c r="DW17" t="s">
        <v>2434</v>
      </c>
      <c r="DX17" t="s">
        <v>2434</v>
      </c>
      <c r="DY17" t="s">
        <v>2696</v>
      </c>
      <c r="DZ17" t="s">
        <v>2485</v>
      </c>
      <c r="EA17" t="s">
        <v>2485</v>
      </c>
      <c r="EB17" t="s">
        <v>2485</v>
      </c>
      <c r="EC17" t="s">
        <v>2446</v>
      </c>
      <c r="ED17" t="s">
        <v>2485</v>
      </c>
      <c r="EE17" t="s">
        <v>2485</v>
      </c>
      <c r="EF17" t="s">
        <v>2485</v>
      </c>
      <c r="EG17" t="s">
        <v>2697</v>
      </c>
      <c r="EH17" t="s">
        <v>2478</v>
      </c>
      <c r="EI17" t="s">
        <v>2485</v>
      </c>
      <c r="EJ17" t="s">
        <v>2485</v>
      </c>
      <c r="EK17" t="s">
        <v>2695</v>
      </c>
      <c r="EL17" t="s">
        <v>2478</v>
      </c>
      <c r="EM17" t="s">
        <v>2478</v>
      </c>
      <c r="EN17" t="s">
        <v>2444</v>
      </c>
      <c r="EO17" t="s">
        <v>2485</v>
      </c>
      <c r="EP17" t="s">
        <v>2444</v>
      </c>
      <c r="EQ17" t="s">
        <v>2440</v>
      </c>
      <c r="ER17" t="s">
        <v>2440</v>
      </c>
      <c r="ES17" t="s">
        <v>2440</v>
      </c>
      <c r="ET17" t="s">
        <v>2485</v>
      </c>
      <c r="EU17" t="s">
        <v>2444</v>
      </c>
      <c r="EV17" t="s">
        <v>2444</v>
      </c>
      <c r="EW17" t="s">
        <v>2440</v>
      </c>
      <c r="EX17" t="s">
        <v>2478</v>
      </c>
      <c r="EY17" t="s">
        <v>2434</v>
      </c>
      <c r="EZ17" t="s">
        <v>2444</v>
      </c>
      <c r="FA17" t="s">
        <v>2485</v>
      </c>
      <c r="FB17" t="s">
        <v>2440</v>
      </c>
      <c r="FC17" t="s">
        <v>2478</v>
      </c>
      <c r="FD17" t="s">
        <v>2440</v>
      </c>
      <c r="FE17" t="s">
        <v>2440</v>
      </c>
      <c r="FF17" t="s">
        <v>2444</v>
      </c>
      <c r="FG17" t="s">
        <v>2485</v>
      </c>
      <c r="FH17" t="s">
        <v>2485</v>
      </c>
      <c r="FI17" t="s">
        <v>2434</v>
      </c>
      <c r="FJ17" t="s">
        <v>2434</v>
      </c>
      <c r="FK17" t="s">
        <v>2439</v>
      </c>
      <c r="FL17" t="s">
        <v>2434</v>
      </c>
      <c r="FM17" t="s">
        <v>2434</v>
      </c>
      <c r="FN17" t="s">
        <v>2434</v>
      </c>
      <c r="FO17" t="s">
        <v>2434</v>
      </c>
      <c r="FP17" t="s">
        <v>2434</v>
      </c>
      <c r="FQ17" t="s">
        <v>2434</v>
      </c>
      <c r="FR17" t="s">
        <v>2434</v>
      </c>
      <c r="FS17" t="s">
        <v>2434</v>
      </c>
      <c r="FT17" t="s">
        <v>2434</v>
      </c>
      <c r="FU17">
        <v>5</v>
      </c>
      <c r="FV17" t="s">
        <v>2478</v>
      </c>
      <c r="FW17" t="s">
        <v>2440</v>
      </c>
      <c r="FX17" t="s">
        <v>2478</v>
      </c>
      <c r="FY17" t="s">
        <v>2478</v>
      </c>
      <c r="FZ17" t="s">
        <v>2440</v>
      </c>
      <c r="GA17" t="s">
        <v>2478</v>
      </c>
      <c r="GB17" t="s">
        <v>2478</v>
      </c>
      <c r="GC17" t="s">
        <v>2478</v>
      </c>
      <c r="GD17" t="s">
        <v>2478</v>
      </c>
      <c r="GE17" t="s">
        <v>2478</v>
      </c>
      <c r="GF17" t="s">
        <v>2478</v>
      </c>
      <c r="GG17" t="s">
        <v>2478</v>
      </c>
      <c r="GH17" t="s">
        <v>2478</v>
      </c>
      <c r="GI17" t="s">
        <v>2478</v>
      </c>
      <c r="GJ17" t="s">
        <v>2440</v>
      </c>
      <c r="GK17" t="s">
        <v>2485</v>
      </c>
      <c r="GL17" t="s">
        <v>2485</v>
      </c>
      <c r="GM17" t="s">
        <v>2485</v>
      </c>
      <c r="GN17" t="s">
        <v>2485</v>
      </c>
      <c r="GO17" t="s">
        <v>2485</v>
      </c>
      <c r="GP17" t="s">
        <v>2485</v>
      </c>
      <c r="GQ17" t="s">
        <v>2485</v>
      </c>
      <c r="GR17" t="s">
        <v>2485</v>
      </c>
      <c r="GS17" t="s">
        <v>2485</v>
      </c>
      <c r="GT17" t="s">
        <v>2485</v>
      </c>
      <c r="GU17" t="s">
        <v>2485</v>
      </c>
      <c r="GV17" t="s">
        <v>2485</v>
      </c>
      <c r="GW17" t="s">
        <v>2440</v>
      </c>
      <c r="GX17" t="s">
        <v>2440</v>
      </c>
      <c r="GY17" t="s">
        <v>2485</v>
      </c>
      <c r="GZ17" t="s">
        <v>2444</v>
      </c>
    </row>
    <row r="18" spans="1:208">
      <c r="A18" t="s">
        <v>2698</v>
      </c>
      <c r="B18" t="s">
        <v>2420</v>
      </c>
      <c r="C18" t="s">
        <v>2699</v>
      </c>
      <c r="D18" t="s">
        <v>2505</v>
      </c>
      <c r="E18" t="s">
        <v>2700</v>
      </c>
      <c r="F18" t="s">
        <v>2701</v>
      </c>
      <c r="G18" t="s">
        <v>2494</v>
      </c>
      <c r="H18" t="s">
        <v>2426</v>
      </c>
      <c r="I18" t="s">
        <v>2456</v>
      </c>
      <c r="J18" t="s">
        <v>2428</v>
      </c>
      <c r="K18" t="s">
        <v>2702</v>
      </c>
      <c r="L18" t="s">
        <v>2430</v>
      </c>
      <c r="M18" t="s">
        <v>2591</v>
      </c>
      <c r="N18" t="s">
        <v>2432</v>
      </c>
      <c r="O18" t="s">
        <v>2433</v>
      </c>
      <c r="P18" t="s">
        <v>2439</v>
      </c>
      <c r="Q18" t="s">
        <v>2474</v>
      </c>
      <c r="R18" t="s">
        <v>2515</v>
      </c>
      <c r="S18" t="s">
        <v>2432</v>
      </c>
      <c r="T18" t="s">
        <v>2433</v>
      </c>
      <c r="U18" t="s">
        <v>2439</v>
      </c>
      <c r="V18" t="s">
        <v>2474</v>
      </c>
      <c r="W18" t="s">
        <v>2515</v>
      </c>
      <c r="X18" t="s">
        <v>2437</v>
      </c>
      <c r="Y18" t="s">
        <v>2438</v>
      </c>
      <c r="Z18" t="s">
        <v>2438</v>
      </c>
      <c r="AA18" t="s">
        <v>2438</v>
      </c>
      <c r="AB18" t="s">
        <v>2438</v>
      </c>
      <c r="AC18" t="s">
        <v>2437</v>
      </c>
      <c r="AD18" t="s">
        <v>2438</v>
      </c>
      <c r="AE18" t="s">
        <v>2438</v>
      </c>
      <c r="AF18" t="s">
        <v>2438</v>
      </c>
      <c r="AG18" t="s">
        <v>2438</v>
      </c>
      <c r="AH18" t="s">
        <v>2437</v>
      </c>
      <c r="AI18" t="s">
        <v>2438</v>
      </c>
      <c r="AJ18" t="s">
        <v>2438</v>
      </c>
      <c r="AK18" t="s">
        <v>2438</v>
      </c>
      <c r="AL18" t="s">
        <v>2438</v>
      </c>
      <c r="AM18" t="s">
        <v>2437</v>
      </c>
      <c r="AN18" t="s">
        <v>2438</v>
      </c>
      <c r="AO18" t="s">
        <v>2438</v>
      </c>
      <c r="AP18" t="s">
        <v>2438</v>
      </c>
      <c r="AQ18" t="s">
        <v>2437</v>
      </c>
      <c r="AR18" t="s">
        <v>2438</v>
      </c>
      <c r="AS18" t="s">
        <v>2438</v>
      </c>
      <c r="AT18" t="s">
        <v>2438</v>
      </c>
      <c r="AU18" t="s">
        <v>2432</v>
      </c>
      <c r="AV18" t="s">
        <v>2439</v>
      </c>
      <c r="AW18" t="s">
        <v>2435</v>
      </c>
      <c r="AX18" t="s">
        <v>2536</v>
      </c>
      <c r="AY18" t="s">
        <v>2432</v>
      </c>
      <c r="AZ18" t="s">
        <v>2439</v>
      </c>
      <c r="BA18" t="s">
        <v>2435</v>
      </c>
      <c r="BB18" t="s">
        <v>2703</v>
      </c>
      <c r="BC18" t="s">
        <v>2432</v>
      </c>
      <c r="BD18" t="s">
        <v>2440</v>
      </c>
      <c r="BE18" t="s">
        <v>2557</v>
      </c>
      <c r="BF18" t="s">
        <v>2704</v>
      </c>
      <c r="BG18" t="s">
        <v>2432</v>
      </c>
      <c r="BH18" t="s">
        <v>2433</v>
      </c>
      <c r="BI18" t="s">
        <v>2442</v>
      </c>
      <c r="BJ18" t="s">
        <v>2705</v>
      </c>
      <c r="BK18" t="s">
        <v>2432</v>
      </c>
      <c r="BL18" t="s">
        <v>2433</v>
      </c>
      <c r="BM18" t="s">
        <v>2440</v>
      </c>
      <c r="BN18" t="s">
        <v>2476</v>
      </c>
      <c r="BO18" t="s">
        <v>2432</v>
      </c>
      <c r="BP18" t="s">
        <v>2433</v>
      </c>
      <c r="BQ18" t="s">
        <v>2440</v>
      </c>
      <c r="BR18" t="s">
        <v>2706</v>
      </c>
      <c r="BS18" t="s">
        <v>2437</v>
      </c>
      <c r="BT18" t="s">
        <v>2438</v>
      </c>
      <c r="BU18" t="s">
        <v>2438</v>
      </c>
      <c r="BV18" t="s">
        <v>2438</v>
      </c>
      <c r="BW18" t="s">
        <v>2437</v>
      </c>
      <c r="BX18" t="s">
        <v>2438</v>
      </c>
      <c r="BY18" t="s">
        <v>2438</v>
      </c>
      <c r="BZ18" t="s">
        <v>2438</v>
      </c>
      <c r="CA18" t="s">
        <v>2437</v>
      </c>
      <c r="CB18" t="s">
        <v>2438</v>
      </c>
      <c r="CC18" t="s">
        <v>2438</v>
      </c>
      <c r="CD18" t="s">
        <v>2438</v>
      </c>
      <c r="CE18" t="s">
        <v>2485</v>
      </c>
      <c r="CF18" t="s">
        <v>2440</v>
      </c>
      <c r="CG18" t="s">
        <v>2707</v>
      </c>
      <c r="CH18" t="s">
        <v>2444</v>
      </c>
      <c r="CI18" t="s">
        <v>2440</v>
      </c>
      <c r="CJ18" t="s">
        <v>2440</v>
      </c>
      <c r="CK18" t="s">
        <v>2708</v>
      </c>
      <c r="CL18" t="s">
        <v>2433</v>
      </c>
      <c r="CM18" t="s">
        <v>2433</v>
      </c>
      <c r="CN18" t="s">
        <v>2433</v>
      </c>
      <c r="CO18" t="s">
        <v>2429</v>
      </c>
      <c r="CP18" t="s">
        <v>2433</v>
      </c>
      <c r="CQ18" t="s">
        <v>2433</v>
      </c>
      <c r="CR18" t="s">
        <v>2433</v>
      </c>
      <c r="CS18" t="s">
        <v>2429</v>
      </c>
      <c r="CT18" t="s">
        <v>2478</v>
      </c>
      <c r="CU18" t="s">
        <v>2440</v>
      </c>
      <c r="CV18" t="s">
        <v>2440</v>
      </c>
      <c r="CW18" t="s">
        <v>2478</v>
      </c>
      <c r="CX18" t="s">
        <v>2485</v>
      </c>
      <c r="CY18" t="s">
        <v>2478</v>
      </c>
      <c r="CZ18" t="s">
        <v>2444</v>
      </c>
      <c r="DA18" t="s">
        <v>2485</v>
      </c>
      <c r="DB18" t="s">
        <v>2478</v>
      </c>
      <c r="DC18" t="s">
        <v>2485</v>
      </c>
      <c r="DD18" t="s">
        <v>2478</v>
      </c>
      <c r="DE18" t="s">
        <v>2485</v>
      </c>
      <c r="DF18" t="s">
        <v>2485</v>
      </c>
      <c r="DG18" t="s">
        <v>2444</v>
      </c>
      <c r="DH18" t="s">
        <v>2444</v>
      </c>
      <c r="DI18" t="s">
        <v>2440</v>
      </c>
      <c r="DJ18" t="s">
        <v>2440</v>
      </c>
      <c r="DK18" t="s">
        <v>2485</v>
      </c>
      <c r="DL18" t="s">
        <v>2485</v>
      </c>
      <c r="DM18" t="s">
        <v>2485</v>
      </c>
      <c r="DN18" t="s">
        <v>2444</v>
      </c>
      <c r="DO18" t="s">
        <v>2444</v>
      </c>
      <c r="DP18" t="s">
        <v>2440</v>
      </c>
      <c r="DQ18" t="s">
        <v>2440</v>
      </c>
      <c r="DR18" t="s">
        <v>2440</v>
      </c>
      <c r="DS18" t="s">
        <v>2485</v>
      </c>
      <c r="DT18" t="s">
        <v>2440</v>
      </c>
      <c r="DU18" t="s">
        <v>2444</v>
      </c>
      <c r="DV18" t="s">
        <v>2485</v>
      </c>
      <c r="DW18" t="s">
        <v>2440</v>
      </c>
      <c r="DX18" t="s">
        <v>2440</v>
      </c>
      <c r="DY18" t="s">
        <v>2707</v>
      </c>
      <c r="DZ18" t="s">
        <v>2444</v>
      </c>
      <c r="EA18" t="s">
        <v>2440</v>
      </c>
      <c r="EB18" t="s">
        <v>2485</v>
      </c>
      <c r="EC18" t="s">
        <v>2708</v>
      </c>
      <c r="ED18" t="s">
        <v>2478</v>
      </c>
      <c r="EE18" t="s">
        <v>2478</v>
      </c>
      <c r="EF18" t="s">
        <v>2440</v>
      </c>
      <c r="EG18" t="s">
        <v>2709</v>
      </c>
      <c r="EH18" t="s">
        <v>2478</v>
      </c>
      <c r="EI18" t="s">
        <v>2434</v>
      </c>
      <c r="EJ18" t="s">
        <v>2440</v>
      </c>
      <c r="EK18" t="s">
        <v>2429</v>
      </c>
      <c r="EL18" t="s">
        <v>2434</v>
      </c>
      <c r="EM18" t="s">
        <v>2478</v>
      </c>
      <c r="EN18" t="s">
        <v>2478</v>
      </c>
      <c r="EO18" t="s">
        <v>2434</v>
      </c>
      <c r="EP18" t="s">
        <v>2439</v>
      </c>
      <c r="EQ18" t="s">
        <v>2433</v>
      </c>
      <c r="ER18" t="s">
        <v>2439</v>
      </c>
      <c r="ES18" t="s">
        <v>2439</v>
      </c>
      <c r="ET18" t="s">
        <v>2434</v>
      </c>
      <c r="EU18" t="s">
        <v>2434</v>
      </c>
      <c r="EV18" t="s">
        <v>2434</v>
      </c>
      <c r="EW18" t="s">
        <v>2434</v>
      </c>
      <c r="EX18" t="s">
        <v>2433</v>
      </c>
      <c r="EY18" t="s">
        <v>2433</v>
      </c>
      <c r="EZ18" t="s">
        <v>2433</v>
      </c>
      <c r="FA18" t="s">
        <v>2433</v>
      </c>
      <c r="FB18" t="s">
        <v>2433</v>
      </c>
      <c r="FC18" t="s">
        <v>2433</v>
      </c>
      <c r="FD18" t="s">
        <v>2433</v>
      </c>
      <c r="FE18" t="s">
        <v>2439</v>
      </c>
      <c r="FF18" t="s">
        <v>2439</v>
      </c>
      <c r="FG18" t="s">
        <v>2439</v>
      </c>
      <c r="FH18" t="s">
        <v>2433</v>
      </c>
      <c r="FI18" t="s">
        <v>2478</v>
      </c>
      <c r="FJ18" t="s">
        <v>2478</v>
      </c>
      <c r="FK18" t="s">
        <v>2478</v>
      </c>
      <c r="FL18" t="s">
        <v>2478</v>
      </c>
      <c r="FM18" t="s">
        <v>2478</v>
      </c>
      <c r="FN18" t="s">
        <v>2434</v>
      </c>
      <c r="FO18" t="s">
        <v>2478</v>
      </c>
      <c r="FP18" t="s">
        <v>2440</v>
      </c>
      <c r="FQ18" t="s">
        <v>2478</v>
      </c>
      <c r="FR18" t="s">
        <v>2440</v>
      </c>
      <c r="FS18" t="s">
        <v>2440</v>
      </c>
      <c r="FT18" t="s">
        <v>2434</v>
      </c>
      <c r="FU18">
        <v>5</v>
      </c>
      <c r="FV18" t="s">
        <v>2434</v>
      </c>
      <c r="FW18" t="s">
        <v>2478</v>
      </c>
      <c r="FX18" t="s">
        <v>2440</v>
      </c>
      <c r="FY18" t="s">
        <v>2478</v>
      </c>
      <c r="FZ18" t="s">
        <v>2478</v>
      </c>
      <c r="GA18" t="s">
        <v>2440</v>
      </c>
      <c r="GB18" t="s">
        <v>2434</v>
      </c>
      <c r="GC18" t="s">
        <v>2434</v>
      </c>
      <c r="GD18" t="s">
        <v>2440</v>
      </c>
      <c r="GE18" t="s">
        <v>2434</v>
      </c>
      <c r="GF18" t="s">
        <v>2440</v>
      </c>
      <c r="GG18" t="s">
        <v>2439</v>
      </c>
      <c r="GH18" t="s">
        <v>2434</v>
      </c>
      <c r="GI18" t="s">
        <v>2440</v>
      </c>
      <c r="GJ18" t="s">
        <v>2440</v>
      </c>
      <c r="GK18" t="s">
        <v>2478</v>
      </c>
      <c r="GL18" t="s">
        <v>2478</v>
      </c>
      <c r="GM18" t="s">
        <v>2440</v>
      </c>
      <c r="GN18" t="s">
        <v>2478</v>
      </c>
      <c r="GO18" t="s">
        <v>2478</v>
      </c>
      <c r="GP18" t="s">
        <v>2478</v>
      </c>
      <c r="GQ18" t="s">
        <v>2478</v>
      </c>
      <c r="GR18" t="s">
        <v>2440</v>
      </c>
      <c r="GS18" t="s">
        <v>2440</v>
      </c>
      <c r="GT18" t="s">
        <v>2478</v>
      </c>
      <c r="GU18" t="s">
        <v>2440</v>
      </c>
      <c r="GV18" t="s">
        <v>2478</v>
      </c>
      <c r="GW18" t="s">
        <v>2440</v>
      </c>
      <c r="GX18" t="s">
        <v>2440</v>
      </c>
      <c r="GY18" t="s">
        <v>2478</v>
      </c>
      <c r="GZ18" t="s">
        <v>2478</v>
      </c>
    </row>
    <row r="19" spans="1:208">
      <c r="A19" t="s">
        <v>2710</v>
      </c>
      <c r="B19" t="s">
        <v>2420</v>
      </c>
      <c r="C19" t="s">
        <v>2711</v>
      </c>
      <c r="D19" t="s">
        <v>2422</v>
      </c>
      <c r="E19" t="s">
        <v>2712</v>
      </c>
      <c r="F19" t="s">
        <v>2713</v>
      </c>
      <c r="G19" t="s">
        <v>2653</v>
      </c>
      <c r="H19" t="s">
        <v>2584</v>
      </c>
      <c r="I19" t="s">
        <v>2456</v>
      </c>
      <c r="J19" t="s">
        <v>2428</v>
      </c>
      <c r="K19" t="s">
        <v>2714</v>
      </c>
      <c r="L19" t="s">
        <v>2715</v>
      </c>
      <c r="M19" t="s">
        <v>2496</v>
      </c>
      <c r="N19" t="s">
        <v>2432</v>
      </c>
      <c r="O19" t="s">
        <v>2433</v>
      </c>
      <c r="P19" t="s">
        <v>2439</v>
      </c>
      <c r="Q19" t="s">
        <v>2716</v>
      </c>
      <c r="R19" t="s">
        <v>2457</v>
      </c>
      <c r="S19" t="s">
        <v>2437</v>
      </c>
      <c r="T19" t="s">
        <v>2438</v>
      </c>
      <c r="U19" t="s">
        <v>2438</v>
      </c>
      <c r="V19" t="s">
        <v>2438</v>
      </c>
      <c r="W19" t="s">
        <v>2438</v>
      </c>
      <c r="X19" t="s">
        <v>2437</v>
      </c>
      <c r="Y19" t="s">
        <v>2438</v>
      </c>
      <c r="Z19" t="s">
        <v>2438</v>
      </c>
      <c r="AA19" t="s">
        <v>2438</v>
      </c>
      <c r="AB19" t="s">
        <v>2438</v>
      </c>
      <c r="AC19" t="s">
        <v>2437</v>
      </c>
      <c r="AD19" t="s">
        <v>2438</v>
      </c>
      <c r="AE19" t="s">
        <v>2438</v>
      </c>
      <c r="AF19" t="s">
        <v>2438</v>
      </c>
      <c r="AG19" t="s">
        <v>2438</v>
      </c>
      <c r="AH19" t="s">
        <v>2437</v>
      </c>
      <c r="AI19" t="s">
        <v>2438</v>
      </c>
      <c r="AJ19" t="s">
        <v>2438</v>
      </c>
      <c r="AK19" t="s">
        <v>2438</v>
      </c>
      <c r="AL19" t="s">
        <v>2438</v>
      </c>
      <c r="AM19" t="s">
        <v>2432</v>
      </c>
      <c r="AN19" t="s">
        <v>2439</v>
      </c>
      <c r="AO19" t="s">
        <v>2619</v>
      </c>
      <c r="AP19" t="s">
        <v>2458</v>
      </c>
      <c r="AQ19" t="s">
        <v>2437</v>
      </c>
      <c r="AR19" t="s">
        <v>2438</v>
      </c>
      <c r="AS19" t="s">
        <v>2438</v>
      </c>
      <c r="AT19" t="s">
        <v>2438</v>
      </c>
      <c r="AU19" t="s">
        <v>2437</v>
      </c>
      <c r="AV19" t="s">
        <v>2438</v>
      </c>
      <c r="AW19" t="s">
        <v>2438</v>
      </c>
      <c r="AX19" t="s">
        <v>2438</v>
      </c>
      <c r="AY19" t="s">
        <v>2432</v>
      </c>
      <c r="AZ19" t="s">
        <v>2439</v>
      </c>
      <c r="BA19" t="s">
        <v>2717</v>
      </c>
      <c r="BB19" t="s">
        <v>2554</v>
      </c>
      <c r="BC19" t="s">
        <v>2437</v>
      </c>
      <c r="BD19" t="s">
        <v>2438</v>
      </c>
      <c r="BE19" t="s">
        <v>2438</v>
      </c>
      <c r="BF19" t="s">
        <v>2438</v>
      </c>
      <c r="BG19" t="s">
        <v>2432</v>
      </c>
      <c r="BH19" t="s">
        <v>2433</v>
      </c>
      <c r="BI19" t="s">
        <v>2441</v>
      </c>
      <c r="BJ19" t="s">
        <v>2480</v>
      </c>
      <c r="BK19" t="s">
        <v>2437</v>
      </c>
      <c r="BL19" t="s">
        <v>2438</v>
      </c>
      <c r="BM19" t="s">
        <v>2438</v>
      </c>
      <c r="BN19" t="s">
        <v>2438</v>
      </c>
      <c r="BO19" t="s">
        <v>2437</v>
      </c>
      <c r="BP19" t="s">
        <v>2438</v>
      </c>
      <c r="BQ19" t="s">
        <v>2438</v>
      </c>
      <c r="BR19" t="s">
        <v>2438</v>
      </c>
      <c r="BS19" t="s">
        <v>2437</v>
      </c>
      <c r="BT19" t="s">
        <v>2438</v>
      </c>
      <c r="BU19" t="s">
        <v>2438</v>
      </c>
      <c r="BV19" t="s">
        <v>2438</v>
      </c>
      <c r="BW19" t="s">
        <v>2437</v>
      </c>
      <c r="BX19" t="s">
        <v>2438</v>
      </c>
      <c r="BY19" t="s">
        <v>2438</v>
      </c>
      <c r="BZ19" t="s">
        <v>2438</v>
      </c>
      <c r="CA19" t="s">
        <v>2437</v>
      </c>
      <c r="CB19" t="s">
        <v>2438</v>
      </c>
      <c r="CC19" t="s">
        <v>2438</v>
      </c>
      <c r="CD19" t="s">
        <v>2438</v>
      </c>
      <c r="CE19" t="s">
        <v>2433</v>
      </c>
      <c r="CF19" t="s">
        <v>2433</v>
      </c>
      <c r="CG19" t="s">
        <v>2484</v>
      </c>
      <c r="CH19" t="s">
        <v>2444</v>
      </c>
      <c r="CI19" t="s">
        <v>2444</v>
      </c>
      <c r="CJ19" t="s">
        <v>2444</v>
      </c>
      <c r="CK19" t="s">
        <v>2446</v>
      </c>
      <c r="CL19" t="s">
        <v>2444</v>
      </c>
      <c r="CM19" t="s">
        <v>2444</v>
      </c>
      <c r="CN19" t="s">
        <v>2434</v>
      </c>
      <c r="CO19" t="s">
        <v>2718</v>
      </c>
      <c r="CP19" t="s">
        <v>2444</v>
      </c>
      <c r="CQ19" t="s">
        <v>2444</v>
      </c>
      <c r="CR19" t="s">
        <v>2444</v>
      </c>
      <c r="CS19" t="s">
        <v>2462</v>
      </c>
      <c r="CT19" t="s">
        <v>2444</v>
      </c>
      <c r="CU19" t="s">
        <v>2444</v>
      </c>
      <c r="CV19" t="s">
        <v>2434</v>
      </c>
      <c r="CW19" t="s">
        <v>2434</v>
      </c>
      <c r="CX19" t="s">
        <v>2434</v>
      </c>
      <c r="CY19" t="s">
        <v>2434</v>
      </c>
      <c r="CZ19" t="s">
        <v>2434</v>
      </c>
      <c r="DA19" t="s">
        <v>2444</v>
      </c>
      <c r="DB19" t="s">
        <v>2444</v>
      </c>
      <c r="DC19" t="s">
        <v>2444</v>
      </c>
      <c r="DD19" t="s">
        <v>2444</v>
      </c>
      <c r="DE19" t="s">
        <v>2444</v>
      </c>
      <c r="DF19" t="s">
        <v>2444</v>
      </c>
      <c r="DG19" t="s">
        <v>2444</v>
      </c>
      <c r="DH19" t="s">
        <v>2444</v>
      </c>
      <c r="DI19" t="s">
        <v>2444</v>
      </c>
      <c r="DJ19" t="s">
        <v>2444</v>
      </c>
      <c r="DK19" t="s">
        <v>2444</v>
      </c>
      <c r="DL19" t="s">
        <v>2444</v>
      </c>
      <c r="DM19" t="s">
        <v>2444</v>
      </c>
      <c r="DN19" t="s">
        <v>2444</v>
      </c>
      <c r="DO19" t="s">
        <v>2444</v>
      </c>
      <c r="DP19" t="s">
        <v>2444</v>
      </c>
      <c r="DQ19" t="s">
        <v>2444</v>
      </c>
      <c r="DR19" t="s">
        <v>2444</v>
      </c>
      <c r="DS19" t="s">
        <v>2444</v>
      </c>
      <c r="DT19" t="s">
        <v>2444</v>
      </c>
      <c r="DU19" t="s">
        <v>2444</v>
      </c>
      <c r="DV19" t="s">
        <v>2434</v>
      </c>
      <c r="DW19" t="s">
        <v>2434</v>
      </c>
      <c r="DX19" t="s">
        <v>2434</v>
      </c>
      <c r="DY19" t="s">
        <v>2429</v>
      </c>
      <c r="DZ19" t="s">
        <v>2444</v>
      </c>
      <c r="EA19" t="s">
        <v>2444</v>
      </c>
      <c r="EB19" t="s">
        <v>2444</v>
      </c>
      <c r="EC19" t="s">
        <v>2446</v>
      </c>
      <c r="ED19" t="s">
        <v>2434</v>
      </c>
      <c r="EE19" t="s">
        <v>2434</v>
      </c>
      <c r="EF19" t="s">
        <v>2444</v>
      </c>
      <c r="EG19" t="s">
        <v>2719</v>
      </c>
      <c r="EH19" t="s">
        <v>2434</v>
      </c>
      <c r="EI19" t="s">
        <v>2434</v>
      </c>
      <c r="EJ19" t="s">
        <v>2434</v>
      </c>
      <c r="EK19" t="s">
        <v>2462</v>
      </c>
      <c r="EL19" t="s">
        <v>2434</v>
      </c>
      <c r="EM19" t="s">
        <v>2434</v>
      </c>
      <c r="EN19" t="s">
        <v>2434</v>
      </c>
      <c r="EO19" t="s">
        <v>2434</v>
      </c>
      <c r="EP19" t="s">
        <v>2434</v>
      </c>
      <c r="EQ19" t="s">
        <v>2434</v>
      </c>
      <c r="ER19" t="s">
        <v>2434</v>
      </c>
      <c r="ES19" t="s">
        <v>2434</v>
      </c>
      <c r="ET19" t="s">
        <v>2434</v>
      </c>
      <c r="EU19" t="s">
        <v>2444</v>
      </c>
      <c r="EV19" t="s">
        <v>2444</v>
      </c>
      <c r="EW19" t="s">
        <v>2434</v>
      </c>
      <c r="EX19" t="s">
        <v>2434</v>
      </c>
      <c r="EY19" t="s">
        <v>2434</v>
      </c>
      <c r="EZ19" t="s">
        <v>2434</v>
      </c>
      <c r="FA19" t="s">
        <v>2434</v>
      </c>
      <c r="FB19" t="s">
        <v>2434</v>
      </c>
      <c r="FC19" t="s">
        <v>2434</v>
      </c>
      <c r="FD19" t="s">
        <v>2434</v>
      </c>
      <c r="FE19" t="s">
        <v>2434</v>
      </c>
      <c r="FF19" t="s">
        <v>2434</v>
      </c>
      <c r="FG19" t="s">
        <v>2444</v>
      </c>
      <c r="FH19" t="s">
        <v>2434</v>
      </c>
      <c r="FI19" t="s">
        <v>2434</v>
      </c>
      <c r="FJ19" t="s">
        <v>2444</v>
      </c>
      <c r="FK19" t="s">
        <v>2434</v>
      </c>
      <c r="FL19" t="s">
        <v>2434</v>
      </c>
      <c r="FM19" t="s">
        <v>2434</v>
      </c>
      <c r="FN19" t="s">
        <v>2434</v>
      </c>
      <c r="FO19" t="s">
        <v>2434</v>
      </c>
      <c r="FP19" t="s">
        <v>2434</v>
      </c>
      <c r="FQ19" t="s">
        <v>2434</v>
      </c>
      <c r="FR19" t="s">
        <v>2434</v>
      </c>
      <c r="FS19" t="s">
        <v>2434</v>
      </c>
      <c r="FT19" t="s">
        <v>2434</v>
      </c>
      <c r="FU19">
        <v>5</v>
      </c>
      <c r="FV19" t="s">
        <v>2434</v>
      </c>
      <c r="FW19" t="s">
        <v>2434</v>
      </c>
      <c r="FX19" t="s">
        <v>2434</v>
      </c>
      <c r="FY19" t="s">
        <v>2434</v>
      </c>
      <c r="FZ19" t="s">
        <v>2434</v>
      </c>
      <c r="GA19" t="s">
        <v>2434</v>
      </c>
      <c r="GB19" t="s">
        <v>2434</v>
      </c>
      <c r="GC19" t="s">
        <v>2434</v>
      </c>
      <c r="GD19" t="s">
        <v>2434</v>
      </c>
      <c r="GE19" t="s">
        <v>2434</v>
      </c>
      <c r="GF19" t="s">
        <v>2434</v>
      </c>
      <c r="GG19" t="s">
        <v>2434</v>
      </c>
      <c r="GH19" t="s">
        <v>2434</v>
      </c>
      <c r="GI19" t="s">
        <v>2434</v>
      </c>
      <c r="GJ19" t="s">
        <v>2434</v>
      </c>
      <c r="GK19" t="s">
        <v>2444</v>
      </c>
      <c r="GL19" t="s">
        <v>2444</v>
      </c>
      <c r="GM19" t="s">
        <v>2444</v>
      </c>
      <c r="GN19" t="s">
        <v>2444</v>
      </c>
      <c r="GO19" t="s">
        <v>2434</v>
      </c>
      <c r="GP19" t="s">
        <v>2434</v>
      </c>
      <c r="GQ19" t="s">
        <v>2434</v>
      </c>
      <c r="GR19" t="s">
        <v>2434</v>
      </c>
      <c r="GS19" t="s">
        <v>2434</v>
      </c>
      <c r="GT19" t="s">
        <v>2434</v>
      </c>
      <c r="GU19" t="s">
        <v>2434</v>
      </c>
      <c r="GV19" t="s">
        <v>2434</v>
      </c>
      <c r="GW19" t="s">
        <v>2434</v>
      </c>
      <c r="GX19" t="s">
        <v>2444</v>
      </c>
      <c r="GY19" t="s">
        <v>2433</v>
      </c>
      <c r="GZ19" t="s">
        <v>2434</v>
      </c>
    </row>
    <row r="20" spans="1:208">
      <c r="A20" t="s">
        <v>2720</v>
      </c>
      <c r="B20" t="s">
        <v>2420</v>
      </c>
      <c r="C20" t="s">
        <v>2721</v>
      </c>
      <c r="D20" t="s">
        <v>2422</v>
      </c>
      <c r="E20" t="s">
        <v>2722</v>
      </c>
      <c r="F20" t="s">
        <v>2723</v>
      </c>
      <c r="G20" t="s">
        <v>2724</v>
      </c>
      <c r="H20" t="s">
        <v>2584</v>
      </c>
      <c r="I20" t="s">
        <v>2427</v>
      </c>
      <c r="J20" t="s">
        <v>2471</v>
      </c>
      <c r="K20" t="s">
        <v>2510</v>
      </c>
      <c r="L20" t="s">
        <v>2725</v>
      </c>
      <c r="M20" t="s">
        <v>2553</v>
      </c>
      <c r="N20" t="s">
        <v>2432</v>
      </c>
      <c r="O20" t="s">
        <v>2433</v>
      </c>
      <c r="P20" t="s">
        <v>2442</v>
      </c>
      <c r="Q20" t="s">
        <v>2435</v>
      </c>
      <c r="R20" t="s">
        <v>2534</v>
      </c>
      <c r="S20" t="s">
        <v>2437</v>
      </c>
      <c r="T20" t="s">
        <v>2438</v>
      </c>
      <c r="U20" t="s">
        <v>2438</v>
      </c>
      <c r="V20" t="s">
        <v>2438</v>
      </c>
      <c r="W20" t="s">
        <v>2438</v>
      </c>
      <c r="X20" t="s">
        <v>2437</v>
      </c>
      <c r="Y20" t="s">
        <v>2438</v>
      </c>
      <c r="Z20" t="s">
        <v>2438</v>
      </c>
      <c r="AA20" t="s">
        <v>2438</v>
      </c>
      <c r="AB20" t="s">
        <v>2438</v>
      </c>
      <c r="AC20" t="s">
        <v>2437</v>
      </c>
      <c r="AD20" t="s">
        <v>2438</v>
      </c>
      <c r="AE20" t="s">
        <v>2438</v>
      </c>
      <c r="AF20" t="s">
        <v>2438</v>
      </c>
      <c r="AG20" t="s">
        <v>2438</v>
      </c>
      <c r="AH20" t="s">
        <v>2437</v>
      </c>
      <c r="AI20" t="s">
        <v>2438</v>
      </c>
      <c r="AJ20" t="s">
        <v>2438</v>
      </c>
      <c r="AK20" t="s">
        <v>2438</v>
      </c>
      <c r="AL20" t="s">
        <v>2438</v>
      </c>
      <c r="AM20" t="s">
        <v>2432</v>
      </c>
      <c r="AN20" t="s">
        <v>2485</v>
      </c>
      <c r="AO20" t="s">
        <v>2481</v>
      </c>
      <c r="AP20" t="s">
        <v>2534</v>
      </c>
      <c r="AQ20" t="s">
        <v>2437</v>
      </c>
      <c r="AR20" t="s">
        <v>2438</v>
      </c>
      <c r="AS20" t="s">
        <v>2438</v>
      </c>
      <c r="AT20" t="s">
        <v>2438</v>
      </c>
      <c r="AU20" t="s">
        <v>2437</v>
      </c>
      <c r="AV20" t="s">
        <v>2438</v>
      </c>
      <c r="AW20" t="s">
        <v>2438</v>
      </c>
      <c r="AX20" t="s">
        <v>2438</v>
      </c>
      <c r="AY20" t="s">
        <v>2432</v>
      </c>
      <c r="AZ20" t="s">
        <v>2442</v>
      </c>
      <c r="BA20" t="s">
        <v>2535</v>
      </c>
      <c r="BB20" t="s">
        <v>2457</v>
      </c>
      <c r="BC20" t="s">
        <v>2432</v>
      </c>
      <c r="BD20" t="s">
        <v>2442</v>
      </c>
      <c r="BE20" t="s">
        <v>2441</v>
      </c>
      <c r="BF20" t="s">
        <v>2534</v>
      </c>
      <c r="BG20" t="s">
        <v>2437</v>
      </c>
      <c r="BH20" t="s">
        <v>2438</v>
      </c>
      <c r="BI20" t="s">
        <v>2438</v>
      </c>
      <c r="BJ20" t="s">
        <v>2438</v>
      </c>
      <c r="BK20" t="s">
        <v>2437</v>
      </c>
      <c r="BL20" t="s">
        <v>2438</v>
      </c>
      <c r="BM20" t="s">
        <v>2438</v>
      </c>
      <c r="BN20" t="s">
        <v>2438</v>
      </c>
      <c r="BO20" t="s">
        <v>2432</v>
      </c>
      <c r="BP20" t="s">
        <v>2433</v>
      </c>
      <c r="BQ20" t="s">
        <v>2481</v>
      </c>
      <c r="BR20" t="s">
        <v>2726</v>
      </c>
      <c r="BS20" t="s">
        <v>2437</v>
      </c>
      <c r="BT20" t="s">
        <v>2438</v>
      </c>
      <c r="BU20" t="s">
        <v>2438</v>
      </c>
      <c r="BV20" t="s">
        <v>2438</v>
      </c>
      <c r="BW20" t="s">
        <v>2437</v>
      </c>
      <c r="BX20" t="s">
        <v>2438</v>
      </c>
      <c r="BY20" t="s">
        <v>2438</v>
      </c>
      <c r="BZ20" t="s">
        <v>2438</v>
      </c>
      <c r="CA20" t="s">
        <v>2437</v>
      </c>
      <c r="CB20" t="s">
        <v>2438</v>
      </c>
      <c r="CC20" t="s">
        <v>2438</v>
      </c>
      <c r="CD20" t="s">
        <v>2438</v>
      </c>
      <c r="CE20" t="s">
        <v>2478</v>
      </c>
      <c r="CF20" t="s">
        <v>2444</v>
      </c>
      <c r="CG20" t="s">
        <v>2727</v>
      </c>
      <c r="CH20" t="s">
        <v>2444</v>
      </c>
      <c r="CI20" t="s">
        <v>2444</v>
      </c>
      <c r="CJ20" t="s">
        <v>2444</v>
      </c>
      <c r="CK20" t="s">
        <v>2728</v>
      </c>
      <c r="CL20" t="s">
        <v>2444</v>
      </c>
      <c r="CM20" t="s">
        <v>2444</v>
      </c>
      <c r="CN20" t="s">
        <v>2444</v>
      </c>
      <c r="CO20" t="s">
        <v>2729</v>
      </c>
      <c r="CP20" t="s">
        <v>2433</v>
      </c>
      <c r="CQ20" t="s">
        <v>2433</v>
      </c>
      <c r="CR20" t="s">
        <v>2433</v>
      </c>
      <c r="CS20" t="s">
        <v>2429</v>
      </c>
      <c r="CT20" t="s">
        <v>2478</v>
      </c>
      <c r="CU20" t="s">
        <v>2444</v>
      </c>
      <c r="CV20" t="s">
        <v>2444</v>
      </c>
      <c r="CW20" t="s">
        <v>2478</v>
      </c>
      <c r="CX20" t="s">
        <v>2478</v>
      </c>
      <c r="CY20" t="s">
        <v>2434</v>
      </c>
      <c r="CZ20" t="s">
        <v>2444</v>
      </c>
      <c r="DA20" t="s">
        <v>2444</v>
      </c>
      <c r="DB20" t="s">
        <v>2444</v>
      </c>
      <c r="DC20" t="s">
        <v>2444</v>
      </c>
      <c r="DD20" t="s">
        <v>2433</v>
      </c>
      <c r="DE20" t="s">
        <v>2444</v>
      </c>
      <c r="DF20" t="s">
        <v>2444</v>
      </c>
      <c r="DG20" t="s">
        <v>2444</v>
      </c>
      <c r="DH20" t="s">
        <v>2444</v>
      </c>
      <c r="DI20" t="s">
        <v>2444</v>
      </c>
      <c r="DJ20" t="s">
        <v>2444</v>
      </c>
      <c r="DK20" t="s">
        <v>2433</v>
      </c>
      <c r="DL20" t="s">
        <v>2444</v>
      </c>
      <c r="DM20" t="s">
        <v>2444</v>
      </c>
      <c r="DN20" t="s">
        <v>2444</v>
      </c>
      <c r="DO20" t="s">
        <v>2433</v>
      </c>
      <c r="DP20" t="s">
        <v>2433</v>
      </c>
      <c r="DQ20" t="s">
        <v>2433</v>
      </c>
      <c r="DR20" t="s">
        <v>2433</v>
      </c>
      <c r="DS20" t="s">
        <v>2433</v>
      </c>
      <c r="DT20" t="s">
        <v>2433</v>
      </c>
      <c r="DU20" t="s">
        <v>2433</v>
      </c>
      <c r="DV20" t="s">
        <v>2444</v>
      </c>
      <c r="DW20" t="s">
        <v>2444</v>
      </c>
      <c r="DX20" t="s">
        <v>2444</v>
      </c>
      <c r="DY20" t="s">
        <v>2730</v>
      </c>
      <c r="DZ20" t="s">
        <v>2444</v>
      </c>
      <c r="EA20" t="s">
        <v>2444</v>
      </c>
      <c r="EB20" t="s">
        <v>2444</v>
      </c>
      <c r="EC20" t="s">
        <v>2731</v>
      </c>
      <c r="ED20" t="s">
        <v>2444</v>
      </c>
      <c r="EE20" t="s">
        <v>2444</v>
      </c>
      <c r="EF20" t="s">
        <v>2444</v>
      </c>
      <c r="EG20" t="s">
        <v>2732</v>
      </c>
      <c r="EH20" t="s">
        <v>2433</v>
      </c>
      <c r="EI20" t="s">
        <v>2433</v>
      </c>
      <c r="EJ20" t="s">
        <v>2478</v>
      </c>
      <c r="EK20" t="s">
        <v>2733</v>
      </c>
      <c r="EL20" t="s">
        <v>2433</v>
      </c>
      <c r="EM20" t="s">
        <v>2478</v>
      </c>
      <c r="EN20" t="s">
        <v>2433</v>
      </c>
      <c r="EO20" t="s">
        <v>2433</v>
      </c>
      <c r="EP20" t="s">
        <v>2485</v>
      </c>
      <c r="EQ20" t="s">
        <v>2444</v>
      </c>
      <c r="ER20" t="s">
        <v>2444</v>
      </c>
      <c r="ES20" t="s">
        <v>2444</v>
      </c>
      <c r="ET20" t="s">
        <v>2433</v>
      </c>
      <c r="EU20" t="s">
        <v>2433</v>
      </c>
      <c r="EV20" t="s">
        <v>2444</v>
      </c>
      <c r="EW20" t="s">
        <v>2444</v>
      </c>
      <c r="EX20" t="s">
        <v>2433</v>
      </c>
      <c r="EY20" t="s">
        <v>2433</v>
      </c>
      <c r="EZ20" t="s">
        <v>2433</v>
      </c>
      <c r="FA20" t="s">
        <v>2433</v>
      </c>
      <c r="FB20" t="s">
        <v>2433</v>
      </c>
      <c r="FC20" t="s">
        <v>2433</v>
      </c>
      <c r="FD20" t="s">
        <v>2433</v>
      </c>
      <c r="FE20" t="s">
        <v>2433</v>
      </c>
      <c r="FF20" t="s">
        <v>2433</v>
      </c>
      <c r="FG20" t="s">
        <v>2433</v>
      </c>
      <c r="FH20" t="s">
        <v>2433</v>
      </c>
      <c r="FI20" t="s">
        <v>2444</v>
      </c>
      <c r="FJ20" t="s">
        <v>2444</v>
      </c>
      <c r="FK20" t="s">
        <v>2444</v>
      </c>
      <c r="FL20" t="s">
        <v>2444</v>
      </c>
      <c r="FM20" t="s">
        <v>2433</v>
      </c>
      <c r="FN20" t="s">
        <v>2444</v>
      </c>
      <c r="FO20" t="s">
        <v>2444</v>
      </c>
      <c r="FP20" t="s">
        <v>2444</v>
      </c>
      <c r="FQ20" t="s">
        <v>2444</v>
      </c>
      <c r="FR20" t="s">
        <v>2444</v>
      </c>
      <c r="FS20" t="s">
        <v>2444</v>
      </c>
      <c r="FT20" t="s">
        <v>2433</v>
      </c>
      <c r="FU20">
        <v>7</v>
      </c>
      <c r="FV20" t="s">
        <v>2433</v>
      </c>
      <c r="FW20" t="s">
        <v>2433</v>
      </c>
      <c r="FX20" t="s">
        <v>2444</v>
      </c>
      <c r="FY20" t="s">
        <v>2433</v>
      </c>
      <c r="FZ20" t="s">
        <v>2444</v>
      </c>
      <c r="GA20" t="s">
        <v>2433</v>
      </c>
      <c r="GB20" t="s">
        <v>2444</v>
      </c>
      <c r="GC20" t="s">
        <v>2433</v>
      </c>
      <c r="GD20" t="s">
        <v>2444</v>
      </c>
      <c r="GE20" t="s">
        <v>2433</v>
      </c>
      <c r="GF20" t="s">
        <v>2444</v>
      </c>
      <c r="GG20" t="s">
        <v>2433</v>
      </c>
      <c r="GH20" t="s">
        <v>2433</v>
      </c>
      <c r="GI20" t="s">
        <v>2433</v>
      </c>
      <c r="GJ20" t="s">
        <v>2444</v>
      </c>
      <c r="GK20" t="s">
        <v>2444</v>
      </c>
      <c r="GL20" t="s">
        <v>2444</v>
      </c>
      <c r="GM20" t="s">
        <v>2444</v>
      </c>
      <c r="GN20" t="s">
        <v>2444</v>
      </c>
      <c r="GO20" t="s">
        <v>2444</v>
      </c>
      <c r="GP20" t="s">
        <v>2444</v>
      </c>
      <c r="GQ20" t="s">
        <v>2433</v>
      </c>
      <c r="GR20" t="s">
        <v>2444</v>
      </c>
      <c r="GS20" t="s">
        <v>2444</v>
      </c>
      <c r="GT20" t="s">
        <v>2444</v>
      </c>
      <c r="GU20" t="s">
        <v>2444</v>
      </c>
      <c r="GV20" t="s">
        <v>2444</v>
      </c>
      <c r="GW20" t="s">
        <v>2444</v>
      </c>
      <c r="GX20" t="s">
        <v>2433</v>
      </c>
      <c r="GY20" t="s">
        <v>2444</v>
      </c>
      <c r="GZ20" t="s">
        <v>2444</v>
      </c>
    </row>
    <row r="21" spans="1:208">
      <c r="A21" t="s">
        <v>2734</v>
      </c>
      <c r="B21" t="s">
        <v>2420</v>
      </c>
      <c r="C21" t="s">
        <v>2735</v>
      </c>
      <c r="D21" t="s">
        <v>2422</v>
      </c>
      <c r="E21" t="s">
        <v>2736</v>
      </c>
      <c r="F21" t="s">
        <v>2737</v>
      </c>
      <c r="G21" t="s">
        <v>2603</v>
      </c>
      <c r="H21" t="s">
        <v>2584</v>
      </c>
      <c r="I21" t="s">
        <v>2456</v>
      </c>
      <c r="J21" t="s">
        <v>2428</v>
      </c>
      <c r="K21" t="s">
        <v>2738</v>
      </c>
      <c r="L21" t="s">
        <v>2739</v>
      </c>
      <c r="M21" t="s">
        <v>2553</v>
      </c>
      <c r="N21" t="s">
        <v>2432</v>
      </c>
      <c r="O21" t="s">
        <v>2433</v>
      </c>
      <c r="P21" t="s">
        <v>2478</v>
      </c>
      <c r="Q21" t="s">
        <v>2435</v>
      </c>
      <c r="R21" t="s">
        <v>2740</v>
      </c>
      <c r="S21" t="s">
        <v>2437</v>
      </c>
      <c r="T21" t="s">
        <v>2438</v>
      </c>
      <c r="U21" t="s">
        <v>2438</v>
      </c>
      <c r="V21" t="s">
        <v>2438</v>
      </c>
      <c r="W21" t="s">
        <v>2438</v>
      </c>
      <c r="X21" t="s">
        <v>2437</v>
      </c>
      <c r="Y21" t="s">
        <v>2438</v>
      </c>
      <c r="Z21" t="s">
        <v>2438</v>
      </c>
      <c r="AA21" t="s">
        <v>2438</v>
      </c>
      <c r="AB21" t="s">
        <v>2438</v>
      </c>
      <c r="AC21" t="s">
        <v>2437</v>
      </c>
      <c r="AD21" t="s">
        <v>2438</v>
      </c>
      <c r="AE21" t="s">
        <v>2438</v>
      </c>
      <c r="AF21" t="s">
        <v>2438</v>
      </c>
      <c r="AG21" t="s">
        <v>2438</v>
      </c>
      <c r="AH21" t="s">
        <v>2432</v>
      </c>
      <c r="AI21" t="s">
        <v>2433</v>
      </c>
      <c r="AJ21" t="s">
        <v>2439</v>
      </c>
      <c r="AK21" t="s">
        <v>2474</v>
      </c>
      <c r="AL21" t="s">
        <v>2476</v>
      </c>
      <c r="AM21" t="s">
        <v>2432</v>
      </c>
      <c r="AN21" t="s">
        <v>2433</v>
      </c>
      <c r="AO21" t="s">
        <v>2435</v>
      </c>
      <c r="AP21" t="s">
        <v>2480</v>
      </c>
      <c r="AQ21" t="s">
        <v>2437</v>
      </c>
      <c r="AR21" t="s">
        <v>2438</v>
      </c>
      <c r="AS21" t="s">
        <v>2438</v>
      </c>
      <c r="AT21" t="s">
        <v>2438</v>
      </c>
      <c r="AU21" t="s">
        <v>2432</v>
      </c>
      <c r="AV21" t="s">
        <v>2433</v>
      </c>
      <c r="AW21" t="s">
        <v>2442</v>
      </c>
      <c r="AX21" t="s">
        <v>2476</v>
      </c>
      <c r="AY21" t="s">
        <v>2432</v>
      </c>
      <c r="AZ21" t="s">
        <v>2689</v>
      </c>
      <c r="BA21" t="s">
        <v>2440</v>
      </c>
      <c r="BB21" t="s">
        <v>2703</v>
      </c>
      <c r="BC21" t="s">
        <v>2432</v>
      </c>
      <c r="BD21" t="s">
        <v>2433</v>
      </c>
      <c r="BE21" t="s">
        <v>2474</v>
      </c>
      <c r="BF21" t="s">
        <v>2741</v>
      </c>
      <c r="BG21" t="s">
        <v>2432</v>
      </c>
      <c r="BH21" t="s">
        <v>2433</v>
      </c>
      <c r="BI21" t="s">
        <v>2497</v>
      </c>
      <c r="BJ21" t="s">
        <v>2476</v>
      </c>
      <c r="BK21" t="s">
        <v>2437</v>
      </c>
      <c r="BL21" t="s">
        <v>2438</v>
      </c>
      <c r="BM21" t="s">
        <v>2438</v>
      </c>
      <c r="BN21" t="s">
        <v>2438</v>
      </c>
      <c r="BO21" t="s">
        <v>2437</v>
      </c>
      <c r="BP21" t="s">
        <v>2438</v>
      </c>
      <c r="BQ21" t="s">
        <v>2438</v>
      </c>
      <c r="BR21" t="s">
        <v>2438</v>
      </c>
      <c r="BS21" t="s">
        <v>2437</v>
      </c>
      <c r="BT21" t="s">
        <v>2438</v>
      </c>
      <c r="BU21" t="s">
        <v>2438</v>
      </c>
      <c r="BV21" t="s">
        <v>2438</v>
      </c>
      <c r="BW21" t="s">
        <v>2437</v>
      </c>
      <c r="BX21" t="s">
        <v>2438</v>
      </c>
      <c r="BY21" t="s">
        <v>2438</v>
      </c>
      <c r="BZ21" t="s">
        <v>2438</v>
      </c>
      <c r="CA21" t="s">
        <v>2437</v>
      </c>
      <c r="CB21" t="s">
        <v>2438</v>
      </c>
      <c r="CC21" t="s">
        <v>2438</v>
      </c>
      <c r="CD21" t="s">
        <v>2438</v>
      </c>
      <c r="CE21" t="s">
        <v>2444</v>
      </c>
      <c r="CF21" t="s">
        <v>2444</v>
      </c>
      <c r="CG21" t="s">
        <v>2487</v>
      </c>
      <c r="CH21" t="s">
        <v>2444</v>
      </c>
      <c r="CI21" t="s">
        <v>2444</v>
      </c>
      <c r="CJ21" t="s">
        <v>2444</v>
      </c>
      <c r="CK21" t="s">
        <v>2742</v>
      </c>
      <c r="CL21" t="s">
        <v>2444</v>
      </c>
      <c r="CM21" t="s">
        <v>2485</v>
      </c>
      <c r="CN21" t="s">
        <v>2485</v>
      </c>
      <c r="CO21" t="s">
        <v>2484</v>
      </c>
      <c r="CP21" t="s">
        <v>2440</v>
      </c>
      <c r="CQ21" t="s">
        <v>2485</v>
      </c>
      <c r="CR21" t="s">
        <v>2440</v>
      </c>
      <c r="CS21" t="s">
        <v>2743</v>
      </c>
      <c r="CT21" t="s">
        <v>2444</v>
      </c>
      <c r="CU21" t="s">
        <v>2485</v>
      </c>
      <c r="CV21" t="s">
        <v>2444</v>
      </c>
      <c r="CW21" t="s">
        <v>2433</v>
      </c>
      <c r="CX21" t="s">
        <v>2485</v>
      </c>
      <c r="CY21" t="s">
        <v>2485</v>
      </c>
      <c r="CZ21" t="s">
        <v>2440</v>
      </c>
      <c r="DA21" t="s">
        <v>2444</v>
      </c>
      <c r="DB21" t="s">
        <v>2440</v>
      </c>
      <c r="DC21" t="s">
        <v>2485</v>
      </c>
      <c r="DD21" t="s">
        <v>2478</v>
      </c>
      <c r="DE21" t="s">
        <v>2485</v>
      </c>
      <c r="DF21" t="s">
        <v>2440</v>
      </c>
      <c r="DG21" t="s">
        <v>2444</v>
      </c>
      <c r="DH21" t="s">
        <v>2444</v>
      </c>
      <c r="DI21" t="s">
        <v>2444</v>
      </c>
      <c r="DJ21" t="s">
        <v>2444</v>
      </c>
      <c r="DK21" t="s">
        <v>2434</v>
      </c>
      <c r="DL21" t="s">
        <v>2444</v>
      </c>
      <c r="DM21" t="s">
        <v>2440</v>
      </c>
      <c r="DN21" t="s">
        <v>2444</v>
      </c>
      <c r="DO21" t="s">
        <v>2440</v>
      </c>
      <c r="DP21" t="s">
        <v>2440</v>
      </c>
      <c r="DQ21" t="s">
        <v>2440</v>
      </c>
      <c r="DR21" t="s">
        <v>2478</v>
      </c>
      <c r="DS21" t="s">
        <v>2440</v>
      </c>
      <c r="DT21" t="s">
        <v>2440</v>
      </c>
      <c r="DU21" t="s">
        <v>2440</v>
      </c>
      <c r="DV21" t="s">
        <v>2444</v>
      </c>
      <c r="DW21" t="s">
        <v>2444</v>
      </c>
      <c r="DX21" t="s">
        <v>2444</v>
      </c>
      <c r="DY21" t="s">
        <v>2487</v>
      </c>
      <c r="DZ21" t="s">
        <v>2444</v>
      </c>
      <c r="EA21" t="s">
        <v>2444</v>
      </c>
      <c r="EB21" t="s">
        <v>2444</v>
      </c>
      <c r="EC21" t="s">
        <v>2742</v>
      </c>
      <c r="ED21" t="s">
        <v>2444</v>
      </c>
      <c r="EE21" t="s">
        <v>2444</v>
      </c>
      <c r="EF21" t="s">
        <v>2444</v>
      </c>
      <c r="EG21" t="s">
        <v>2484</v>
      </c>
      <c r="EH21" t="s">
        <v>2440</v>
      </c>
      <c r="EI21" t="s">
        <v>2440</v>
      </c>
      <c r="EJ21" t="s">
        <v>2444</v>
      </c>
      <c r="EK21" t="s">
        <v>2744</v>
      </c>
      <c r="EL21" t="s">
        <v>2440</v>
      </c>
      <c r="EM21" t="s">
        <v>2444</v>
      </c>
      <c r="EN21" t="s">
        <v>2444</v>
      </c>
      <c r="EO21" t="s">
        <v>2434</v>
      </c>
      <c r="EP21" t="s">
        <v>2444</v>
      </c>
      <c r="EQ21" t="s">
        <v>2444</v>
      </c>
      <c r="ER21" t="s">
        <v>2444</v>
      </c>
      <c r="ES21" t="s">
        <v>2485</v>
      </c>
      <c r="ET21" t="s">
        <v>2485</v>
      </c>
      <c r="EU21" t="s">
        <v>2485</v>
      </c>
      <c r="EV21" t="s">
        <v>2444</v>
      </c>
      <c r="EW21" t="s">
        <v>2434</v>
      </c>
      <c r="EX21" t="s">
        <v>2440</v>
      </c>
      <c r="EY21" t="s">
        <v>2440</v>
      </c>
      <c r="EZ21" t="s">
        <v>2434</v>
      </c>
      <c r="FA21" t="s">
        <v>2440</v>
      </c>
      <c r="FB21" t="s">
        <v>2440</v>
      </c>
      <c r="FC21" t="s">
        <v>2444</v>
      </c>
      <c r="FD21" t="s">
        <v>2444</v>
      </c>
      <c r="FE21" t="s">
        <v>2444</v>
      </c>
      <c r="FF21" t="s">
        <v>2444</v>
      </c>
      <c r="FG21" t="s">
        <v>2444</v>
      </c>
      <c r="FH21" t="s">
        <v>2444</v>
      </c>
      <c r="FI21" t="s">
        <v>2444</v>
      </c>
      <c r="FJ21" t="s">
        <v>2444</v>
      </c>
      <c r="FK21" t="s">
        <v>2444</v>
      </c>
      <c r="FL21" t="s">
        <v>2444</v>
      </c>
      <c r="FM21" t="s">
        <v>2433</v>
      </c>
      <c r="FN21" t="s">
        <v>2433</v>
      </c>
      <c r="FO21" t="s">
        <v>2433</v>
      </c>
      <c r="FP21" t="s">
        <v>2444</v>
      </c>
      <c r="FQ21" t="s">
        <v>2444</v>
      </c>
      <c r="FR21" t="s">
        <v>2444</v>
      </c>
      <c r="FS21" t="s">
        <v>2440</v>
      </c>
      <c r="FT21" t="s">
        <v>2433</v>
      </c>
      <c r="FU21">
        <v>7</v>
      </c>
      <c r="FV21" t="s">
        <v>2433</v>
      </c>
      <c r="FW21" t="s">
        <v>2485</v>
      </c>
      <c r="FX21" t="s">
        <v>2444</v>
      </c>
      <c r="FY21" t="s">
        <v>2444</v>
      </c>
      <c r="FZ21" t="s">
        <v>2444</v>
      </c>
      <c r="GA21" t="s">
        <v>2433</v>
      </c>
      <c r="GB21" t="s">
        <v>2433</v>
      </c>
      <c r="GC21" t="s">
        <v>2433</v>
      </c>
      <c r="GD21" t="s">
        <v>2485</v>
      </c>
      <c r="GE21" t="s">
        <v>2485</v>
      </c>
      <c r="GF21" t="s">
        <v>2444</v>
      </c>
      <c r="GG21" t="s">
        <v>2433</v>
      </c>
      <c r="GH21" t="s">
        <v>2440</v>
      </c>
      <c r="GI21" t="s">
        <v>2444</v>
      </c>
      <c r="GJ21" t="s">
        <v>2444</v>
      </c>
      <c r="GK21" t="s">
        <v>2444</v>
      </c>
      <c r="GL21" t="s">
        <v>2485</v>
      </c>
      <c r="GM21" t="s">
        <v>2485</v>
      </c>
      <c r="GN21" t="s">
        <v>2485</v>
      </c>
      <c r="GO21" t="s">
        <v>2444</v>
      </c>
      <c r="GP21" t="s">
        <v>2444</v>
      </c>
      <c r="GQ21" t="s">
        <v>2485</v>
      </c>
      <c r="GR21" t="s">
        <v>2485</v>
      </c>
      <c r="GS21" t="s">
        <v>2444</v>
      </c>
      <c r="GT21" t="s">
        <v>2444</v>
      </c>
      <c r="GU21" t="s">
        <v>2444</v>
      </c>
      <c r="GV21" t="s">
        <v>2444</v>
      </c>
      <c r="GW21" t="s">
        <v>2444</v>
      </c>
      <c r="GX21" t="s">
        <v>2444</v>
      </c>
      <c r="GY21" t="s">
        <v>2444</v>
      </c>
      <c r="GZ21" t="s">
        <v>2444</v>
      </c>
    </row>
    <row r="22" spans="1:208">
      <c r="A22" t="s">
        <v>2745</v>
      </c>
      <c r="B22" t="s">
        <v>2420</v>
      </c>
      <c r="C22" t="s">
        <v>2746</v>
      </c>
      <c r="D22" t="s">
        <v>2422</v>
      </c>
      <c r="E22" t="s">
        <v>2747</v>
      </c>
      <c r="F22" t="s">
        <v>2748</v>
      </c>
      <c r="G22" t="s">
        <v>2749</v>
      </c>
      <c r="H22" t="s">
        <v>2426</v>
      </c>
      <c r="I22" t="s">
        <v>2456</v>
      </c>
      <c r="J22" t="s">
        <v>2428</v>
      </c>
      <c r="K22" t="s">
        <v>2750</v>
      </c>
      <c r="L22" t="s">
        <v>2473</v>
      </c>
      <c r="M22" t="s">
        <v>2431</v>
      </c>
      <c r="N22" t="s">
        <v>2432</v>
      </c>
      <c r="O22" t="s">
        <v>2433</v>
      </c>
      <c r="P22" t="s">
        <v>2478</v>
      </c>
      <c r="Q22" t="s">
        <v>2442</v>
      </c>
      <c r="R22" t="s">
        <v>2476</v>
      </c>
      <c r="S22" t="s">
        <v>2437</v>
      </c>
      <c r="T22" t="s">
        <v>2438</v>
      </c>
      <c r="U22" t="s">
        <v>2438</v>
      </c>
      <c r="V22" t="s">
        <v>2438</v>
      </c>
      <c r="W22" t="s">
        <v>2438</v>
      </c>
      <c r="X22" t="s">
        <v>2437</v>
      </c>
      <c r="Y22" t="s">
        <v>2438</v>
      </c>
      <c r="Z22" t="s">
        <v>2438</v>
      </c>
      <c r="AA22" t="s">
        <v>2438</v>
      </c>
      <c r="AB22" t="s">
        <v>2438</v>
      </c>
      <c r="AC22" t="s">
        <v>2437</v>
      </c>
      <c r="AD22" t="s">
        <v>2438</v>
      </c>
      <c r="AE22" t="s">
        <v>2438</v>
      </c>
      <c r="AF22" t="s">
        <v>2438</v>
      </c>
      <c r="AG22" t="s">
        <v>2438</v>
      </c>
      <c r="AH22" t="s">
        <v>2437</v>
      </c>
      <c r="AI22" t="s">
        <v>2438</v>
      </c>
      <c r="AJ22" t="s">
        <v>2438</v>
      </c>
      <c r="AK22" t="s">
        <v>2438</v>
      </c>
      <c r="AL22" t="s">
        <v>2438</v>
      </c>
      <c r="AM22" t="s">
        <v>2437</v>
      </c>
      <c r="AN22" t="s">
        <v>2438</v>
      </c>
      <c r="AO22" t="s">
        <v>2438</v>
      </c>
      <c r="AP22" t="s">
        <v>2438</v>
      </c>
      <c r="AQ22" t="s">
        <v>2437</v>
      </c>
      <c r="AR22" t="s">
        <v>2438</v>
      </c>
      <c r="AS22" t="s">
        <v>2438</v>
      </c>
      <c r="AT22" t="s">
        <v>2438</v>
      </c>
      <c r="AU22" t="s">
        <v>2437</v>
      </c>
      <c r="AV22" t="s">
        <v>2438</v>
      </c>
      <c r="AW22" t="s">
        <v>2438</v>
      </c>
      <c r="AX22" t="s">
        <v>2438</v>
      </c>
      <c r="AY22" t="s">
        <v>2432</v>
      </c>
      <c r="AZ22" t="s">
        <v>2478</v>
      </c>
      <c r="BA22" t="s">
        <v>2442</v>
      </c>
      <c r="BB22" t="s">
        <v>2476</v>
      </c>
      <c r="BC22" t="s">
        <v>2432</v>
      </c>
      <c r="BD22" t="s">
        <v>2434</v>
      </c>
      <c r="BE22" t="s">
        <v>2440</v>
      </c>
      <c r="BF22" t="s">
        <v>2476</v>
      </c>
      <c r="BG22" t="s">
        <v>2432</v>
      </c>
      <c r="BH22" t="s">
        <v>2434</v>
      </c>
      <c r="BI22" t="s">
        <v>2440</v>
      </c>
      <c r="BJ22" t="s">
        <v>2476</v>
      </c>
      <c r="BK22" t="s">
        <v>2437</v>
      </c>
      <c r="BL22" t="s">
        <v>2438</v>
      </c>
      <c r="BM22" t="s">
        <v>2438</v>
      </c>
      <c r="BN22" t="s">
        <v>2438</v>
      </c>
      <c r="BO22" t="s">
        <v>2437</v>
      </c>
      <c r="BP22" t="s">
        <v>2438</v>
      </c>
      <c r="BQ22" t="s">
        <v>2438</v>
      </c>
      <c r="BR22" t="s">
        <v>2438</v>
      </c>
      <c r="BS22" t="s">
        <v>2437</v>
      </c>
      <c r="BT22" t="s">
        <v>2438</v>
      </c>
      <c r="BU22" t="s">
        <v>2438</v>
      </c>
      <c r="BV22" t="s">
        <v>2438</v>
      </c>
      <c r="BW22" t="s">
        <v>2437</v>
      </c>
      <c r="BX22" t="s">
        <v>2438</v>
      </c>
      <c r="BY22" t="s">
        <v>2438</v>
      </c>
      <c r="BZ22" t="s">
        <v>2438</v>
      </c>
      <c r="CA22" t="s">
        <v>2437</v>
      </c>
      <c r="CB22" t="s">
        <v>2438</v>
      </c>
      <c r="CC22" t="s">
        <v>2438</v>
      </c>
      <c r="CD22" t="s">
        <v>2438</v>
      </c>
      <c r="CE22" t="s">
        <v>2444</v>
      </c>
      <c r="CF22" t="s">
        <v>2444</v>
      </c>
      <c r="CG22" t="s">
        <v>2487</v>
      </c>
      <c r="CH22" t="s">
        <v>2478</v>
      </c>
      <c r="CI22" t="s">
        <v>2434</v>
      </c>
      <c r="CJ22" t="s">
        <v>2434</v>
      </c>
      <c r="CK22" t="s">
        <v>2708</v>
      </c>
      <c r="CL22" t="s">
        <v>2478</v>
      </c>
      <c r="CM22" t="s">
        <v>2478</v>
      </c>
      <c r="CN22" t="s">
        <v>2434</v>
      </c>
      <c r="CO22" t="s">
        <v>2487</v>
      </c>
      <c r="CP22" t="s">
        <v>2434</v>
      </c>
      <c r="CQ22" t="s">
        <v>2434</v>
      </c>
      <c r="CR22" t="s">
        <v>2434</v>
      </c>
      <c r="CS22" t="s">
        <v>2751</v>
      </c>
      <c r="CT22" t="s">
        <v>2434</v>
      </c>
      <c r="CU22" t="s">
        <v>2434</v>
      </c>
      <c r="CV22" t="s">
        <v>2434</v>
      </c>
      <c r="CW22" t="s">
        <v>2434</v>
      </c>
      <c r="CX22" t="s">
        <v>2434</v>
      </c>
      <c r="CY22" t="s">
        <v>2434</v>
      </c>
      <c r="CZ22" t="s">
        <v>2434</v>
      </c>
      <c r="DA22" t="s">
        <v>2478</v>
      </c>
      <c r="DB22" t="s">
        <v>2478</v>
      </c>
      <c r="DC22" t="s">
        <v>2478</v>
      </c>
      <c r="DD22" t="s">
        <v>2478</v>
      </c>
      <c r="DE22" t="s">
        <v>2478</v>
      </c>
      <c r="DF22" t="s">
        <v>2478</v>
      </c>
      <c r="DG22" t="s">
        <v>2478</v>
      </c>
      <c r="DH22" t="s">
        <v>2478</v>
      </c>
      <c r="DI22" t="s">
        <v>2478</v>
      </c>
      <c r="DJ22" t="s">
        <v>2478</v>
      </c>
      <c r="DK22" t="s">
        <v>2478</v>
      </c>
      <c r="DL22" t="s">
        <v>2478</v>
      </c>
      <c r="DM22" t="s">
        <v>2440</v>
      </c>
      <c r="DN22" t="s">
        <v>2478</v>
      </c>
      <c r="DO22" t="s">
        <v>2440</v>
      </c>
      <c r="DP22" t="s">
        <v>2434</v>
      </c>
      <c r="DQ22" t="s">
        <v>2478</v>
      </c>
      <c r="DR22" t="s">
        <v>2434</v>
      </c>
      <c r="DS22" t="s">
        <v>2478</v>
      </c>
      <c r="DT22" t="s">
        <v>2478</v>
      </c>
      <c r="DU22" t="s">
        <v>2478</v>
      </c>
      <c r="DV22" t="s">
        <v>2434</v>
      </c>
      <c r="DW22" t="s">
        <v>2434</v>
      </c>
      <c r="DX22" t="s">
        <v>2434</v>
      </c>
      <c r="DY22" t="s">
        <v>2752</v>
      </c>
      <c r="DZ22" t="s">
        <v>2478</v>
      </c>
      <c r="EA22" t="s">
        <v>2434</v>
      </c>
      <c r="EB22" t="s">
        <v>2478</v>
      </c>
      <c r="EC22" t="s">
        <v>2708</v>
      </c>
      <c r="ED22" t="s">
        <v>2478</v>
      </c>
      <c r="EE22" t="s">
        <v>2440</v>
      </c>
      <c r="EF22" t="s">
        <v>2440</v>
      </c>
      <c r="EG22" t="s">
        <v>2487</v>
      </c>
      <c r="EH22" t="s">
        <v>2478</v>
      </c>
      <c r="EI22" t="s">
        <v>2478</v>
      </c>
      <c r="EJ22" t="s">
        <v>2440</v>
      </c>
      <c r="EK22" t="s">
        <v>2751</v>
      </c>
      <c r="EL22" t="s">
        <v>2434</v>
      </c>
      <c r="EM22" t="s">
        <v>2434</v>
      </c>
      <c r="EN22" t="s">
        <v>2478</v>
      </c>
      <c r="EO22" t="s">
        <v>2440</v>
      </c>
      <c r="EP22" t="s">
        <v>2478</v>
      </c>
      <c r="EQ22" t="s">
        <v>2434</v>
      </c>
      <c r="ER22" t="s">
        <v>2478</v>
      </c>
      <c r="ES22" t="s">
        <v>2478</v>
      </c>
      <c r="ET22" t="s">
        <v>2434</v>
      </c>
      <c r="EU22" t="s">
        <v>2478</v>
      </c>
      <c r="EV22" t="s">
        <v>2434</v>
      </c>
      <c r="EW22" t="s">
        <v>2434</v>
      </c>
      <c r="EX22" t="s">
        <v>2478</v>
      </c>
      <c r="EY22" t="s">
        <v>2478</v>
      </c>
      <c r="EZ22" t="s">
        <v>2478</v>
      </c>
      <c r="FA22" t="s">
        <v>2478</v>
      </c>
      <c r="FB22" t="s">
        <v>2478</v>
      </c>
      <c r="FC22" t="s">
        <v>2439</v>
      </c>
      <c r="FD22" t="s">
        <v>2434</v>
      </c>
      <c r="FE22" t="s">
        <v>2434</v>
      </c>
      <c r="FF22" t="s">
        <v>2434</v>
      </c>
      <c r="FG22" t="s">
        <v>2434</v>
      </c>
      <c r="FH22" t="s">
        <v>2434</v>
      </c>
      <c r="FI22" t="s">
        <v>2478</v>
      </c>
      <c r="FJ22" t="s">
        <v>2478</v>
      </c>
      <c r="FK22" t="s">
        <v>2440</v>
      </c>
      <c r="FL22" t="s">
        <v>2478</v>
      </c>
      <c r="FM22" t="s">
        <v>2440</v>
      </c>
      <c r="FN22" t="s">
        <v>2478</v>
      </c>
      <c r="FO22" t="s">
        <v>2434</v>
      </c>
      <c r="FP22" t="s">
        <v>2478</v>
      </c>
      <c r="FQ22" t="s">
        <v>2478</v>
      </c>
      <c r="FR22" t="s">
        <v>2478</v>
      </c>
      <c r="FS22" t="s">
        <v>2440</v>
      </c>
      <c r="FT22" t="s">
        <v>2478</v>
      </c>
      <c r="FU22">
        <v>3</v>
      </c>
      <c r="FV22" t="s">
        <v>2434</v>
      </c>
      <c r="FW22" t="s">
        <v>2478</v>
      </c>
      <c r="FX22" t="s">
        <v>2478</v>
      </c>
      <c r="FY22" t="s">
        <v>2478</v>
      </c>
      <c r="FZ22" t="s">
        <v>2478</v>
      </c>
      <c r="GA22" t="s">
        <v>2478</v>
      </c>
      <c r="GB22" t="s">
        <v>2478</v>
      </c>
      <c r="GC22" t="s">
        <v>2478</v>
      </c>
      <c r="GD22" t="s">
        <v>2478</v>
      </c>
      <c r="GE22" t="s">
        <v>2478</v>
      </c>
      <c r="GF22" t="s">
        <v>2478</v>
      </c>
      <c r="GG22" t="s">
        <v>2478</v>
      </c>
      <c r="GH22" t="s">
        <v>2478</v>
      </c>
      <c r="GI22" t="s">
        <v>2478</v>
      </c>
      <c r="GJ22" t="s">
        <v>2478</v>
      </c>
      <c r="GK22" t="s">
        <v>2444</v>
      </c>
      <c r="GL22" t="s">
        <v>2444</v>
      </c>
      <c r="GM22" t="s">
        <v>2444</v>
      </c>
      <c r="GN22" t="s">
        <v>2444</v>
      </c>
      <c r="GO22" t="s">
        <v>2444</v>
      </c>
      <c r="GP22" t="s">
        <v>2485</v>
      </c>
      <c r="GQ22" t="s">
        <v>2485</v>
      </c>
      <c r="GR22" t="s">
        <v>2485</v>
      </c>
      <c r="GS22" t="s">
        <v>2485</v>
      </c>
      <c r="GT22" t="s">
        <v>2440</v>
      </c>
      <c r="GU22" t="s">
        <v>2485</v>
      </c>
      <c r="GV22" t="s">
        <v>2485</v>
      </c>
      <c r="GW22" t="s">
        <v>2485</v>
      </c>
      <c r="GX22" t="s">
        <v>2444</v>
      </c>
      <c r="GY22" t="s">
        <v>2444</v>
      </c>
      <c r="GZ22" t="s">
        <v>2444</v>
      </c>
    </row>
    <row r="23" spans="1:208">
      <c r="A23" t="s">
        <v>2753</v>
      </c>
      <c r="B23" t="s">
        <v>2420</v>
      </c>
      <c r="C23" t="s">
        <v>2754</v>
      </c>
      <c r="D23" t="s">
        <v>2505</v>
      </c>
      <c r="E23" t="s">
        <v>2755</v>
      </c>
      <c r="F23" t="s">
        <v>2756</v>
      </c>
      <c r="G23" t="s">
        <v>2640</v>
      </c>
      <c r="H23" t="s">
        <v>2426</v>
      </c>
      <c r="I23" t="s">
        <v>2456</v>
      </c>
      <c r="J23" t="s">
        <v>2428</v>
      </c>
      <c r="K23" t="s">
        <v>2757</v>
      </c>
      <c r="L23" t="s">
        <v>2758</v>
      </c>
      <c r="M23" t="s">
        <v>2590</v>
      </c>
      <c r="N23" t="s">
        <v>2432</v>
      </c>
      <c r="O23" t="s">
        <v>2433</v>
      </c>
      <c r="P23" t="s">
        <v>2442</v>
      </c>
      <c r="Q23" t="s">
        <v>2759</v>
      </c>
      <c r="R23" t="s">
        <v>2515</v>
      </c>
      <c r="S23" t="s">
        <v>2432</v>
      </c>
      <c r="T23" t="s">
        <v>2433</v>
      </c>
      <c r="U23" t="s">
        <v>2442</v>
      </c>
      <c r="V23" t="s">
        <v>2759</v>
      </c>
      <c r="W23" t="s">
        <v>2515</v>
      </c>
      <c r="X23" t="s">
        <v>2437</v>
      </c>
      <c r="Y23" t="s">
        <v>2438</v>
      </c>
      <c r="Z23" t="s">
        <v>2438</v>
      </c>
      <c r="AA23" t="s">
        <v>2438</v>
      </c>
      <c r="AB23" t="s">
        <v>2438</v>
      </c>
      <c r="AC23" t="s">
        <v>2437</v>
      </c>
      <c r="AD23" t="s">
        <v>2438</v>
      </c>
      <c r="AE23" t="s">
        <v>2438</v>
      </c>
      <c r="AF23" t="s">
        <v>2438</v>
      </c>
      <c r="AG23" t="s">
        <v>2438</v>
      </c>
      <c r="AH23" t="s">
        <v>2437</v>
      </c>
      <c r="AI23" t="s">
        <v>2438</v>
      </c>
      <c r="AJ23" t="s">
        <v>2438</v>
      </c>
      <c r="AK23" t="s">
        <v>2438</v>
      </c>
      <c r="AL23" t="s">
        <v>2438</v>
      </c>
      <c r="AM23" t="s">
        <v>2432</v>
      </c>
      <c r="AN23" t="s">
        <v>2439</v>
      </c>
      <c r="AO23" t="s">
        <v>2760</v>
      </c>
      <c r="AP23" t="s">
        <v>2480</v>
      </c>
      <c r="AQ23" t="s">
        <v>2437</v>
      </c>
      <c r="AR23" t="s">
        <v>2438</v>
      </c>
      <c r="AS23" t="s">
        <v>2438</v>
      </c>
      <c r="AT23" t="s">
        <v>2438</v>
      </c>
      <c r="AU23" t="s">
        <v>2432</v>
      </c>
      <c r="AV23" t="s">
        <v>2440</v>
      </c>
      <c r="AW23" t="s">
        <v>2761</v>
      </c>
      <c r="AX23" t="s">
        <v>2460</v>
      </c>
      <c r="AY23" t="s">
        <v>2432</v>
      </c>
      <c r="AZ23" t="s">
        <v>2441</v>
      </c>
      <c r="BA23" t="s">
        <v>2761</v>
      </c>
      <c r="BB23" t="s">
        <v>2458</v>
      </c>
      <c r="BC23" t="s">
        <v>2432</v>
      </c>
      <c r="BD23" t="s">
        <v>2440</v>
      </c>
      <c r="BE23" t="s">
        <v>2762</v>
      </c>
      <c r="BF23" t="s">
        <v>2538</v>
      </c>
      <c r="BG23" t="s">
        <v>2432</v>
      </c>
      <c r="BH23" t="s">
        <v>2439</v>
      </c>
      <c r="BI23" t="s">
        <v>2761</v>
      </c>
      <c r="BJ23" t="s">
        <v>2480</v>
      </c>
      <c r="BK23" t="s">
        <v>2437</v>
      </c>
      <c r="BL23" t="s">
        <v>2438</v>
      </c>
      <c r="BM23" t="s">
        <v>2438</v>
      </c>
      <c r="BN23" t="s">
        <v>2438</v>
      </c>
      <c r="BO23" t="s">
        <v>2432</v>
      </c>
      <c r="BP23" t="s">
        <v>2433</v>
      </c>
      <c r="BQ23" t="s">
        <v>2763</v>
      </c>
      <c r="BR23" t="s">
        <v>2443</v>
      </c>
      <c r="BS23" t="s">
        <v>2437</v>
      </c>
      <c r="BT23" t="s">
        <v>2438</v>
      </c>
      <c r="BU23" t="s">
        <v>2438</v>
      </c>
      <c r="BV23" t="s">
        <v>2438</v>
      </c>
      <c r="BW23" t="s">
        <v>2437</v>
      </c>
      <c r="BX23" t="s">
        <v>2438</v>
      </c>
      <c r="BY23" t="s">
        <v>2438</v>
      </c>
      <c r="BZ23" t="s">
        <v>2438</v>
      </c>
      <c r="CA23" t="s">
        <v>2437</v>
      </c>
      <c r="CB23" t="s">
        <v>2438</v>
      </c>
      <c r="CC23" t="s">
        <v>2438</v>
      </c>
      <c r="CD23" t="s">
        <v>2438</v>
      </c>
      <c r="CE23" t="s">
        <v>2444</v>
      </c>
      <c r="CF23" t="s">
        <v>2478</v>
      </c>
      <c r="CG23" t="s">
        <v>2764</v>
      </c>
      <c r="CH23" t="s">
        <v>2444</v>
      </c>
      <c r="CI23" t="s">
        <v>2478</v>
      </c>
      <c r="CJ23" t="s">
        <v>2433</v>
      </c>
      <c r="CK23" t="s">
        <v>2765</v>
      </c>
      <c r="CL23" t="s">
        <v>2444</v>
      </c>
      <c r="CM23" t="s">
        <v>2485</v>
      </c>
      <c r="CN23" t="s">
        <v>2444</v>
      </c>
      <c r="CO23" t="s">
        <v>2766</v>
      </c>
      <c r="CP23" t="s">
        <v>2444</v>
      </c>
      <c r="CQ23" t="s">
        <v>2485</v>
      </c>
      <c r="CR23" t="s">
        <v>2444</v>
      </c>
      <c r="CS23" t="s">
        <v>2767</v>
      </c>
      <c r="CT23" t="s">
        <v>2444</v>
      </c>
      <c r="CU23" t="s">
        <v>2440</v>
      </c>
      <c r="CV23" t="s">
        <v>2444</v>
      </c>
      <c r="CW23" t="s">
        <v>2433</v>
      </c>
      <c r="CX23" t="s">
        <v>2444</v>
      </c>
      <c r="CY23" t="s">
        <v>2444</v>
      </c>
      <c r="CZ23" t="s">
        <v>2444</v>
      </c>
      <c r="DA23" t="s">
        <v>2444</v>
      </c>
      <c r="DB23" t="s">
        <v>2478</v>
      </c>
      <c r="DC23" t="s">
        <v>2444</v>
      </c>
      <c r="DD23" t="s">
        <v>2433</v>
      </c>
      <c r="DE23" t="s">
        <v>2444</v>
      </c>
      <c r="DF23" t="s">
        <v>2444</v>
      </c>
      <c r="DG23" t="s">
        <v>2444</v>
      </c>
      <c r="DH23" t="s">
        <v>2444</v>
      </c>
      <c r="DI23" t="s">
        <v>2444</v>
      </c>
      <c r="DJ23" t="s">
        <v>2444</v>
      </c>
      <c r="DK23" t="s">
        <v>2433</v>
      </c>
      <c r="DL23" t="s">
        <v>2444</v>
      </c>
      <c r="DM23" t="s">
        <v>2444</v>
      </c>
      <c r="DN23" t="s">
        <v>2444</v>
      </c>
      <c r="DO23" t="s">
        <v>2444</v>
      </c>
      <c r="DP23" t="s">
        <v>2478</v>
      </c>
      <c r="DQ23" t="s">
        <v>2444</v>
      </c>
      <c r="DR23" t="s">
        <v>2444</v>
      </c>
      <c r="DS23" t="s">
        <v>2440</v>
      </c>
      <c r="DT23" t="s">
        <v>2444</v>
      </c>
      <c r="DU23" t="s">
        <v>2444</v>
      </c>
      <c r="DV23" t="s">
        <v>2444</v>
      </c>
      <c r="DW23" t="s">
        <v>2444</v>
      </c>
      <c r="DX23" t="s">
        <v>2444</v>
      </c>
      <c r="DY23" t="s">
        <v>2764</v>
      </c>
      <c r="DZ23" t="s">
        <v>2444</v>
      </c>
      <c r="EA23" t="s">
        <v>2444</v>
      </c>
      <c r="EB23" t="s">
        <v>2444</v>
      </c>
      <c r="EC23" t="s">
        <v>2765</v>
      </c>
      <c r="ED23" t="s">
        <v>2444</v>
      </c>
      <c r="EE23" t="s">
        <v>2444</v>
      </c>
      <c r="EF23" t="s">
        <v>2444</v>
      </c>
      <c r="EG23" t="s">
        <v>2768</v>
      </c>
      <c r="EH23" t="s">
        <v>2444</v>
      </c>
      <c r="EI23" t="s">
        <v>2444</v>
      </c>
      <c r="EJ23" t="s">
        <v>2440</v>
      </c>
      <c r="EK23" t="s">
        <v>2767</v>
      </c>
      <c r="EL23" t="s">
        <v>2444</v>
      </c>
      <c r="EM23" t="s">
        <v>2444</v>
      </c>
      <c r="EN23" t="s">
        <v>2444</v>
      </c>
      <c r="EO23" t="s">
        <v>2444</v>
      </c>
      <c r="EP23" t="s">
        <v>2444</v>
      </c>
      <c r="EQ23" t="s">
        <v>2444</v>
      </c>
      <c r="ER23" t="s">
        <v>2444</v>
      </c>
      <c r="ES23" t="s">
        <v>2444</v>
      </c>
      <c r="ET23" t="s">
        <v>2444</v>
      </c>
      <c r="EU23" t="s">
        <v>2444</v>
      </c>
      <c r="EV23" t="s">
        <v>2444</v>
      </c>
      <c r="EW23" t="s">
        <v>2444</v>
      </c>
      <c r="EX23" t="s">
        <v>2444</v>
      </c>
      <c r="EY23" t="s">
        <v>2444</v>
      </c>
      <c r="EZ23" t="s">
        <v>2444</v>
      </c>
      <c r="FA23" t="s">
        <v>2444</v>
      </c>
      <c r="FB23" t="s">
        <v>2444</v>
      </c>
      <c r="FC23" t="s">
        <v>2444</v>
      </c>
      <c r="FD23" t="s">
        <v>2444</v>
      </c>
      <c r="FE23" t="s">
        <v>2444</v>
      </c>
      <c r="FF23" t="s">
        <v>2444</v>
      </c>
      <c r="FG23" t="s">
        <v>2444</v>
      </c>
      <c r="FH23" t="s">
        <v>2444</v>
      </c>
      <c r="FI23" t="s">
        <v>2444</v>
      </c>
      <c r="FJ23" t="s">
        <v>2444</v>
      </c>
      <c r="FK23" t="s">
        <v>2444</v>
      </c>
      <c r="FL23" t="s">
        <v>2444</v>
      </c>
      <c r="FM23" t="s">
        <v>2433</v>
      </c>
      <c r="FN23" t="s">
        <v>2433</v>
      </c>
      <c r="FO23" t="s">
        <v>2433</v>
      </c>
      <c r="FP23" t="s">
        <v>2444</v>
      </c>
      <c r="FQ23" t="s">
        <v>2444</v>
      </c>
      <c r="FR23" t="s">
        <v>2444</v>
      </c>
      <c r="FS23" t="s">
        <v>2433</v>
      </c>
      <c r="FT23" t="s">
        <v>2433</v>
      </c>
      <c r="FU23">
        <v>7</v>
      </c>
      <c r="FV23" t="s">
        <v>2433</v>
      </c>
      <c r="FW23" t="s">
        <v>2433</v>
      </c>
      <c r="FX23" t="s">
        <v>2444</v>
      </c>
      <c r="FY23" t="s">
        <v>2444</v>
      </c>
      <c r="FZ23" t="s">
        <v>2444</v>
      </c>
      <c r="GA23" t="s">
        <v>2433</v>
      </c>
      <c r="GB23" t="s">
        <v>2433</v>
      </c>
      <c r="GC23" t="s">
        <v>2433</v>
      </c>
      <c r="GD23" t="s">
        <v>2444</v>
      </c>
      <c r="GE23" t="s">
        <v>2433</v>
      </c>
      <c r="GF23" t="s">
        <v>2444</v>
      </c>
      <c r="GG23" t="s">
        <v>2433</v>
      </c>
      <c r="GH23" t="s">
        <v>2433</v>
      </c>
      <c r="GI23" t="s">
        <v>2434</v>
      </c>
      <c r="GJ23" t="s">
        <v>2444</v>
      </c>
      <c r="GK23" t="s">
        <v>2444</v>
      </c>
      <c r="GL23" t="s">
        <v>2444</v>
      </c>
      <c r="GM23" t="s">
        <v>2444</v>
      </c>
      <c r="GN23" t="s">
        <v>2444</v>
      </c>
      <c r="GO23" t="s">
        <v>2444</v>
      </c>
      <c r="GP23" t="s">
        <v>2444</v>
      </c>
      <c r="GQ23" t="s">
        <v>2433</v>
      </c>
      <c r="GR23" t="s">
        <v>2444</v>
      </c>
      <c r="GS23" t="s">
        <v>2444</v>
      </c>
      <c r="GT23" t="s">
        <v>2444</v>
      </c>
      <c r="GU23" t="s">
        <v>2444</v>
      </c>
      <c r="GV23" t="s">
        <v>2444</v>
      </c>
      <c r="GW23" t="s">
        <v>2444</v>
      </c>
      <c r="GX23" t="s">
        <v>2444</v>
      </c>
      <c r="GY23" t="s">
        <v>2444</v>
      </c>
      <c r="GZ23" t="s">
        <v>2444</v>
      </c>
    </row>
    <row r="24" spans="1:208">
      <c r="A24" t="s">
        <v>2769</v>
      </c>
      <c r="B24" t="s">
        <v>2420</v>
      </c>
      <c r="C24" t="s">
        <v>2770</v>
      </c>
      <c r="D24" t="s">
        <v>2422</v>
      </c>
      <c r="E24" t="s">
        <v>2771</v>
      </c>
      <c r="F24" t="s">
        <v>2772</v>
      </c>
      <c r="G24" t="s">
        <v>2773</v>
      </c>
      <c r="H24" t="s">
        <v>2584</v>
      </c>
      <c r="I24" t="s">
        <v>2427</v>
      </c>
      <c r="J24" t="s">
        <v>2471</v>
      </c>
      <c r="K24" t="s">
        <v>2714</v>
      </c>
      <c r="L24" t="s">
        <v>2774</v>
      </c>
      <c r="M24" t="s">
        <v>2643</v>
      </c>
      <c r="N24" t="s">
        <v>2432</v>
      </c>
      <c r="O24" t="s">
        <v>2433</v>
      </c>
      <c r="P24" t="s">
        <v>2434</v>
      </c>
      <c r="Q24" t="s">
        <v>2775</v>
      </c>
      <c r="R24" t="s">
        <v>2457</v>
      </c>
      <c r="S24" t="s">
        <v>2437</v>
      </c>
      <c r="T24" t="s">
        <v>2438</v>
      </c>
      <c r="U24" t="s">
        <v>2438</v>
      </c>
      <c r="V24" t="s">
        <v>2438</v>
      </c>
      <c r="W24" t="s">
        <v>2438</v>
      </c>
      <c r="X24" t="s">
        <v>2437</v>
      </c>
      <c r="Y24" t="s">
        <v>2438</v>
      </c>
      <c r="Z24" t="s">
        <v>2438</v>
      </c>
      <c r="AA24" t="s">
        <v>2438</v>
      </c>
      <c r="AB24" t="s">
        <v>2438</v>
      </c>
      <c r="AC24" t="s">
        <v>2437</v>
      </c>
      <c r="AD24" t="s">
        <v>2438</v>
      </c>
      <c r="AE24" t="s">
        <v>2438</v>
      </c>
      <c r="AF24" t="s">
        <v>2438</v>
      </c>
      <c r="AG24" t="s">
        <v>2438</v>
      </c>
      <c r="AH24" t="s">
        <v>2437</v>
      </c>
      <c r="AI24" t="s">
        <v>2438</v>
      </c>
      <c r="AJ24" t="s">
        <v>2438</v>
      </c>
      <c r="AK24" t="s">
        <v>2438</v>
      </c>
      <c r="AL24" t="s">
        <v>2438</v>
      </c>
      <c r="AM24" t="s">
        <v>2432</v>
      </c>
      <c r="AN24" t="s">
        <v>2434</v>
      </c>
      <c r="AO24" t="s">
        <v>2776</v>
      </c>
      <c r="AP24" t="s">
        <v>2480</v>
      </c>
      <c r="AQ24" t="s">
        <v>2437</v>
      </c>
      <c r="AR24" t="s">
        <v>2438</v>
      </c>
      <c r="AS24" t="s">
        <v>2438</v>
      </c>
      <c r="AT24" t="s">
        <v>2438</v>
      </c>
      <c r="AU24" t="s">
        <v>2437</v>
      </c>
      <c r="AV24" t="s">
        <v>2438</v>
      </c>
      <c r="AW24" t="s">
        <v>2438</v>
      </c>
      <c r="AX24" t="s">
        <v>2438</v>
      </c>
      <c r="AY24" t="s">
        <v>2432</v>
      </c>
      <c r="AZ24" t="s">
        <v>2434</v>
      </c>
      <c r="BA24" t="s">
        <v>2777</v>
      </c>
      <c r="BB24" t="s">
        <v>2554</v>
      </c>
      <c r="BC24" t="s">
        <v>2432</v>
      </c>
      <c r="BD24" t="s">
        <v>2433</v>
      </c>
      <c r="BE24" t="s">
        <v>2778</v>
      </c>
      <c r="BF24" t="s">
        <v>2779</v>
      </c>
      <c r="BG24" t="s">
        <v>2432</v>
      </c>
      <c r="BH24" t="s">
        <v>2433</v>
      </c>
      <c r="BI24" t="s">
        <v>2780</v>
      </c>
      <c r="BJ24" t="s">
        <v>2480</v>
      </c>
      <c r="BK24" t="s">
        <v>2437</v>
      </c>
      <c r="BL24" t="s">
        <v>2438</v>
      </c>
      <c r="BM24" t="s">
        <v>2438</v>
      </c>
      <c r="BN24" t="s">
        <v>2438</v>
      </c>
      <c r="BO24" t="s">
        <v>2432</v>
      </c>
      <c r="BP24" t="s">
        <v>2433</v>
      </c>
      <c r="BQ24" t="s">
        <v>2780</v>
      </c>
      <c r="BR24" t="s">
        <v>2443</v>
      </c>
      <c r="BS24" t="s">
        <v>2437</v>
      </c>
      <c r="BT24" t="s">
        <v>2438</v>
      </c>
      <c r="BU24" t="s">
        <v>2438</v>
      </c>
      <c r="BV24" t="s">
        <v>2438</v>
      </c>
      <c r="BW24" t="s">
        <v>2437</v>
      </c>
      <c r="BX24" t="s">
        <v>2438</v>
      </c>
      <c r="BY24" t="s">
        <v>2438</v>
      </c>
      <c r="BZ24" t="s">
        <v>2438</v>
      </c>
      <c r="CA24" t="s">
        <v>2437</v>
      </c>
      <c r="CB24" t="s">
        <v>2438</v>
      </c>
      <c r="CC24" t="s">
        <v>2438</v>
      </c>
      <c r="CD24" t="s">
        <v>2438</v>
      </c>
      <c r="CE24" t="s">
        <v>2434</v>
      </c>
      <c r="CF24" t="s">
        <v>2434</v>
      </c>
      <c r="CG24" t="s">
        <v>2781</v>
      </c>
      <c r="CH24" t="s">
        <v>2434</v>
      </c>
      <c r="CI24" t="s">
        <v>2434</v>
      </c>
      <c r="CJ24" t="s">
        <v>2434</v>
      </c>
      <c r="CK24" t="s">
        <v>2782</v>
      </c>
      <c r="CL24" t="s">
        <v>2434</v>
      </c>
      <c r="CM24" t="s">
        <v>2434</v>
      </c>
      <c r="CN24" t="s">
        <v>2434</v>
      </c>
      <c r="CO24" t="s">
        <v>2783</v>
      </c>
      <c r="CP24" t="s">
        <v>2434</v>
      </c>
      <c r="CQ24" t="s">
        <v>2434</v>
      </c>
      <c r="CR24" t="s">
        <v>2434</v>
      </c>
      <c r="CS24" t="s">
        <v>2784</v>
      </c>
      <c r="CT24" t="s">
        <v>2434</v>
      </c>
      <c r="CU24" t="s">
        <v>2434</v>
      </c>
      <c r="CV24" t="s">
        <v>2434</v>
      </c>
      <c r="CW24" t="s">
        <v>2434</v>
      </c>
      <c r="CX24" t="s">
        <v>2434</v>
      </c>
      <c r="CY24" t="s">
        <v>2434</v>
      </c>
      <c r="CZ24" t="s">
        <v>2434</v>
      </c>
      <c r="DA24" t="s">
        <v>2434</v>
      </c>
      <c r="DB24" t="s">
        <v>2434</v>
      </c>
      <c r="DC24" t="s">
        <v>2434</v>
      </c>
      <c r="DD24" t="s">
        <v>2434</v>
      </c>
      <c r="DE24" t="s">
        <v>2434</v>
      </c>
      <c r="DF24" t="s">
        <v>2434</v>
      </c>
      <c r="DG24" t="s">
        <v>2434</v>
      </c>
      <c r="DH24" t="s">
        <v>2434</v>
      </c>
      <c r="DI24" t="s">
        <v>2434</v>
      </c>
      <c r="DJ24" t="s">
        <v>2434</v>
      </c>
      <c r="DK24" t="s">
        <v>2434</v>
      </c>
      <c r="DL24" t="s">
        <v>2434</v>
      </c>
      <c r="DM24" t="s">
        <v>2434</v>
      </c>
      <c r="DN24" t="s">
        <v>2434</v>
      </c>
      <c r="DO24" t="s">
        <v>2434</v>
      </c>
      <c r="DP24" t="s">
        <v>2434</v>
      </c>
      <c r="DQ24" t="s">
        <v>2434</v>
      </c>
      <c r="DR24" t="s">
        <v>2434</v>
      </c>
      <c r="DS24" t="s">
        <v>2434</v>
      </c>
      <c r="DT24" t="s">
        <v>2434</v>
      </c>
      <c r="DU24" t="s">
        <v>2434</v>
      </c>
      <c r="DV24" t="s">
        <v>2434</v>
      </c>
      <c r="DW24" t="s">
        <v>2434</v>
      </c>
      <c r="DX24" t="s">
        <v>2434</v>
      </c>
      <c r="DY24" t="s">
        <v>2462</v>
      </c>
      <c r="DZ24" t="s">
        <v>2434</v>
      </c>
      <c r="EA24" t="s">
        <v>2434</v>
      </c>
      <c r="EB24" t="s">
        <v>2434</v>
      </c>
      <c r="EC24" t="s">
        <v>2785</v>
      </c>
      <c r="ED24" t="s">
        <v>2434</v>
      </c>
      <c r="EE24" t="s">
        <v>2434</v>
      </c>
      <c r="EF24" t="s">
        <v>2434</v>
      </c>
      <c r="EG24" t="s">
        <v>2783</v>
      </c>
      <c r="EH24" t="s">
        <v>2434</v>
      </c>
      <c r="EI24" t="s">
        <v>2434</v>
      </c>
      <c r="EJ24" t="s">
        <v>2434</v>
      </c>
      <c r="EK24" t="s">
        <v>2786</v>
      </c>
      <c r="EL24" t="s">
        <v>2434</v>
      </c>
      <c r="EM24" t="s">
        <v>2434</v>
      </c>
      <c r="EN24" t="s">
        <v>2434</v>
      </c>
      <c r="EO24" t="s">
        <v>2434</v>
      </c>
      <c r="EP24" t="s">
        <v>2434</v>
      </c>
      <c r="EQ24" t="s">
        <v>2434</v>
      </c>
      <c r="ER24" t="s">
        <v>2434</v>
      </c>
      <c r="ES24" t="s">
        <v>2434</v>
      </c>
      <c r="ET24" t="s">
        <v>2434</v>
      </c>
      <c r="EU24" t="s">
        <v>2434</v>
      </c>
      <c r="EV24" t="s">
        <v>2434</v>
      </c>
      <c r="EW24" t="s">
        <v>2434</v>
      </c>
      <c r="EX24" t="s">
        <v>2434</v>
      </c>
      <c r="EY24" t="s">
        <v>2434</v>
      </c>
      <c r="EZ24" t="s">
        <v>2434</v>
      </c>
      <c r="FA24" t="s">
        <v>2434</v>
      </c>
      <c r="FB24" t="s">
        <v>2434</v>
      </c>
      <c r="FC24" t="s">
        <v>2434</v>
      </c>
      <c r="FD24" t="s">
        <v>2434</v>
      </c>
      <c r="FE24" t="s">
        <v>2434</v>
      </c>
      <c r="FF24" t="s">
        <v>2434</v>
      </c>
      <c r="FG24" t="s">
        <v>2434</v>
      </c>
      <c r="FH24" t="s">
        <v>2434</v>
      </c>
      <c r="FI24" t="s">
        <v>2434</v>
      </c>
      <c r="FJ24" t="s">
        <v>2434</v>
      </c>
      <c r="FK24" t="s">
        <v>2434</v>
      </c>
      <c r="FL24" t="s">
        <v>2434</v>
      </c>
      <c r="FM24" t="s">
        <v>2434</v>
      </c>
      <c r="FN24" t="s">
        <v>2434</v>
      </c>
      <c r="FO24" t="s">
        <v>2434</v>
      </c>
      <c r="FP24" t="s">
        <v>2434</v>
      </c>
      <c r="FQ24" t="s">
        <v>2434</v>
      </c>
      <c r="FR24" t="s">
        <v>2434</v>
      </c>
      <c r="FS24" t="s">
        <v>2434</v>
      </c>
      <c r="FT24" t="s">
        <v>2434</v>
      </c>
      <c r="FU24">
        <v>5</v>
      </c>
      <c r="FV24" t="s">
        <v>2434</v>
      </c>
      <c r="FW24" t="s">
        <v>2434</v>
      </c>
      <c r="FX24" t="s">
        <v>2434</v>
      </c>
      <c r="FY24" t="s">
        <v>2434</v>
      </c>
      <c r="FZ24" t="s">
        <v>2434</v>
      </c>
      <c r="GA24" t="s">
        <v>2434</v>
      </c>
      <c r="GB24" t="s">
        <v>2434</v>
      </c>
      <c r="GC24" t="s">
        <v>2434</v>
      </c>
      <c r="GD24" t="s">
        <v>2434</v>
      </c>
      <c r="GE24" t="s">
        <v>2434</v>
      </c>
      <c r="GF24" t="s">
        <v>2434</v>
      </c>
      <c r="GG24" t="s">
        <v>2434</v>
      </c>
      <c r="GH24" t="s">
        <v>2434</v>
      </c>
      <c r="GI24" t="s">
        <v>2434</v>
      </c>
      <c r="GJ24" t="s">
        <v>2434</v>
      </c>
      <c r="GK24" t="s">
        <v>2434</v>
      </c>
      <c r="GL24" t="s">
        <v>2434</v>
      </c>
      <c r="GM24" t="s">
        <v>2434</v>
      </c>
      <c r="GN24" t="s">
        <v>2434</v>
      </c>
      <c r="GO24" t="s">
        <v>2434</v>
      </c>
      <c r="GP24" t="s">
        <v>2434</v>
      </c>
      <c r="GQ24" t="s">
        <v>2434</v>
      </c>
      <c r="GR24" t="s">
        <v>2434</v>
      </c>
      <c r="GS24" t="s">
        <v>2434</v>
      </c>
      <c r="GT24" t="s">
        <v>2434</v>
      </c>
      <c r="GU24" t="s">
        <v>2434</v>
      </c>
      <c r="GV24" t="s">
        <v>2434</v>
      </c>
      <c r="GW24" t="s">
        <v>2434</v>
      </c>
      <c r="GX24" t="s">
        <v>2434</v>
      </c>
      <c r="GY24" t="s">
        <v>2434</v>
      </c>
      <c r="GZ24" t="s">
        <v>2434</v>
      </c>
    </row>
    <row r="25" spans="1:208">
      <c r="A25" t="s">
        <v>2787</v>
      </c>
      <c r="B25" t="s">
        <v>2420</v>
      </c>
      <c r="C25" t="s">
        <v>2770</v>
      </c>
      <c r="D25" t="s">
        <v>2422</v>
      </c>
      <c r="E25" t="s">
        <v>2582</v>
      </c>
      <c r="F25" t="s">
        <v>2788</v>
      </c>
      <c r="G25" t="s">
        <v>2773</v>
      </c>
      <c r="H25" t="s">
        <v>2584</v>
      </c>
      <c r="I25" t="s">
        <v>2427</v>
      </c>
      <c r="J25" t="s">
        <v>2471</v>
      </c>
      <c r="K25" t="s">
        <v>2789</v>
      </c>
      <c r="L25" t="s">
        <v>2774</v>
      </c>
      <c r="M25" t="s">
        <v>2643</v>
      </c>
      <c r="N25" t="s">
        <v>2432</v>
      </c>
      <c r="O25" t="s">
        <v>2433</v>
      </c>
      <c r="P25" t="s">
        <v>2434</v>
      </c>
      <c r="Q25" t="s">
        <v>2776</v>
      </c>
      <c r="R25" t="s">
        <v>2534</v>
      </c>
      <c r="S25" t="s">
        <v>2437</v>
      </c>
      <c r="T25" t="s">
        <v>2438</v>
      </c>
      <c r="U25" t="s">
        <v>2438</v>
      </c>
      <c r="V25" t="s">
        <v>2438</v>
      </c>
      <c r="W25" t="s">
        <v>2438</v>
      </c>
      <c r="X25" t="s">
        <v>2437</v>
      </c>
      <c r="Y25" t="s">
        <v>2438</v>
      </c>
      <c r="Z25" t="s">
        <v>2438</v>
      </c>
      <c r="AA25" t="s">
        <v>2438</v>
      </c>
      <c r="AB25" t="s">
        <v>2438</v>
      </c>
      <c r="AC25" t="s">
        <v>2437</v>
      </c>
      <c r="AD25" t="s">
        <v>2438</v>
      </c>
      <c r="AE25" t="s">
        <v>2438</v>
      </c>
      <c r="AF25" t="s">
        <v>2438</v>
      </c>
      <c r="AG25" t="s">
        <v>2438</v>
      </c>
      <c r="AH25" t="s">
        <v>2437</v>
      </c>
      <c r="AI25" t="s">
        <v>2438</v>
      </c>
      <c r="AJ25" t="s">
        <v>2438</v>
      </c>
      <c r="AK25" t="s">
        <v>2438</v>
      </c>
      <c r="AL25" t="s">
        <v>2438</v>
      </c>
      <c r="AM25" t="s">
        <v>2432</v>
      </c>
      <c r="AN25" t="s">
        <v>2434</v>
      </c>
      <c r="AO25" t="s">
        <v>2776</v>
      </c>
      <c r="AP25" t="s">
        <v>2460</v>
      </c>
      <c r="AQ25" t="s">
        <v>2437</v>
      </c>
      <c r="AR25" t="s">
        <v>2438</v>
      </c>
      <c r="AS25" t="s">
        <v>2438</v>
      </c>
      <c r="AT25" t="s">
        <v>2438</v>
      </c>
      <c r="AU25" t="s">
        <v>2437</v>
      </c>
      <c r="AV25" t="s">
        <v>2438</v>
      </c>
      <c r="AW25" t="s">
        <v>2438</v>
      </c>
      <c r="AX25" t="s">
        <v>2438</v>
      </c>
      <c r="AY25" t="s">
        <v>2432</v>
      </c>
      <c r="AZ25" t="s">
        <v>2433</v>
      </c>
      <c r="BA25" t="s">
        <v>2780</v>
      </c>
      <c r="BB25" t="s">
        <v>2458</v>
      </c>
      <c r="BC25" t="s">
        <v>2437</v>
      </c>
      <c r="BD25" t="s">
        <v>2438</v>
      </c>
      <c r="BE25" t="s">
        <v>2438</v>
      </c>
      <c r="BF25" t="s">
        <v>2438</v>
      </c>
      <c r="BG25" t="s">
        <v>2432</v>
      </c>
      <c r="BH25" t="s">
        <v>2433</v>
      </c>
      <c r="BI25" t="s">
        <v>2780</v>
      </c>
      <c r="BJ25" t="s">
        <v>2460</v>
      </c>
      <c r="BK25" t="s">
        <v>2437</v>
      </c>
      <c r="BL25" t="s">
        <v>2438</v>
      </c>
      <c r="BM25" t="s">
        <v>2438</v>
      </c>
      <c r="BN25" t="s">
        <v>2438</v>
      </c>
      <c r="BO25" t="s">
        <v>2432</v>
      </c>
      <c r="BP25" t="s">
        <v>2433</v>
      </c>
      <c r="BQ25" t="s">
        <v>2780</v>
      </c>
      <c r="BR25" t="s">
        <v>2443</v>
      </c>
      <c r="BS25" t="s">
        <v>2437</v>
      </c>
      <c r="BT25" t="s">
        <v>2438</v>
      </c>
      <c r="BU25" t="s">
        <v>2438</v>
      </c>
      <c r="BV25" t="s">
        <v>2438</v>
      </c>
      <c r="BW25" t="s">
        <v>2437</v>
      </c>
      <c r="BX25" t="s">
        <v>2438</v>
      </c>
      <c r="BY25" t="s">
        <v>2438</v>
      </c>
      <c r="BZ25" t="s">
        <v>2438</v>
      </c>
      <c r="CA25" t="s">
        <v>2437</v>
      </c>
      <c r="CB25" t="s">
        <v>2438</v>
      </c>
      <c r="CC25" t="s">
        <v>2438</v>
      </c>
      <c r="CD25" t="s">
        <v>2438</v>
      </c>
      <c r="CE25" t="s">
        <v>2434</v>
      </c>
      <c r="CF25" t="s">
        <v>2434</v>
      </c>
      <c r="CG25" t="s">
        <v>2790</v>
      </c>
      <c r="CH25" t="s">
        <v>2434</v>
      </c>
      <c r="CI25" t="s">
        <v>2434</v>
      </c>
      <c r="CJ25" t="s">
        <v>2434</v>
      </c>
      <c r="CK25" t="s">
        <v>2500</v>
      </c>
      <c r="CL25" t="s">
        <v>2434</v>
      </c>
      <c r="CM25" t="s">
        <v>2434</v>
      </c>
      <c r="CN25" t="s">
        <v>2434</v>
      </c>
      <c r="CO25" t="s">
        <v>2783</v>
      </c>
      <c r="CP25" t="s">
        <v>2434</v>
      </c>
      <c r="CQ25" t="s">
        <v>2434</v>
      </c>
      <c r="CR25" t="s">
        <v>2434</v>
      </c>
      <c r="CS25" t="s">
        <v>2500</v>
      </c>
      <c r="CT25" t="s">
        <v>2434</v>
      </c>
      <c r="CU25" t="s">
        <v>2434</v>
      </c>
      <c r="CV25" t="s">
        <v>2434</v>
      </c>
      <c r="CW25" t="s">
        <v>2434</v>
      </c>
      <c r="CX25" t="s">
        <v>2434</v>
      </c>
      <c r="CY25" t="s">
        <v>2434</v>
      </c>
      <c r="CZ25" t="s">
        <v>2434</v>
      </c>
      <c r="DA25" t="s">
        <v>2434</v>
      </c>
      <c r="DB25" t="s">
        <v>2434</v>
      </c>
      <c r="DC25" t="s">
        <v>2434</v>
      </c>
      <c r="DD25" t="s">
        <v>2434</v>
      </c>
      <c r="DE25" t="s">
        <v>2434</v>
      </c>
      <c r="DF25" t="s">
        <v>2434</v>
      </c>
      <c r="DG25" t="s">
        <v>2434</v>
      </c>
      <c r="DH25" t="s">
        <v>2434</v>
      </c>
      <c r="DI25" t="s">
        <v>2434</v>
      </c>
      <c r="DJ25" t="s">
        <v>2434</v>
      </c>
      <c r="DK25" t="s">
        <v>2434</v>
      </c>
      <c r="DL25" t="s">
        <v>2434</v>
      </c>
      <c r="DM25" t="s">
        <v>2434</v>
      </c>
      <c r="DN25" t="s">
        <v>2434</v>
      </c>
      <c r="DO25" t="s">
        <v>2434</v>
      </c>
      <c r="DP25" t="s">
        <v>2434</v>
      </c>
      <c r="DQ25" t="s">
        <v>2434</v>
      </c>
      <c r="DR25" t="s">
        <v>2434</v>
      </c>
      <c r="DS25" t="s">
        <v>2434</v>
      </c>
      <c r="DT25" t="s">
        <v>2434</v>
      </c>
      <c r="DU25" t="s">
        <v>2434</v>
      </c>
      <c r="DV25" t="s">
        <v>2434</v>
      </c>
      <c r="DW25" t="s">
        <v>2434</v>
      </c>
      <c r="DX25" t="s">
        <v>2434</v>
      </c>
      <c r="DY25" t="s">
        <v>2790</v>
      </c>
      <c r="DZ25" t="s">
        <v>2434</v>
      </c>
      <c r="EA25" t="s">
        <v>2434</v>
      </c>
      <c r="EB25" t="s">
        <v>2434</v>
      </c>
      <c r="EC25" t="s">
        <v>2500</v>
      </c>
      <c r="ED25" t="s">
        <v>2434</v>
      </c>
      <c r="EE25" t="s">
        <v>2434</v>
      </c>
      <c r="EF25" t="s">
        <v>2434</v>
      </c>
      <c r="EG25" t="s">
        <v>2783</v>
      </c>
      <c r="EH25" t="s">
        <v>2434</v>
      </c>
      <c r="EI25" t="s">
        <v>2434</v>
      </c>
      <c r="EJ25" t="s">
        <v>2434</v>
      </c>
      <c r="EK25" t="s">
        <v>2791</v>
      </c>
      <c r="EL25" t="s">
        <v>2434</v>
      </c>
      <c r="EM25" t="s">
        <v>2434</v>
      </c>
      <c r="EN25" t="s">
        <v>2434</v>
      </c>
      <c r="EO25" t="s">
        <v>2434</v>
      </c>
      <c r="EP25" t="s">
        <v>2434</v>
      </c>
      <c r="EQ25" t="s">
        <v>2434</v>
      </c>
      <c r="ER25" t="s">
        <v>2434</v>
      </c>
      <c r="ES25" t="s">
        <v>2434</v>
      </c>
      <c r="ET25" t="s">
        <v>2434</v>
      </c>
      <c r="EU25" t="s">
        <v>2434</v>
      </c>
      <c r="EV25" t="s">
        <v>2434</v>
      </c>
      <c r="EW25" t="s">
        <v>2434</v>
      </c>
      <c r="EX25" t="s">
        <v>2434</v>
      </c>
      <c r="EY25" t="s">
        <v>2434</v>
      </c>
      <c r="EZ25" t="s">
        <v>2434</v>
      </c>
      <c r="FA25" t="s">
        <v>2434</v>
      </c>
      <c r="FB25" t="s">
        <v>2434</v>
      </c>
      <c r="FC25" t="s">
        <v>2434</v>
      </c>
      <c r="FD25" t="s">
        <v>2434</v>
      </c>
      <c r="FE25" t="s">
        <v>2434</v>
      </c>
      <c r="FF25" t="s">
        <v>2434</v>
      </c>
      <c r="FG25" t="s">
        <v>2434</v>
      </c>
      <c r="FH25" t="s">
        <v>2434</v>
      </c>
      <c r="FI25" t="s">
        <v>2434</v>
      </c>
      <c r="FJ25" t="s">
        <v>2434</v>
      </c>
      <c r="FK25" t="s">
        <v>2434</v>
      </c>
      <c r="FL25" t="s">
        <v>2434</v>
      </c>
      <c r="FM25" t="s">
        <v>2434</v>
      </c>
      <c r="FN25" t="s">
        <v>2434</v>
      </c>
      <c r="FO25" t="s">
        <v>2434</v>
      </c>
      <c r="FP25" t="s">
        <v>2434</v>
      </c>
      <c r="FQ25" t="s">
        <v>2434</v>
      </c>
      <c r="FR25" t="s">
        <v>2434</v>
      </c>
      <c r="FS25" t="s">
        <v>2434</v>
      </c>
      <c r="FT25" t="s">
        <v>2434</v>
      </c>
      <c r="FU25">
        <v>5</v>
      </c>
      <c r="FV25" t="s">
        <v>2434</v>
      </c>
      <c r="FW25" t="s">
        <v>2434</v>
      </c>
      <c r="FX25" t="s">
        <v>2434</v>
      </c>
      <c r="FY25" t="s">
        <v>2434</v>
      </c>
      <c r="FZ25" t="s">
        <v>2434</v>
      </c>
      <c r="GA25" t="s">
        <v>2434</v>
      </c>
      <c r="GB25" t="s">
        <v>2434</v>
      </c>
      <c r="GC25" t="s">
        <v>2434</v>
      </c>
      <c r="GD25" t="s">
        <v>2434</v>
      </c>
      <c r="GE25" t="s">
        <v>2434</v>
      </c>
      <c r="GF25" t="s">
        <v>2434</v>
      </c>
      <c r="GG25" t="s">
        <v>2434</v>
      </c>
      <c r="GH25" t="s">
        <v>2434</v>
      </c>
      <c r="GI25" t="s">
        <v>2434</v>
      </c>
      <c r="GJ25" t="s">
        <v>2434</v>
      </c>
      <c r="GK25" t="s">
        <v>2434</v>
      </c>
      <c r="GL25" t="s">
        <v>2434</v>
      </c>
      <c r="GM25" t="s">
        <v>2434</v>
      </c>
      <c r="GN25" t="s">
        <v>2434</v>
      </c>
      <c r="GO25" t="s">
        <v>2434</v>
      </c>
      <c r="GP25" t="s">
        <v>2434</v>
      </c>
      <c r="GQ25" t="s">
        <v>2434</v>
      </c>
      <c r="GR25" t="s">
        <v>2434</v>
      </c>
      <c r="GS25" t="s">
        <v>2434</v>
      </c>
      <c r="GT25" t="s">
        <v>2434</v>
      </c>
      <c r="GU25" t="s">
        <v>2434</v>
      </c>
      <c r="GV25" t="s">
        <v>2434</v>
      </c>
      <c r="GW25" t="s">
        <v>2434</v>
      </c>
      <c r="GX25" t="s">
        <v>2434</v>
      </c>
      <c r="GY25" t="s">
        <v>2434</v>
      </c>
      <c r="GZ25" t="s">
        <v>2434</v>
      </c>
    </row>
    <row r="26" spans="1:208">
      <c r="A26" t="s">
        <v>2792</v>
      </c>
      <c r="B26" t="s">
        <v>2420</v>
      </c>
      <c r="C26" t="s">
        <v>2770</v>
      </c>
      <c r="D26" t="s">
        <v>2422</v>
      </c>
      <c r="E26" t="s">
        <v>2771</v>
      </c>
      <c r="F26" t="s">
        <v>2788</v>
      </c>
      <c r="G26" t="s">
        <v>2773</v>
      </c>
      <c r="H26" t="s">
        <v>2584</v>
      </c>
      <c r="I26" t="s">
        <v>2427</v>
      </c>
      <c r="J26" t="s">
        <v>2471</v>
      </c>
      <c r="K26" t="s">
        <v>2789</v>
      </c>
      <c r="L26" t="s">
        <v>2774</v>
      </c>
      <c r="M26" t="s">
        <v>2643</v>
      </c>
      <c r="N26" t="s">
        <v>2432</v>
      </c>
      <c r="O26" t="s">
        <v>2433</v>
      </c>
      <c r="P26" t="s">
        <v>2434</v>
      </c>
      <c r="Q26" t="s">
        <v>2776</v>
      </c>
      <c r="R26" t="s">
        <v>2534</v>
      </c>
      <c r="S26" t="s">
        <v>2437</v>
      </c>
      <c r="T26" t="s">
        <v>2438</v>
      </c>
      <c r="U26" t="s">
        <v>2438</v>
      </c>
      <c r="V26" t="s">
        <v>2438</v>
      </c>
      <c r="W26" t="s">
        <v>2438</v>
      </c>
      <c r="X26" t="s">
        <v>2437</v>
      </c>
      <c r="Y26" t="s">
        <v>2438</v>
      </c>
      <c r="Z26" t="s">
        <v>2438</v>
      </c>
      <c r="AA26" t="s">
        <v>2438</v>
      </c>
      <c r="AB26" t="s">
        <v>2438</v>
      </c>
      <c r="AC26" t="s">
        <v>2437</v>
      </c>
      <c r="AD26" t="s">
        <v>2438</v>
      </c>
      <c r="AE26" t="s">
        <v>2438</v>
      </c>
      <c r="AF26" t="s">
        <v>2438</v>
      </c>
      <c r="AG26" t="s">
        <v>2438</v>
      </c>
      <c r="AH26" t="s">
        <v>2437</v>
      </c>
      <c r="AI26" t="s">
        <v>2438</v>
      </c>
      <c r="AJ26" t="s">
        <v>2438</v>
      </c>
      <c r="AK26" t="s">
        <v>2438</v>
      </c>
      <c r="AL26" t="s">
        <v>2438</v>
      </c>
      <c r="AM26" t="s">
        <v>2432</v>
      </c>
      <c r="AN26" t="s">
        <v>2434</v>
      </c>
      <c r="AO26" t="s">
        <v>2776</v>
      </c>
      <c r="AP26" t="s">
        <v>2480</v>
      </c>
      <c r="AQ26" t="s">
        <v>2437</v>
      </c>
      <c r="AR26" t="s">
        <v>2438</v>
      </c>
      <c r="AS26" t="s">
        <v>2438</v>
      </c>
      <c r="AT26" t="s">
        <v>2438</v>
      </c>
      <c r="AU26" t="s">
        <v>2437</v>
      </c>
      <c r="AV26" t="s">
        <v>2438</v>
      </c>
      <c r="AW26" t="s">
        <v>2438</v>
      </c>
      <c r="AX26" t="s">
        <v>2438</v>
      </c>
      <c r="AY26" t="s">
        <v>2432</v>
      </c>
      <c r="AZ26" t="s">
        <v>2434</v>
      </c>
      <c r="BA26" t="s">
        <v>2776</v>
      </c>
      <c r="BB26" t="s">
        <v>2458</v>
      </c>
      <c r="BC26" t="s">
        <v>2437</v>
      </c>
      <c r="BD26" t="s">
        <v>2438</v>
      </c>
      <c r="BE26" t="s">
        <v>2438</v>
      </c>
      <c r="BF26" t="s">
        <v>2438</v>
      </c>
      <c r="BG26" t="s">
        <v>2432</v>
      </c>
      <c r="BH26" t="s">
        <v>2434</v>
      </c>
      <c r="BI26" t="s">
        <v>2776</v>
      </c>
      <c r="BJ26" t="s">
        <v>2460</v>
      </c>
      <c r="BK26" t="s">
        <v>2437</v>
      </c>
      <c r="BL26" t="s">
        <v>2438</v>
      </c>
      <c r="BM26" t="s">
        <v>2438</v>
      </c>
      <c r="BN26" t="s">
        <v>2438</v>
      </c>
      <c r="BO26" t="s">
        <v>2432</v>
      </c>
      <c r="BP26" t="s">
        <v>2433</v>
      </c>
      <c r="BQ26" t="s">
        <v>2780</v>
      </c>
      <c r="BR26" t="s">
        <v>2443</v>
      </c>
      <c r="BS26" t="s">
        <v>2437</v>
      </c>
      <c r="BT26" t="s">
        <v>2438</v>
      </c>
      <c r="BU26" t="s">
        <v>2438</v>
      </c>
      <c r="BV26" t="s">
        <v>2438</v>
      </c>
      <c r="BW26" t="s">
        <v>2437</v>
      </c>
      <c r="BX26" t="s">
        <v>2438</v>
      </c>
      <c r="BY26" t="s">
        <v>2438</v>
      </c>
      <c r="BZ26" t="s">
        <v>2438</v>
      </c>
      <c r="CA26" t="s">
        <v>2437</v>
      </c>
      <c r="CB26" t="s">
        <v>2438</v>
      </c>
      <c r="CC26" t="s">
        <v>2438</v>
      </c>
      <c r="CD26" t="s">
        <v>2438</v>
      </c>
      <c r="CE26" t="s">
        <v>2434</v>
      </c>
      <c r="CF26" t="s">
        <v>2434</v>
      </c>
      <c r="CG26" t="s">
        <v>2790</v>
      </c>
      <c r="CH26" t="s">
        <v>2434</v>
      </c>
      <c r="CI26" t="s">
        <v>2434</v>
      </c>
      <c r="CJ26" t="s">
        <v>2434</v>
      </c>
      <c r="CK26" t="s">
        <v>2500</v>
      </c>
      <c r="CL26" t="s">
        <v>2434</v>
      </c>
      <c r="CM26" t="s">
        <v>2434</v>
      </c>
      <c r="CN26" t="s">
        <v>2434</v>
      </c>
      <c r="CO26" t="s">
        <v>2783</v>
      </c>
      <c r="CP26" t="s">
        <v>2434</v>
      </c>
      <c r="CQ26" t="s">
        <v>2434</v>
      </c>
      <c r="CR26" t="s">
        <v>2434</v>
      </c>
      <c r="CS26" t="s">
        <v>2500</v>
      </c>
      <c r="CT26" t="s">
        <v>2434</v>
      </c>
      <c r="CU26" t="s">
        <v>2434</v>
      </c>
      <c r="CV26" t="s">
        <v>2434</v>
      </c>
      <c r="CW26" t="s">
        <v>2434</v>
      </c>
      <c r="CX26" t="s">
        <v>2434</v>
      </c>
      <c r="CY26" t="s">
        <v>2434</v>
      </c>
      <c r="CZ26" t="s">
        <v>2434</v>
      </c>
      <c r="DA26" t="s">
        <v>2434</v>
      </c>
      <c r="DB26" t="s">
        <v>2434</v>
      </c>
      <c r="DC26" t="s">
        <v>2434</v>
      </c>
      <c r="DD26" t="s">
        <v>2434</v>
      </c>
      <c r="DE26" t="s">
        <v>2434</v>
      </c>
      <c r="DF26" t="s">
        <v>2434</v>
      </c>
      <c r="DG26" t="s">
        <v>2434</v>
      </c>
      <c r="DH26" t="s">
        <v>2434</v>
      </c>
      <c r="DI26" t="s">
        <v>2434</v>
      </c>
      <c r="DJ26" t="s">
        <v>2434</v>
      </c>
      <c r="DK26" t="s">
        <v>2434</v>
      </c>
      <c r="DL26" t="s">
        <v>2434</v>
      </c>
      <c r="DM26" t="s">
        <v>2434</v>
      </c>
      <c r="DN26" t="s">
        <v>2434</v>
      </c>
      <c r="DO26" t="s">
        <v>2434</v>
      </c>
      <c r="DP26" t="s">
        <v>2434</v>
      </c>
      <c r="DQ26" t="s">
        <v>2434</v>
      </c>
      <c r="DR26" t="s">
        <v>2434</v>
      </c>
      <c r="DS26" t="s">
        <v>2434</v>
      </c>
      <c r="DT26" t="s">
        <v>2434</v>
      </c>
      <c r="DU26" t="s">
        <v>2434</v>
      </c>
      <c r="DV26" t="s">
        <v>2434</v>
      </c>
      <c r="DW26" t="s">
        <v>2434</v>
      </c>
      <c r="DX26" t="s">
        <v>2434</v>
      </c>
      <c r="DY26" t="s">
        <v>2793</v>
      </c>
      <c r="DZ26" t="s">
        <v>2434</v>
      </c>
      <c r="EA26" t="s">
        <v>2434</v>
      </c>
      <c r="EB26" t="s">
        <v>2434</v>
      </c>
      <c r="EC26" t="s">
        <v>2500</v>
      </c>
      <c r="ED26" t="s">
        <v>2434</v>
      </c>
      <c r="EE26" t="s">
        <v>2434</v>
      </c>
      <c r="EF26" t="s">
        <v>2434</v>
      </c>
      <c r="EG26" t="s">
        <v>2783</v>
      </c>
      <c r="EH26" t="s">
        <v>2434</v>
      </c>
      <c r="EI26" t="s">
        <v>2434</v>
      </c>
      <c r="EJ26" t="s">
        <v>2434</v>
      </c>
      <c r="EK26" t="s">
        <v>2500</v>
      </c>
      <c r="EL26" t="s">
        <v>2434</v>
      </c>
      <c r="EM26" t="s">
        <v>2434</v>
      </c>
      <c r="EN26" t="s">
        <v>2434</v>
      </c>
      <c r="EO26" t="s">
        <v>2434</v>
      </c>
      <c r="EP26" t="s">
        <v>2434</v>
      </c>
      <c r="EQ26" t="s">
        <v>2434</v>
      </c>
      <c r="ER26" t="s">
        <v>2434</v>
      </c>
      <c r="ES26" t="s">
        <v>2434</v>
      </c>
      <c r="ET26" t="s">
        <v>2434</v>
      </c>
      <c r="EU26" t="s">
        <v>2434</v>
      </c>
      <c r="EV26" t="s">
        <v>2434</v>
      </c>
      <c r="EW26" t="s">
        <v>2434</v>
      </c>
      <c r="EX26" t="s">
        <v>2434</v>
      </c>
      <c r="EY26" t="s">
        <v>2434</v>
      </c>
      <c r="EZ26" t="s">
        <v>2434</v>
      </c>
      <c r="FA26" t="s">
        <v>2434</v>
      </c>
      <c r="FB26" t="s">
        <v>2434</v>
      </c>
      <c r="FC26" t="s">
        <v>2434</v>
      </c>
      <c r="FD26" t="s">
        <v>2434</v>
      </c>
      <c r="FE26" t="s">
        <v>2434</v>
      </c>
      <c r="FF26" t="s">
        <v>2434</v>
      </c>
      <c r="FG26" t="s">
        <v>2434</v>
      </c>
      <c r="FH26" t="s">
        <v>2434</v>
      </c>
      <c r="FI26" t="s">
        <v>2434</v>
      </c>
      <c r="FJ26" t="s">
        <v>2434</v>
      </c>
      <c r="FK26" t="s">
        <v>2434</v>
      </c>
      <c r="FL26" t="s">
        <v>2434</v>
      </c>
      <c r="FM26" t="s">
        <v>2434</v>
      </c>
      <c r="FN26" t="s">
        <v>2434</v>
      </c>
      <c r="FO26" t="s">
        <v>2434</v>
      </c>
      <c r="FP26" t="s">
        <v>2434</v>
      </c>
      <c r="FQ26" t="s">
        <v>2434</v>
      </c>
      <c r="FR26" t="s">
        <v>2434</v>
      </c>
      <c r="FS26" t="s">
        <v>2434</v>
      </c>
      <c r="FT26" t="s">
        <v>2434</v>
      </c>
      <c r="FU26">
        <v>5</v>
      </c>
      <c r="FV26" t="s">
        <v>2434</v>
      </c>
      <c r="FW26" t="s">
        <v>2434</v>
      </c>
      <c r="FX26" t="s">
        <v>2434</v>
      </c>
      <c r="FY26" t="s">
        <v>2434</v>
      </c>
      <c r="FZ26" t="s">
        <v>2434</v>
      </c>
      <c r="GA26" t="s">
        <v>2434</v>
      </c>
      <c r="GB26" t="s">
        <v>2434</v>
      </c>
      <c r="GC26" t="s">
        <v>2434</v>
      </c>
      <c r="GD26" t="s">
        <v>2434</v>
      </c>
      <c r="GE26" t="s">
        <v>2434</v>
      </c>
      <c r="GF26" t="s">
        <v>2434</v>
      </c>
      <c r="GG26" t="s">
        <v>2434</v>
      </c>
      <c r="GH26" t="s">
        <v>2434</v>
      </c>
      <c r="GI26" t="s">
        <v>2434</v>
      </c>
      <c r="GJ26" t="s">
        <v>2434</v>
      </c>
      <c r="GK26" t="s">
        <v>2434</v>
      </c>
      <c r="GL26" t="s">
        <v>2434</v>
      </c>
      <c r="GM26" t="s">
        <v>2434</v>
      </c>
      <c r="GN26" t="s">
        <v>2434</v>
      </c>
      <c r="GO26" t="s">
        <v>2434</v>
      </c>
      <c r="GP26" t="s">
        <v>2434</v>
      </c>
      <c r="GQ26" t="s">
        <v>2434</v>
      </c>
      <c r="GR26" t="s">
        <v>2434</v>
      </c>
      <c r="GS26" t="s">
        <v>2434</v>
      </c>
      <c r="GT26" t="s">
        <v>2434</v>
      </c>
      <c r="GU26" t="s">
        <v>2434</v>
      </c>
      <c r="GV26" t="s">
        <v>2434</v>
      </c>
      <c r="GW26" t="s">
        <v>2434</v>
      </c>
      <c r="GX26" t="s">
        <v>2434</v>
      </c>
      <c r="GY26" t="s">
        <v>2434</v>
      </c>
      <c r="GZ26" t="s">
        <v>2434</v>
      </c>
    </row>
    <row r="27" spans="1:208">
      <c r="A27" t="s">
        <v>2794</v>
      </c>
      <c r="B27" t="s">
        <v>2420</v>
      </c>
      <c r="C27" t="s">
        <v>2795</v>
      </c>
      <c r="D27" t="s">
        <v>2422</v>
      </c>
      <c r="E27" t="s">
        <v>2796</v>
      </c>
      <c r="F27" t="s">
        <v>2797</v>
      </c>
      <c r="G27" t="s">
        <v>2435</v>
      </c>
      <c r="H27" t="s">
        <v>2584</v>
      </c>
      <c r="I27" t="s">
        <v>2456</v>
      </c>
      <c r="J27" t="s">
        <v>2428</v>
      </c>
      <c r="K27" t="s">
        <v>2798</v>
      </c>
      <c r="L27" t="s">
        <v>2628</v>
      </c>
      <c r="M27" t="s">
        <v>2799</v>
      </c>
      <c r="N27" t="s">
        <v>2432</v>
      </c>
      <c r="O27" t="s">
        <v>2433</v>
      </c>
      <c r="P27" t="s">
        <v>2442</v>
      </c>
      <c r="Q27" t="s">
        <v>2800</v>
      </c>
      <c r="R27" t="s">
        <v>2515</v>
      </c>
      <c r="S27" t="s">
        <v>2437</v>
      </c>
      <c r="T27" t="s">
        <v>2438</v>
      </c>
      <c r="U27" t="s">
        <v>2438</v>
      </c>
      <c r="V27" t="s">
        <v>2438</v>
      </c>
      <c r="W27" t="s">
        <v>2438</v>
      </c>
      <c r="X27" t="s">
        <v>2437</v>
      </c>
      <c r="Y27" t="s">
        <v>2438</v>
      </c>
      <c r="Z27" t="s">
        <v>2438</v>
      </c>
      <c r="AA27" t="s">
        <v>2438</v>
      </c>
      <c r="AB27" t="s">
        <v>2438</v>
      </c>
      <c r="AC27" t="s">
        <v>2437</v>
      </c>
      <c r="AD27" t="s">
        <v>2438</v>
      </c>
      <c r="AE27" t="s">
        <v>2438</v>
      </c>
      <c r="AF27" t="s">
        <v>2438</v>
      </c>
      <c r="AG27" t="s">
        <v>2438</v>
      </c>
      <c r="AH27" t="s">
        <v>2437</v>
      </c>
      <c r="AI27" t="s">
        <v>2438</v>
      </c>
      <c r="AJ27" t="s">
        <v>2438</v>
      </c>
      <c r="AK27" t="s">
        <v>2438</v>
      </c>
      <c r="AL27" t="s">
        <v>2438</v>
      </c>
      <c r="AM27" t="s">
        <v>2432</v>
      </c>
      <c r="AN27" t="s">
        <v>2485</v>
      </c>
      <c r="AO27" t="s">
        <v>2801</v>
      </c>
      <c r="AP27" t="s">
        <v>2518</v>
      </c>
      <c r="AQ27" t="s">
        <v>2432</v>
      </c>
      <c r="AR27" t="s">
        <v>2434</v>
      </c>
      <c r="AS27" t="s">
        <v>2474</v>
      </c>
      <c r="AT27" t="s">
        <v>2518</v>
      </c>
      <c r="AU27" t="s">
        <v>2432</v>
      </c>
      <c r="AV27" t="s">
        <v>2434</v>
      </c>
      <c r="AW27" t="s">
        <v>2644</v>
      </c>
      <c r="AX27" t="s">
        <v>2518</v>
      </c>
      <c r="AY27" t="s">
        <v>2432</v>
      </c>
      <c r="AZ27" t="s">
        <v>2441</v>
      </c>
      <c r="BA27" t="s">
        <v>2644</v>
      </c>
      <c r="BB27" t="s">
        <v>2518</v>
      </c>
      <c r="BC27" t="s">
        <v>2432</v>
      </c>
      <c r="BD27" t="s">
        <v>2442</v>
      </c>
      <c r="BE27" t="s">
        <v>2646</v>
      </c>
      <c r="BF27" t="s">
        <v>2704</v>
      </c>
      <c r="BG27" t="s">
        <v>2437</v>
      </c>
      <c r="BH27" t="s">
        <v>2438</v>
      </c>
      <c r="BI27" t="s">
        <v>2438</v>
      </c>
      <c r="BJ27" t="s">
        <v>2438</v>
      </c>
      <c r="BK27" t="s">
        <v>2437</v>
      </c>
      <c r="BL27" t="s">
        <v>2438</v>
      </c>
      <c r="BM27" t="s">
        <v>2438</v>
      </c>
      <c r="BN27" t="s">
        <v>2438</v>
      </c>
      <c r="BO27" t="s">
        <v>2437</v>
      </c>
      <c r="BP27" t="s">
        <v>2438</v>
      </c>
      <c r="BQ27" t="s">
        <v>2438</v>
      </c>
      <c r="BR27" t="s">
        <v>2438</v>
      </c>
      <c r="BS27" t="s">
        <v>2437</v>
      </c>
      <c r="BT27" t="s">
        <v>2438</v>
      </c>
      <c r="BU27" t="s">
        <v>2438</v>
      </c>
      <c r="BV27" t="s">
        <v>2438</v>
      </c>
      <c r="BW27" t="s">
        <v>2437</v>
      </c>
      <c r="BX27" t="s">
        <v>2438</v>
      </c>
      <c r="BY27" t="s">
        <v>2438</v>
      </c>
      <c r="BZ27" t="s">
        <v>2438</v>
      </c>
      <c r="CA27" t="s">
        <v>2437</v>
      </c>
      <c r="CB27" t="s">
        <v>2438</v>
      </c>
      <c r="CC27" t="s">
        <v>2438</v>
      </c>
      <c r="CD27" t="s">
        <v>2438</v>
      </c>
      <c r="CE27" t="s">
        <v>2444</v>
      </c>
      <c r="CF27" t="s">
        <v>2485</v>
      </c>
      <c r="CG27" t="s">
        <v>2802</v>
      </c>
      <c r="CH27" t="s">
        <v>2444</v>
      </c>
      <c r="CI27" t="s">
        <v>2485</v>
      </c>
      <c r="CJ27" t="s">
        <v>2485</v>
      </c>
      <c r="CK27" t="s">
        <v>2803</v>
      </c>
      <c r="CL27" t="s">
        <v>2485</v>
      </c>
      <c r="CM27" t="s">
        <v>2485</v>
      </c>
      <c r="CN27" t="s">
        <v>2485</v>
      </c>
      <c r="CO27" t="s">
        <v>2804</v>
      </c>
      <c r="CP27" t="s">
        <v>2485</v>
      </c>
      <c r="CQ27" t="s">
        <v>2485</v>
      </c>
      <c r="CR27" t="s">
        <v>2485</v>
      </c>
      <c r="CS27" t="s">
        <v>2805</v>
      </c>
      <c r="CT27" t="s">
        <v>2485</v>
      </c>
      <c r="CU27" t="s">
        <v>2485</v>
      </c>
      <c r="CV27" t="s">
        <v>2485</v>
      </c>
      <c r="CW27" t="s">
        <v>2444</v>
      </c>
      <c r="CX27" t="s">
        <v>2485</v>
      </c>
      <c r="CY27" t="s">
        <v>2444</v>
      </c>
      <c r="CZ27" t="s">
        <v>2444</v>
      </c>
      <c r="DA27" t="s">
        <v>2485</v>
      </c>
      <c r="DB27" t="s">
        <v>2485</v>
      </c>
      <c r="DC27" t="s">
        <v>2444</v>
      </c>
      <c r="DD27" t="s">
        <v>2444</v>
      </c>
      <c r="DE27" t="s">
        <v>2444</v>
      </c>
      <c r="DF27" t="s">
        <v>2485</v>
      </c>
      <c r="DG27" t="s">
        <v>2444</v>
      </c>
      <c r="DH27" t="s">
        <v>2485</v>
      </c>
      <c r="DI27" t="s">
        <v>2485</v>
      </c>
      <c r="DJ27" t="s">
        <v>2485</v>
      </c>
      <c r="DK27" t="s">
        <v>2444</v>
      </c>
      <c r="DL27" t="s">
        <v>2485</v>
      </c>
      <c r="DM27" t="s">
        <v>2485</v>
      </c>
      <c r="DN27" t="s">
        <v>2444</v>
      </c>
      <c r="DO27" t="s">
        <v>2444</v>
      </c>
      <c r="DP27" t="s">
        <v>2485</v>
      </c>
      <c r="DQ27" t="s">
        <v>2444</v>
      </c>
      <c r="DR27" t="s">
        <v>2485</v>
      </c>
      <c r="DS27" t="s">
        <v>2485</v>
      </c>
      <c r="DT27" t="s">
        <v>2485</v>
      </c>
      <c r="DU27" t="s">
        <v>2444</v>
      </c>
      <c r="DV27" t="s">
        <v>2485</v>
      </c>
      <c r="DW27" t="s">
        <v>2444</v>
      </c>
      <c r="DX27" t="s">
        <v>2485</v>
      </c>
      <c r="DY27" t="s">
        <v>2806</v>
      </c>
      <c r="DZ27" t="s">
        <v>2485</v>
      </c>
      <c r="EA27" t="s">
        <v>2485</v>
      </c>
      <c r="EB27" t="s">
        <v>2485</v>
      </c>
      <c r="EC27" t="s">
        <v>2806</v>
      </c>
      <c r="ED27" t="s">
        <v>2485</v>
      </c>
      <c r="EE27" t="s">
        <v>2444</v>
      </c>
      <c r="EF27" t="s">
        <v>2444</v>
      </c>
      <c r="EG27" t="s">
        <v>2806</v>
      </c>
      <c r="EH27" t="s">
        <v>2444</v>
      </c>
      <c r="EI27" t="s">
        <v>2485</v>
      </c>
      <c r="EJ27" t="s">
        <v>2444</v>
      </c>
      <c r="EK27" t="s">
        <v>2806</v>
      </c>
      <c r="EL27" t="s">
        <v>2485</v>
      </c>
      <c r="EM27" t="s">
        <v>2485</v>
      </c>
      <c r="EN27" t="s">
        <v>2485</v>
      </c>
      <c r="EO27" t="s">
        <v>2485</v>
      </c>
      <c r="EP27" t="s">
        <v>2485</v>
      </c>
      <c r="EQ27" t="s">
        <v>2485</v>
      </c>
      <c r="ER27" t="s">
        <v>2485</v>
      </c>
      <c r="ES27" t="s">
        <v>2485</v>
      </c>
      <c r="ET27" t="s">
        <v>2485</v>
      </c>
      <c r="EU27" t="s">
        <v>2444</v>
      </c>
      <c r="EV27" t="s">
        <v>2444</v>
      </c>
      <c r="EW27" t="s">
        <v>2485</v>
      </c>
      <c r="EX27" t="s">
        <v>2485</v>
      </c>
      <c r="EY27" t="s">
        <v>2485</v>
      </c>
      <c r="EZ27" t="s">
        <v>2485</v>
      </c>
      <c r="FA27" t="s">
        <v>2485</v>
      </c>
      <c r="FB27" t="s">
        <v>2485</v>
      </c>
      <c r="FC27" t="s">
        <v>2433</v>
      </c>
      <c r="FD27" t="s">
        <v>2434</v>
      </c>
      <c r="FE27" t="s">
        <v>2434</v>
      </c>
      <c r="FF27" t="s">
        <v>2439</v>
      </c>
      <c r="FG27" t="s">
        <v>2434</v>
      </c>
      <c r="FH27" t="s">
        <v>2434</v>
      </c>
      <c r="FI27" t="s">
        <v>2485</v>
      </c>
      <c r="FJ27" t="s">
        <v>2485</v>
      </c>
      <c r="FK27" t="s">
        <v>2440</v>
      </c>
      <c r="FL27" t="s">
        <v>2485</v>
      </c>
      <c r="FM27" t="s">
        <v>2478</v>
      </c>
      <c r="FN27" t="s">
        <v>2439</v>
      </c>
      <c r="FO27" t="s">
        <v>2440</v>
      </c>
      <c r="FP27" t="s">
        <v>2485</v>
      </c>
      <c r="FQ27" t="s">
        <v>2485</v>
      </c>
      <c r="FR27" t="s">
        <v>2440</v>
      </c>
      <c r="FS27" t="s">
        <v>2434</v>
      </c>
      <c r="FT27" t="s">
        <v>2439</v>
      </c>
      <c r="FU27">
        <v>6</v>
      </c>
      <c r="FV27" t="s">
        <v>2439</v>
      </c>
      <c r="FW27" t="s">
        <v>2485</v>
      </c>
      <c r="FX27" t="s">
        <v>2444</v>
      </c>
      <c r="FY27" t="s">
        <v>2485</v>
      </c>
      <c r="FZ27" t="s">
        <v>2485</v>
      </c>
      <c r="GA27" t="s">
        <v>2434</v>
      </c>
      <c r="GB27" t="s">
        <v>2439</v>
      </c>
      <c r="GC27" t="s">
        <v>2439</v>
      </c>
      <c r="GD27" t="s">
        <v>2485</v>
      </c>
      <c r="GE27" t="s">
        <v>2439</v>
      </c>
      <c r="GF27" t="s">
        <v>2485</v>
      </c>
      <c r="GG27" t="s">
        <v>2439</v>
      </c>
      <c r="GH27" t="s">
        <v>2439</v>
      </c>
      <c r="GI27" t="s">
        <v>2478</v>
      </c>
      <c r="GJ27" t="s">
        <v>2485</v>
      </c>
      <c r="GK27" t="s">
        <v>2485</v>
      </c>
      <c r="GL27" t="s">
        <v>2440</v>
      </c>
      <c r="GM27" t="s">
        <v>2485</v>
      </c>
      <c r="GN27" t="s">
        <v>2485</v>
      </c>
      <c r="GO27" t="s">
        <v>2485</v>
      </c>
      <c r="GP27" t="s">
        <v>2444</v>
      </c>
      <c r="GQ27" t="s">
        <v>2485</v>
      </c>
      <c r="GR27" t="s">
        <v>2485</v>
      </c>
      <c r="GS27" t="s">
        <v>2444</v>
      </c>
      <c r="GT27" t="s">
        <v>2485</v>
      </c>
      <c r="GU27" t="s">
        <v>2485</v>
      </c>
      <c r="GV27" t="s">
        <v>2485</v>
      </c>
      <c r="GW27" t="s">
        <v>2485</v>
      </c>
      <c r="GX27" t="s">
        <v>2485</v>
      </c>
      <c r="GY27" t="s">
        <v>2485</v>
      </c>
      <c r="GZ27" t="s">
        <v>2485</v>
      </c>
    </row>
    <row r="28" spans="1:208">
      <c r="A28" t="s">
        <v>2807</v>
      </c>
      <c r="B28" t="s">
        <v>2420</v>
      </c>
      <c r="C28" t="s">
        <v>2808</v>
      </c>
      <c r="D28" t="s">
        <v>2422</v>
      </c>
      <c r="E28" t="s">
        <v>2809</v>
      </c>
      <c r="F28" t="s">
        <v>2810</v>
      </c>
      <c r="G28" t="s">
        <v>2811</v>
      </c>
      <c r="H28" t="s">
        <v>2584</v>
      </c>
      <c r="I28" t="s">
        <v>2456</v>
      </c>
      <c r="J28" t="s">
        <v>2428</v>
      </c>
      <c r="K28" t="s">
        <v>2812</v>
      </c>
      <c r="L28" t="s">
        <v>2688</v>
      </c>
      <c r="M28" t="s">
        <v>2431</v>
      </c>
      <c r="N28" t="s">
        <v>2432</v>
      </c>
      <c r="O28" t="s">
        <v>2439</v>
      </c>
      <c r="P28" t="s">
        <v>2444</v>
      </c>
      <c r="Q28" t="s">
        <v>2440</v>
      </c>
      <c r="R28" t="s">
        <v>2534</v>
      </c>
      <c r="S28" t="s">
        <v>2432</v>
      </c>
      <c r="T28" t="s">
        <v>2439</v>
      </c>
      <c r="U28" t="s">
        <v>2444</v>
      </c>
      <c r="V28" t="s">
        <v>2440</v>
      </c>
      <c r="W28" t="s">
        <v>2534</v>
      </c>
      <c r="X28" t="s">
        <v>2437</v>
      </c>
      <c r="Y28" t="s">
        <v>2438</v>
      </c>
      <c r="Z28" t="s">
        <v>2438</v>
      </c>
      <c r="AA28" t="s">
        <v>2438</v>
      </c>
      <c r="AB28" t="s">
        <v>2438</v>
      </c>
      <c r="AC28" t="s">
        <v>2437</v>
      </c>
      <c r="AD28" t="s">
        <v>2438</v>
      </c>
      <c r="AE28" t="s">
        <v>2438</v>
      </c>
      <c r="AF28" t="s">
        <v>2438</v>
      </c>
      <c r="AG28" t="s">
        <v>2438</v>
      </c>
      <c r="AH28" t="s">
        <v>2437</v>
      </c>
      <c r="AI28" t="s">
        <v>2438</v>
      </c>
      <c r="AJ28" t="s">
        <v>2438</v>
      </c>
      <c r="AK28" t="s">
        <v>2438</v>
      </c>
      <c r="AL28" t="s">
        <v>2438</v>
      </c>
      <c r="AM28" t="s">
        <v>2432</v>
      </c>
      <c r="AN28" t="s">
        <v>2444</v>
      </c>
      <c r="AO28" t="s">
        <v>2440</v>
      </c>
      <c r="AP28" t="s">
        <v>2534</v>
      </c>
      <c r="AQ28" t="s">
        <v>2437</v>
      </c>
      <c r="AR28" t="s">
        <v>2438</v>
      </c>
      <c r="AS28" t="s">
        <v>2438</v>
      </c>
      <c r="AT28" t="s">
        <v>2438</v>
      </c>
      <c r="AU28" t="s">
        <v>2432</v>
      </c>
      <c r="AV28" t="s">
        <v>2433</v>
      </c>
      <c r="AW28" t="s">
        <v>2433</v>
      </c>
      <c r="AX28" t="s">
        <v>2480</v>
      </c>
      <c r="AY28" t="s">
        <v>2432</v>
      </c>
      <c r="AZ28" t="s">
        <v>2444</v>
      </c>
      <c r="BA28" t="s">
        <v>2444</v>
      </c>
      <c r="BB28" t="s">
        <v>2534</v>
      </c>
      <c r="BC28" t="s">
        <v>2432</v>
      </c>
      <c r="BD28" t="s">
        <v>2439</v>
      </c>
      <c r="BE28" t="s">
        <v>2433</v>
      </c>
      <c r="BF28" t="s">
        <v>2480</v>
      </c>
      <c r="BG28" t="s">
        <v>2432</v>
      </c>
      <c r="BH28" t="s">
        <v>2485</v>
      </c>
      <c r="BI28" t="s">
        <v>2439</v>
      </c>
      <c r="BJ28" t="s">
        <v>2460</v>
      </c>
      <c r="BK28" t="s">
        <v>2437</v>
      </c>
      <c r="BL28" t="s">
        <v>2438</v>
      </c>
      <c r="BM28" t="s">
        <v>2438</v>
      </c>
      <c r="BN28" t="s">
        <v>2438</v>
      </c>
      <c r="BO28" t="s">
        <v>2432</v>
      </c>
      <c r="BP28" t="s">
        <v>2434</v>
      </c>
      <c r="BQ28" t="s">
        <v>2434</v>
      </c>
      <c r="BR28" t="s">
        <v>2813</v>
      </c>
      <c r="BS28" t="s">
        <v>2437</v>
      </c>
      <c r="BT28" t="s">
        <v>2438</v>
      </c>
      <c r="BU28" t="s">
        <v>2438</v>
      </c>
      <c r="BV28" t="s">
        <v>2438</v>
      </c>
      <c r="BW28" t="s">
        <v>2437</v>
      </c>
      <c r="BX28" t="s">
        <v>2438</v>
      </c>
      <c r="BY28" t="s">
        <v>2438</v>
      </c>
      <c r="BZ28" t="s">
        <v>2438</v>
      </c>
      <c r="CA28" t="s">
        <v>2437</v>
      </c>
      <c r="CB28" t="s">
        <v>2438</v>
      </c>
      <c r="CC28" t="s">
        <v>2438</v>
      </c>
      <c r="CD28" t="s">
        <v>2438</v>
      </c>
      <c r="CE28" t="s">
        <v>2478</v>
      </c>
      <c r="CF28" t="s">
        <v>2434</v>
      </c>
      <c r="CG28" t="s">
        <v>2440</v>
      </c>
      <c r="CH28" t="s">
        <v>2439</v>
      </c>
      <c r="CI28" t="s">
        <v>2440</v>
      </c>
      <c r="CJ28" t="s">
        <v>2433</v>
      </c>
      <c r="CK28" t="s">
        <v>2485</v>
      </c>
      <c r="CL28" t="s">
        <v>2444</v>
      </c>
      <c r="CM28" t="s">
        <v>2444</v>
      </c>
      <c r="CN28" t="s">
        <v>2444</v>
      </c>
      <c r="CO28" t="s">
        <v>2444</v>
      </c>
      <c r="CP28" t="s">
        <v>2433</v>
      </c>
      <c r="CQ28" t="s">
        <v>2444</v>
      </c>
      <c r="CR28" t="s">
        <v>2439</v>
      </c>
      <c r="CS28" t="s">
        <v>2462</v>
      </c>
      <c r="CT28" t="s">
        <v>2444</v>
      </c>
      <c r="CU28" t="s">
        <v>2433</v>
      </c>
      <c r="CV28" t="s">
        <v>2433</v>
      </c>
      <c r="CW28" t="s">
        <v>2433</v>
      </c>
      <c r="CX28" t="s">
        <v>2444</v>
      </c>
      <c r="CY28" t="s">
        <v>2444</v>
      </c>
      <c r="CZ28" t="s">
        <v>2433</v>
      </c>
      <c r="DA28" t="s">
        <v>2444</v>
      </c>
      <c r="DB28" t="s">
        <v>2444</v>
      </c>
      <c r="DC28" t="s">
        <v>2439</v>
      </c>
      <c r="DD28" t="s">
        <v>2434</v>
      </c>
      <c r="DE28" t="s">
        <v>2433</v>
      </c>
      <c r="DF28" t="s">
        <v>2444</v>
      </c>
      <c r="DG28" t="s">
        <v>2433</v>
      </c>
      <c r="DH28" t="s">
        <v>2444</v>
      </c>
      <c r="DI28" t="s">
        <v>2433</v>
      </c>
      <c r="DJ28" t="s">
        <v>2439</v>
      </c>
      <c r="DK28" t="s">
        <v>2433</v>
      </c>
      <c r="DL28" t="s">
        <v>2440</v>
      </c>
      <c r="DM28" t="s">
        <v>2485</v>
      </c>
      <c r="DN28" t="s">
        <v>2439</v>
      </c>
      <c r="DO28" t="s">
        <v>2433</v>
      </c>
      <c r="DP28" t="s">
        <v>2444</v>
      </c>
      <c r="DQ28" t="s">
        <v>2444</v>
      </c>
      <c r="DR28" t="s">
        <v>2485</v>
      </c>
      <c r="DS28" t="s">
        <v>2439</v>
      </c>
      <c r="DT28" t="s">
        <v>2433</v>
      </c>
      <c r="DU28" t="s">
        <v>2444</v>
      </c>
      <c r="DV28" t="s">
        <v>2439</v>
      </c>
      <c r="DW28" t="s">
        <v>2433</v>
      </c>
      <c r="DX28" t="s">
        <v>2433</v>
      </c>
      <c r="DY28" t="s">
        <v>2814</v>
      </c>
      <c r="DZ28" t="s">
        <v>2433</v>
      </c>
      <c r="EA28" t="s">
        <v>2444</v>
      </c>
      <c r="EB28" t="s">
        <v>2433</v>
      </c>
      <c r="EC28" t="s">
        <v>2484</v>
      </c>
      <c r="ED28" t="s">
        <v>2485</v>
      </c>
      <c r="EE28" t="s">
        <v>2444</v>
      </c>
      <c r="EF28" t="s">
        <v>2433</v>
      </c>
      <c r="EG28" t="s">
        <v>2579</v>
      </c>
      <c r="EH28" t="s">
        <v>2444</v>
      </c>
      <c r="EI28" t="s">
        <v>2485</v>
      </c>
      <c r="EJ28" t="s">
        <v>2434</v>
      </c>
      <c r="EK28" t="s">
        <v>2462</v>
      </c>
      <c r="EL28" t="s">
        <v>2440</v>
      </c>
      <c r="EM28" t="s">
        <v>2433</v>
      </c>
      <c r="EN28" t="s">
        <v>2439</v>
      </c>
      <c r="EO28" t="s">
        <v>2434</v>
      </c>
      <c r="EP28" t="s">
        <v>2434</v>
      </c>
      <c r="EQ28" t="s">
        <v>2444</v>
      </c>
      <c r="ER28" t="s">
        <v>2444</v>
      </c>
      <c r="ES28" t="s">
        <v>2444</v>
      </c>
      <c r="ET28" t="s">
        <v>2434</v>
      </c>
      <c r="EU28" t="s">
        <v>2478</v>
      </c>
      <c r="EV28" t="s">
        <v>2444</v>
      </c>
      <c r="EW28" t="s">
        <v>2433</v>
      </c>
      <c r="EX28" t="s">
        <v>2433</v>
      </c>
      <c r="EY28" t="s">
        <v>2444</v>
      </c>
      <c r="EZ28" t="s">
        <v>2444</v>
      </c>
      <c r="FA28" t="s">
        <v>2433</v>
      </c>
      <c r="FB28" t="s">
        <v>2444</v>
      </c>
      <c r="FC28" t="s">
        <v>2485</v>
      </c>
      <c r="FD28" t="s">
        <v>2478</v>
      </c>
      <c r="FE28" t="s">
        <v>2444</v>
      </c>
      <c r="FF28" t="s">
        <v>2434</v>
      </c>
      <c r="FG28" t="s">
        <v>2433</v>
      </c>
      <c r="FH28" t="s">
        <v>2433</v>
      </c>
      <c r="FI28" t="s">
        <v>2440</v>
      </c>
      <c r="FJ28" t="s">
        <v>2434</v>
      </c>
      <c r="FK28" t="s">
        <v>2444</v>
      </c>
      <c r="FL28" t="s">
        <v>2433</v>
      </c>
      <c r="FM28" t="s">
        <v>2444</v>
      </c>
      <c r="FN28" t="s">
        <v>2433</v>
      </c>
      <c r="FO28" t="s">
        <v>2439</v>
      </c>
      <c r="FP28" t="s">
        <v>2444</v>
      </c>
      <c r="FQ28" t="s">
        <v>2433</v>
      </c>
      <c r="FR28" t="s">
        <v>2433</v>
      </c>
      <c r="FS28" t="s">
        <v>2444</v>
      </c>
      <c r="FT28" t="s">
        <v>2439</v>
      </c>
      <c r="FU28">
        <v>7</v>
      </c>
      <c r="FV28" t="s">
        <v>2439</v>
      </c>
      <c r="FW28" t="s">
        <v>2444</v>
      </c>
      <c r="FX28" t="s">
        <v>2444</v>
      </c>
      <c r="FY28" t="s">
        <v>2444</v>
      </c>
      <c r="FZ28" t="s">
        <v>2444</v>
      </c>
      <c r="GA28" t="s">
        <v>2444</v>
      </c>
      <c r="GB28" t="s">
        <v>2444</v>
      </c>
      <c r="GC28" t="s">
        <v>2433</v>
      </c>
      <c r="GD28" t="s">
        <v>2433</v>
      </c>
      <c r="GE28" t="s">
        <v>2434</v>
      </c>
      <c r="GF28" t="s">
        <v>2485</v>
      </c>
      <c r="GG28" t="s">
        <v>2485</v>
      </c>
      <c r="GH28" t="s">
        <v>2439</v>
      </c>
      <c r="GI28" t="s">
        <v>2434</v>
      </c>
      <c r="GJ28" t="s">
        <v>2444</v>
      </c>
      <c r="GK28" t="s">
        <v>2444</v>
      </c>
      <c r="GL28" t="s">
        <v>2433</v>
      </c>
      <c r="GM28" t="s">
        <v>2444</v>
      </c>
      <c r="GN28" t="s">
        <v>2444</v>
      </c>
      <c r="GO28" t="s">
        <v>2433</v>
      </c>
      <c r="GP28" t="s">
        <v>2444</v>
      </c>
      <c r="GQ28" t="s">
        <v>2444</v>
      </c>
      <c r="GR28" t="s">
        <v>2485</v>
      </c>
      <c r="GS28" t="s">
        <v>2433</v>
      </c>
      <c r="GT28" t="s">
        <v>2444</v>
      </c>
      <c r="GU28" t="s">
        <v>2434</v>
      </c>
      <c r="GV28" t="s">
        <v>2439</v>
      </c>
      <c r="GW28" t="s">
        <v>2433</v>
      </c>
      <c r="GX28" t="s">
        <v>2444</v>
      </c>
      <c r="GY28" t="s">
        <v>2485</v>
      </c>
      <c r="GZ28" t="s">
        <v>2485</v>
      </c>
    </row>
    <row r="29" spans="1:208">
      <c r="A29" t="s">
        <v>2815</v>
      </c>
      <c r="B29" t="s">
        <v>2420</v>
      </c>
      <c r="C29" t="s">
        <v>2816</v>
      </c>
      <c r="D29" t="s">
        <v>2505</v>
      </c>
      <c r="E29" t="s">
        <v>2817</v>
      </c>
      <c r="F29" t="s">
        <v>2818</v>
      </c>
      <c r="G29" t="s">
        <v>2469</v>
      </c>
      <c r="H29" t="s">
        <v>2426</v>
      </c>
      <c r="I29" t="s">
        <v>2456</v>
      </c>
      <c r="J29" t="s">
        <v>2428</v>
      </c>
      <c r="K29" t="s">
        <v>2819</v>
      </c>
      <c r="L29" t="s">
        <v>2430</v>
      </c>
      <c r="M29" t="s">
        <v>2431</v>
      </c>
      <c r="N29" t="s">
        <v>2432</v>
      </c>
      <c r="O29" t="s">
        <v>2433</v>
      </c>
      <c r="P29" t="s">
        <v>2433</v>
      </c>
      <c r="Q29" t="s">
        <v>2820</v>
      </c>
      <c r="R29" t="s">
        <v>2534</v>
      </c>
      <c r="S29" t="s">
        <v>2432</v>
      </c>
      <c r="T29" t="s">
        <v>2433</v>
      </c>
      <c r="U29" t="s">
        <v>2433</v>
      </c>
      <c r="V29" t="s">
        <v>2820</v>
      </c>
      <c r="W29" t="s">
        <v>2534</v>
      </c>
      <c r="X29" t="s">
        <v>2437</v>
      </c>
      <c r="Y29" t="s">
        <v>2438</v>
      </c>
      <c r="Z29" t="s">
        <v>2438</v>
      </c>
      <c r="AA29" t="s">
        <v>2438</v>
      </c>
      <c r="AB29" t="s">
        <v>2438</v>
      </c>
      <c r="AC29" t="s">
        <v>2437</v>
      </c>
      <c r="AD29" t="s">
        <v>2438</v>
      </c>
      <c r="AE29" t="s">
        <v>2438</v>
      </c>
      <c r="AF29" t="s">
        <v>2438</v>
      </c>
      <c r="AG29" t="s">
        <v>2438</v>
      </c>
      <c r="AH29" t="s">
        <v>2437</v>
      </c>
      <c r="AI29" t="s">
        <v>2438</v>
      </c>
      <c r="AJ29" t="s">
        <v>2438</v>
      </c>
      <c r="AK29" t="s">
        <v>2438</v>
      </c>
      <c r="AL29" t="s">
        <v>2438</v>
      </c>
      <c r="AM29" t="s">
        <v>2432</v>
      </c>
      <c r="AN29" t="s">
        <v>2439</v>
      </c>
      <c r="AO29" t="s">
        <v>2606</v>
      </c>
      <c r="AP29" t="s">
        <v>2534</v>
      </c>
      <c r="AQ29" t="s">
        <v>2437</v>
      </c>
      <c r="AR29" t="s">
        <v>2438</v>
      </c>
      <c r="AS29" t="s">
        <v>2438</v>
      </c>
      <c r="AT29" t="s">
        <v>2438</v>
      </c>
      <c r="AU29" t="s">
        <v>2437</v>
      </c>
      <c r="AV29" t="s">
        <v>2438</v>
      </c>
      <c r="AW29" t="s">
        <v>2438</v>
      </c>
      <c r="AX29" t="s">
        <v>2438</v>
      </c>
      <c r="AY29" t="s">
        <v>2437</v>
      </c>
      <c r="AZ29" t="s">
        <v>2438</v>
      </c>
      <c r="BA29" t="s">
        <v>2438</v>
      </c>
      <c r="BB29" t="s">
        <v>2438</v>
      </c>
      <c r="BC29" t="s">
        <v>2437</v>
      </c>
      <c r="BD29" t="s">
        <v>2438</v>
      </c>
      <c r="BE29" t="s">
        <v>2438</v>
      </c>
      <c r="BF29" t="s">
        <v>2438</v>
      </c>
      <c r="BG29" t="s">
        <v>2437</v>
      </c>
      <c r="BH29" t="s">
        <v>2438</v>
      </c>
      <c r="BI29" t="s">
        <v>2438</v>
      </c>
      <c r="BJ29" t="s">
        <v>2438</v>
      </c>
      <c r="BK29" t="s">
        <v>2437</v>
      </c>
      <c r="BL29" t="s">
        <v>2438</v>
      </c>
      <c r="BM29" t="s">
        <v>2438</v>
      </c>
      <c r="BN29" t="s">
        <v>2438</v>
      </c>
      <c r="BO29" t="s">
        <v>2437</v>
      </c>
      <c r="BP29" t="s">
        <v>2438</v>
      </c>
      <c r="BQ29" t="s">
        <v>2438</v>
      </c>
      <c r="BR29" t="s">
        <v>2438</v>
      </c>
      <c r="BS29" t="s">
        <v>2437</v>
      </c>
      <c r="BT29" t="s">
        <v>2438</v>
      </c>
      <c r="BU29" t="s">
        <v>2438</v>
      </c>
      <c r="BV29" t="s">
        <v>2438</v>
      </c>
      <c r="BW29" t="s">
        <v>2437</v>
      </c>
      <c r="BX29" t="s">
        <v>2438</v>
      </c>
      <c r="BY29" t="s">
        <v>2438</v>
      </c>
      <c r="BZ29" t="s">
        <v>2438</v>
      </c>
      <c r="CA29" t="s">
        <v>2437</v>
      </c>
      <c r="CB29" t="s">
        <v>2438</v>
      </c>
      <c r="CC29" t="s">
        <v>2438</v>
      </c>
      <c r="CD29" t="s">
        <v>2438</v>
      </c>
      <c r="CE29" t="s">
        <v>2478</v>
      </c>
      <c r="CF29" t="s">
        <v>2478</v>
      </c>
      <c r="CG29" t="s">
        <v>2821</v>
      </c>
      <c r="CH29" t="s">
        <v>2434</v>
      </c>
      <c r="CI29" t="s">
        <v>2434</v>
      </c>
      <c r="CJ29" t="s">
        <v>2439</v>
      </c>
      <c r="CK29" t="s">
        <v>2822</v>
      </c>
      <c r="CL29" t="s">
        <v>2433</v>
      </c>
      <c r="CM29" t="s">
        <v>2433</v>
      </c>
      <c r="CN29" t="s">
        <v>2433</v>
      </c>
      <c r="CO29" t="s">
        <v>2648</v>
      </c>
      <c r="CP29" t="s">
        <v>2478</v>
      </c>
      <c r="CQ29" t="s">
        <v>2439</v>
      </c>
      <c r="CR29" t="s">
        <v>2433</v>
      </c>
      <c r="CS29" t="s">
        <v>2648</v>
      </c>
      <c r="CT29" t="s">
        <v>2433</v>
      </c>
      <c r="CU29" t="s">
        <v>2433</v>
      </c>
      <c r="CV29" t="s">
        <v>2433</v>
      </c>
      <c r="CW29" t="s">
        <v>2433</v>
      </c>
      <c r="CX29" t="s">
        <v>2433</v>
      </c>
      <c r="CY29" t="s">
        <v>2433</v>
      </c>
      <c r="CZ29" t="s">
        <v>2433</v>
      </c>
      <c r="DA29" t="s">
        <v>2433</v>
      </c>
      <c r="DB29" t="s">
        <v>2433</v>
      </c>
      <c r="DC29" t="s">
        <v>2433</v>
      </c>
      <c r="DD29" t="s">
        <v>2433</v>
      </c>
      <c r="DE29" t="s">
        <v>2433</v>
      </c>
      <c r="DF29" t="s">
        <v>2433</v>
      </c>
      <c r="DG29" t="s">
        <v>2433</v>
      </c>
      <c r="DH29" t="s">
        <v>2433</v>
      </c>
      <c r="DI29" t="s">
        <v>2433</v>
      </c>
      <c r="DJ29" t="s">
        <v>2433</v>
      </c>
      <c r="DK29" t="s">
        <v>2433</v>
      </c>
      <c r="DL29" t="s">
        <v>2433</v>
      </c>
      <c r="DM29" t="s">
        <v>2433</v>
      </c>
      <c r="DN29" t="s">
        <v>2433</v>
      </c>
      <c r="DO29" t="s">
        <v>2433</v>
      </c>
      <c r="DP29" t="s">
        <v>2433</v>
      </c>
      <c r="DQ29" t="s">
        <v>2433</v>
      </c>
      <c r="DR29" t="s">
        <v>2433</v>
      </c>
      <c r="DS29" t="s">
        <v>2433</v>
      </c>
      <c r="DT29" t="s">
        <v>2433</v>
      </c>
      <c r="DU29" t="s">
        <v>2433</v>
      </c>
      <c r="DV29" t="s">
        <v>2434</v>
      </c>
      <c r="DW29" t="s">
        <v>2434</v>
      </c>
      <c r="DX29" t="s">
        <v>2434</v>
      </c>
      <c r="DY29" t="s">
        <v>2821</v>
      </c>
      <c r="DZ29" t="s">
        <v>2433</v>
      </c>
      <c r="EA29" t="s">
        <v>2433</v>
      </c>
      <c r="EB29" t="s">
        <v>2433</v>
      </c>
      <c r="EC29" t="s">
        <v>2648</v>
      </c>
      <c r="ED29" t="s">
        <v>2433</v>
      </c>
      <c r="EE29" t="s">
        <v>2433</v>
      </c>
      <c r="EF29" t="s">
        <v>2433</v>
      </c>
      <c r="EG29" t="s">
        <v>2648</v>
      </c>
      <c r="EH29" t="s">
        <v>2434</v>
      </c>
      <c r="EI29" t="s">
        <v>2434</v>
      </c>
      <c r="EJ29" t="s">
        <v>2434</v>
      </c>
      <c r="EK29" t="s">
        <v>2823</v>
      </c>
      <c r="EL29" t="s">
        <v>2433</v>
      </c>
      <c r="EM29" t="s">
        <v>2433</v>
      </c>
      <c r="EN29" t="s">
        <v>2433</v>
      </c>
      <c r="EO29" t="s">
        <v>2433</v>
      </c>
      <c r="EP29" t="s">
        <v>2433</v>
      </c>
      <c r="EQ29" t="s">
        <v>2433</v>
      </c>
      <c r="ER29" t="s">
        <v>2433</v>
      </c>
      <c r="ES29" t="s">
        <v>2433</v>
      </c>
      <c r="ET29" t="s">
        <v>2433</v>
      </c>
      <c r="EU29" t="s">
        <v>2433</v>
      </c>
      <c r="EV29" t="s">
        <v>2433</v>
      </c>
      <c r="EW29" t="s">
        <v>2433</v>
      </c>
      <c r="EX29" t="s">
        <v>2433</v>
      </c>
      <c r="EY29" t="s">
        <v>2433</v>
      </c>
      <c r="EZ29" t="s">
        <v>2433</v>
      </c>
      <c r="FA29" t="s">
        <v>2433</v>
      </c>
      <c r="FB29" t="s">
        <v>2433</v>
      </c>
      <c r="FC29" t="s">
        <v>2433</v>
      </c>
      <c r="FD29" t="s">
        <v>2433</v>
      </c>
      <c r="FE29" t="s">
        <v>2433</v>
      </c>
      <c r="FF29" t="s">
        <v>2439</v>
      </c>
      <c r="FG29" t="s">
        <v>2433</v>
      </c>
      <c r="FH29" t="s">
        <v>2433</v>
      </c>
      <c r="FI29" t="s">
        <v>2433</v>
      </c>
      <c r="FJ29" t="s">
        <v>2433</v>
      </c>
      <c r="FK29" t="s">
        <v>2434</v>
      </c>
      <c r="FL29" t="s">
        <v>2434</v>
      </c>
      <c r="FM29" t="s">
        <v>2434</v>
      </c>
      <c r="FN29" t="s">
        <v>2434</v>
      </c>
      <c r="FO29" t="s">
        <v>2434</v>
      </c>
      <c r="FP29" t="s">
        <v>2434</v>
      </c>
      <c r="FQ29" t="s">
        <v>2434</v>
      </c>
      <c r="FR29" t="s">
        <v>2434</v>
      </c>
      <c r="FS29" t="s">
        <v>2434</v>
      </c>
      <c r="FT29" t="s">
        <v>2434</v>
      </c>
      <c r="FU29">
        <v>5</v>
      </c>
      <c r="FV29" t="s">
        <v>2434</v>
      </c>
      <c r="FW29" t="s">
        <v>2434</v>
      </c>
      <c r="FX29" t="s">
        <v>2434</v>
      </c>
      <c r="FY29" t="s">
        <v>2434</v>
      </c>
      <c r="FZ29" t="s">
        <v>2434</v>
      </c>
      <c r="GA29" t="s">
        <v>2434</v>
      </c>
      <c r="GB29" t="s">
        <v>2434</v>
      </c>
      <c r="GC29" t="s">
        <v>2434</v>
      </c>
      <c r="GD29" t="s">
        <v>2434</v>
      </c>
      <c r="GE29" t="s">
        <v>2434</v>
      </c>
      <c r="GF29" t="s">
        <v>2434</v>
      </c>
      <c r="GG29" t="s">
        <v>2434</v>
      </c>
      <c r="GH29" t="s">
        <v>2434</v>
      </c>
      <c r="GI29" t="s">
        <v>2434</v>
      </c>
      <c r="GJ29" t="s">
        <v>2434</v>
      </c>
      <c r="GK29" t="s">
        <v>2434</v>
      </c>
      <c r="GL29" t="s">
        <v>2434</v>
      </c>
      <c r="GM29" t="s">
        <v>2434</v>
      </c>
      <c r="GN29" t="s">
        <v>2434</v>
      </c>
      <c r="GO29" t="s">
        <v>2434</v>
      </c>
      <c r="GP29" t="s">
        <v>2434</v>
      </c>
      <c r="GQ29" t="s">
        <v>2434</v>
      </c>
      <c r="GR29" t="s">
        <v>2434</v>
      </c>
      <c r="GS29" t="s">
        <v>2434</v>
      </c>
      <c r="GT29" t="s">
        <v>2434</v>
      </c>
      <c r="GU29" t="s">
        <v>2434</v>
      </c>
      <c r="GV29" t="s">
        <v>2434</v>
      </c>
      <c r="GW29" t="s">
        <v>2434</v>
      </c>
      <c r="GX29" t="s">
        <v>2434</v>
      </c>
      <c r="GY29" t="s">
        <v>2434</v>
      </c>
      <c r="GZ29" t="s">
        <v>2434</v>
      </c>
    </row>
    <row r="30" spans="1:208">
      <c r="A30" t="s">
        <v>2824</v>
      </c>
      <c r="B30" t="s">
        <v>2420</v>
      </c>
      <c r="C30" t="s">
        <v>2825</v>
      </c>
      <c r="D30" t="s">
        <v>2422</v>
      </c>
      <c r="E30" t="s">
        <v>2826</v>
      </c>
      <c r="F30" t="s">
        <v>2827</v>
      </c>
      <c r="G30" t="s">
        <v>2828</v>
      </c>
      <c r="H30" t="s">
        <v>2426</v>
      </c>
      <c r="I30" t="s">
        <v>2654</v>
      </c>
      <c r="J30" t="s">
        <v>2428</v>
      </c>
      <c r="K30" t="s">
        <v>2829</v>
      </c>
      <c r="L30" t="s">
        <v>2533</v>
      </c>
      <c r="M30" t="s">
        <v>2553</v>
      </c>
      <c r="N30" t="s">
        <v>2437</v>
      </c>
      <c r="O30" t="s">
        <v>2438</v>
      </c>
      <c r="P30" t="s">
        <v>2438</v>
      </c>
      <c r="Q30" t="s">
        <v>2438</v>
      </c>
      <c r="R30" t="s">
        <v>2438</v>
      </c>
      <c r="S30" t="s">
        <v>2432</v>
      </c>
      <c r="T30" t="s">
        <v>2433</v>
      </c>
      <c r="U30" t="s">
        <v>2434</v>
      </c>
      <c r="V30" t="s">
        <v>2644</v>
      </c>
      <c r="W30" t="s">
        <v>2534</v>
      </c>
      <c r="X30" t="s">
        <v>2437</v>
      </c>
      <c r="Y30" t="s">
        <v>2438</v>
      </c>
      <c r="Z30" t="s">
        <v>2438</v>
      </c>
      <c r="AA30" t="s">
        <v>2438</v>
      </c>
      <c r="AB30" t="s">
        <v>2438</v>
      </c>
      <c r="AC30" t="s">
        <v>2437</v>
      </c>
      <c r="AD30" t="s">
        <v>2438</v>
      </c>
      <c r="AE30" t="s">
        <v>2438</v>
      </c>
      <c r="AF30" t="s">
        <v>2438</v>
      </c>
      <c r="AG30" t="s">
        <v>2438</v>
      </c>
      <c r="AH30" t="s">
        <v>2432</v>
      </c>
      <c r="AI30" t="s">
        <v>2433</v>
      </c>
      <c r="AJ30" t="s">
        <v>2433</v>
      </c>
      <c r="AK30" t="s">
        <v>2435</v>
      </c>
      <c r="AL30" t="s">
        <v>2476</v>
      </c>
      <c r="AM30" t="s">
        <v>2437</v>
      </c>
      <c r="AN30" t="s">
        <v>2438</v>
      </c>
      <c r="AO30" t="s">
        <v>2438</v>
      </c>
      <c r="AP30" t="s">
        <v>2438</v>
      </c>
      <c r="AQ30" t="s">
        <v>2437</v>
      </c>
      <c r="AR30" t="s">
        <v>2438</v>
      </c>
      <c r="AS30" t="s">
        <v>2438</v>
      </c>
      <c r="AT30" t="s">
        <v>2438</v>
      </c>
      <c r="AU30" t="s">
        <v>2432</v>
      </c>
      <c r="AV30" t="s">
        <v>2439</v>
      </c>
      <c r="AW30" t="s">
        <v>2474</v>
      </c>
      <c r="AX30" t="s">
        <v>2457</v>
      </c>
      <c r="AY30" t="s">
        <v>2432</v>
      </c>
      <c r="AZ30" t="s">
        <v>2478</v>
      </c>
      <c r="BA30" t="s">
        <v>2644</v>
      </c>
      <c r="BB30" t="s">
        <v>2830</v>
      </c>
      <c r="BC30" t="s">
        <v>2432</v>
      </c>
      <c r="BD30" t="s">
        <v>2434</v>
      </c>
      <c r="BE30" t="s">
        <v>2557</v>
      </c>
      <c r="BF30" t="s">
        <v>2534</v>
      </c>
      <c r="BG30" t="s">
        <v>2437</v>
      </c>
      <c r="BH30" t="s">
        <v>2438</v>
      </c>
      <c r="BI30" t="s">
        <v>2438</v>
      </c>
      <c r="BJ30" t="s">
        <v>2438</v>
      </c>
      <c r="BK30" t="s">
        <v>2437</v>
      </c>
      <c r="BL30" t="s">
        <v>2438</v>
      </c>
      <c r="BM30" t="s">
        <v>2438</v>
      </c>
      <c r="BN30" t="s">
        <v>2438</v>
      </c>
      <c r="BO30" t="s">
        <v>2432</v>
      </c>
      <c r="BP30" t="s">
        <v>2439</v>
      </c>
      <c r="BQ30" t="s">
        <v>2474</v>
      </c>
      <c r="BR30" t="s">
        <v>2443</v>
      </c>
      <c r="BS30" t="s">
        <v>2437</v>
      </c>
      <c r="BT30" t="s">
        <v>2438</v>
      </c>
      <c r="BU30" t="s">
        <v>2438</v>
      </c>
      <c r="BV30" t="s">
        <v>2438</v>
      </c>
      <c r="BW30" t="s">
        <v>2437</v>
      </c>
      <c r="BX30" t="s">
        <v>2438</v>
      </c>
      <c r="BY30" t="s">
        <v>2438</v>
      </c>
      <c r="BZ30" t="s">
        <v>2438</v>
      </c>
      <c r="CA30" t="s">
        <v>2437</v>
      </c>
      <c r="CB30" t="s">
        <v>2438</v>
      </c>
      <c r="CC30" t="s">
        <v>2438</v>
      </c>
      <c r="CD30" t="s">
        <v>2438</v>
      </c>
      <c r="CE30" t="s">
        <v>2478</v>
      </c>
      <c r="CF30" t="s">
        <v>2478</v>
      </c>
      <c r="CG30" t="s">
        <v>2445</v>
      </c>
      <c r="CH30" t="s">
        <v>2485</v>
      </c>
      <c r="CI30" t="s">
        <v>2440</v>
      </c>
      <c r="CJ30" t="s">
        <v>2440</v>
      </c>
      <c r="CK30" t="s">
        <v>2831</v>
      </c>
      <c r="CL30" t="s">
        <v>2440</v>
      </c>
      <c r="CM30" t="s">
        <v>2440</v>
      </c>
      <c r="CN30" t="s">
        <v>2478</v>
      </c>
      <c r="CO30" t="s">
        <v>2832</v>
      </c>
      <c r="CP30" t="s">
        <v>2440</v>
      </c>
      <c r="CQ30" t="s">
        <v>2440</v>
      </c>
      <c r="CR30" t="s">
        <v>2440</v>
      </c>
      <c r="CS30" t="s">
        <v>2430</v>
      </c>
      <c r="CT30" t="s">
        <v>2440</v>
      </c>
      <c r="CU30" t="s">
        <v>2440</v>
      </c>
      <c r="CV30" t="s">
        <v>2440</v>
      </c>
      <c r="CW30" t="s">
        <v>2434</v>
      </c>
      <c r="CX30" t="s">
        <v>2478</v>
      </c>
      <c r="CY30" t="s">
        <v>2478</v>
      </c>
      <c r="CZ30" t="s">
        <v>2478</v>
      </c>
      <c r="DA30" t="s">
        <v>2485</v>
      </c>
      <c r="DB30" t="s">
        <v>2440</v>
      </c>
      <c r="DC30" t="s">
        <v>2440</v>
      </c>
      <c r="DD30" t="s">
        <v>2478</v>
      </c>
      <c r="DE30" t="s">
        <v>2478</v>
      </c>
      <c r="DF30" t="s">
        <v>2478</v>
      </c>
      <c r="DG30" t="s">
        <v>2478</v>
      </c>
      <c r="DH30" t="s">
        <v>2440</v>
      </c>
      <c r="DI30" t="s">
        <v>2440</v>
      </c>
      <c r="DJ30" t="s">
        <v>2440</v>
      </c>
      <c r="DK30" t="s">
        <v>2478</v>
      </c>
      <c r="DL30" t="s">
        <v>2478</v>
      </c>
      <c r="DM30" t="s">
        <v>2478</v>
      </c>
      <c r="DN30" t="s">
        <v>2440</v>
      </c>
      <c r="DO30" t="s">
        <v>2440</v>
      </c>
      <c r="DP30" t="s">
        <v>2440</v>
      </c>
      <c r="DQ30" t="s">
        <v>2440</v>
      </c>
      <c r="DR30" t="s">
        <v>2440</v>
      </c>
      <c r="DS30" t="s">
        <v>2440</v>
      </c>
      <c r="DT30" t="s">
        <v>2440</v>
      </c>
      <c r="DU30" t="s">
        <v>2440</v>
      </c>
      <c r="DV30" t="s">
        <v>2440</v>
      </c>
      <c r="DW30" t="s">
        <v>2440</v>
      </c>
      <c r="DX30" t="s">
        <v>2440</v>
      </c>
      <c r="DY30" t="s">
        <v>2462</v>
      </c>
      <c r="DZ30" t="s">
        <v>2485</v>
      </c>
      <c r="EA30" t="s">
        <v>2440</v>
      </c>
      <c r="EB30" t="s">
        <v>2440</v>
      </c>
      <c r="EC30" t="s">
        <v>2806</v>
      </c>
      <c r="ED30" t="s">
        <v>2440</v>
      </c>
      <c r="EE30" t="s">
        <v>2478</v>
      </c>
      <c r="EF30" t="s">
        <v>2478</v>
      </c>
      <c r="EG30" t="s">
        <v>2806</v>
      </c>
      <c r="EH30" t="s">
        <v>2440</v>
      </c>
      <c r="EI30" t="s">
        <v>2440</v>
      </c>
      <c r="EJ30" t="s">
        <v>2478</v>
      </c>
      <c r="EK30" t="s">
        <v>2806</v>
      </c>
      <c r="EL30" t="s">
        <v>2434</v>
      </c>
      <c r="EM30" t="s">
        <v>2434</v>
      </c>
      <c r="EN30" t="s">
        <v>2478</v>
      </c>
      <c r="EO30" t="s">
        <v>2439</v>
      </c>
      <c r="EP30" t="s">
        <v>2434</v>
      </c>
      <c r="EQ30" t="s">
        <v>2439</v>
      </c>
      <c r="ER30" t="s">
        <v>2439</v>
      </c>
      <c r="ES30" t="s">
        <v>2434</v>
      </c>
      <c r="ET30" t="s">
        <v>2434</v>
      </c>
      <c r="EU30" t="s">
        <v>2478</v>
      </c>
      <c r="EV30" t="s">
        <v>2478</v>
      </c>
      <c r="EW30" t="s">
        <v>2439</v>
      </c>
      <c r="EX30" t="s">
        <v>2439</v>
      </c>
      <c r="EY30" t="s">
        <v>2439</v>
      </c>
      <c r="EZ30" t="s">
        <v>2439</v>
      </c>
      <c r="FA30" t="s">
        <v>2439</v>
      </c>
      <c r="FB30" t="s">
        <v>2439</v>
      </c>
      <c r="FC30" t="s">
        <v>2439</v>
      </c>
      <c r="FD30" t="s">
        <v>2439</v>
      </c>
      <c r="FE30" t="s">
        <v>2478</v>
      </c>
      <c r="FF30" t="s">
        <v>2478</v>
      </c>
      <c r="FG30" t="s">
        <v>2478</v>
      </c>
      <c r="FH30" t="s">
        <v>2439</v>
      </c>
      <c r="FI30" t="s">
        <v>2440</v>
      </c>
      <c r="FJ30" t="s">
        <v>2440</v>
      </c>
      <c r="FK30" t="s">
        <v>2440</v>
      </c>
      <c r="FL30" t="s">
        <v>2440</v>
      </c>
      <c r="FM30" t="s">
        <v>2440</v>
      </c>
      <c r="FN30" t="s">
        <v>2440</v>
      </c>
      <c r="FO30" t="s">
        <v>2433</v>
      </c>
      <c r="FP30" t="s">
        <v>2485</v>
      </c>
      <c r="FQ30" t="s">
        <v>2485</v>
      </c>
      <c r="FR30" t="s">
        <v>2485</v>
      </c>
      <c r="FS30" t="s">
        <v>2439</v>
      </c>
      <c r="FT30" t="s">
        <v>2439</v>
      </c>
      <c r="FU30">
        <v>6</v>
      </c>
      <c r="FV30" t="s">
        <v>2433</v>
      </c>
      <c r="FW30" t="s">
        <v>2478</v>
      </c>
      <c r="FX30" t="s">
        <v>2485</v>
      </c>
      <c r="FY30" t="s">
        <v>2478</v>
      </c>
      <c r="FZ30" t="s">
        <v>2478</v>
      </c>
      <c r="GA30" t="s">
        <v>2478</v>
      </c>
      <c r="GB30" t="s">
        <v>2439</v>
      </c>
      <c r="GC30" t="s">
        <v>2439</v>
      </c>
      <c r="GD30" t="s">
        <v>2478</v>
      </c>
      <c r="GE30" t="s">
        <v>2439</v>
      </c>
      <c r="GF30" t="s">
        <v>2478</v>
      </c>
      <c r="GG30" t="s">
        <v>2439</v>
      </c>
      <c r="GH30" t="s">
        <v>2439</v>
      </c>
      <c r="GI30" t="s">
        <v>2439</v>
      </c>
      <c r="GJ30" t="s">
        <v>2444</v>
      </c>
      <c r="GK30" t="s">
        <v>2478</v>
      </c>
      <c r="GL30" t="s">
        <v>2478</v>
      </c>
      <c r="GM30" t="s">
        <v>2440</v>
      </c>
      <c r="GN30" t="s">
        <v>2485</v>
      </c>
      <c r="GO30" t="s">
        <v>2440</v>
      </c>
      <c r="GP30" t="s">
        <v>2485</v>
      </c>
      <c r="GQ30" t="s">
        <v>2440</v>
      </c>
      <c r="GR30" t="s">
        <v>2440</v>
      </c>
      <c r="GS30" t="s">
        <v>2478</v>
      </c>
      <c r="GT30" t="s">
        <v>2478</v>
      </c>
      <c r="GU30" t="s">
        <v>2478</v>
      </c>
      <c r="GV30" t="s">
        <v>2440</v>
      </c>
      <c r="GW30" t="s">
        <v>2440</v>
      </c>
      <c r="GX30" t="s">
        <v>2440</v>
      </c>
      <c r="GY30" t="s">
        <v>2440</v>
      </c>
      <c r="GZ30" t="s">
        <v>2478</v>
      </c>
    </row>
    <row r="31" spans="1:208">
      <c r="A31" t="s">
        <v>2833</v>
      </c>
      <c r="B31" t="s">
        <v>2420</v>
      </c>
      <c r="C31" t="s">
        <v>2834</v>
      </c>
      <c r="D31" t="s">
        <v>2505</v>
      </c>
      <c r="E31" t="s">
        <v>2835</v>
      </c>
      <c r="F31" t="s">
        <v>2836</v>
      </c>
      <c r="G31" t="s">
        <v>2494</v>
      </c>
      <c r="H31" t="s">
        <v>2426</v>
      </c>
      <c r="I31" t="s">
        <v>2456</v>
      </c>
      <c r="J31" t="s">
        <v>2428</v>
      </c>
      <c r="K31" t="s">
        <v>2837</v>
      </c>
      <c r="L31" t="s">
        <v>2552</v>
      </c>
      <c r="M31" t="s">
        <v>2552</v>
      </c>
      <c r="N31" t="s">
        <v>2432</v>
      </c>
      <c r="O31" t="s">
        <v>2433</v>
      </c>
      <c r="P31" t="s">
        <v>2838</v>
      </c>
      <c r="Q31" t="s">
        <v>2435</v>
      </c>
      <c r="R31" t="s">
        <v>2515</v>
      </c>
      <c r="S31" t="s">
        <v>2432</v>
      </c>
      <c r="T31" t="s">
        <v>2433</v>
      </c>
      <c r="U31" t="s">
        <v>2434</v>
      </c>
      <c r="V31" t="s">
        <v>2435</v>
      </c>
      <c r="W31" t="s">
        <v>2515</v>
      </c>
      <c r="X31" t="s">
        <v>2437</v>
      </c>
      <c r="Y31" t="s">
        <v>2438</v>
      </c>
      <c r="Z31" t="s">
        <v>2438</v>
      </c>
      <c r="AA31" t="s">
        <v>2438</v>
      </c>
      <c r="AB31" t="s">
        <v>2438</v>
      </c>
      <c r="AC31" t="s">
        <v>2437</v>
      </c>
      <c r="AD31" t="s">
        <v>2438</v>
      </c>
      <c r="AE31" t="s">
        <v>2438</v>
      </c>
      <c r="AF31" t="s">
        <v>2438</v>
      </c>
      <c r="AG31" t="s">
        <v>2438</v>
      </c>
      <c r="AH31" t="s">
        <v>2437</v>
      </c>
      <c r="AI31" t="s">
        <v>2438</v>
      </c>
      <c r="AJ31" t="s">
        <v>2438</v>
      </c>
      <c r="AK31" t="s">
        <v>2438</v>
      </c>
      <c r="AL31" t="s">
        <v>2438</v>
      </c>
      <c r="AM31" t="s">
        <v>2432</v>
      </c>
      <c r="AN31" t="s">
        <v>2439</v>
      </c>
      <c r="AO31" t="s">
        <v>2442</v>
      </c>
      <c r="AP31" t="s">
        <v>2518</v>
      </c>
      <c r="AQ31" t="s">
        <v>2437</v>
      </c>
      <c r="AR31" t="s">
        <v>2438</v>
      </c>
      <c r="AS31" t="s">
        <v>2438</v>
      </c>
      <c r="AT31" t="s">
        <v>2438</v>
      </c>
      <c r="AU31" t="s">
        <v>2432</v>
      </c>
      <c r="AV31" t="s">
        <v>2434</v>
      </c>
      <c r="AW31" t="s">
        <v>2435</v>
      </c>
      <c r="AX31" t="s">
        <v>2518</v>
      </c>
      <c r="AY31" t="s">
        <v>2432</v>
      </c>
      <c r="AZ31" t="s">
        <v>2439</v>
      </c>
      <c r="BA31" t="s">
        <v>2442</v>
      </c>
      <c r="BB31" t="s">
        <v>2518</v>
      </c>
      <c r="BC31" t="s">
        <v>2432</v>
      </c>
      <c r="BD31" t="s">
        <v>2434</v>
      </c>
      <c r="BE31" t="s">
        <v>2474</v>
      </c>
      <c r="BF31" t="s">
        <v>2515</v>
      </c>
      <c r="BG31" t="s">
        <v>2432</v>
      </c>
      <c r="BH31" t="s">
        <v>2433</v>
      </c>
      <c r="BI31" t="s">
        <v>2440</v>
      </c>
      <c r="BJ31" t="s">
        <v>2480</v>
      </c>
      <c r="BK31" t="s">
        <v>2437</v>
      </c>
      <c r="BL31" t="s">
        <v>2438</v>
      </c>
      <c r="BM31" t="s">
        <v>2438</v>
      </c>
      <c r="BN31" t="s">
        <v>2438</v>
      </c>
      <c r="BO31" t="s">
        <v>2432</v>
      </c>
      <c r="BP31" t="s">
        <v>2433</v>
      </c>
      <c r="BQ31" t="s">
        <v>2442</v>
      </c>
      <c r="BR31" t="s">
        <v>2519</v>
      </c>
      <c r="BS31" t="s">
        <v>2437</v>
      </c>
      <c r="BT31" t="s">
        <v>2438</v>
      </c>
      <c r="BU31" t="s">
        <v>2438</v>
      </c>
      <c r="BV31" t="s">
        <v>2438</v>
      </c>
      <c r="BW31" t="s">
        <v>2437</v>
      </c>
      <c r="BX31" t="s">
        <v>2438</v>
      </c>
      <c r="BY31" t="s">
        <v>2438</v>
      </c>
      <c r="BZ31" t="s">
        <v>2438</v>
      </c>
      <c r="CA31" t="s">
        <v>2437</v>
      </c>
      <c r="CB31" t="s">
        <v>2438</v>
      </c>
      <c r="CC31" t="s">
        <v>2438</v>
      </c>
      <c r="CD31" t="s">
        <v>2438</v>
      </c>
      <c r="CE31" t="s">
        <v>2478</v>
      </c>
      <c r="CF31" t="s">
        <v>2478</v>
      </c>
      <c r="CG31" t="s">
        <v>2708</v>
      </c>
      <c r="CH31" t="s">
        <v>2440</v>
      </c>
      <c r="CI31" t="s">
        <v>2440</v>
      </c>
      <c r="CJ31" t="s">
        <v>2440</v>
      </c>
      <c r="CK31" t="s">
        <v>2484</v>
      </c>
      <c r="CL31" t="s">
        <v>2439</v>
      </c>
      <c r="CM31" t="s">
        <v>2439</v>
      </c>
      <c r="CN31" t="s">
        <v>2439</v>
      </c>
      <c r="CO31" t="s">
        <v>2839</v>
      </c>
      <c r="CP31" t="s">
        <v>2433</v>
      </c>
      <c r="CQ31" t="s">
        <v>2433</v>
      </c>
      <c r="CR31" t="s">
        <v>2433</v>
      </c>
      <c r="CS31" t="s">
        <v>2839</v>
      </c>
      <c r="CT31" t="s">
        <v>2478</v>
      </c>
      <c r="CU31" t="s">
        <v>2478</v>
      </c>
      <c r="CV31" t="s">
        <v>2478</v>
      </c>
      <c r="CW31" t="s">
        <v>2478</v>
      </c>
      <c r="CX31" t="s">
        <v>2478</v>
      </c>
      <c r="CY31" t="s">
        <v>2478</v>
      </c>
      <c r="CZ31" t="s">
        <v>2478</v>
      </c>
      <c r="DA31" t="s">
        <v>2485</v>
      </c>
      <c r="DB31" t="s">
        <v>2485</v>
      </c>
      <c r="DC31" t="s">
        <v>2485</v>
      </c>
      <c r="DD31" t="s">
        <v>2485</v>
      </c>
      <c r="DE31" t="s">
        <v>2485</v>
      </c>
      <c r="DF31" t="s">
        <v>2485</v>
      </c>
      <c r="DG31" t="s">
        <v>2485</v>
      </c>
      <c r="DH31" t="s">
        <v>2433</v>
      </c>
      <c r="DI31" t="s">
        <v>2433</v>
      </c>
      <c r="DJ31" t="s">
        <v>2433</v>
      </c>
      <c r="DK31" t="s">
        <v>2433</v>
      </c>
      <c r="DL31" t="s">
        <v>2433</v>
      </c>
      <c r="DM31" t="s">
        <v>2433</v>
      </c>
      <c r="DN31" t="s">
        <v>2433</v>
      </c>
      <c r="DO31" t="s">
        <v>2433</v>
      </c>
      <c r="DP31" t="s">
        <v>2433</v>
      </c>
      <c r="DQ31" t="s">
        <v>2433</v>
      </c>
      <c r="DR31" t="s">
        <v>2433</v>
      </c>
      <c r="DS31" t="s">
        <v>2433</v>
      </c>
      <c r="DT31" t="s">
        <v>2433</v>
      </c>
      <c r="DU31" t="s">
        <v>2433</v>
      </c>
      <c r="DV31" t="s">
        <v>2478</v>
      </c>
      <c r="DW31" t="s">
        <v>2478</v>
      </c>
      <c r="DX31" t="s">
        <v>2478</v>
      </c>
      <c r="DY31" t="s">
        <v>2708</v>
      </c>
      <c r="DZ31" t="s">
        <v>2440</v>
      </c>
      <c r="EA31" t="s">
        <v>2440</v>
      </c>
      <c r="EB31" t="s">
        <v>2440</v>
      </c>
      <c r="EC31" t="s">
        <v>2484</v>
      </c>
      <c r="ED31" t="s">
        <v>2433</v>
      </c>
      <c r="EE31" t="s">
        <v>2433</v>
      </c>
      <c r="EF31" t="s">
        <v>2433</v>
      </c>
      <c r="EG31" t="s">
        <v>2839</v>
      </c>
      <c r="EH31" t="s">
        <v>2433</v>
      </c>
      <c r="EI31" t="s">
        <v>2433</v>
      </c>
      <c r="EJ31" t="s">
        <v>2433</v>
      </c>
      <c r="EK31" t="s">
        <v>2839</v>
      </c>
      <c r="EL31" t="s">
        <v>2478</v>
      </c>
      <c r="EM31" t="s">
        <v>2485</v>
      </c>
      <c r="EN31" t="s">
        <v>2433</v>
      </c>
      <c r="EO31" t="s">
        <v>2433</v>
      </c>
      <c r="EP31" t="s">
        <v>2485</v>
      </c>
      <c r="EQ31" t="s">
        <v>2485</v>
      </c>
      <c r="ER31" t="s">
        <v>2485</v>
      </c>
      <c r="ES31" t="s">
        <v>2485</v>
      </c>
      <c r="ET31" t="s">
        <v>2433</v>
      </c>
      <c r="EU31" t="s">
        <v>2440</v>
      </c>
      <c r="EV31" t="s">
        <v>2433</v>
      </c>
      <c r="EW31" t="s">
        <v>2433</v>
      </c>
      <c r="EX31" t="s">
        <v>2433</v>
      </c>
      <c r="EY31" t="s">
        <v>2478</v>
      </c>
      <c r="EZ31" t="s">
        <v>2433</v>
      </c>
      <c r="FA31" t="s">
        <v>2433</v>
      </c>
      <c r="FB31" t="s">
        <v>2439</v>
      </c>
      <c r="FC31" t="s">
        <v>2439</v>
      </c>
      <c r="FD31" t="s">
        <v>2439</v>
      </c>
      <c r="FE31" t="s">
        <v>2434</v>
      </c>
      <c r="FF31" t="s">
        <v>2433</v>
      </c>
      <c r="FG31" t="s">
        <v>2433</v>
      </c>
      <c r="FH31" t="s">
        <v>2433</v>
      </c>
      <c r="FI31" t="s">
        <v>2434</v>
      </c>
      <c r="FJ31" t="s">
        <v>2439</v>
      </c>
      <c r="FK31" t="s">
        <v>2478</v>
      </c>
      <c r="FL31" t="s">
        <v>2478</v>
      </c>
      <c r="FM31" t="s">
        <v>2478</v>
      </c>
      <c r="FN31" t="s">
        <v>2478</v>
      </c>
      <c r="FO31" t="s">
        <v>2478</v>
      </c>
      <c r="FP31" t="s">
        <v>2478</v>
      </c>
      <c r="FQ31" t="s">
        <v>2478</v>
      </c>
      <c r="FR31" t="s">
        <v>2478</v>
      </c>
      <c r="FS31" t="s">
        <v>2478</v>
      </c>
      <c r="FT31" t="s">
        <v>2478</v>
      </c>
      <c r="FU31">
        <v>4</v>
      </c>
      <c r="FV31" t="s">
        <v>2478</v>
      </c>
      <c r="FW31" t="s">
        <v>2478</v>
      </c>
      <c r="FX31" t="s">
        <v>2478</v>
      </c>
      <c r="FY31" t="s">
        <v>2478</v>
      </c>
      <c r="FZ31" t="s">
        <v>2478</v>
      </c>
      <c r="GA31" t="s">
        <v>2478</v>
      </c>
      <c r="GB31" t="s">
        <v>2478</v>
      </c>
      <c r="GC31" t="s">
        <v>2478</v>
      </c>
      <c r="GD31" t="s">
        <v>2478</v>
      </c>
      <c r="GE31" t="s">
        <v>2478</v>
      </c>
      <c r="GF31" t="s">
        <v>2478</v>
      </c>
      <c r="GG31" t="s">
        <v>2478</v>
      </c>
      <c r="GH31" t="s">
        <v>2478</v>
      </c>
      <c r="GI31" t="s">
        <v>2478</v>
      </c>
      <c r="GJ31" t="s">
        <v>2478</v>
      </c>
      <c r="GK31" t="s">
        <v>2485</v>
      </c>
      <c r="GL31" t="s">
        <v>2485</v>
      </c>
      <c r="GM31" t="s">
        <v>2485</v>
      </c>
      <c r="GN31" t="s">
        <v>2485</v>
      </c>
      <c r="GO31" t="s">
        <v>2485</v>
      </c>
      <c r="GP31" t="s">
        <v>2485</v>
      </c>
      <c r="GQ31" t="s">
        <v>2485</v>
      </c>
      <c r="GR31" t="s">
        <v>2485</v>
      </c>
      <c r="GS31" t="s">
        <v>2485</v>
      </c>
      <c r="GT31" t="s">
        <v>2485</v>
      </c>
      <c r="GU31" t="s">
        <v>2485</v>
      </c>
      <c r="GV31" t="s">
        <v>2485</v>
      </c>
      <c r="GW31" t="s">
        <v>2434</v>
      </c>
      <c r="GX31" t="s">
        <v>2485</v>
      </c>
      <c r="GY31" t="s">
        <v>2478</v>
      </c>
      <c r="GZ31" t="s">
        <v>2440</v>
      </c>
    </row>
    <row r="32" spans="1:208">
      <c r="A32" t="s">
        <v>2840</v>
      </c>
      <c r="B32" t="s">
        <v>2420</v>
      </c>
      <c r="C32" t="s">
        <v>2841</v>
      </c>
      <c r="D32" t="s">
        <v>2422</v>
      </c>
      <c r="E32" t="s">
        <v>2842</v>
      </c>
      <c r="F32" t="s">
        <v>2843</v>
      </c>
      <c r="G32" t="s">
        <v>2530</v>
      </c>
      <c r="H32" t="s">
        <v>2426</v>
      </c>
      <c r="I32" t="s">
        <v>2456</v>
      </c>
      <c r="J32" t="s">
        <v>2428</v>
      </c>
      <c r="K32" t="s">
        <v>2844</v>
      </c>
      <c r="L32" t="s">
        <v>2430</v>
      </c>
      <c r="M32" t="s">
        <v>2643</v>
      </c>
      <c r="N32" t="s">
        <v>2432</v>
      </c>
      <c r="O32" t="s">
        <v>2433</v>
      </c>
      <c r="P32" t="s">
        <v>2442</v>
      </c>
      <c r="Q32" t="s">
        <v>2645</v>
      </c>
      <c r="R32" t="s">
        <v>2534</v>
      </c>
      <c r="S32" t="s">
        <v>2437</v>
      </c>
      <c r="T32" t="s">
        <v>2438</v>
      </c>
      <c r="U32" t="s">
        <v>2438</v>
      </c>
      <c r="V32" t="s">
        <v>2438</v>
      </c>
      <c r="W32" t="s">
        <v>2438</v>
      </c>
      <c r="X32" t="s">
        <v>2437</v>
      </c>
      <c r="Y32" t="s">
        <v>2438</v>
      </c>
      <c r="Z32" t="s">
        <v>2438</v>
      </c>
      <c r="AA32" t="s">
        <v>2438</v>
      </c>
      <c r="AB32" t="s">
        <v>2438</v>
      </c>
      <c r="AC32" t="s">
        <v>2437</v>
      </c>
      <c r="AD32" t="s">
        <v>2438</v>
      </c>
      <c r="AE32" t="s">
        <v>2438</v>
      </c>
      <c r="AF32" t="s">
        <v>2438</v>
      </c>
      <c r="AG32" t="s">
        <v>2438</v>
      </c>
      <c r="AH32" t="s">
        <v>2437</v>
      </c>
      <c r="AI32" t="s">
        <v>2438</v>
      </c>
      <c r="AJ32" t="s">
        <v>2438</v>
      </c>
      <c r="AK32" t="s">
        <v>2438</v>
      </c>
      <c r="AL32" t="s">
        <v>2438</v>
      </c>
      <c r="AM32" t="s">
        <v>2432</v>
      </c>
      <c r="AN32" t="s">
        <v>2433</v>
      </c>
      <c r="AO32" t="s">
        <v>2439</v>
      </c>
      <c r="AP32" t="s">
        <v>2459</v>
      </c>
      <c r="AQ32" t="s">
        <v>2437</v>
      </c>
      <c r="AR32" t="s">
        <v>2438</v>
      </c>
      <c r="AS32" t="s">
        <v>2438</v>
      </c>
      <c r="AT32" t="s">
        <v>2438</v>
      </c>
      <c r="AU32" t="s">
        <v>2432</v>
      </c>
      <c r="AV32" t="s">
        <v>2433</v>
      </c>
      <c r="AW32" t="s">
        <v>2434</v>
      </c>
      <c r="AX32" t="s">
        <v>2457</v>
      </c>
      <c r="AY32" t="s">
        <v>2432</v>
      </c>
      <c r="AZ32" t="s">
        <v>2440</v>
      </c>
      <c r="BA32" t="s">
        <v>2556</v>
      </c>
      <c r="BB32" t="s">
        <v>2554</v>
      </c>
      <c r="BC32" t="s">
        <v>2432</v>
      </c>
      <c r="BD32" t="s">
        <v>2439</v>
      </c>
      <c r="BE32" t="s">
        <v>2630</v>
      </c>
      <c r="BF32" t="s">
        <v>2538</v>
      </c>
      <c r="BG32" t="s">
        <v>2437</v>
      </c>
      <c r="BH32" t="s">
        <v>2438</v>
      </c>
      <c r="BI32" t="s">
        <v>2438</v>
      </c>
      <c r="BJ32" t="s">
        <v>2438</v>
      </c>
      <c r="BK32" t="s">
        <v>2437</v>
      </c>
      <c r="BL32" t="s">
        <v>2438</v>
      </c>
      <c r="BM32" t="s">
        <v>2438</v>
      </c>
      <c r="BN32" t="s">
        <v>2438</v>
      </c>
      <c r="BO32" t="s">
        <v>2432</v>
      </c>
      <c r="BP32" t="s">
        <v>2433</v>
      </c>
      <c r="BQ32" t="s">
        <v>2439</v>
      </c>
      <c r="BR32" t="s">
        <v>2443</v>
      </c>
      <c r="BS32" t="s">
        <v>2437</v>
      </c>
      <c r="BT32" t="s">
        <v>2438</v>
      </c>
      <c r="BU32" t="s">
        <v>2438</v>
      </c>
      <c r="BV32" t="s">
        <v>2438</v>
      </c>
      <c r="BW32" t="s">
        <v>2437</v>
      </c>
      <c r="BX32" t="s">
        <v>2438</v>
      </c>
      <c r="BY32" t="s">
        <v>2438</v>
      </c>
      <c r="BZ32" t="s">
        <v>2438</v>
      </c>
      <c r="CA32" t="s">
        <v>2437</v>
      </c>
      <c r="CB32" t="s">
        <v>2438</v>
      </c>
      <c r="CC32" t="s">
        <v>2438</v>
      </c>
      <c r="CD32" t="s">
        <v>2438</v>
      </c>
      <c r="CE32" t="s">
        <v>2433</v>
      </c>
      <c r="CF32" t="s">
        <v>2434</v>
      </c>
      <c r="CG32" t="s">
        <v>2845</v>
      </c>
      <c r="CH32" t="s">
        <v>2440</v>
      </c>
      <c r="CI32" t="s">
        <v>2485</v>
      </c>
      <c r="CJ32" t="s">
        <v>2485</v>
      </c>
      <c r="CK32" t="s">
        <v>2846</v>
      </c>
      <c r="CL32" t="s">
        <v>2485</v>
      </c>
      <c r="CM32" t="s">
        <v>2485</v>
      </c>
      <c r="CN32" t="s">
        <v>2485</v>
      </c>
      <c r="CO32" t="s">
        <v>2847</v>
      </c>
      <c r="CP32" t="s">
        <v>2439</v>
      </c>
      <c r="CQ32" t="s">
        <v>2439</v>
      </c>
      <c r="CR32" t="s">
        <v>2439</v>
      </c>
      <c r="CS32" t="s">
        <v>2648</v>
      </c>
      <c r="CT32" t="s">
        <v>2485</v>
      </c>
      <c r="CU32" t="s">
        <v>2440</v>
      </c>
      <c r="CV32" t="s">
        <v>2485</v>
      </c>
      <c r="CW32" t="s">
        <v>2440</v>
      </c>
      <c r="CX32" t="s">
        <v>2485</v>
      </c>
      <c r="CY32" t="s">
        <v>2485</v>
      </c>
      <c r="CZ32" t="s">
        <v>2485</v>
      </c>
      <c r="DA32" t="s">
        <v>2485</v>
      </c>
      <c r="DB32" t="s">
        <v>2485</v>
      </c>
      <c r="DC32" t="s">
        <v>2485</v>
      </c>
      <c r="DD32" t="s">
        <v>2440</v>
      </c>
      <c r="DE32" t="s">
        <v>2485</v>
      </c>
      <c r="DF32" t="s">
        <v>2485</v>
      </c>
      <c r="DG32" t="s">
        <v>2485</v>
      </c>
      <c r="DH32" t="s">
        <v>2485</v>
      </c>
      <c r="DI32" t="s">
        <v>2485</v>
      </c>
      <c r="DJ32" t="s">
        <v>2485</v>
      </c>
      <c r="DK32" t="s">
        <v>2485</v>
      </c>
      <c r="DL32" t="s">
        <v>2485</v>
      </c>
      <c r="DM32" t="s">
        <v>2485</v>
      </c>
      <c r="DN32" t="s">
        <v>2485</v>
      </c>
      <c r="DO32" t="s">
        <v>2439</v>
      </c>
      <c r="DP32" t="s">
        <v>2439</v>
      </c>
      <c r="DQ32" t="s">
        <v>2439</v>
      </c>
      <c r="DR32" t="s">
        <v>2439</v>
      </c>
      <c r="DS32" t="s">
        <v>2439</v>
      </c>
      <c r="DT32" t="s">
        <v>2439</v>
      </c>
      <c r="DU32" t="s">
        <v>2439</v>
      </c>
      <c r="DV32" t="s">
        <v>2485</v>
      </c>
      <c r="DW32" t="s">
        <v>2485</v>
      </c>
      <c r="DX32" t="s">
        <v>2485</v>
      </c>
      <c r="DY32" t="s">
        <v>2821</v>
      </c>
      <c r="DZ32" t="s">
        <v>2485</v>
      </c>
      <c r="EA32" t="s">
        <v>2485</v>
      </c>
      <c r="EB32" t="s">
        <v>2485</v>
      </c>
      <c r="EC32" t="s">
        <v>2848</v>
      </c>
      <c r="ED32" t="s">
        <v>2485</v>
      </c>
      <c r="EE32" t="s">
        <v>2485</v>
      </c>
      <c r="EF32" t="s">
        <v>2485</v>
      </c>
      <c r="EG32" t="s">
        <v>2847</v>
      </c>
      <c r="EH32" t="s">
        <v>2439</v>
      </c>
      <c r="EI32" t="s">
        <v>2439</v>
      </c>
      <c r="EJ32" t="s">
        <v>2439</v>
      </c>
      <c r="EK32" t="s">
        <v>2648</v>
      </c>
      <c r="EL32" t="s">
        <v>2439</v>
      </c>
      <c r="EM32" t="s">
        <v>2485</v>
      </c>
      <c r="EN32" t="s">
        <v>2485</v>
      </c>
      <c r="EO32" t="s">
        <v>2439</v>
      </c>
      <c r="EP32" t="s">
        <v>2485</v>
      </c>
      <c r="EQ32" t="s">
        <v>2485</v>
      </c>
      <c r="ER32" t="s">
        <v>2485</v>
      </c>
      <c r="ES32" t="s">
        <v>2439</v>
      </c>
      <c r="ET32" t="s">
        <v>2485</v>
      </c>
      <c r="EU32" t="s">
        <v>2485</v>
      </c>
      <c r="EV32" t="s">
        <v>2485</v>
      </c>
      <c r="EW32" t="s">
        <v>2439</v>
      </c>
      <c r="EX32" t="s">
        <v>2439</v>
      </c>
      <c r="EY32" t="s">
        <v>2439</v>
      </c>
      <c r="EZ32" t="s">
        <v>2439</v>
      </c>
      <c r="FA32" t="s">
        <v>2434</v>
      </c>
      <c r="FB32" t="s">
        <v>2439</v>
      </c>
      <c r="FC32" t="s">
        <v>2439</v>
      </c>
      <c r="FD32" t="s">
        <v>2439</v>
      </c>
      <c r="FE32" t="s">
        <v>2439</v>
      </c>
      <c r="FF32" t="s">
        <v>2485</v>
      </c>
      <c r="FG32" t="s">
        <v>2485</v>
      </c>
      <c r="FH32" t="s">
        <v>2439</v>
      </c>
      <c r="FI32" t="s">
        <v>2485</v>
      </c>
      <c r="FJ32" t="s">
        <v>2485</v>
      </c>
      <c r="FK32" t="s">
        <v>2485</v>
      </c>
      <c r="FL32" t="s">
        <v>2485</v>
      </c>
      <c r="FM32" t="s">
        <v>2485</v>
      </c>
      <c r="FN32" t="s">
        <v>2439</v>
      </c>
      <c r="FO32" t="s">
        <v>2439</v>
      </c>
      <c r="FP32" t="s">
        <v>2485</v>
      </c>
      <c r="FQ32" t="s">
        <v>2485</v>
      </c>
      <c r="FR32" t="s">
        <v>2444</v>
      </c>
      <c r="FS32" t="s">
        <v>2485</v>
      </c>
      <c r="FT32" t="s">
        <v>2439</v>
      </c>
      <c r="FU32">
        <v>6</v>
      </c>
      <c r="FV32" t="s">
        <v>2439</v>
      </c>
      <c r="FW32" t="s">
        <v>2485</v>
      </c>
      <c r="FX32" t="s">
        <v>2485</v>
      </c>
      <c r="FY32" t="s">
        <v>2478</v>
      </c>
      <c r="FZ32" t="s">
        <v>2485</v>
      </c>
      <c r="GA32" t="s">
        <v>2485</v>
      </c>
      <c r="GB32" t="s">
        <v>2439</v>
      </c>
      <c r="GC32" t="s">
        <v>2439</v>
      </c>
      <c r="GD32" t="s">
        <v>2485</v>
      </c>
      <c r="GE32" t="s">
        <v>2439</v>
      </c>
      <c r="GF32" t="s">
        <v>2485</v>
      </c>
      <c r="GG32" t="s">
        <v>2439</v>
      </c>
      <c r="GH32" t="s">
        <v>2439</v>
      </c>
      <c r="GI32" t="s">
        <v>2434</v>
      </c>
      <c r="GJ32" t="s">
        <v>2485</v>
      </c>
      <c r="GK32" t="s">
        <v>2485</v>
      </c>
      <c r="GL32" t="s">
        <v>2485</v>
      </c>
      <c r="GM32" t="s">
        <v>2485</v>
      </c>
      <c r="GN32" t="s">
        <v>2485</v>
      </c>
      <c r="GO32" t="s">
        <v>2485</v>
      </c>
      <c r="GP32" t="s">
        <v>2485</v>
      </c>
      <c r="GQ32" t="s">
        <v>2485</v>
      </c>
      <c r="GR32" t="s">
        <v>2485</v>
      </c>
      <c r="GS32" t="s">
        <v>2485</v>
      </c>
      <c r="GT32" t="s">
        <v>2485</v>
      </c>
      <c r="GU32" t="s">
        <v>2485</v>
      </c>
      <c r="GV32" t="s">
        <v>2485</v>
      </c>
      <c r="GW32" t="s">
        <v>2440</v>
      </c>
      <c r="GX32" t="s">
        <v>2485</v>
      </c>
      <c r="GY32" t="s">
        <v>2485</v>
      </c>
      <c r="GZ32" t="s">
        <v>2440</v>
      </c>
    </row>
    <row r="33" spans="1:208">
      <c r="A33" t="s">
        <v>2849</v>
      </c>
      <c r="B33" t="s">
        <v>2420</v>
      </c>
      <c r="C33" t="s">
        <v>2850</v>
      </c>
      <c r="D33" t="s">
        <v>2422</v>
      </c>
      <c r="E33" t="s">
        <v>2835</v>
      </c>
      <c r="F33" t="s">
        <v>2851</v>
      </c>
      <c r="G33" t="s">
        <v>2852</v>
      </c>
      <c r="H33" t="s">
        <v>2426</v>
      </c>
      <c r="I33" t="s">
        <v>2456</v>
      </c>
      <c r="J33" t="s">
        <v>2428</v>
      </c>
      <c r="K33" t="s">
        <v>2806</v>
      </c>
      <c r="L33" t="s">
        <v>2430</v>
      </c>
      <c r="M33" t="s">
        <v>2431</v>
      </c>
      <c r="N33" t="s">
        <v>2432</v>
      </c>
      <c r="O33" t="s">
        <v>2433</v>
      </c>
      <c r="P33" t="s">
        <v>2435</v>
      </c>
      <c r="Q33" t="s">
        <v>2853</v>
      </c>
      <c r="R33" t="s">
        <v>2517</v>
      </c>
      <c r="S33" t="s">
        <v>2437</v>
      </c>
      <c r="T33" t="s">
        <v>2438</v>
      </c>
      <c r="U33" t="s">
        <v>2438</v>
      </c>
      <c r="V33" t="s">
        <v>2438</v>
      </c>
      <c r="W33" t="s">
        <v>2438</v>
      </c>
      <c r="X33" t="s">
        <v>2437</v>
      </c>
      <c r="Y33" t="s">
        <v>2438</v>
      </c>
      <c r="Z33" t="s">
        <v>2438</v>
      </c>
      <c r="AA33" t="s">
        <v>2438</v>
      </c>
      <c r="AB33" t="s">
        <v>2438</v>
      </c>
      <c r="AC33" t="s">
        <v>2437</v>
      </c>
      <c r="AD33" t="s">
        <v>2438</v>
      </c>
      <c r="AE33" t="s">
        <v>2438</v>
      </c>
      <c r="AF33" t="s">
        <v>2438</v>
      </c>
      <c r="AG33" t="s">
        <v>2438</v>
      </c>
      <c r="AH33" t="s">
        <v>2437</v>
      </c>
      <c r="AI33" t="s">
        <v>2438</v>
      </c>
      <c r="AJ33" t="s">
        <v>2438</v>
      </c>
      <c r="AK33" t="s">
        <v>2438</v>
      </c>
      <c r="AL33" t="s">
        <v>2438</v>
      </c>
      <c r="AM33" t="s">
        <v>2437</v>
      </c>
      <c r="AN33" t="s">
        <v>2438</v>
      </c>
      <c r="AO33" t="s">
        <v>2438</v>
      </c>
      <c r="AP33" t="s">
        <v>2438</v>
      </c>
      <c r="AQ33" t="s">
        <v>2437</v>
      </c>
      <c r="AR33" t="s">
        <v>2438</v>
      </c>
      <c r="AS33" t="s">
        <v>2438</v>
      </c>
      <c r="AT33" t="s">
        <v>2438</v>
      </c>
      <c r="AU33" t="s">
        <v>2432</v>
      </c>
      <c r="AV33" t="s">
        <v>2442</v>
      </c>
      <c r="AW33" t="s">
        <v>2853</v>
      </c>
      <c r="AX33" t="s">
        <v>2457</v>
      </c>
      <c r="AY33" t="s">
        <v>2432</v>
      </c>
      <c r="AZ33" t="s">
        <v>2441</v>
      </c>
      <c r="BA33" t="s">
        <v>2853</v>
      </c>
      <c r="BB33" t="s">
        <v>2573</v>
      </c>
      <c r="BC33" t="s">
        <v>2437</v>
      </c>
      <c r="BD33" t="s">
        <v>2438</v>
      </c>
      <c r="BE33" t="s">
        <v>2438</v>
      </c>
      <c r="BF33" t="s">
        <v>2438</v>
      </c>
      <c r="BG33" t="s">
        <v>2437</v>
      </c>
      <c r="BH33" t="s">
        <v>2438</v>
      </c>
      <c r="BI33" t="s">
        <v>2438</v>
      </c>
      <c r="BJ33" t="s">
        <v>2438</v>
      </c>
      <c r="BK33" t="s">
        <v>2437</v>
      </c>
      <c r="BL33" t="s">
        <v>2438</v>
      </c>
      <c r="BM33" t="s">
        <v>2438</v>
      </c>
      <c r="BN33" t="s">
        <v>2438</v>
      </c>
      <c r="BO33" t="s">
        <v>2432</v>
      </c>
      <c r="BP33" t="s">
        <v>2434</v>
      </c>
      <c r="BQ33" t="s">
        <v>2658</v>
      </c>
      <c r="BR33" t="s">
        <v>2443</v>
      </c>
      <c r="BS33" t="s">
        <v>2437</v>
      </c>
      <c r="BT33" t="s">
        <v>2438</v>
      </c>
      <c r="BU33" t="s">
        <v>2438</v>
      </c>
      <c r="BV33" t="s">
        <v>2438</v>
      </c>
      <c r="BW33" t="s">
        <v>2437</v>
      </c>
      <c r="BX33" t="s">
        <v>2438</v>
      </c>
      <c r="BY33" t="s">
        <v>2438</v>
      </c>
      <c r="BZ33" t="s">
        <v>2438</v>
      </c>
      <c r="CA33" t="s">
        <v>2437</v>
      </c>
      <c r="CB33" t="s">
        <v>2438</v>
      </c>
      <c r="CC33" t="s">
        <v>2438</v>
      </c>
      <c r="CD33" t="s">
        <v>2438</v>
      </c>
      <c r="CE33" t="s">
        <v>2444</v>
      </c>
      <c r="CF33" t="s">
        <v>2478</v>
      </c>
      <c r="CG33" t="s">
        <v>2854</v>
      </c>
      <c r="CH33" t="s">
        <v>2433</v>
      </c>
      <c r="CI33" t="s">
        <v>2433</v>
      </c>
      <c r="CJ33" t="s">
        <v>2444</v>
      </c>
      <c r="CK33" t="s">
        <v>2855</v>
      </c>
      <c r="CL33" t="s">
        <v>2433</v>
      </c>
      <c r="CM33" t="s">
        <v>2433</v>
      </c>
      <c r="CN33" t="s">
        <v>2433</v>
      </c>
      <c r="CO33" t="s">
        <v>2839</v>
      </c>
      <c r="CP33" t="s">
        <v>2433</v>
      </c>
      <c r="CQ33" t="s">
        <v>2433</v>
      </c>
      <c r="CR33" t="s">
        <v>2433</v>
      </c>
      <c r="CS33" t="s">
        <v>2429</v>
      </c>
      <c r="CT33" t="s">
        <v>2444</v>
      </c>
      <c r="CU33" t="s">
        <v>2444</v>
      </c>
      <c r="CV33" t="s">
        <v>2444</v>
      </c>
      <c r="CW33" t="s">
        <v>2433</v>
      </c>
      <c r="CX33" t="s">
        <v>2478</v>
      </c>
      <c r="CY33" t="s">
        <v>2434</v>
      </c>
      <c r="CZ33" t="s">
        <v>2444</v>
      </c>
      <c r="DA33" t="s">
        <v>2444</v>
      </c>
      <c r="DB33" t="s">
        <v>2444</v>
      </c>
      <c r="DC33" t="s">
        <v>2444</v>
      </c>
      <c r="DD33" t="s">
        <v>2433</v>
      </c>
      <c r="DE33" t="s">
        <v>2444</v>
      </c>
      <c r="DF33" t="s">
        <v>2444</v>
      </c>
      <c r="DG33" t="s">
        <v>2444</v>
      </c>
      <c r="DH33" t="s">
        <v>2434</v>
      </c>
      <c r="DI33" t="s">
        <v>2434</v>
      </c>
      <c r="DJ33" t="s">
        <v>2439</v>
      </c>
      <c r="DK33" t="s">
        <v>2434</v>
      </c>
      <c r="DL33" t="s">
        <v>2434</v>
      </c>
      <c r="DM33" t="s">
        <v>2434</v>
      </c>
      <c r="DN33" t="s">
        <v>2434</v>
      </c>
      <c r="DO33" t="s">
        <v>2440</v>
      </c>
      <c r="DP33" t="s">
        <v>2440</v>
      </c>
      <c r="DQ33" t="s">
        <v>2440</v>
      </c>
      <c r="DR33" t="s">
        <v>2440</v>
      </c>
      <c r="DS33" t="s">
        <v>2440</v>
      </c>
      <c r="DT33" t="s">
        <v>2440</v>
      </c>
      <c r="DU33" t="s">
        <v>2440</v>
      </c>
      <c r="DV33" t="s">
        <v>2444</v>
      </c>
      <c r="DW33" t="s">
        <v>2444</v>
      </c>
      <c r="DX33" t="s">
        <v>2444</v>
      </c>
      <c r="DY33" t="s">
        <v>2856</v>
      </c>
      <c r="DZ33" t="s">
        <v>2444</v>
      </c>
      <c r="EA33" t="s">
        <v>2444</v>
      </c>
      <c r="EB33" t="s">
        <v>2444</v>
      </c>
      <c r="EC33" t="s">
        <v>2857</v>
      </c>
      <c r="ED33" t="s">
        <v>2434</v>
      </c>
      <c r="EE33" t="s">
        <v>2434</v>
      </c>
      <c r="EF33" t="s">
        <v>2434</v>
      </c>
      <c r="EG33" t="s">
        <v>2858</v>
      </c>
      <c r="EH33" t="s">
        <v>2434</v>
      </c>
      <c r="EI33" t="s">
        <v>2434</v>
      </c>
      <c r="EJ33" t="s">
        <v>2434</v>
      </c>
      <c r="EK33" t="s">
        <v>2859</v>
      </c>
      <c r="EL33" t="s">
        <v>2444</v>
      </c>
      <c r="EM33" t="s">
        <v>2444</v>
      </c>
      <c r="EN33" t="s">
        <v>2434</v>
      </c>
      <c r="EO33" t="s">
        <v>2478</v>
      </c>
      <c r="EP33" t="s">
        <v>2444</v>
      </c>
      <c r="EQ33" t="s">
        <v>2444</v>
      </c>
      <c r="ER33" t="s">
        <v>2444</v>
      </c>
      <c r="ES33" t="s">
        <v>2444</v>
      </c>
      <c r="ET33" t="s">
        <v>2478</v>
      </c>
      <c r="EU33" t="s">
        <v>2444</v>
      </c>
      <c r="EV33" t="s">
        <v>2433</v>
      </c>
      <c r="EW33" t="s">
        <v>2433</v>
      </c>
      <c r="EX33" t="s">
        <v>2433</v>
      </c>
      <c r="EY33" t="s">
        <v>2433</v>
      </c>
      <c r="EZ33" t="s">
        <v>2433</v>
      </c>
      <c r="FA33" t="s">
        <v>2433</v>
      </c>
      <c r="FB33" t="s">
        <v>2444</v>
      </c>
      <c r="FC33" t="s">
        <v>2444</v>
      </c>
      <c r="FD33" t="s">
        <v>2444</v>
      </c>
      <c r="FE33" t="s">
        <v>2444</v>
      </c>
      <c r="FF33" t="s">
        <v>2444</v>
      </c>
      <c r="FG33" t="s">
        <v>2444</v>
      </c>
      <c r="FH33" t="s">
        <v>2433</v>
      </c>
      <c r="FI33" t="s">
        <v>2444</v>
      </c>
      <c r="FJ33" t="s">
        <v>2444</v>
      </c>
      <c r="FK33" t="s">
        <v>2444</v>
      </c>
      <c r="FL33" t="s">
        <v>2444</v>
      </c>
      <c r="FM33" t="s">
        <v>2434</v>
      </c>
      <c r="FN33" t="s">
        <v>2434</v>
      </c>
      <c r="FO33" t="s">
        <v>2433</v>
      </c>
      <c r="FP33" t="s">
        <v>2444</v>
      </c>
      <c r="FQ33" t="s">
        <v>2444</v>
      </c>
      <c r="FR33" t="s">
        <v>2444</v>
      </c>
      <c r="FS33" t="s">
        <v>2433</v>
      </c>
      <c r="FT33" t="s">
        <v>2433</v>
      </c>
      <c r="FU33">
        <v>7</v>
      </c>
      <c r="FV33" t="s">
        <v>2433</v>
      </c>
      <c r="FW33" t="s">
        <v>2444</v>
      </c>
      <c r="FX33" t="s">
        <v>2444</v>
      </c>
      <c r="FY33" t="s">
        <v>2444</v>
      </c>
      <c r="FZ33" t="s">
        <v>2444</v>
      </c>
      <c r="GA33" t="s">
        <v>2433</v>
      </c>
      <c r="GB33" t="s">
        <v>2433</v>
      </c>
      <c r="GC33" t="s">
        <v>2433</v>
      </c>
      <c r="GD33" t="s">
        <v>2444</v>
      </c>
      <c r="GE33" t="s">
        <v>2433</v>
      </c>
      <c r="GF33" t="s">
        <v>2444</v>
      </c>
      <c r="GG33" t="s">
        <v>2433</v>
      </c>
      <c r="GH33" t="s">
        <v>2433</v>
      </c>
      <c r="GI33" t="s">
        <v>2434</v>
      </c>
      <c r="GJ33" t="s">
        <v>2444</v>
      </c>
      <c r="GK33" t="s">
        <v>2444</v>
      </c>
      <c r="GL33" t="s">
        <v>2444</v>
      </c>
      <c r="GM33" t="s">
        <v>2444</v>
      </c>
      <c r="GN33" t="s">
        <v>2444</v>
      </c>
      <c r="GO33" t="s">
        <v>2444</v>
      </c>
      <c r="GP33" t="s">
        <v>2444</v>
      </c>
      <c r="GQ33" t="s">
        <v>2444</v>
      </c>
      <c r="GR33" t="s">
        <v>2444</v>
      </c>
      <c r="GS33" t="s">
        <v>2444</v>
      </c>
      <c r="GT33" t="s">
        <v>2444</v>
      </c>
      <c r="GU33" t="s">
        <v>2444</v>
      </c>
      <c r="GV33" t="s">
        <v>2444</v>
      </c>
      <c r="GW33" t="s">
        <v>2444</v>
      </c>
      <c r="GX33" t="s">
        <v>2444</v>
      </c>
      <c r="GY33" t="s">
        <v>2444</v>
      </c>
      <c r="GZ33" t="s">
        <v>2444</v>
      </c>
    </row>
    <row r="34" spans="1:208">
      <c r="A34" t="s">
        <v>2860</v>
      </c>
      <c r="B34" t="s">
        <v>2420</v>
      </c>
      <c r="C34" t="s">
        <v>2861</v>
      </c>
      <c r="D34" t="s">
        <v>2422</v>
      </c>
      <c r="E34" t="s">
        <v>2862</v>
      </c>
      <c r="F34" t="s">
        <v>2493</v>
      </c>
      <c r="G34" t="s">
        <v>2863</v>
      </c>
      <c r="H34" t="s">
        <v>2426</v>
      </c>
      <c r="I34" t="s">
        <v>2456</v>
      </c>
      <c r="J34" t="s">
        <v>2428</v>
      </c>
      <c r="K34" t="s">
        <v>2839</v>
      </c>
      <c r="L34" t="s">
        <v>2473</v>
      </c>
      <c r="M34" t="s">
        <v>2431</v>
      </c>
      <c r="N34" t="s">
        <v>2432</v>
      </c>
      <c r="O34" t="s">
        <v>2433</v>
      </c>
      <c r="P34" t="s">
        <v>2434</v>
      </c>
      <c r="Q34" t="s">
        <v>2442</v>
      </c>
      <c r="R34" t="s">
        <v>2480</v>
      </c>
      <c r="S34" t="s">
        <v>2437</v>
      </c>
      <c r="T34" t="s">
        <v>2438</v>
      </c>
      <c r="U34" t="s">
        <v>2438</v>
      </c>
      <c r="V34" t="s">
        <v>2438</v>
      </c>
      <c r="W34" t="s">
        <v>2438</v>
      </c>
      <c r="X34" t="s">
        <v>2437</v>
      </c>
      <c r="Y34" t="s">
        <v>2438</v>
      </c>
      <c r="Z34" t="s">
        <v>2438</v>
      </c>
      <c r="AA34" t="s">
        <v>2438</v>
      </c>
      <c r="AB34" t="s">
        <v>2438</v>
      </c>
      <c r="AC34" t="s">
        <v>2437</v>
      </c>
      <c r="AD34" t="s">
        <v>2438</v>
      </c>
      <c r="AE34" t="s">
        <v>2438</v>
      </c>
      <c r="AF34" t="s">
        <v>2438</v>
      </c>
      <c r="AG34" t="s">
        <v>2438</v>
      </c>
      <c r="AH34" t="s">
        <v>2437</v>
      </c>
      <c r="AI34" t="s">
        <v>2438</v>
      </c>
      <c r="AJ34" t="s">
        <v>2438</v>
      </c>
      <c r="AK34" t="s">
        <v>2438</v>
      </c>
      <c r="AL34" t="s">
        <v>2438</v>
      </c>
      <c r="AM34" t="s">
        <v>2432</v>
      </c>
      <c r="AN34" t="s">
        <v>2485</v>
      </c>
      <c r="AO34" t="s">
        <v>2442</v>
      </c>
      <c r="AP34" t="s">
        <v>2517</v>
      </c>
      <c r="AQ34" t="s">
        <v>2437</v>
      </c>
      <c r="AR34" t="s">
        <v>2438</v>
      </c>
      <c r="AS34" t="s">
        <v>2438</v>
      </c>
      <c r="AT34" t="s">
        <v>2438</v>
      </c>
      <c r="AU34" t="s">
        <v>2432</v>
      </c>
      <c r="AV34" t="s">
        <v>2440</v>
      </c>
      <c r="AW34" t="s">
        <v>2442</v>
      </c>
      <c r="AX34" t="s">
        <v>2518</v>
      </c>
      <c r="AY34" t="s">
        <v>2432</v>
      </c>
      <c r="AZ34" t="s">
        <v>2440</v>
      </c>
      <c r="BA34" t="s">
        <v>2442</v>
      </c>
      <c r="BB34" t="s">
        <v>2659</v>
      </c>
      <c r="BC34" t="s">
        <v>2432</v>
      </c>
      <c r="BD34" t="s">
        <v>2440</v>
      </c>
      <c r="BE34" t="s">
        <v>2441</v>
      </c>
      <c r="BF34" t="s">
        <v>2864</v>
      </c>
      <c r="BG34" t="s">
        <v>2432</v>
      </c>
      <c r="BH34" t="s">
        <v>2439</v>
      </c>
      <c r="BI34" t="s">
        <v>2440</v>
      </c>
      <c r="BJ34" t="s">
        <v>2536</v>
      </c>
      <c r="BK34" t="s">
        <v>2437</v>
      </c>
      <c r="BL34" t="s">
        <v>2438</v>
      </c>
      <c r="BM34" t="s">
        <v>2438</v>
      </c>
      <c r="BN34" t="s">
        <v>2438</v>
      </c>
      <c r="BO34" t="s">
        <v>2432</v>
      </c>
      <c r="BP34" t="s">
        <v>2440</v>
      </c>
      <c r="BQ34" t="s">
        <v>2440</v>
      </c>
      <c r="BR34" t="s">
        <v>2865</v>
      </c>
      <c r="BS34" t="s">
        <v>2437</v>
      </c>
      <c r="BT34" t="s">
        <v>2438</v>
      </c>
      <c r="BU34" t="s">
        <v>2438</v>
      </c>
      <c r="BV34" t="s">
        <v>2438</v>
      </c>
      <c r="BW34" t="s">
        <v>2437</v>
      </c>
      <c r="BX34" t="s">
        <v>2438</v>
      </c>
      <c r="BY34" t="s">
        <v>2438</v>
      </c>
      <c r="BZ34" t="s">
        <v>2438</v>
      </c>
      <c r="CA34" t="s">
        <v>2437</v>
      </c>
      <c r="CB34" t="s">
        <v>2438</v>
      </c>
      <c r="CC34" t="s">
        <v>2438</v>
      </c>
      <c r="CD34" t="s">
        <v>2438</v>
      </c>
      <c r="CE34" t="s">
        <v>2439</v>
      </c>
      <c r="CF34" t="s">
        <v>2433</v>
      </c>
      <c r="CG34" t="s">
        <v>2866</v>
      </c>
      <c r="CH34" t="s">
        <v>2434</v>
      </c>
      <c r="CI34" t="s">
        <v>2434</v>
      </c>
      <c r="CJ34" t="s">
        <v>2434</v>
      </c>
      <c r="CK34" t="s">
        <v>2867</v>
      </c>
      <c r="CL34" t="s">
        <v>2434</v>
      </c>
      <c r="CM34" t="s">
        <v>2439</v>
      </c>
      <c r="CN34" t="s">
        <v>2439</v>
      </c>
      <c r="CO34" t="s">
        <v>2868</v>
      </c>
      <c r="CP34" t="s">
        <v>2433</v>
      </c>
      <c r="CQ34" t="s">
        <v>2434</v>
      </c>
      <c r="CR34" t="s">
        <v>2440</v>
      </c>
      <c r="CS34" t="s">
        <v>2869</v>
      </c>
      <c r="CT34" t="s">
        <v>2439</v>
      </c>
      <c r="CU34" t="s">
        <v>2478</v>
      </c>
      <c r="CV34" t="s">
        <v>2439</v>
      </c>
      <c r="CW34" t="s">
        <v>2434</v>
      </c>
      <c r="CX34" t="s">
        <v>2439</v>
      </c>
      <c r="CY34" t="s">
        <v>2478</v>
      </c>
      <c r="CZ34" t="s">
        <v>2440</v>
      </c>
      <c r="DA34" t="s">
        <v>2433</v>
      </c>
      <c r="DB34" t="s">
        <v>2444</v>
      </c>
      <c r="DC34" t="s">
        <v>2439</v>
      </c>
      <c r="DD34" t="s">
        <v>2439</v>
      </c>
      <c r="DE34" t="s">
        <v>2440</v>
      </c>
      <c r="DF34" t="s">
        <v>2444</v>
      </c>
      <c r="DG34" t="s">
        <v>2485</v>
      </c>
      <c r="DH34" t="s">
        <v>2440</v>
      </c>
      <c r="DI34" t="s">
        <v>2434</v>
      </c>
      <c r="DJ34" t="s">
        <v>2434</v>
      </c>
      <c r="DK34" t="s">
        <v>2434</v>
      </c>
      <c r="DL34" t="s">
        <v>2433</v>
      </c>
      <c r="DM34" t="s">
        <v>2485</v>
      </c>
      <c r="DN34" t="s">
        <v>2439</v>
      </c>
      <c r="DO34" t="s">
        <v>2478</v>
      </c>
      <c r="DP34" t="s">
        <v>2440</v>
      </c>
      <c r="DQ34" t="s">
        <v>2440</v>
      </c>
      <c r="DR34" t="s">
        <v>2440</v>
      </c>
      <c r="DS34" t="s">
        <v>2485</v>
      </c>
      <c r="DT34" t="s">
        <v>2444</v>
      </c>
      <c r="DU34" t="s">
        <v>2433</v>
      </c>
      <c r="DV34" t="s">
        <v>2478</v>
      </c>
      <c r="DW34" t="s">
        <v>2485</v>
      </c>
      <c r="DX34" t="s">
        <v>2485</v>
      </c>
      <c r="DY34" t="s">
        <v>2866</v>
      </c>
      <c r="DZ34" t="s">
        <v>2478</v>
      </c>
      <c r="EA34" t="s">
        <v>2439</v>
      </c>
      <c r="EB34" t="s">
        <v>2485</v>
      </c>
      <c r="EC34" t="s">
        <v>2484</v>
      </c>
      <c r="ED34" t="s">
        <v>2485</v>
      </c>
      <c r="EE34" t="s">
        <v>2485</v>
      </c>
      <c r="EF34" t="s">
        <v>2434</v>
      </c>
      <c r="EG34" t="s">
        <v>2870</v>
      </c>
      <c r="EH34" t="s">
        <v>2485</v>
      </c>
      <c r="EI34" t="s">
        <v>2444</v>
      </c>
      <c r="EJ34" t="s">
        <v>2444</v>
      </c>
      <c r="EK34" t="s">
        <v>2484</v>
      </c>
      <c r="EL34" t="s">
        <v>2440</v>
      </c>
      <c r="EM34" t="s">
        <v>2440</v>
      </c>
      <c r="EN34" t="s">
        <v>2485</v>
      </c>
      <c r="EO34" t="s">
        <v>2440</v>
      </c>
      <c r="EP34" t="s">
        <v>2485</v>
      </c>
      <c r="EQ34" t="s">
        <v>2440</v>
      </c>
      <c r="ER34" t="s">
        <v>2478</v>
      </c>
      <c r="ES34" t="s">
        <v>2485</v>
      </c>
      <c r="ET34" t="s">
        <v>2478</v>
      </c>
      <c r="EU34" t="s">
        <v>2485</v>
      </c>
      <c r="EV34" t="s">
        <v>2440</v>
      </c>
      <c r="EW34" t="s">
        <v>2440</v>
      </c>
      <c r="EX34" t="s">
        <v>2440</v>
      </c>
      <c r="EY34" t="s">
        <v>2440</v>
      </c>
      <c r="EZ34" t="s">
        <v>2485</v>
      </c>
      <c r="FA34" t="s">
        <v>2478</v>
      </c>
      <c r="FB34" t="s">
        <v>2478</v>
      </c>
      <c r="FC34" t="s">
        <v>2440</v>
      </c>
      <c r="FD34" t="s">
        <v>2485</v>
      </c>
      <c r="FE34" t="s">
        <v>2485</v>
      </c>
      <c r="FF34" t="s">
        <v>2440</v>
      </c>
      <c r="FG34" t="s">
        <v>2434</v>
      </c>
      <c r="FH34" t="s">
        <v>2434</v>
      </c>
      <c r="FI34" t="s">
        <v>2440</v>
      </c>
      <c r="FJ34" t="s">
        <v>2485</v>
      </c>
      <c r="FK34" t="s">
        <v>2444</v>
      </c>
      <c r="FL34" t="s">
        <v>2485</v>
      </c>
      <c r="FM34" t="s">
        <v>2485</v>
      </c>
      <c r="FN34" t="s">
        <v>2478</v>
      </c>
      <c r="FO34" t="s">
        <v>2440</v>
      </c>
      <c r="FP34" t="s">
        <v>2440</v>
      </c>
      <c r="FQ34" t="s">
        <v>2485</v>
      </c>
      <c r="FR34" t="s">
        <v>2440</v>
      </c>
      <c r="FS34" t="s">
        <v>2478</v>
      </c>
      <c r="FT34" t="s">
        <v>2444</v>
      </c>
      <c r="FU34">
        <v>3</v>
      </c>
      <c r="FV34" t="s">
        <v>2485</v>
      </c>
      <c r="FW34" t="s">
        <v>2440</v>
      </c>
      <c r="FX34" t="s">
        <v>2444</v>
      </c>
      <c r="FY34" t="s">
        <v>2440</v>
      </c>
      <c r="FZ34" t="s">
        <v>2478</v>
      </c>
      <c r="GA34" t="s">
        <v>2485</v>
      </c>
      <c r="GB34" t="s">
        <v>2440</v>
      </c>
      <c r="GC34" t="s">
        <v>2440</v>
      </c>
      <c r="GD34" t="s">
        <v>2444</v>
      </c>
      <c r="GE34" t="s">
        <v>2478</v>
      </c>
      <c r="GF34" t="s">
        <v>2440</v>
      </c>
      <c r="GG34" t="s">
        <v>2434</v>
      </c>
      <c r="GH34" t="s">
        <v>2434</v>
      </c>
      <c r="GI34" t="s">
        <v>2440</v>
      </c>
      <c r="GJ34" t="s">
        <v>2478</v>
      </c>
      <c r="GK34" t="s">
        <v>2440</v>
      </c>
      <c r="GL34" t="s">
        <v>2440</v>
      </c>
      <c r="GM34" t="s">
        <v>2485</v>
      </c>
      <c r="GN34" t="s">
        <v>2444</v>
      </c>
      <c r="GO34" t="s">
        <v>2444</v>
      </c>
      <c r="GP34" t="s">
        <v>2485</v>
      </c>
      <c r="GQ34" t="s">
        <v>2485</v>
      </c>
      <c r="GR34" t="s">
        <v>2485</v>
      </c>
      <c r="GS34" t="s">
        <v>2444</v>
      </c>
      <c r="GT34" t="s">
        <v>2444</v>
      </c>
      <c r="GU34" t="s">
        <v>2444</v>
      </c>
      <c r="GV34" t="s">
        <v>2444</v>
      </c>
      <c r="GW34" t="s">
        <v>2444</v>
      </c>
      <c r="GX34" t="s">
        <v>2444</v>
      </c>
      <c r="GY34" t="s">
        <v>2485</v>
      </c>
      <c r="GZ34" t="s">
        <v>2485</v>
      </c>
    </row>
    <row r="35" spans="1:208">
      <c r="A35" t="s">
        <v>2871</v>
      </c>
      <c r="B35" t="s">
        <v>2420</v>
      </c>
      <c r="C35" t="s">
        <v>2872</v>
      </c>
      <c r="D35" t="s">
        <v>2505</v>
      </c>
      <c r="E35" t="s">
        <v>2873</v>
      </c>
      <c r="F35" t="s">
        <v>2874</v>
      </c>
      <c r="G35" t="s">
        <v>2530</v>
      </c>
      <c r="H35" t="s">
        <v>2426</v>
      </c>
      <c r="I35" t="s">
        <v>2456</v>
      </c>
      <c r="J35" t="s">
        <v>2428</v>
      </c>
      <c r="K35" t="s">
        <v>2875</v>
      </c>
      <c r="L35" t="s">
        <v>2430</v>
      </c>
      <c r="M35" t="s">
        <v>2496</v>
      </c>
      <c r="N35" t="s">
        <v>2432</v>
      </c>
      <c r="O35" t="s">
        <v>2433</v>
      </c>
      <c r="P35" t="s">
        <v>2439</v>
      </c>
      <c r="Q35" t="s">
        <v>2435</v>
      </c>
      <c r="R35" t="s">
        <v>2876</v>
      </c>
      <c r="S35" t="s">
        <v>2437</v>
      </c>
      <c r="T35" t="s">
        <v>2438</v>
      </c>
      <c r="U35" t="s">
        <v>2438</v>
      </c>
      <c r="V35" t="s">
        <v>2438</v>
      </c>
      <c r="W35" t="s">
        <v>2438</v>
      </c>
      <c r="X35" t="s">
        <v>2437</v>
      </c>
      <c r="Y35" t="s">
        <v>2438</v>
      </c>
      <c r="Z35" t="s">
        <v>2438</v>
      </c>
      <c r="AA35" t="s">
        <v>2438</v>
      </c>
      <c r="AB35" t="s">
        <v>2438</v>
      </c>
      <c r="AC35" t="s">
        <v>2437</v>
      </c>
      <c r="AD35" t="s">
        <v>2438</v>
      </c>
      <c r="AE35" t="s">
        <v>2438</v>
      </c>
      <c r="AF35" t="s">
        <v>2438</v>
      </c>
      <c r="AG35" t="s">
        <v>2438</v>
      </c>
      <c r="AH35" t="s">
        <v>2437</v>
      </c>
      <c r="AI35" t="s">
        <v>2438</v>
      </c>
      <c r="AJ35" t="s">
        <v>2438</v>
      </c>
      <c r="AK35" t="s">
        <v>2438</v>
      </c>
      <c r="AL35" t="s">
        <v>2438</v>
      </c>
      <c r="AM35" t="s">
        <v>2432</v>
      </c>
      <c r="AN35" t="s">
        <v>2439</v>
      </c>
      <c r="AO35" t="s">
        <v>2435</v>
      </c>
      <c r="AP35" t="s">
        <v>2876</v>
      </c>
      <c r="AQ35" t="s">
        <v>2437</v>
      </c>
      <c r="AR35" t="s">
        <v>2438</v>
      </c>
      <c r="AS35" t="s">
        <v>2438</v>
      </c>
      <c r="AT35" t="s">
        <v>2438</v>
      </c>
      <c r="AU35" t="s">
        <v>2432</v>
      </c>
      <c r="AV35" t="s">
        <v>2433</v>
      </c>
      <c r="AW35" t="s">
        <v>2497</v>
      </c>
      <c r="AX35" t="s">
        <v>2876</v>
      </c>
      <c r="AY35" t="s">
        <v>2432</v>
      </c>
      <c r="AZ35" t="s">
        <v>2439</v>
      </c>
      <c r="BA35" t="s">
        <v>2555</v>
      </c>
      <c r="BB35" t="s">
        <v>2876</v>
      </c>
      <c r="BC35" t="s">
        <v>2432</v>
      </c>
      <c r="BD35" t="s">
        <v>2439</v>
      </c>
      <c r="BE35" t="s">
        <v>2603</v>
      </c>
      <c r="BF35" t="s">
        <v>2536</v>
      </c>
      <c r="BG35" t="s">
        <v>2432</v>
      </c>
      <c r="BH35" t="s">
        <v>2433</v>
      </c>
      <c r="BI35" t="s">
        <v>2497</v>
      </c>
      <c r="BJ35" t="s">
        <v>2476</v>
      </c>
      <c r="BK35" t="s">
        <v>2437</v>
      </c>
      <c r="BL35" t="s">
        <v>2438</v>
      </c>
      <c r="BM35" t="s">
        <v>2438</v>
      </c>
      <c r="BN35" t="s">
        <v>2438</v>
      </c>
      <c r="BO35" t="s">
        <v>2437</v>
      </c>
      <c r="BP35" t="s">
        <v>2438</v>
      </c>
      <c r="BQ35" t="s">
        <v>2438</v>
      </c>
      <c r="BR35" t="s">
        <v>2438</v>
      </c>
      <c r="BS35" t="s">
        <v>2437</v>
      </c>
      <c r="BT35" t="s">
        <v>2438</v>
      </c>
      <c r="BU35" t="s">
        <v>2438</v>
      </c>
      <c r="BV35" t="s">
        <v>2438</v>
      </c>
      <c r="BW35" t="s">
        <v>2437</v>
      </c>
      <c r="BX35" t="s">
        <v>2438</v>
      </c>
      <c r="BY35" t="s">
        <v>2438</v>
      </c>
      <c r="BZ35" t="s">
        <v>2438</v>
      </c>
      <c r="CA35" t="s">
        <v>2437</v>
      </c>
      <c r="CB35" t="s">
        <v>2438</v>
      </c>
      <c r="CC35" t="s">
        <v>2438</v>
      </c>
      <c r="CD35" t="s">
        <v>2438</v>
      </c>
      <c r="CE35" t="s">
        <v>2433</v>
      </c>
      <c r="CF35" t="s">
        <v>2433</v>
      </c>
      <c r="CG35" t="s">
        <v>2433</v>
      </c>
      <c r="CH35" t="s">
        <v>2439</v>
      </c>
      <c r="CI35" t="s">
        <v>2439</v>
      </c>
      <c r="CJ35" t="s">
        <v>2434</v>
      </c>
      <c r="CK35" t="s">
        <v>2439</v>
      </c>
      <c r="CL35" t="s">
        <v>2434</v>
      </c>
      <c r="CM35" t="s">
        <v>2434</v>
      </c>
      <c r="CN35" t="s">
        <v>2434</v>
      </c>
      <c r="CO35" t="s">
        <v>2434</v>
      </c>
      <c r="CP35" t="s">
        <v>2433</v>
      </c>
      <c r="CQ35" t="s">
        <v>2433</v>
      </c>
      <c r="CR35" t="s">
        <v>2433</v>
      </c>
      <c r="CS35" t="s">
        <v>2433</v>
      </c>
      <c r="CT35" t="s">
        <v>2433</v>
      </c>
      <c r="CU35" t="s">
        <v>2433</v>
      </c>
      <c r="CV35" t="s">
        <v>2433</v>
      </c>
      <c r="CW35" t="s">
        <v>2433</v>
      </c>
      <c r="CX35" t="s">
        <v>2433</v>
      </c>
      <c r="CY35" t="s">
        <v>2433</v>
      </c>
      <c r="CZ35" t="s">
        <v>2433</v>
      </c>
      <c r="DA35" t="s">
        <v>2434</v>
      </c>
      <c r="DB35" t="s">
        <v>2434</v>
      </c>
      <c r="DC35" t="s">
        <v>2434</v>
      </c>
      <c r="DD35" t="s">
        <v>2434</v>
      </c>
      <c r="DE35" t="s">
        <v>2439</v>
      </c>
      <c r="DF35" t="s">
        <v>2439</v>
      </c>
      <c r="DG35" t="s">
        <v>2439</v>
      </c>
      <c r="DH35" t="s">
        <v>2478</v>
      </c>
      <c r="DI35" t="s">
        <v>2478</v>
      </c>
      <c r="DJ35" t="s">
        <v>2478</v>
      </c>
      <c r="DK35" t="s">
        <v>2478</v>
      </c>
      <c r="DL35" t="s">
        <v>2434</v>
      </c>
      <c r="DM35" t="s">
        <v>2434</v>
      </c>
      <c r="DN35" t="s">
        <v>2439</v>
      </c>
      <c r="DO35" t="s">
        <v>2439</v>
      </c>
      <c r="DP35" t="s">
        <v>2439</v>
      </c>
      <c r="DQ35" t="s">
        <v>2439</v>
      </c>
      <c r="DR35" t="s">
        <v>2433</v>
      </c>
      <c r="DS35" t="s">
        <v>2439</v>
      </c>
      <c r="DT35" t="s">
        <v>2439</v>
      </c>
      <c r="DU35" t="s">
        <v>2439</v>
      </c>
      <c r="DV35" t="s">
        <v>2439</v>
      </c>
      <c r="DW35" t="s">
        <v>2434</v>
      </c>
      <c r="DX35" t="s">
        <v>2433</v>
      </c>
      <c r="DY35" t="s">
        <v>2433</v>
      </c>
      <c r="DZ35" t="s">
        <v>2439</v>
      </c>
      <c r="EA35" t="s">
        <v>2478</v>
      </c>
      <c r="EB35" t="s">
        <v>2434</v>
      </c>
      <c r="EC35" t="s">
        <v>2439</v>
      </c>
      <c r="ED35" t="s">
        <v>2433</v>
      </c>
      <c r="EE35" t="s">
        <v>2439</v>
      </c>
      <c r="EF35" t="s">
        <v>2439</v>
      </c>
      <c r="EG35" t="s">
        <v>2434</v>
      </c>
      <c r="EH35" t="s">
        <v>2439</v>
      </c>
      <c r="EI35" t="s">
        <v>2478</v>
      </c>
      <c r="EJ35" t="s">
        <v>2439</v>
      </c>
      <c r="EK35" t="s">
        <v>2439</v>
      </c>
      <c r="EL35" t="s">
        <v>2439</v>
      </c>
      <c r="EM35" t="s">
        <v>2439</v>
      </c>
      <c r="EN35" t="s">
        <v>2439</v>
      </c>
      <c r="EO35" t="s">
        <v>2439</v>
      </c>
      <c r="EP35" t="s">
        <v>2439</v>
      </c>
      <c r="EQ35" t="s">
        <v>2439</v>
      </c>
      <c r="ER35" t="s">
        <v>2433</v>
      </c>
      <c r="ES35" t="s">
        <v>2439</v>
      </c>
      <c r="ET35" t="s">
        <v>2433</v>
      </c>
      <c r="EU35" t="s">
        <v>2439</v>
      </c>
      <c r="EV35" t="s">
        <v>2439</v>
      </c>
      <c r="EW35" t="s">
        <v>2478</v>
      </c>
      <c r="EX35" t="s">
        <v>2439</v>
      </c>
      <c r="EY35" t="s">
        <v>2433</v>
      </c>
      <c r="EZ35" t="s">
        <v>2439</v>
      </c>
      <c r="FA35" t="s">
        <v>2433</v>
      </c>
      <c r="FB35" t="s">
        <v>2439</v>
      </c>
      <c r="FC35" t="s">
        <v>2439</v>
      </c>
      <c r="FD35" t="s">
        <v>2434</v>
      </c>
      <c r="FE35" t="s">
        <v>2434</v>
      </c>
      <c r="FF35" t="s">
        <v>2439</v>
      </c>
      <c r="FG35" t="s">
        <v>2439</v>
      </c>
      <c r="FH35" t="s">
        <v>2439</v>
      </c>
      <c r="FI35" t="s">
        <v>2439</v>
      </c>
      <c r="FJ35" t="s">
        <v>2439</v>
      </c>
      <c r="FK35" t="s">
        <v>2439</v>
      </c>
      <c r="FL35" t="s">
        <v>2485</v>
      </c>
      <c r="FM35" t="s">
        <v>2478</v>
      </c>
      <c r="FN35" t="s">
        <v>2439</v>
      </c>
      <c r="FO35" t="s">
        <v>2434</v>
      </c>
      <c r="FP35" t="s">
        <v>2478</v>
      </c>
      <c r="FQ35" t="s">
        <v>2439</v>
      </c>
      <c r="FR35" t="s">
        <v>2439</v>
      </c>
      <c r="FS35" t="s">
        <v>2434</v>
      </c>
      <c r="FT35" t="s">
        <v>2434</v>
      </c>
      <c r="FU35">
        <v>6</v>
      </c>
      <c r="FV35" t="s">
        <v>2439</v>
      </c>
      <c r="FW35" t="s">
        <v>2439</v>
      </c>
      <c r="FX35" t="s">
        <v>2439</v>
      </c>
      <c r="FY35" t="s">
        <v>2434</v>
      </c>
      <c r="FZ35" t="s">
        <v>2434</v>
      </c>
      <c r="GA35" t="s">
        <v>2439</v>
      </c>
      <c r="GB35" t="s">
        <v>2434</v>
      </c>
      <c r="GC35" t="s">
        <v>2439</v>
      </c>
      <c r="GD35" t="s">
        <v>2439</v>
      </c>
      <c r="GE35" t="s">
        <v>2439</v>
      </c>
      <c r="GF35" t="s">
        <v>2439</v>
      </c>
      <c r="GG35" t="s">
        <v>2439</v>
      </c>
      <c r="GH35" t="s">
        <v>2439</v>
      </c>
      <c r="GI35" t="s">
        <v>2434</v>
      </c>
      <c r="GJ35" t="s">
        <v>2439</v>
      </c>
      <c r="GK35" t="s">
        <v>2439</v>
      </c>
      <c r="GL35" t="s">
        <v>2439</v>
      </c>
      <c r="GM35" t="s">
        <v>2439</v>
      </c>
      <c r="GN35" t="s">
        <v>2439</v>
      </c>
      <c r="GO35" t="s">
        <v>2433</v>
      </c>
      <c r="GP35" t="s">
        <v>2439</v>
      </c>
      <c r="GQ35" t="s">
        <v>2433</v>
      </c>
      <c r="GR35" t="s">
        <v>2485</v>
      </c>
      <c r="GS35" t="s">
        <v>2433</v>
      </c>
      <c r="GT35" t="s">
        <v>2433</v>
      </c>
      <c r="GU35" t="s">
        <v>2439</v>
      </c>
      <c r="GV35" t="s">
        <v>2439</v>
      </c>
      <c r="GW35" t="s">
        <v>2439</v>
      </c>
      <c r="GX35" t="s">
        <v>2439</v>
      </c>
      <c r="GY35" t="s">
        <v>2439</v>
      </c>
      <c r="GZ35" t="s">
        <v>2439</v>
      </c>
    </row>
    <row r="36" spans="1:208">
      <c r="A36" t="s">
        <v>2877</v>
      </c>
      <c r="B36" t="s">
        <v>2420</v>
      </c>
      <c r="C36" t="s">
        <v>2878</v>
      </c>
      <c r="D36" t="s">
        <v>2422</v>
      </c>
      <c r="E36" t="s">
        <v>2879</v>
      </c>
      <c r="F36" t="s">
        <v>2880</v>
      </c>
      <c r="G36" t="s">
        <v>2881</v>
      </c>
      <c r="H36" t="s">
        <v>2426</v>
      </c>
      <c r="I36" t="s">
        <v>2456</v>
      </c>
      <c r="J36" t="s">
        <v>2428</v>
      </c>
      <c r="K36" t="s">
        <v>2882</v>
      </c>
      <c r="L36" t="s">
        <v>2430</v>
      </c>
      <c r="M36" t="s">
        <v>2555</v>
      </c>
      <c r="N36" t="s">
        <v>2432</v>
      </c>
      <c r="O36" t="s">
        <v>2433</v>
      </c>
      <c r="P36" t="s">
        <v>2434</v>
      </c>
      <c r="Q36" t="s">
        <v>2883</v>
      </c>
      <c r="R36" t="s">
        <v>2884</v>
      </c>
      <c r="S36" t="s">
        <v>2432</v>
      </c>
      <c r="T36" t="s">
        <v>2433</v>
      </c>
      <c r="U36" t="s">
        <v>2434</v>
      </c>
      <c r="V36" t="s">
        <v>2885</v>
      </c>
      <c r="W36" t="s">
        <v>2886</v>
      </c>
      <c r="X36" t="s">
        <v>2437</v>
      </c>
      <c r="Y36" t="s">
        <v>2438</v>
      </c>
      <c r="Z36" t="s">
        <v>2438</v>
      </c>
      <c r="AA36" t="s">
        <v>2438</v>
      </c>
      <c r="AB36" t="s">
        <v>2438</v>
      </c>
      <c r="AC36" t="s">
        <v>2437</v>
      </c>
      <c r="AD36" t="s">
        <v>2438</v>
      </c>
      <c r="AE36" t="s">
        <v>2438</v>
      </c>
      <c r="AF36" t="s">
        <v>2438</v>
      </c>
      <c r="AG36" t="s">
        <v>2438</v>
      </c>
      <c r="AH36" t="s">
        <v>2437</v>
      </c>
      <c r="AI36" t="s">
        <v>2438</v>
      </c>
      <c r="AJ36" t="s">
        <v>2438</v>
      </c>
      <c r="AK36" t="s">
        <v>2438</v>
      </c>
      <c r="AL36" t="s">
        <v>2438</v>
      </c>
      <c r="AM36" t="s">
        <v>2432</v>
      </c>
      <c r="AN36" t="s">
        <v>2434</v>
      </c>
      <c r="AO36" t="s">
        <v>2660</v>
      </c>
      <c r="AP36" t="s">
        <v>2538</v>
      </c>
      <c r="AQ36" t="s">
        <v>2437</v>
      </c>
      <c r="AR36" t="s">
        <v>2438</v>
      </c>
      <c r="AS36" t="s">
        <v>2438</v>
      </c>
      <c r="AT36" t="s">
        <v>2438</v>
      </c>
      <c r="AU36" t="s">
        <v>2432</v>
      </c>
      <c r="AV36" t="s">
        <v>2433</v>
      </c>
      <c r="AW36" t="s">
        <v>2661</v>
      </c>
      <c r="AX36" t="s">
        <v>2480</v>
      </c>
      <c r="AY36" t="s">
        <v>2432</v>
      </c>
      <c r="AZ36" t="s">
        <v>2444</v>
      </c>
      <c r="BA36" t="s">
        <v>2537</v>
      </c>
      <c r="BB36" t="s">
        <v>2534</v>
      </c>
      <c r="BC36" t="s">
        <v>2432</v>
      </c>
      <c r="BD36" t="s">
        <v>2434</v>
      </c>
      <c r="BE36" t="s">
        <v>2481</v>
      </c>
      <c r="BF36" t="s">
        <v>2460</v>
      </c>
      <c r="BG36" t="s">
        <v>2432</v>
      </c>
      <c r="BH36" t="s">
        <v>2433</v>
      </c>
      <c r="BI36" t="s">
        <v>2887</v>
      </c>
      <c r="BJ36" t="s">
        <v>2480</v>
      </c>
      <c r="BK36" t="s">
        <v>2437</v>
      </c>
      <c r="BL36" t="s">
        <v>2438</v>
      </c>
      <c r="BM36" t="s">
        <v>2438</v>
      </c>
      <c r="BN36" t="s">
        <v>2438</v>
      </c>
      <c r="BO36" t="s">
        <v>2432</v>
      </c>
      <c r="BP36" t="s">
        <v>2439</v>
      </c>
      <c r="BQ36" t="s">
        <v>2888</v>
      </c>
      <c r="BR36" t="s">
        <v>2443</v>
      </c>
      <c r="BS36" t="s">
        <v>2437</v>
      </c>
      <c r="BT36" t="s">
        <v>2438</v>
      </c>
      <c r="BU36" t="s">
        <v>2438</v>
      </c>
      <c r="BV36" t="s">
        <v>2438</v>
      </c>
      <c r="BW36" t="s">
        <v>2437</v>
      </c>
      <c r="BX36" t="s">
        <v>2438</v>
      </c>
      <c r="BY36" t="s">
        <v>2438</v>
      </c>
      <c r="BZ36" t="s">
        <v>2438</v>
      </c>
      <c r="CA36" t="s">
        <v>2437</v>
      </c>
      <c r="CB36" t="s">
        <v>2438</v>
      </c>
      <c r="CC36" t="s">
        <v>2438</v>
      </c>
      <c r="CD36" t="s">
        <v>2438</v>
      </c>
      <c r="CE36" t="s">
        <v>2433</v>
      </c>
      <c r="CF36" t="s">
        <v>2444</v>
      </c>
      <c r="CG36" t="s">
        <v>2487</v>
      </c>
      <c r="CH36" t="s">
        <v>2444</v>
      </c>
      <c r="CI36" t="s">
        <v>2444</v>
      </c>
      <c r="CJ36" t="s">
        <v>2444</v>
      </c>
      <c r="CK36" t="s">
        <v>2889</v>
      </c>
      <c r="CL36" t="s">
        <v>2444</v>
      </c>
      <c r="CM36" t="s">
        <v>2444</v>
      </c>
      <c r="CN36" t="s">
        <v>2444</v>
      </c>
      <c r="CO36" t="s">
        <v>2890</v>
      </c>
      <c r="CP36" t="s">
        <v>2433</v>
      </c>
      <c r="CQ36" t="s">
        <v>2433</v>
      </c>
      <c r="CR36" t="s">
        <v>2433</v>
      </c>
      <c r="CS36" t="s">
        <v>2889</v>
      </c>
      <c r="CT36" t="s">
        <v>2433</v>
      </c>
      <c r="CU36" t="s">
        <v>2433</v>
      </c>
      <c r="CV36" t="s">
        <v>2439</v>
      </c>
      <c r="CW36" t="s">
        <v>2434</v>
      </c>
      <c r="CX36" t="s">
        <v>2440</v>
      </c>
      <c r="CY36" t="s">
        <v>2485</v>
      </c>
      <c r="CZ36" t="s">
        <v>2444</v>
      </c>
      <c r="DA36" t="s">
        <v>2478</v>
      </c>
      <c r="DB36" t="s">
        <v>2485</v>
      </c>
      <c r="DC36" t="s">
        <v>2440</v>
      </c>
      <c r="DD36" t="s">
        <v>2440</v>
      </c>
      <c r="DE36" t="s">
        <v>2440</v>
      </c>
      <c r="DF36" t="s">
        <v>2440</v>
      </c>
      <c r="DG36" t="s">
        <v>2440</v>
      </c>
      <c r="DH36" t="s">
        <v>2440</v>
      </c>
      <c r="DI36" t="s">
        <v>2440</v>
      </c>
      <c r="DJ36" t="s">
        <v>2485</v>
      </c>
      <c r="DK36" t="s">
        <v>2444</v>
      </c>
      <c r="DL36" t="s">
        <v>2444</v>
      </c>
      <c r="DM36" t="s">
        <v>2440</v>
      </c>
      <c r="DN36" t="s">
        <v>2485</v>
      </c>
      <c r="DO36" t="s">
        <v>2433</v>
      </c>
      <c r="DP36" t="s">
        <v>2478</v>
      </c>
      <c r="DQ36" t="s">
        <v>2439</v>
      </c>
      <c r="DR36" t="s">
        <v>2433</v>
      </c>
      <c r="DS36" t="s">
        <v>2485</v>
      </c>
      <c r="DT36" t="s">
        <v>2440</v>
      </c>
      <c r="DU36" t="s">
        <v>2440</v>
      </c>
      <c r="DV36" t="s">
        <v>2440</v>
      </c>
      <c r="DW36" t="s">
        <v>2485</v>
      </c>
      <c r="DX36" t="s">
        <v>2485</v>
      </c>
      <c r="DY36" t="s">
        <v>2889</v>
      </c>
      <c r="DZ36" t="s">
        <v>2433</v>
      </c>
      <c r="EA36" t="s">
        <v>2434</v>
      </c>
      <c r="EB36" t="s">
        <v>2439</v>
      </c>
      <c r="EC36" t="s">
        <v>2891</v>
      </c>
      <c r="ED36" t="s">
        <v>2440</v>
      </c>
      <c r="EE36" t="s">
        <v>2478</v>
      </c>
      <c r="EF36" t="s">
        <v>2478</v>
      </c>
      <c r="EG36" t="s">
        <v>2892</v>
      </c>
      <c r="EH36" t="s">
        <v>2478</v>
      </c>
      <c r="EI36" t="s">
        <v>2434</v>
      </c>
      <c r="EJ36" t="s">
        <v>2434</v>
      </c>
      <c r="EK36" t="s">
        <v>2889</v>
      </c>
      <c r="EL36" t="s">
        <v>2485</v>
      </c>
      <c r="EM36" t="s">
        <v>2440</v>
      </c>
      <c r="EN36" t="s">
        <v>2440</v>
      </c>
      <c r="EO36" t="s">
        <v>2440</v>
      </c>
      <c r="EP36" t="s">
        <v>2440</v>
      </c>
      <c r="EQ36" t="s">
        <v>2440</v>
      </c>
      <c r="ER36" t="s">
        <v>2485</v>
      </c>
      <c r="ES36" t="s">
        <v>2434</v>
      </c>
      <c r="ET36" t="s">
        <v>2478</v>
      </c>
      <c r="EU36" t="s">
        <v>2440</v>
      </c>
      <c r="EV36" t="s">
        <v>2485</v>
      </c>
      <c r="EW36" t="s">
        <v>2478</v>
      </c>
      <c r="EX36" t="s">
        <v>2478</v>
      </c>
      <c r="EY36" t="s">
        <v>2434</v>
      </c>
      <c r="EZ36" t="s">
        <v>2440</v>
      </c>
      <c r="FA36" t="s">
        <v>2440</v>
      </c>
      <c r="FB36" t="s">
        <v>2440</v>
      </c>
      <c r="FC36" t="s">
        <v>2478</v>
      </c>
      <c r="FD36" t="s">
        <v>2478</v>
      </c>
      <c r="FE36" t="s">
        <v>2478</v>
      </c>
      <c r="FF36" t="s">
        <v>2440</v>
      </c>
      <c r="FG36" t="s">
        <v>2440</v>
      </c>
      <c r="FH36" t="s">
        <v>2478</v>
      </c>
      <c r="FI36" t="s">
        <v>2478</v>
      </c>
      <c r="FJ36" t="s">
        <v>2478</v>
      </c>
      <c r="FK36" t="s">
        <v>2440</v>
      </c>
      <c r="FL36" t="s">
        <v>2485</v>
      </c>
      <c r="FM36" t="s">
        <v>2485</v>
      </c>
      <c r="FN36" t="s">
        <v>2478</v>
      </c>
      <c r="FO36" t="s">
        <v>2440</v>
      </c>
      <c r="FP36" t="s">
        <v>2478</v>
      </c>
      <c r="FQ36" t="s">
        <v>2440</v>
      </c>
      <c r="FR36" t="s">
        <v>2440</v>
      </c>
      <c r="FS36" t="s">
        <v>2478</v>
      </c>
      <c r="FT36" t="s">
        <v>2440</v>
      </c>
      <c r="FU36">
        <v>3</v>
      </c>
      <c r="FV36" t="s">
        <v>2478</v>
      </c>
      <c r="FW36" t="s">
        <v>2440</v>
      </c>
      <c r="FX36" t="s">
        <v>2440</v>
      </c>
      <c r="FY36" t="s">
        <v>2478</v>
      </c>
      <c r="FZ36" t="s">
        <v>2440</v>
      </c>
      <c r="GA36" t="s">
        <v>2485</v>
      </c>
      <c r="GB36" t="s">
        <v>2478</v>
      </c>
      <c r="GC36" t="s">
        <v>2478</v>
      </c>
      <c r="GD36" t="s">
        <v>2440</v>
      </c>
      <c r="GE36" t="s">
        <v>2440</v>
      </c>
      <c r="GF36" t="s">
        <v>2440</v>
      </c>
      <c r="GG36" t="s">
        <v>2440</v>
      </c>
      <c r="GH36" t="s">
        <v>2440</v>
      </c>
      <c r="GI36" t="s">
        <v>2440</v>
      </c>
      <c r="GJ36" t="s">
        <v>2440</v>
      </c>
      <c r="GK36" t="s">
        <v>2478</v>
      </c>
      <c r="GL36" t="s">
        <v>2478</v>
      </c>
      <c r="GM36" t="s">
        <v>2478</v>
      </c>
      <c r="GN36" t="s">
        <v>2478</v>
      </c>
      <c r="GO36" t="s">
        <v>2440</v>
      </c>
      <c r="GP36" t="s">
        <v>2478</v>
      </c>
      <c r="GQ36" t="s">
        <v>2478</v>
      </c>
      <c r="GR36" t="s">
        <v>2478</v>
      </c>
      <c r="GS36" t="s">
        <v>2440</v>
      </c>
      <c r="GT36" t="s">
        <v>2478</v>
      </c>
      <c r="GU36" t="s">
        <v>2478</v>
      </c>
      <c r="GV36" t="s">
        <v>2440</v>
      </c>
      <c r="GW36" t="s">
        <v>2440</v>
      </c>
      <c r="GX36" t="s">
        <v>2440</v>
      </c>
      <c r="GY36" t="s">
        <v>2440</v>
      </c>
      <c r="GZ36" t="s">
        <v>2440</v>
      </c>
    </row>
    <row r="37" spans="1:208">
      <c r="A37" t="s">
        <v>2893</v>
      </c>
      <c r="B37" t="s">
        <v>2420</v>
      </c>
      <c r="C37" t="s">
        <v>2894</v>
      </c>
      <c r="D37" t="s">
        <v>2505</v>
      </c>
      <c r="E37" t="s">
        <v>2895</v>
      </c>
      <c r="F37" t="s">
        <v>2896</v>
      </c>
      <c r="G37" t="s">
        <v>2530</v>
      </c>
      <c r="H37" t="s">
        <v>2426</v>
      </c>
      <c r="I37" t="s">
        <v>2456</v>
      </c>
      <c r="J37" t="s">
        <v>2428</v>
      </c>
      <c r="K37" t="s">
        <v>2702</v>
      </c>
      <c r="L37" t="s">
        <v>2430</v>
      </c>
      <c r="M37" t="s">
        <v>2897</v>
      </c>
      <c r="N37" t="s">
        <v>2432</v>
      </c>
      <c r="O37" t="s">
        <v>2433</v>
      </c>
      <c r="P37" t="s">
        <v>2433</v>
      </c>
      <c r="Q37" t="s">
        <v>2474</v>
      </c>
      <c r="R37" t="s">
        <v>2515</v>
      </c>
      <c r="S37" t="s">
        <v>2437</v>
      </c>
      <c r="T37" t="s">
        <v>2438</v>
      </c>
      <c r="U37" t="s">
        <v>2438</v>
      </c>
      <c r="V37" t="s">
        <v>2438</v>
      </c>
      <c r="W37" t="s">
        <v>2438</v>
      </c>
      <c r="X37" t="s">
        <v>2437</v>
      </c>
      <c r="Y37" t="s">
        <v>2438</v>
      </c>
      <c r="Z37" t="s">
        <v>2438</v>
      </c>
      <c r="AA37" t="s">
        <v>2438</v>
      </c>
      <c r="AB37" t="s">
        <v>2438</v>
      </c>
      <c r="AC37" t="s">
        <v>2437</v>
      </c>
      <c r="AD37" t="s">
        <v>2438</v>
      </c>
      <c r="AE37" t="s">
        <v>2438</v>
      </c>
      <c r="AF37" t="s">
        <v>2438</v>
      </c>
      <c r="AG37" t="s">
        <v>2438</v>
      </c>
      <c r="AH37" t="s">
        <v>2437</v>
      </c>
      <c r="AI37" t="s">
        <v>2438</v>
      </c>
      <c r="AJ37" t="s">
        <v>2438</v>
      </c>
      <c r="AK37" t="s">
        <v>2438</v>
      </c>
      <c r="AL37" t="s">
        <v>2438</v>
      </c>
      <c r="AM37" t="s">
        <v>2432</v>
      </c>
      <c r="AN37" t="s">
        <v>2442</v>
      </c>
      <c r="AO37" t="s">
        <v>2441</v>
      </c>
      <c r="AP37" t="s">
        <v>2830</v>
      </c>
      <c r="AQ37" t="s">
        <v>2437</v>
      </c>
      <c r="AR37" t="s">
        <v>2438</v>
      </c>
      <c r="AS37" t="s">
        <v>2438</v>
      </c>
      <c r="AT37" t="s">
        <v>2438</v>
      </c>
      <c r="AU37" t="s">
        <v>2432</v>
      </c>
      <c r="AV37" t="s">
        <v>2440</v>
      </c>
      <c r="AW37" t="s">
        <v>2442</v>
      </c>
      <c r="AX37" t="s">
        <v>2534</v>
      </c>
      <c r="AY37" t="s">
        <v>2432</v>
      </c>
      <c r="AZ37" t="s">
        <v>2455</v>
      </c>
      <c r="BA37" t="s">
        <v>2474</v>
      </c>
      <c r="BB37" t="s">
        <v>2457</v>
      </c>
      <c r="BC37" t="s">
        <v>2432</v>
      </c>
      <c r="BD37" t="s">
        <v>2440</v>
      </c>
      <c r="BE37" t="s">
        <v>2441</v>
      </c>
      <c r="BF37" t="s">
        <v>2538</v>
      </c>
      <c r="BG37" t="s">
        <v>2432</v>
      </c>
      <c r="BH37" t="s">
        <v>2439</v>
      </c>
      <c r="BI37" t="s">
        <v>2435</v>
      </c>
      <c r="BJ37" t="s">
        <v>2460</v>
      </c>
      <c r="BK37" t="s">
        <v>2437</v>
      </c>
      <c r="BL37" t="s">
        <v>2438</v>
      </c>
      <c r="BM37" t="s">
        <v>2438</v>
      </c>
      <c r="BN37" t="s">
        <v>2438</v>
      </c>
      <c r="BO37" t="s">
        <v>2437</v>
      </c>
      <c r="BP37" t="s">
        <v>2438</v>
      </c>
      <c r="BQ37" t="s">
        <v>2438</v>
      </c>
      <c r="BR37" t="s">
        <v>2438</v>
      </c>
      <c r="BS37" t="s">
        <v>2437</v>
      </c>
      <c r="BT37" t="s">
        <v>2438</v>
      </c>
      <c r="BU37" t="s">
        <v>2438</v>
      </c>
      <c r="BV37" t="s">
        <v>2438</v>
      </c>
      <c r="BW37" t="s">
        <v>2437</v>
      </c>
      <c r="BX37" t="s">
        <v>2438</v>
      </c>
      <c r="BY37" t="s">
        <v>2438</v>
      </c>
      <c r="BZ37" t="s">
        <v>2438</v>
      </c>
      <c r="CA37" t="s">
        <v>2437</v>
      </c>
      <c r="CB37" t="s">
        <v>2438</v>
      </c>
      <c r="CC37" t="s">
        <v>2438</v>
      </c>
      <c r="CD37" t="s">
        <v>2438</v>
      </c>
      <c r="CE37" t="s">
        <v>2485</v>
      </c>
      <c r="CF37" t="s">
        <v>2440</v>
      </c>
      <c r="CG37" t="s">
        <v>2898</v>
      </c>
      <c r="CH37" t="s">
        <v>2440</v>
      </c>
      <c r="CI37" t="s">
        <v>2478</v>
      </c>
      <c r="CJ37" t="s">
        <v>2434</v>
      </c>
      <c r="CK37" t="s">
        <v>2899</v>
      </c>
      <c r="CL37" t="s">
        <v>2478</v>
      </c>
      <c r="CM37" t="s">
        <v>2478</v>
      </c>
      <c r="CN37" t="s">
        <v>2434</v>
      </c>
      <c r="CO37" t="s">
        <v>2900</v>
      </c>
      <c r="CP37" t="s">
        <v>2478</v>
      </c>
      <c r="CQ37" t="s">
        <v>2434</v>
      </c>
      <c r="CR37" t="s">
        <v>2478</v>
      </c>
      <c r="CS37" t="s">
        <v>2901</v>
      </c>
      <c r="CT37" t="s">
        <v>2434</v>
      </c>
      <c r="CU37" t="s">
        <v>2434</v>
      </c>
      <c r="CV37" t="s">
        <v>2434</v>
      </c>
      <c r="CW37" t="s">
        <v>2440</v>
      </c>
      <c r="CX37" t="s">
        <v>2440</v>
      </c>
      <c r="CY37" t="s">
        <v>2440</v>
      </c>
      <c r="CZ37" t="s">
        <v>2478</v>
      </c>
      <c r="DA37" t="s">
        <v>2440</v>
      </c>
      <c r="DB37" t="s">
        <v>2478</v>
      </c>
      <c r="DC37" t="s">
        <v>2434</v>
      </c>
      <c r="DD37" t="s">
        <v>2478</v>
      </c>
      <c r="DE37" t="s">
        <v>2478</v>
      </c>
      <c r="DF37" t="s">
        <v>2440</v>
      </c>
      <c r="DG37" t="s">
        <v>2478</v>
      </c>
      <c r="DH37" t="s">
        <v>2434</v>
      </c>
      <c r="DI37" t="s">
        <v>2434</v>
      </c>
      <c r="DJ37" t="s">
        <v>2478</v>
      </c>
      <c r="DK37" t="s">
        <v>2478</v>
      </c>
      <c r="DL37" t="s">
        <v>2478</v>
      </c>
      <c r="DM37" t="s">
        <v>2478</v>
      </c>
      <c r="DN37" t="s">
        <v>2478</v>
      </c>
      <c r="DO37" t="s">
        <v>2478</v>
      </c>
      <c r="DP37" t="s">
        <v>2478</v>
      </c>
      <c r="DQ37" t="s">
        <v>2478</v>
      </c>
      <c r="DR37" t="s">
        <v>2478</v>
      </c>
      <c r="DS37" t="s">
        <v>2478</v>
      </c>
      <c r="DT37" t="s">
        <v>2478</v>
      </c>
      <c r="DU37" t="s">
        <v>2478</v>
      </c>
      <c r="DV37" t="s">
        <v>2478</v>
      </c>
      <c r="DW37" t="s">
        <v>2478</v>
      </c>
      <c r="DX37" t="s">
        <v>2478</v>
      </c>
      <c r="DY37" t="s">
        <v>2487</v>
      </c>
      <c r="DZ37" t="s">
        <v>2478</v>
      </c>
      <c r="EA37" t="s">
        <v>2478</v>
      </c>
      <c r="EB37" t="s">
        <v>2478</v>
      </c>
      <c r="EC37" t="s">
        <v>2901</v>
      </c>
      <c r="ED37" t="s">
        <v>2478</v>
      </c>
      <c r="EE37" t="s">
        <v>2478</v>
      </c>
      <c r="EF37" t="s">
        <v>2478</v>
      </c>
      <c r="EG37" t="s">
        <v>2902</v>
      </c>
      <c r="EH37" t="s">
        <v>2478</v>
      </c>
      <c r="EI37" t="s">
        <v>2478</v>
      </c>
      <c r="EJ37" t="s">
        <v>2478</v>
      </c>
      <c r="EK37" t="s">
        <v>2855</v>
      </c>
      <c r="EL37" t="s">
        <v>2478</v>
      </c>
      <c r="EM37" t="s">
        <v>2478</v>
      </c>
      <c r="EN37" t="s">
        <v>2478</v>
      </c>
      <c r="EO37" t="s">
        <v>2478</v>
      </c>
      <c r="EP37" t="s">
        <v>2478</v>
      </c>
      <c r="EQ37" t="s">
        <v>2478</v>
      </c>
      <c r="ER37" t="s">
        <v>2478</v>
      </c>
      <c r="ES37" t="s">
        <v>2478</v>
      </c>
      <c r="ET37" t="s">
        <v>2478</v>
      </c>
      <c r="EU37" t="s">
        <v>2478</v>
      </c>
      <c r="EV37" t="s">
        <v>2478</v>
      </c>
      <c r="EW37" t="s">
        <v>2478</v>
      </c>
      <c r="EX37" t="s">
        <v>2478</v>
      </c>
      <c r="EY37" t="s">
        <v>2478</v>
      </c>
      <c r="EZ37" t="s">
        <v>2478</v>
      </c>
      <c r="FA37" t="s">
        <v>2478</v>
      </c>
      <c r="FB37" t="s">
        <v>2478</v>
      </c>
      <c r="FC37" t="s">
        <v>2434</v>
      </c>
      <c r="FD37" t="s">
        <v>2439</v>
      </c>
      <c r="FE37" t="s">
        <v>2439</v>
      </c>
      <c r="FF37" t="s">
        <v>2439</v>
      </c>
      <c r="FG37" t="s">
        <v>2439</v>
      </c>
      <c r="FH37" t="s">
        <v>2439</v>
      </c>
      <c r="FI37" t="s">
        <v>2478</v>
      </c>
      <c r="FJ37" t="s">
        <v>2434</v>
      </c>
      <c r="FK37" t="s">
        <v>2434</v>
      </c>
      <c r="FL37" t="s">
        <v>2434</v>
      </c>
      <c r="FM37" t="s">
        <v>2434</v>
      </c>
      <c r="FN37" t="s">
        <v>2434</v>
      </c>
      <c r="FO37" t="s">
        <v>2434</v>
      </c>
      <c r="FP37" t="s">
        <v>2434</v>
      </c>
      <c r="FQ37" t="s">
        <v>2434</v>
      </c>
      <c r="FR37" t="s">
        <v>2434</v>
      </c>
      <c r="FS37" t="s">
        <v>2434</v>
      </c>
      <c r="FT37" t="s">
        <v>2434</v>
      </c>
      <c r="FU37">
        <v>5</v>
      </c>
      <c r="FV37" t="s">
        <v>2434</v>
      </c>
      <c r="FW37" t="s">
        <v>2434</v>
      </c>
      <c r="FX37" t="s">
        <v>2434</v>
      </c>
      <c r="FY37" t="s">
        <v>2434</v>
      </c>
      <c r="FZ37" t="s">
        <v>2434</v>
      </c>
      <c r="GA37" t="s">
        <v>2434</v>
      </c>
      <c r="GB37" t="s">
        <v>2434</v>
      </c>
      <c r="GC37" t="s">
        <v>2434</v>
      </c>
      <c r="GD37" t="s">
        <v>2434</v>
      </c>
      <c r="GE37" t="s">
        <v>2434</v>
      </c>
      <c r="GF37" t="s">
        <v>2434</v>
      </c>
      <c r="GG37" t="s">
        <v>2434</v>
      </c>
      <c r="GH37" t="s">
        <v>2434</v>
      </c>
      <c r="GI37" t="s">
        <v>2434</v>
      </c>
      <c r="GJ37" t="s">
        <v>2434</v>
      </c>
      <c r="GK37" t="s">
        <v>2478</v>
      </c>
      <c r="GL37" t="s">
        <v>2434</v>
      </c>
      <c r="GM37" t="s">
        <v>2434</v>
      </c>
      <c r="GN37" t="s">
        <v>2434</v>
      </c>
      <c r="GO37" t="s">
        <v>2478</v>
      </c>
      <c r="GP37" t="s">
        <v>2434</v>
      </c>
      <c r="GQ37" t="s">
        <v>2434</v>
      </c>
      <c r="GR37" t="s">
        <v>2434</v>
      </c>
      <c r="GS37" t="s">
        <v>2434</v>
      </c>
      <c r="GT37" t="s">
        <v>2434</v>
      </c>
      <c r="GU37" t="s">
        <v>2434</v>
      </c>
      <c r="GV37" t="s">
        <v>2434</v>
      </c>
      <c r="GW37" t="s">
        <v>2433</v>
      </c>
      <c r="GX37" t="s">
        <v>2433</v>
      </c>
      <c r="GY37" t="s">
        <v>2433</v>
      </c>
      <c r="GZ37" t="s">
        <v>2433</v>
      </c>
    </row>
    <row r="38" spans="1:208">
      <c r="A38" t="s">
        <v>2903</v>
      </c>
      <c r="B38" t="s">
        <v>2420</v>
      </c>
      <c r="C38" t="s">
        <v>2904</v>
      </c>
      <c r="D38" t="s">
        <v>2422</v>
      </c>
      <c r="E38" t="s">
        <v>2905</v>
      </c>
      <c r="F38" t="s">
        <v>2906</v>
      </c>
      <c r="G38" t="s">
        <v>2907</v>
      </c>
      <c r="H38" t="s">
        <v>2426</v>
      </c>
      <c r="I38" t="s">
        <v>2456</v>
      </c>
      <c r="J38" t="s">
        <v>2428</v>
      </c>
      <c r="K38" t="s">
        <v>2671</v>
      </c>
      <c r="L38" t="s">
        <v>2908</v>
      </c>
      <c r="M38" t="s">
        <v>2643</v>
      </c>
      <c r="N38" t="s">
        <v>2432</v>
      </c>
      <c r="O38" t="s">
        <v>2433</v>
      </c>
      <c r="P38" t="s">
        <v>2478</v>
      </c>
      <c r="Q38" t="s">
        <v>2909</v>
      </c>
      <c r="R38" t="s">
        <v>2457</v>
      </c>
      <c r="S38" t="s">
        <v>2432</v>
      </c>
      <c r="T38" t="s">
        <v>2433</v>
      </c>
      <c r="U38" t="s">
        <v>2478</v>
      </c>
      <c r="V38" t="s">
        <v>2910</v>
      </c>
      <c r="W38" t="s">
        <v>2457</v>
      </c>
      <c r="X38" t="s">
        <v>2437</v>
      </c>
      <c r="Y38" t="s">
        <v>2438</v>
      </c>
      <c r="Z38" t="s">
        <v>2438</v>
      </c>
      <c r="AA38" t="s">
        <v>2438</v>
      </c>
      <c r="AB38" t="s">
        <v>2438</v>
      </c>
      <c r="AC38" t="s">
        <v>2437</v>
      </c>
      <c r="AD38" t="s">
        <v>2438</v>
      </c>
      <c r="AE38" t="s">
        <v>2438</v>
      </c>
      <c r="AF38" t="s">
        <v>2438</v>
      </c>
      <c r="AG38" t="s">
        <v>2438</v>
      </c>
      <c r="AH38" t="s">
        <v>2432</v>
      </c>
      <c r="AI38" t="s">
        <v>2433</v>
      </c>
      <c r="AJ38" t="s">
        <v>2433</v>
      </c>
      <c r="AK38" t="s">
        <v>2474</v>
      </c>
      <c r="AL38" t="s">
        <v>2459</v>
      </c>
      <c r="AM38" t="s">
        <v>2432</v>
      </c>
      <c r="AN38" t="s">
        <v>2439</v>
      </c>
      <c r="AO38" t="s">
        <v>2557</v>
      </c>
      <c r="AP38" t="s">
        <v>2459</v>
      </c>
      <c r="AQ38" t="s">
        <v>2437</v>
      </c>
      <c r="AR38" t="s">
        <v>2438</v>
      </c>
      <c r="AS38" t="s">
        <v>2438</v>
      </c>
      <c r="AT38" t="s">
        <v>2438</v>
      </c>
      <c r="AU38" t="s">
        <v>2432</v>
      </c>
      <c r="AV38" t="s">
        <v>2439</v>
      </c>
      <c r="AW38" t="s">
        <v>2557</v>
      </c>
      <c r="AX38" t="s">
        <v>2457</v>
      </c>
      <c r="AY38" t="s">
        <v>2432</v>
      </c>
      <c r="AZ38" t="s">
        <v>2478</v>
      </c>
      <c r="BA38" t="s">
        <v>2911</v>
      </c>
      <c r="BB38" t="s">
        <v>2458</v>
      </c>
      <c r="BC38" t="s">
        <v>2432</v>
      </c>
      <c r="BD38" t="s">
        <v>2478</v>
      </c>
      <c r="BE38" t="s">
        <v>2912</v>
      </c>
      <c r="BF38" t="s">
        <v>2460</v>
      </c>
      <c r="BG38" t="s">
        <v>2437</v>
      </c>
      <c r="BH38" t="s">
        <v>2438</v>
      </c>
      <c r="BI38" t="s">
        <v>2438</v>
      </c>
      <c r="BJ38" t="s">
        <v>2438</v>
      </c>
      <c r="BK38" t="s">
        <v>2437</v>
      </c>
      <c r="BL38" t="s">
        <v>2438</v>
      </c>
      <c r="BM38" t="s">
        <v>2438</v>
      </c>
      <c r="BN38" t="s">
        <v>2438</v>
      </c>
      <c r="BO38" t="s">
        <v>2437</v>
      </c>
      <c r="BP38" t="s">
        <v>2438</v>
      </c>
      <c r="BQ38" t="s">
        <v>2438</v>
      </c>
      <c r="BR38" t="s">
        <v>2438</v>
      </c>
      <c r="BS38" t="s">
        <v>2437</v>
      </c>
      <c r="BT38" t="s">
        <v>2438</v>
      </c>
      <c r="BU38" t="s">
        <v>2438</v>
      </c>
      <c r="BV38" t="s">
        <v>2438</v>
      </c>
      <c r="BW38" t="s">
        <v>2437</v>
      </c>
      <c r="BX38" t="s">
        <v>2438</v>
      </c>
      <c r="BY38" t="s">
        <v>2438</v>
      </c>
      <c r="BZ38" t="s">
        <v>2438</v>
      </c>
      <c r="CA38" t="s">
        <v>2437</v>
      </c>
      <c r="CB38" t="s">
        <v>2438</v>
      </c>
      <c r="CC38" t="s">
        <v>2438</v>
      </c>
      <c r="CD38" t="s">
        <v>2438</v>
      </c>
      <c r="CE38" t="s">
        <v>2433</v>
      </c>
      <c r="CF38" t="s">
        <v>2433</v>
      </c>
      <c r="CG38" t="s">
        <v>2839</v>
      </c>
      <c r="CH38" t="s">
        <v>2444</v>
      </c>
      <c r="CI38" t="s">
        <v>2478</v>
      </c>
      <c r="CJ38" t="s">
        <v>2444</v>
      </c>
      <c r="CK38" t="s">
        <v>2502</v>
      </c>
      <c r="CL38" t="s">
        <v>2444</v>
      </c>
      <c r="CM38" t="s">
        <v>2485</v>
      </c>
      <c r="CN38" t="s">
        <v>2485</v>
      </c>
      <c r="CO38" t="s">
        <v>2718</v>
      </c>
      <c r="CP38" t="s">
        <v>2444</v>
      </c>
      <c r="CQ38" t="s">
        <v>2444</v>
      </c>
      <c r="CR38" t="s">
        <v>2444</v>
      </c>
      <c r="CS38" t="s">
        <v>2913</v>
      </c>
      <c r="CT38" t="s">
        <v>2433</v>
      </c>
      <c r="CU38" t="s">
        <v>2433</v>
      </c>
      <c r="CV38" t="s">
        <v>2433</v>
      </c>
      <c r="CW38" t="s">
        <v>2433</v>
      </c>
      <c r="CX38" t="s">
        <v>2433</v>
      </c>
      <c r="CY38" t="s">
        <v>2433</v>
      </c>
      <c r="CZ38" t="s">
        <v>2433</v>
      </c>
      <c r="DA38" t="s">
        <v>2440</v>
      </c>
      <c r="DB38" t="s">
        <v>2440</v>
      </c>
      <c r="DC38" t="s">
        <v>2478</v>
      </c>
      <c r="DD38" t="s">
        <v>2433</v>
      </c>
      <c r="DE38" t="s">
        <v>2434</v>
      </c>
      <c r="DF38" t="s">
        <v>2434</v>
      </c>
      <c r="DG38" t="s">
        <v>2444</v>
      </c>
      <c r="DH38" t="s">
        <v>2444</v>
      </c>
      <c r="DI38" t="s">
        <v>2444</v>
      </c>
      <c r="DJ38" t="s">
        <v>2444</v>
      </c>
      <c r="DK38" t="s">
        <v>2433</v>
      </c>
      <c r="DL38" t="s">
        <v>2444</v>
      </c>
      <c r="DM38" t="s">
        <v>2485</v>
      </c>
      <c r="DN38" t="s">
        <v>2444</v>
      </c>
      <c r="DO38" t="s">
        <v>2478</v>
      </c>
      <c r="DP38" t="s">
        <v>2444</v>
      </c>
      <c r="DQ38" t="s">
        <v>2444</v>
      </c>
      <c r="DR38" t="s">
        <v>2444</v>
      </c>
      <c r="DS38" t="s">
        <v>2444</v>
      </c>
      <c r="DT38" t="s">
        <v>2444</v>
      </c>
      <c r="DU38" t="s">
        <v>2444</v>
      </c>
      <c r="DV38" t="s">
        <v>2478</v>
      </c>
      <c r="DW38" t="s">
        <v>2434</v>
      </c>
      <c r="DX38" t="s">
        <v>2478</v>
      </c>
      <c r="DY38" t="s">
        <v>2839</v>
      </c>
      <c r="DZ38" t="s">
        <v>2440</v>
      </c>
      <c r="EA38" t="s">
        <v>2478</v>
      </c>
      <c r="EB38" t="s">
        <v>2434</v>
      </c>
      <c r="EC38" t="s">
        <v>2521</v>
      </c>
      <c r="ED38" t="s">
        <v>2444</v>
      </c>
      <c r="EE38" t="s">
        <v>2444</v>
      </c>
      <c r="EF38" t="s">
        <v>2444</v>
      </c>
      <c r="EG38" t="s">
        <v>2914</v>
      </c>
      <c r="EH38" t="s">
        <v>2444</v>
      </c>
      <c r="EI38" t="s">
        <v>2444</v>
      </c>
      <c r="EJ38" t="s">
        <v>2444</v>
      </c>
      <c r="EK38" t="s">
        <v>2915</v>
      </c>
      <c r="EL38" t="s">
        <v>2433</v>
      </c>
      <c r="EM38" t="s">
        <v>2433</v>
      </c>
      <c r="EN38" t="s">
        <v>2433</v>
      </c>
      <c r="EO38" t="s">
        <v>2433</v>
      </c>
      <c r="EP38" t="s">
        <v>2433</v>
      </c>
      <c r="EQ38" t="s">
        <v>2478</v>
      </c>
      <c r="ER38" t="s">
        <v>2485</v>
      </c>
      <c r="ES38" t="s">
        <v>2440</v>
      </c>
      <c r="ET38" t="s">
        <v>2440</v>
      </c>
      <c r="EU38" t="s">
        <v>2440</v>
      </c>
      <c r="EV38" t="s">
        <v>2485</v>
      </c>
      <c r="EW38" t="s">
        <v>2440</v>
      </c>
      <c r="EX38" t="s">
        <v>2433</v>
      </c>
      <c r="EY38" t="s">
        <v>2433</v>
      </c>
      <c r="EZ38" t="s">
        <v>2433</v>
      </c>
      <c r="FA38" t="s">
        <v>2433</v>
      </c>
      <c r="FB38" t="s">
        <v>2433</v>
      </c>
      <c r="FC38" t="s">
        <v>2439</v>
      </c>
      <c r="FD38" t="s">
        <v>2478</v>
      </c>
      <c r="FE38" t="s">
        <v>2478</v>
      </c>
      <c r="FF38" t="s">
        <v>2478</v>
      </c>
      <c r="FG38" t="s">
        <v>2478</v>
      </c>
      <c r="FH38" t="s">
        <v>2478</v>
      </c>
      <c r="FI38" t="s">
        <v>2478</v>
      </c>
      <c r="FJ38" t="s">
        <v>2478</v>
      </c>
      <c r="FK38" t="s">
        <v>2478</v>
      </c>
      <c r="FL38" t="s">
        <v>2478</v>
      </c>
      <c r="FM38" t="s">
        <v>2478</v>
      </c>
      <c r="FN38" t="s">
        <v>2478</v>
      </c>
      <c r="FO38" t="s">
        <v>2478</v>
      </c>
      <c r="FP38" t="s">
        <v>2478</v>
      </c>
      <c r="FQ38" t="s">
        <v>2478</v>
      </c>
      <c r="FR38" t="s">
        <v>2478</v>
      </c>
      <c r="FS38" t="s">
        <v>2478</v>
      </c>
      <c r="FT38" t="s">
        <v>2478</v>
      </c>
      <c r="FU38">
        <v>4</v>
      </c>
      <c r="FV38" t="s">
        <v>2478</v>
      </c>
      <c r="FW38" t="s">
        <v>2478</v>
      </c>
      <c r="FX38" t="s">
        <v>2478</v>
      </c>
      <c r="FY38" t="s">
        <v>2478</v>
      </c>
      <c r="FZ38" t="s">
        <v>2478</v>
      </c>
      <c r="GA38" t="s">
        <v>2478</v>
      </c>
      <c r="GB38" t="s">
        <v>2434</v>
      </c>
      <c r="GC38" t="s">
        <v>2478</v>
      </c>
      <c r="GD38" t="s">
        <v>2478</v>
      </c>
      <c r="GE38" t="s">
        <v>2478</v>
      </c>
      <c r="GF38" t="s">
        <v>2478</v>
      </c>
      <c r="GG38" t="s">
        <v>2478</v>
      </c>
      <c r="GH38" t="s">
        <v>2478</v>
      </c>
      <c r="GI38" t="s">
        <v>2478</v>
      </c>
      <c r="GJ38" t="s">
        <v>2478</v>
      </c>
      <c r="GK38" t="s">
        <v>2478</v>
      </c>
      <c r="GL38" t="s">
        <v>2434</v>
      </c>
      <c r="GM38" t="s">
        <v>2478</v>
      </c>
      <c r="GN38" t="s">
        <v>2434</v>
      </c>
      <c r="GO38" t="s">
        <v>2434</v>
      </c>
      <c r="GP38" t="s">
        <v>2434</v>
      </c>
      <c r="GQ38" t="s">
        <v>2434</v>
      </c>
      <c r="GR38" t="s">
        <v>2439</v>
      </c>
      <c r="GS38" t="s">
        <v>2433</v>
      </c>
      <c r="GT38" t="s">
        <v>2433</v>
      </c>
      <c r="GU38" t="s">
        <v>2439</v>
      </c>
      <c r="GV38" t="s">
        <v>2478</v>
      </c>
      <c r="GW38" t="s">
        <v>2478</v>
      </c>
      <c r="GX38" t="s">
        <v>2478</v>
      </c>
      <c r="GY38" t="s">
        <v>2478</v>
      </c>
      <c r="GZ38" t="s">
        <v>2478</v>
      </c>
    </row>
    <row r="39" spans="1:208">
      <c r="A39" t="s">
        <v>2916</v>
      </c>
      <c r="B39" t="s">
        <v>2420</v>
      </c>
      <c r="C39" t="s">
        <v>2917</v>
      </c>
      <c r="D39" t="s">
        <v>2422</v>
      </c>
      <c r="E39" t="s">
        <v>2918</v>
      </c>
      <c r="F39" t="s">
        <v>2919</v>
      </c>
      <c r="G39" t="s">
        <v>2494</v>
      </c>
      <c r="H39" t="s">
        <v>2426</v>
      </c>
      <c r="I39" t="s">
        <v>2456</v>
      </c>
      <c r="J39" t="s">
        <v>2428</v>
      </c>
      <c r="K39" t="s">
        <v>2429</v>
      </c>
      <c r="L39" t="s">
        <v>2430</v>
      </c>
      <c r="M39" t="s">
        <v>2591</v>
      </c>
      <c r="N39" t="s">
        <v>2432</v>
      </c>
      <c r="O39" t="s">
        <v>2433</v>
      </c>
      <c r="P39" t="s">
        <v>2478</v>
      </c>
      <c r="Q39" t="s">
        <v>2571</v>
      </c>
      <c r="R39" t="s">
        <v>2517</v>
      </c>
      <c r="S39" t="s">
        <v>2432</v>
      </c>
      <c r="T39" t="s">
        <v>2433</v>
      </c>
      <c r="U39" t="s">
        <v>2478</v>
      </c>
      <c r="V39" t="s">
        <v>2474</v>
      </c>
      <c r="W39" t="s">
        <v>2515</v>
      </c>
      <c r="X39" t="s">
        <v>2437</v>
      </c>
      <c r="Y39" t="s">
        <v>2438</v>
      </c>
      <c r="Z39" t="s">
        <v>2438</v>
      </c>
      <c r="AA39" t="s">
        <v>2438</v>
      </c>
      <c r="AB39" t="s">
        <v>2438</v>
      </c>
      <c r="AC39" t="s">
        <v>2437</v>
      </c>
      <c r="AD39" t="s">
        <v>2438</v>
      </c>
      <c r="AE39" t="s">
        <v>2438</v>
      </c>
      <c r="AF39" t="s">
        <v>2438</v>
      </c>
      <c r="AG39" t="s">
        <v>2438</v>
      </c>
      <c r="AH39" t="s">
        <v>2437</v>
      </c>
      <c r="AI39" t="s">
        <v>2438</v>
      </c>
      <c r="AJ39" t="s">
        <v>2438</v>
      </c>
      <c r="AK39" t="s">
        <v>2438</v>
      </c>
      <c r="AL39" t="s">
        <v>2438</v>
      </c>
      <c r="AM39" t="s">
        <v>2432</v>
      </c>
      <c r="AN39" t="s">
        <v>2440</v>
      </c>
      <c r="AO39" t="s">
        <v>2474</v>
      </c>
      <c r="AP39" t="s">
        <v>2515</v>
      </c>
      <c r="AQ39" t="s">
        <v>2437</v>
      </c>
      <c r="AR39" t="s">
        <v>2438</v>
      </c>
      <c r="AS39" t="s">
        <v>2438</v>
      </c>
      <c r="AT39" t="s">
        <v>2438</v>
      </c>
      <c r="AU39" t="s">
        <v>2432</v>
      </c>
      <c r="AV39" t="s">
        <v>2440</v>
      </c>
      <c r="AW39" t="s">
        <v>2474</v>
      </c>
      <c r="AX39" t="s">
        <v>2518</v>
      </c>
      <c r="AY39" t="s">
        <v>2432</v>
      </c>
      <c r="AZ39" t="s">
        <v>2442</v>
      </c>
      <c r="BA39" t="s">
        <v>2629</v>
      </c>
      <c r="BB39" t="s">
        <v>2457</v>
      </c>
      <c r="BC39" t="s">
        <v>2432</v>
      </c>
      <c r="BD39" t="s">
        <v>2442</v>
      </c>
      <c r="BE39" t="s">
        <v>2629</v>
      </c>
      <c r="BF39" t="s">
        <v>2608</v>
      </c>
      <c r="BG39" t="s">
        <v>2437</v>
      </c>
      <c r="BH39" t="s">
        <v>2438</v>
      </c>
      <c r="BI39" t="s">
        <v>2438</v>
      </c>
      <c r="BJ39" t="s">
        <v>2438</v>
      </c>
      <c r="BK39" t="s">
        <v>2437</v>
      </c>
      <c r="BL39" t="s">
        <v>2438</v>
      </c>
      <c r="BM39" t="s">
        <v>2438</v>
      </c>
      <c r="BN39" t="s">
        <v>2438</v>
      </c>
      <c r="BO39" t="s">
        <v>2437</v>
      </c>
      <c r="BP39" t="s">
        <v>2438</v>
      </c>
      <c r="BQ39" t="s">
        <v>2438</v>
      </c>
      <c r="BR39" t="s">
        <v>2438</v>
      </c>
      <c r="BS39" t="s">
        <v>2437</v>
      </c>
      <c r="BT39" t="s">
        <v>2438</v>
      </c>
      <c r="BU39" t="s">
        <v>2438</v>
      </c>
      <c r="BV39" t="s">
        <v>2438</v>
      </c>
      <c r="BW39" t="s">
        <v>2437</v>
      </c>
      <c r="BX39" t="s">
        <v>2438</v>
      </c>
      <c r="BY39" t="s">
        <v>2438</v>
      </c>
      <c r="BZ39" t="s">
        <v>2438</v>
      </c>
      <c r="CA39" t="s">
        <v>2437</v>
      </c>
      <c r="CB39" t="s">
        <v>2438</v>
      </c>
      <c r="CC39" t="s">
        <v>2438</v>
      </c>
      <c r="CD39" t="s">
        <v>2438</v>
      </c>
      <c r="CE39" t="s">
        <v>2434</v>
      </c>
      <c r="CF39" t="s">
        <v>2434</v>
      </c>
      <c r="CG39" t="s">
        <v>2429</v>
      </c>
      <c r="CH39" t="s">
        <v>2444</v>
      </c>
      <c r="CI39" t="s">
        <v>2485</v>
      </c>
      <c r="CJ39" t="s">
        <v>2440</v>
      </c>
      <c r="CK39" t="s">
        <v>2484</v>
      </c>
      <c r="CL39" t="s">
        <v>2440</v>
      </c>
      <c r="CM39" t="s">
        <v>2440</v>
      </c>
      <c r="CN39" t="s">
        <v>2440</v>
      </c>
      <c r="CO39" t="s">
        <v>2429</v>
      </c>
      <c r="CP39" t="s">
        <v>2434</v>
      </c>
      <c r="CQ39" t="s">
        <v>2434</v>
      </c>
      <c r="CR39" t="s">
        <v>2478</v>
      </c>
      <c r="CS39" t="s">
        <v>2429</v>
      </c>
      <c r="CT39" t="s">
        <v>2439</v>
      </c>
      <c r="CU39" t="s">
        <v>2439</v>
      </c>
      <c r="CV39" t="s">
        <v>2433</v>
      </c>
      <c r="CW39" t="s">
        <v>2433</v>
      </c>
      <c r="CX39" t="s">
        <v>2433</v>
      </c>
      <c r="CY39" t="s">
        <v>2433</v>
      </c>
      <c r="CZ39" t="s">
        <v>2439</v>
      </c>
      <c r="DA39" t="s">
        <v>2440</v>
      </c>
      <c r="DB39" t="s">
        <v>2485</v>
      </c>
      <c r="DC39" t="s">
        <v>2440</v>
      </c>
      <c r="DD39" t="s">
        <v>2440</v>
      </c>
      <c r="DE39" t="s">
        <v>2440</v>
      </c>
      <c r="DF39" t="s">
        <v>2485</v>
      </c>
      <c r="DG39" t="s">
        <v>2440</v>
      </c>
      <c r="DH39" t="s">
        <v>2478</v>
      </c>
      <c r="DI39" t="s">
        <v>2478</v>
      </c>
      <c r="DJ39" t="s">
        <v>2478</v>
      </c>
      <c r="DK39" t="s">
        <v>2434</v>
      </c>
      <c r="DL39" t="s">
        <v>2440</v>
      </c>
      <c r="DM39" t="s">
        <v>2440</v>
      </c>
      <c r="DN39" t="s">
        <v>2440</v>
      </c>
      <c r="DO39" t="s">
        <v>2478</v>
      </c>
      <c r="DP39" t="s">
        <v>2478</v>
      </c>
      <c r="DQ39" t="s">
        <v>2434</v>
      </c>
      <c r="DR39" t="s">
        <v>2478</v>
      </c>
      <c r="DS39" t="s">
        <v>2434</v>
      </c>
      <c r="DT39" t="s">
        <v>2434</v>
      </c>
      <c r="DU39" t="s">
        <v>2434</v>
      </c>
      <c r="DV39" t="s">
        <v>2434</v>
      </c>
      <c r="DW39" t="s">
        <v>2439</v>
      </c>
      <c r="DX39" t="s">
        <v>2434</v>
      </c>
      <c r="DY39" t="s">
        <v>2429</v>
      </c>
      <c r="DZ39" t="s">
        <v>2434</v>
      </c>
      <c r="EA39" t="s">
        <v>2434</v>
      </c>
      <c r="EB39" t="s">
        <v>2434</v>
      </c>
      <c r="EC39" t="s">
        <v>2429</v>
      </c>
      <c r="ED39" t="s">
        <v>2478</v>
      </c>
      <c r="EE39" t="s">
        <v>2440</v>
      </c>
      <c r="EF39" t="s">
        <v>2440</v>
      </c>
      <c r="EG39" t="s">
        <v>2920</v>
      </c>
      <c r="EH39" t="s">
        <v>2440</v>
      </c>
      <c r="EI39" t="s">
        <v>2440</v>
      </c>
      <c r="EJ39" t="s">
        <v>2434</v>
      </c>
      <c r="EK39" t="s">
        <v>2921</v>
      </c>
      <c r="EL39" t="s">
        <v>2439</v>
      </c>
      <c r="EM39" t="s">
        <v>2434</v>
      </c>
      <c r="EN39" t="s">
        <v>2434</v>
      </c>
      <c r="EO39" t="s">
        <v>2439</v>
      </c>
      <c r="EP39" t="s">
        <v>2439</v>
      </c>
      <c r="EQ39" t="s">
        <v>2439</v>
      </c>
      <c r="ER39" t="s">
        <v>2439</v>
      </c>
      <c r="ES39" t="s">
        <v>2434</v>
      </c>
      <c r="ET39" t="s">
        <v>2440</v>
      </c>
      <c r="EU39" t="s">
        <v>2478</v>
      </c>
      <c r="EV39" t="s">
        <v>2439</v>
      </c>
      <c r="EW39" t="s">
        <v>2434</v>
      </c>
      <c r="EX39" t="s">
        <v>2434</v>
      </c>
      <c r="EY39" t="s">
        <v>2439</v>
      </c>
      <c r="EZ39" t="s">
        <v>2434</v>
      </c>
      <c r="FA39" t="s">
        <v>2439</v>
      </c>
      <c r="FB39" t="s">
        <v>2434</v>
      </c>
      <c r="FC39" t="s">
        <v>2478</v>
      </c>
      <c r="FD39" t="s">
        <v>2439</v>
      </c>
      <c r="FE39" t="s">
        <v>2439</v>
      </c>
      <c r="FF39" t="s">
        <v>2478</v>
      </c>
      <c r="FG39" t="s">
        <v>2439</v>
      </c>
      <c r="FH39" t="s">
        <v>2478</v>
      </c>
      <c r="FI39" t="s">
        <v>2478</v>
      </c>
      <c r="FJ39" t="s">
        <v>2478</v>
      </c>
      <c r="FK39" t="s">
        <v>2434</v>
      </c>
      <c r="FL39" t="s">
        <v>2434</v>
      </c>
      <c r="FM39" t="s">
        <v>2478</v>
      </c>
      <c r="FN39" t="s">
        <v>2434</v>
      </c>
      <c r="FO39" t="s">
        <v>2434</v>
      </c>
      <c r="FP39" t="s">
        <v>2440</v>
      </c>
      <c r="FQ39" t="s">
        <v>2478</v>
      </c>
      <c r="FR39" t="s">
        <v>2478</v>
      </c>
      <c r="FS39" t="s">
        <v>2478</v>
      </c>
      <c r="FT39" t="s">
        <v>2478</v>
      </c>
      <c r="FU39">
        <v>4</v>
      </c>
      <c r="FV39" t="s">
        <v>2478</v>
      </c>
      <c r="FW39" t="s">
        <v>2434</v>
      </c>
      <c r="FX39" t="s">
        <v>2478</v>
      </c>
      <c r="FY39" t="s">
        <v>2434</v>
      </c>
      <c r="FZ39" t="s">
        <v>2478</v>
      </c>
      <c r="GA39" t="s">
        <v>2439</v>
      </c>
      <c r="GB39" t="s">
        <v>2440</v>
      </c>
      <c r="GC39" t="s">
        <v>2440</v>
      </c>
      <c r="GD39" t="s">
        <v>2478</v>
      </c>
      <c r="GE39" t="s">
        <v>2485</v>
      </c>
      <c r="GF39" t="s">
        <v>2478</v>
      </c>
      <c r="GG39" t="s">
        <v>2439</v>
      </c>
      <c r="GH39" t="s">
        <v>2434</v>
      </c>
      <c r="GI39" t="s">
        <v>2434</v>
      </c>
      <c r="GJ39" t="s">
        <v>2434</v>
      </c>
      <c r="GK39" t="s">
        <v>2434</v>
      </c>
      <c r="GL39" t="s">
        <v>2434</v>
      </c>
      <c r="GM39" t="s">
        <v>2439</v>
      </c>
      <c r="GN39" t="s">
        <v>2434</v>
      </c>
      <c r="GO39" t="s">
        <v>2440</v>
      </c>
      <c r="GP39" t="s">
        <v>2485</v>
      </c>
      <c r="GQ39" t="s">
        <v>2478</v>
      </c>
      <c r="GR39" t="s">
        <v>2440</v>
      </c>
      <c r="GS39" t="s">
        <v>2478</v>
      </c>
      <c r="GT39" t="s">
        <v>2478</v>
      </c>
      <c r="GU39" t="s">
        <v>2434</v>
      </c>
      <c r="GV39" t="s">
        <v>2434</v>
      </c>
      <c r="GW39" t="s">
        <v>2478</v>
      </c>
      <c r="GX39" t="s">
        <v>2478</v>
      </c>
      <c r="GY39" t="s">
        <v>2440</v>
      </c>
      <c r="GZ39" t="s">
        <v>2439</v>
      </c>
    </row>
    <row r="40" spans="1:208">
      <c r="A40" t="s">
        <v>2922</v>
      </c>
      <c r="B40" t="s">
        <v>2420</v>
      </c>
      <c r="C40" t="s">
        <v>2923</v>
      </c>
      <c r="D40" t="s">
        <v>2422</v>
      </c>
      <c r="E40" t="s">
        <v>2924</v>
      </c>
      <c r="F40" t="s">
        <v>2925</v>
      </c>
      <c r="G40" t="s">
        <v>2441</v>
      </c>
      <c r="H40" t="s">
        <v>2426</v>
      </c>
      <c r="I40" t="s">
        <v>2456</v>
      </c>
      <c r="J40" t="s">
        <v>2428</v>
      </c>
      <c r="K40" t="s">
        <v>2926</v>
      </c>
      <c r="L40" t="s">
        <v>2430</v>
      </c>
      <c r="M40" t="s">
        <v>2512</v>
      </c>
      <c r="N40" t="s">
        <v>2432</v>
      </c>
      <c r="O40" t="s">
        <v>2433</v>
      </c>
      <c r="P40" t="s">
        <v>2433</v>
      </c>
      <c r="Q40" t="s">
        <v>2474</v>
      </c>
      <c r="R40" t="s">
        <v>2457</v>
      </c>
      <c r="S40" t="s">
        <v>2432</v>
      </c>
      <c r="T40" t="s">
        <v>2433</v>
      </c>
      <c r="U40" t="s">
        <v>2433</v>
      </c>
      <c r="V40" t="s">
        <v>2474</v>
      </c>
      <c r="W40" t="s">
        <v>2554</v>
      </c>
      <c r="X40" t="s">
        <v>2437</v>
      </c>
      <c r="Y40" t="s">
        <v>2438</v>
      </c>
      <c r="Z40" t="s">
        <v>2438</v>
      </c>
      <c r="AA40" t="s">
        <v>2438</v>
      </c>
      <c r="AB40" t="s">
        <v>2438</v>
      </c>
      <c r="AC40" t="s">
        <v>2437</v>
      </c>
      <c r="AD40" t="s">
        <v>2438</v>
      </c>
      <c r="AE40" t="s">
        <v>2438</v>
      </c>
      <c r="AF40" t="s">
        <v>2438</v>
      </c>
      <c r="AG40" t="s">
        <v>2438</v>
      </c>
      <c r="AH40" t="s">
        <v>2437</v>
      </c>
      <c r="AI40" t="s">
        <v>2438</v>
      </c>
      <c r="AJ40" t="s">
        <v>2438</v>
      </c>
      <c r="AK40" t="s">
        <v>2438</v>
      </c>
      <c r="AL40" t="s">
        <v>2438</v>
      </c>
      <c r="AM40" t="s">
        <v>2432</v>
      </c>
      <c r="AN40" t="s">
        <v>2433</v>
      </c>
      <c r="AO40" t="s">
        <v>2433</v>
      </c>
      <c r="AP40" t="s">
        <v>2457</v>
      </c>
      <c r="AQ40" t="s">
        <v>2437</v>
      </c>
      <c r="AR40" t="s">
        <v>2438</v>
      </c>
      <c r="AS40" t="s">
        <v>2438</v>
      </c>
      <c r="AT40" t="s">
        <v>2438</v>
      </c>
      <c r="AU40" t="s">
        <v>2437</v>
      </c>
      <c r="AV40" t="s">
        <v>2438</v>
      </c>
      <c r="AW40" t="s">
        <v>2438</v>
      </c>
      <c r="AX40" t="s">
        <v>2438</v>
      </c>
      <c r="AY40" t="s">
        <v>2432</v>
      </c>
      <c r="AZ40" t="s">
        <v>2439</v>
      </c>
      <c r="BA40" t="s">
        <v>2571</v>
      </c>
      <c r="BB40" t="s">
        <v>2457</v>
      </c>
      <c r="BC40" t="s">
        <v>2432</v>
      </c>
      <c r="BD40" t="s">
        <v>2439</v>
      </c>
      <c r="BE40" t="s">
        <v>2474</v>
      </c>
      <c r="BF40" t="s">
        <v>2457</v>
      </c>
      <c r="BG40" t="s">
        <v>2437</v>
      </c>
      <c r="BH40" t="s">
        <v>2438</v>
      </c>
      <c r="BI40" t="s">
        <v>2438</v>
      </c>
      <c r="BJ40" t="s">
        <v>2438</v>
      </c>
      <c r="BK40" t="s">
        <v>2437</v>
      </c>
      <c r="BL40" t="s">
        <v>2438</v>
      </c>
      <c r="BM40" t="s">
        <v>2438</v>
      </c>
      <c r="BN40" t="s">
        <v>2438</v>
      </c>
      <c r="BO40" t="s">
        <v>2437</v>
      </c>
      <c r="BP40" t="s">
        <v>2438</v>
      </c>
      <c r="BQ40" t="s">
        <v>2438</v>
      </c>
      <c r="BR40" t="s">
        <v>2438</v>
      </c>
      <c r="BS40" t="s">
        <v>2437</v>
      </c>
      <c r="BT40" t="s">
        <v>2438</v>
      </c>
      <c r="BU40" t="s">
        <v>2438</v>
      </c>
      <c r="BV40" t="s">
        <v>2438</v>
      </c>
      <c r="BW40" t="s">
        <v>2437</v>
      </c>
      <c r="BX40" t="s">
        <v>2438</v>
      </c>
      <c r="BY40" t="s">
        <v>2438</v>
      </c>
      <c r="BZ40" t="s">
        <v>2438</v>
      </c>
      <c r="CA40" t="s">
        <v>2437</v>
      </c>
      <c r="CB40" t="s">
        <v>2438</v>
      </c>
      <c r="CC40" t="s">
        <v>2438</v>
      </c>
      <c r="CD40" t="s">
        <v>2438</v>
      </c>
      <c r="CE40" t="s">
        <v>2478</v>
      </c>
      <c r="CF40" t="s">
        <v>2478</v>
      </c>
      <c r="CG40" t="s">
        <v>2927</v>
      </c>
      <c r="CH40" t="s">
        <v>2478</v>
      </c>
      <c r="CI40" t="s">
        <v>2478</v>
      </c>
      <c r="CJ40" t="s">
        <v>2478</v>
      </c>
      <c r="CK40" t="s">
        <v>2446</v>
      </c>
      <c r="CL40" t="s">
        <v>2478</v>
      </c>
      <c r="CM40" t="s">
        <v>2478</v>
      </c>
      <c r="CN40" t="s">
        <v>2478</v>
      </c>
      <c r="CO40" t="s">
        <v>2793</v>
      </c>
      <c r="CP40" t="s">
        <v>2434</v>
      </c>
      <c r="CQ40" t="s">
        <v>2434</v>
      </c>
      <c r="CR40" t="s">
        <v>2434</v>
      </c>
      <c r="CS40" t="s">
        <v>2462</v>
      </c>
      <c r="CT40" t="s">
        <v>2433</v>
      </c>
      <c r="CU40" t="s">
        <v>2433</v>
      </c>
      <c r="CV40" t="s">
        <v>2433</v>
      </c>
      <c r="CW40" t="s">
        <v>2433</v>
      </c>
      <c r="CX40" t="s">
        <v>2433</v>
      </c>
      <c r="CY40" t="s">
        <v>2433</v>
      </c>
      <c r="CZ40" t="s">
        <v>2433</v>
      </c>
      <c r="DA40" t="s">
        <v>2434</v>
      </c>
      <c r="DB40" t="s">
        <v>2434</v>
      </c>
      <c r="DC40" t="s">
        <v>2434</v>
      </c>
      <c r="DD40" t="s">
        <v>2434</v>
      </c>
      <c r="DE40" t="s">
        <v>2434</v>
      </c>
      <c r="DF40" t="s">
        <v>2434</v>
      </c>
      <c r="DG40" t="s">
        <v>2434</v>
      </c>
      <c r="DH40" t="s">
        <v>2439</v>
      </c>
      <c r="DI40" t="s">
        <v>2439</v>
      </c>
      <c r="DJ40" t="s">
        <v>2439</v>
      </c>
      <c r="DK40" t="s">
        <v>2439</v>
      </c>
      <c r="DL40" t="s">
        <v>2439</v>
      </c>
      <c r="DM40" t="s">
        <v>2439</v>
      </c>
      <c r="DN40" t="s">
        <v>2439</v>
      </c>
      <c r="DO40" t="s">
        <v>2439</v>
      </c>
      <c r="DP40" t="s">
        <v>2439</v>
      </c>
      <c r="DQ40" t="s">
        <v>2439</v>
      </c>
      <c r="DR40" t="s">
        <v>2439</v>
      </c>
      <c r="DS40" t="s">
        <v>2439</v>
      </c>
      <c r="DT40" t="s">
        <v>2439</v>
      </c>
      <c r="DU40" t="s">
        <v>2439</v>
      </c>
      <c r="DV40" t="s">
        <v>2439</v>
      </c>
      <c r="DW40" t="s">
        <v>2439</v>
      </c>
      <c r="DX40" t="s">
        <v>2439</v>
      </c>
      <c r="DY40" t="s">
        <v>2928</v>
      </c>
      <c r="DZ40" t="s">
        <v>2439</v>
      </c>
      <c r="EA40" t="s">
        <v>2439</v>
      </c>
      <c r="EB40" t="s">
        <v>2439</v>
      </c>
      <c r="EC40" t="s">
        <v>2446</v>
      </c>
      <c r="ED40" t="s">
        <v>2439</v>
      </c>
      <c r="EE40" t="s">
        <v>2439</v>
      </c>
      <c r="EF40" t="s">
        <v>2439</v>
      </c>
      <c r="EG40" t="s">
        <v>2793</v>
      </c>
      <c r="EH40" t="s">
        <v>2439</v>
      </c>
      <c r="EI40" t="s">
        <v>2439</v>
      </c>
      <c r="EJ40" t="s">
        <v>2439</v>
      </c>
      <c r="EK40" t="s">
        <v>2839</v>
      </c>
      <c r="EL40" t="s">
        <v>2439</v>
      </c>
      <c r="EM40" t="s">
        <v>2439</v>
      </c>
      <c r="EN40" t="s">
        <v>2439</v>
      </c>
      <c r="EO40" t="s">
        <v>2439</v>
      </c>
      <c r="EP40" t="s">
        <v>2439</v>
      </c>
      <c r="EQ40" t="s">
        <v>2439</v>
      </c>
      <c r="ER40" t="s">
        <v>2439</v>
      </c>
      <c r="ES40" t="s">
        <v>2439</v>
      </c>
      <c r="ET40" t="s">
        <v>2439</v>
      </c>
      <c r="EU40" t="s">
        <v>2439</v>
      </c>
      <c r="EV40" t="s">
        <v>2439</v>
      </c>
      <c r="EW40" t="s">
        <v>2439</v>
      </c>
      <c r="EX40" t="s">
        <v>2439</v>
      </c>
      <c r="EY40" t="s">
        <v>2439</v>
      </c>
      <c r="EZ40" t="s">
        <v>2439</v>
      </c>
      <c r="FA40" t="s">
        <v>2439</v>
      </c>
      <c r="FB40" t="s">
        <v>2439</v>
      </c>
      <c r="FC40" t="s">
        <v>2439</v>
      </c>
      <c r="FD40" t="s">
        <v>2439</v>
      </c>
      <c r="FE40" t="s">
        <v>2439</v>
      </c>
      <c r="FF40" t="s">
        <v>2439</v>
      </c>
      <c r="FG40" t="s">
        <v>2439</v>
      </c>
      <c r="FH40" t="s">
        <v>2439</v>
      </c>
      <c r="FI40" t="s">
        <v>2439</v>
      </c>
      <c r="FJ40" t="s">
        <v>2439</v>
      </c>
      <c r="FK40" t="s">
        <v>2440</v>
      </c>
      <c r="FL40" t="s">
        <v>2440</v>
      </c>
      <c r="FM40" t="s">
        <v>2444</v>
      </c>
      <c r="FN40" t="s">
        <v>2444</v>
      </c>
      <c r="FO40" t="s">
        <v>2485</v>
      </c>
      <c r="FP40" t="s">
        <v>2485</v>
      </c>
      <c r="FQ40" t="s">
        <v>2485</v>
      </c>
      <c r="FR40" t="s">
        <v>2485</v>
      </c>
      <c r="FS40" t="s">
        <v>2485</v>
      </c>
      <c r="FT40" t="s">
        <v>2485</v>
      </c>
      <c r="FU40">
        <v>2</v>
      </c>
      <c r="FV40" t="s">
        <v>2485</v>
      </c>
      <c r="FW40" t="s">
        <v>2485</v>
      </c>
      <c r="FX40" t="s">
        <v>2440</v>
      </c>
      <c r="FY40" t="s">
        <v>2485</v>
      </c>
      <c r="FZ40" t="s">
        <v>2485</v>
      </c>
      <c r="GA40" t="s">
        <v>2485</v>
      </c>
      <c r="GB40" t="s">
        <v>2485</v>
      </c>
      <c r="GC40" t="s">
        <v>2485</v>
      </c>
      <c r="GD40" t="s">
        <v>2485</v>
      </c>
      <c r="GE40" t="s">
        <v>2485</v>
      </c>
      <c r="GF40" t="s">
        <v>2485</v>
      </c>
      <c r="GG40" t="s">
        <v>2485</v>
      </c>
      <c r="GH40" t="s">
        <v>2485</v>
      </c>
      <c r="GI40" t="s">
        <v>2485</v>
      </c>
      <c r="GJ40" t="s">
        <v>2485</v>
      </c>
      <c r="GK40" t="s">
        <v>2485</v>
      </c>
      <c r="GL40" t="s">
        <v>2485</v>
      </c>
      <c r="GM40" t="s">
        <v>2485</v>
      </c>
      <c r="GN40" t="s">
        <v>2485</v>
      </c>
      <c r="GO40" t="s">
        <v>2485</v>
      </c>
      <c r="GP40" t="s">
        <v>2485</v>
      </c>
      <c r="GQ40" t="s">
        <v>2485</v>
      </c>
      <c r="GR40" t="s">
        <v>2485</v>
      </c>
      <c r="GS40" t="s">
        <v>2485</v>
      </c>
      <c r="GT40" t="s">
        <v>2485</v>
      </c>
      <c r="GU40" t="s">
        <v>2485</v>
      </c>
      <c r="GV40" t="s">
        <v>2485</v>
      </c>
      <c r="GW40" t="s">
        <v>2485</v>
      </c>
      <c r="GX40" t="s">
        <v>2485</v>
      </c>
      <c r="GY40" t="s">
        <v>2485</v>
      </c>
      <c r="GZ40" t="s">
        <v>2485</v>
      </c>
    </row>
    <row r="41" spans="1:208">
      <c r="A41" t="s">
        <v>2929</v>
      </c>
      <c r="B41" t="s">
        <v>2420</v>
      </c>
      <c r="C41" t="s">
        <v>2930</v>
      </c>
      <c r="D41" t="s">
        <v>2422</v>
      </c>
      <c r="E41" t="s">
        <v>2931</v>
      </c>
      <c r="F41" t="s">
        <v>2932</v>
      </c>
      <c r="G41" t="s">
        <v>2455</v>
      </c>
      <c r="H41" t="s">
        <v>2426</v>
      </c>
      <c r="I41" t="s">
        <v>2456</v>
      </c>
      <c r="J41" t="s">
        <v>2428</v>
      </c>
      <c r="K41" t="s">
        <v>2933</v>
      </c>
      <c r="L41" t="s">
        <v>2430</v>
      </c>
      <c r="M41" t="s">
        <v>2643</v>
      </c>
      <c r="N41" t="s">
        <v>2432</v>
      </c>
      <c r="O41" t="s">
        <v>2433</v>
      </c>
      <c r="P41" t="s">
        <v>2934</v>
      </c>
      <c r="Q41" t="s">
        <v>2435</v>
      </c>
      <c r="R41" t="s">
        <v>2538</v>
      </c>
      <c r="S41" t="s">
        <v>2432</v>
      </c>
      <c r="T41" t="s">
        <v>2433</v>
      </c>
      <c r="U41" t="s">
        <v>2442</v>
      </c>
      <c r="V41" t="s">
        <v>2435</v>
      </c>
      <c r="W41" t="s">
        <v>2457</v>
      </c>
      <c r="X41" t="s">
        <v>2437</v>
      </c>
      <c r="Y41" t="s">
        <v>2438</v>
      </c>
      <c r="Z41" t="s">
        <v>2438</v>
      </c>
      <c r="AA41" t="s">
        <v>2438</v>
      </c>
      <c r="AB41" t="s">
        <v>2438</v>
      </c>
      <c r="AC41" t="s">
        <v>2437</v>
      </c>
      <c r="AD41" t="s">
        <v>2438</v>
      </c>
      <c r="AE41" t="s">
        <v>2438</v>
      </c>
      <c r="AF41" t="s">
        <v>2438</v>
      </c>
      <c r="AG41" t="s">
        <v>2438</v>
      </c>
      <c r="AH41" t="s">
        <v>2432</v>
      </c>
      <c r="AI41" t="s">
        <v>2433</v>
      </c>
      <c r="AJ41" t="s">
        <v>2433</v>
      </c>
      <c r="AK41" t="s">
        <v>2441</v>
      </c>
      <c r="AL41" t="s">
        <v>2457</v>
      </c>
      <c r="AM41" t="s">
        <v>2432</v>
      </c>
      <c r="AN41" t="s">
        <v>2434</v>
      </c>
      <c r="AO41" t="s">
        <v>2435</v>
      </c>
      <c r="AP41" t="s">
        <v>2459</v>
      </c>
      <c r="AQ41" t="s">
        <v>2437</v>
      </c>
      <c r="AR41" t="s">
        <v>2438</v>
      </c>
      <c r="AS41" t="s">
        <v>2438</v>
      </c>
      <c r="AT41" t="s">
        <v>2438</v>
      </c>
      <c r="AU41" t="s">
        <v>2432</v>
      </c>
      <c r="AV41" t="s">
        <v>2440</v>
      </c>
      <c r="AW41" t="s">
        <v>2435</v>
      </c>
      <c r="AX41" t="s">
        <v>2726</v>
      </c>
      <c r="AY41" t="s">
        <v>2432</v>
      </c>
      <c r="AZ41" t="s">
        <v>2442</v>
      </c>
      <c r="BA41" t="s">
        <v>2435</v>
      </c>
      <c r="BB41" t="s">
        <v>2554</v>
      </c>
      <c r="BC41" t="s">
        <v>2432</v>
      </c>
      <c r="BD41" t="s">
        <v>2440</v>
      </c>
      <c r="BE41" t="s">
        <v>2441</v>
      </c>
      <c r="BF41" t="s">
        <v>2519</v>
      </c>
      <c r="BG41" t="s">
        <v>2432</v>
      </c>
      <c r="BH41" t="s">
        <v>2433</v>
      </c>
      <c r="BI41" t="s">
        <v>2442</v>
      </c>
      <c r="BJ41" t="s">
        <v>2480</v>
      </c>
      <c r="BK41" t="s">
        <v>2437</v>
      </c>
      <c r="BL41" t="s">
        <v>2438</v>
      </c>
      <c r="BM41" t="s">
        <v>2438</v>
      </c>
      <c r="BN41" t="s">
        <v>2438</v>
      </c>
      <c r="BO41" t="s">
        <v>2432</v>
      </c>
      <c r="BP41" t="s">
        <v>2439</v>
      </c>
      <c r="BQ41" t="s">
        <v>2441</v>
      </c>
      <c r="BR41" t="s">
        <v>2443</v>
      </c>
      <c r="BS41" t="s">
        <v>2437</v>
      </c>
      <c r="BT41" t="s">
        <v>2438</v>
      </c>
      <c r="BU41" t="s">
        <v>2438</v>
      </c>
      <c r="BV41" t="s">
        <v>2438</v>
      </c>
      <c r="BW41" t="s">
        <v>2437</v>
      </c>
      <c r="BX41" t="s">
        <v>2438</v>
      </c>
      <c r="BY41" t="s">
        <v>2438</v>
      </c>
      <c r="BZ41" t="s">
        <v>2438</v>
      </c>
      <c r="CA41" t="s">
        <v>2437</v>
      </c>
      <c r="CB41" t="s">
        <v>2438</v>
      </c>
      <c r="CC41" t="s">
        <v>2438</v>
      </c>
      <c r="CD41" t="s">
        <v>2438</v>
      </c>
      <c r="CE41" t="s">
        <v>2485</v>
      </c>
      <c r="CF41" t="s">
        <v>2440</v>
      </c>
      <c r="CG41" t="s">
        <v>2935</v>
      </c>
      <c r="CH41" t="s">
        <v>2444</v>
      </c>
      <c r="CI41" t="s">
        <v>2444</v>
      </c>
      <c r="CJ41" t="s">
        <v>2444</v>
      </c>
      <c r="CK41" t="s">
        <v>2936</v>
      </c>
      <c r="CL41" t="s">
        <v>2444</v>
      </c>
      <c r="CM41" t="s">
        <v>2444</v>
      </c>
      <c r="CN41" t="s">
        <v>2444</v>
      </c>
      <c r="CO41" t="s">
        <v>2937</v>
      </c>
      <c r="CP41" t="s">
        <v>2444</v>
      </c>
      <c r="CQ41" t="s">
        <v>2444</v>
      </c>
      <c r="CR41" t="s">
        <v>2444</v>
      </c>
      <c r="CS41" t="s">
        <v>2938</v>
      </c>
      <c r="CT41" t="s">
        <v>2444</v>
      </c>
      <c r="CU41" t="s">
        <v>2444</v>
      </c>
      <c r="CV41" t="s">
        <v>2444</v>
      </c>
      <c r="CW41" t="s">
        <v>2444</v>
      </c>
      <c r="CX41" t="s">
        <v>2444</v>
      </c>
      <c r="CY41" t="s">
        <v>2444</v>
      </c>
      <c r="CZ41" t="s">
        <v>2444</v>
      </c>
      <c r="DA41" t="s">
        <v>2444</v>
      </c>
      <c r="DB41" t="s">
        <v>2444</v>
      </c>
      <c r="DC41" t="s">
        <v>2444</v>
      </c>
      <c r="DD41" t="s">
        <v>2444</v>
      </c>
      <c r="DE41" t="s">
        <v>2444</v>
      </c>
      <c r="DF41" t="s">
        <v>2444</v>
      </c>
      <c r="DG41" t="s">
        <v>2444</v>
      </c>
      <c r="DH41" t="s">
        <v>2444</v>
      </c>
      <c r="DI41" t="s">
        <v>2444</v>
      </c>
      <c r="DJ41" t="s">
        <v>2444</v>
      </c>
      <c r="DK41" t="s">
        <v>2444</v>
      </c>
      <c r="DL41" t="s">
        <v>2444</v>
      </c>
      <c r="DM41" t="s">
        <v>2444</v>
      </c>
      <c r="DN41" t="s">
        <v>2444</v>
      </c>
      <c r="DO41" t="s">
        <v>2444</v>
      </c>
      <c r="DP41" t="s">
        <v>2444</v>
      </c>
      <c r="DQ41" t="s">
        <v>2444</v>
      </c>
      <c r="DR41" t="s">
        <v>2444</v>
      </c>
      <c r="DS41" t="s">
        <v>2444</v>
      </c>
      <c r="DT41" t="s">
        <v>2444</v>
      </c>
      <c r="DU41" t="s">
        <v>2444</v>
      </c>
      <c r="DV41" t="s">
        <v>2444</v>
      </c>
      <c r="DW41" t="s">
        <v>2444</v>
      </c>
      <c r="DX41" t="s">
        <v>2444</v>
      </c>
      <c r="DY41" t="s">
        <v>2936</v>
      </c>
      <c r="DZ41" t="s">
        <v>2444</v>
      </c>
      <c r="EA41" t="s">
        <v>2444</v>
      </c>
      <c r="EB41" t="s">
        <v>2444</v>
      </c>
      <c r="EC41" t="s">
        <v>2939</v>
      </c>
      <c r="ED41" t="s">
        <v>2444</v>
      </c>
      <c r="EE41" t="s">
        <v>2444</v>
      </c>
      <c r="EF41" t="s">
        <v>2444</v>
      </c>
      <c r="EG41" t="s">
        <v>2940</v>
      </c>
      <c r="EH41" t="s">
        <v>2444</v>
      </c>
      <c r="EI41" t="s">
        <v>2444</v>
      </c>
      <c r="EJ41" t="s">
        <v>2444</v>
      </c>
      <c r="EK41" t="s">
        <v>2938</v>
      </c>
      <c r="EL41" t="s">
        <v>2444</v>
      </c>
      <c r="EM41" t="s">
        <v>2444</v>
      </c>
      <c r="EN41" t="s">
        <v>2444</v>
      </c>
      <c r="EO41" t="s">
        <v>2444</v>
      </c>
      <c r="EP41" t="s">
        <v>2444</v>
      </c>
      <c r="EQ41" t="s">
        <v>2444</v>
      </c>
      <c r="ER41" t="s">
        <v>2444</v>
      </c>
      <c r="ES41" t="s">
        <v>2444</v>
      </c>
      <c r="ET41" t="s">
        <v>2444</v>
      </c>
      <c r="EU41" t="s">
        <v>2444</v>
      </c>
      <c r="EV41" t="s">
        <v>2444</v>
      </c>
      <c r="EW41" t="s">
        <v>2444</v>
      </c>
      <c r="EX41" t="s">
        <v>2444</v>
      </c>
      <c r="EY41" t="s">
        <v>2444</v>
      </c>
      <c r="EZ41" t="s">
        <v>2444</v>
      </c>
      <c r="FA41" t="s">
        <v>2444</v>
      </c>
      <c r="FB41" t="s">
        <v>2444</v>
      </c>
      <c r="FC41" t="s">
        <v>2444</v>
      </c>
      <c r="FD41" t="s">
        <v>2444</v>
      </c>
      <c r="FE41" t="s">
        <v>2444</v>
      </c>
      <c r="FF41" t="s">
        <v>2444</v>
      </c>
      <c r="FG41" t="s">
        <v>2444</v>
      </c>
      <c r="FH41" t="s">
        <v>2444</v>
      </c>
      <c r="FI41" t="s">
        <v>2444</v>
      </c>
      <c r="FJ41" t="s">
        <v>2444</v>
      </c>
      <c r="FK41" t="s">
        <v>2444</v>
      </c>
      <c r="FL41" t="s">
        <v>2444</v>
      </c>
      <c r="FM41" t="s">
        <v>2444</v>
      </c>
      <c r="FN41" t="s">
        <v>2444</v>
      </c>
      <c r="FO41" t="s">
        <v>2444</v>
      </c>
      <c r="FP41" t="s">
        <v>2444</v>
      </c>
      <c r="FQ41" t="s">
        <v>2444</v>
      </c>
      <c r="FR41" t="s">
        <v>2444</v>
      </c>
      <c r="FS41" t="s">
        <v>2444</v>
      </c>
      <c r="FT41" t="s">
        <v>2444</v>
      </c>
      <c r="FU41">
        <v>1</v>
      </c>
      <c r="FV41" t="s">
        <v>2444</v>
      </c>
      <c r="FW41" t="s">
        <v>2444</v>
      </c>
      <c r="FX41" t="s">
        <v>2444</v>
      </c>
      <c r="FY41" t="s">
        <v>2444</v>
      </c>
      <c r="FZ41" t="s">
        <v>2444</v>
      </c>
      <c r="GA41" t="s">
        <v>2444</v>
      </c>
      <c r="GB41" t="s">
        <v>2444</v>
      </c>
      <c r="GC41" t="s">
        <v>2444</v>
      </c>
      <c r="GD41" t="s">
        <v>2444</v>
      </c>
      <c r="GE41" t="s">
        <v>2444</v>
      </c>
      <c r="GF41" t="s">
        <v>2444</v>
      </c>
      <c r="GG41" t="s">
        <v>2444</v>
      </c>
      <c r="GH41" t="s">
        <v>2444</v>
      </c>
      <c r="GI41" t="s">
        <v>2444</v>
      </c>
      <c r="GJ41" t="s">
        <v>2444</v>
      </c>
      <c r="GK41" t="s">
        <v>2444</v>
      </c>
      <c r="GL41" t="s">
        <v>2444</v>
      </c>
      <c r="GM41" t="s">
        <v>2444</v>
      </c>
      <c r="GN41" t="s">
        <v>2444</v>
      </c>
      <c r="GO41" t="s">
        <v>2444</v>
      </c>
      <c r="GP41" t="s">
        <v>2444</v>
      </c>
      <c r="GQ41" t="s">
        <v>2444</v>
      </c>
      <c r="GR41" t="s">
        <v>2444</v>
      </c>
      <c r="GS41" t="s">
        <v>2444</v>
      </c>
      <c r="GT41" t="s">
        <v>2444</v>
      </c>
      <c r="GU41" t="s">
        <v>2444</v>
      </c>
      <c r="GV41" t="s">
        <v>2444</v>
      </c>
      <c r="GW41" t="s">
        <v>2444</v>
      </c>
      <c r="GX41" t="s">
        <v>2444</v>
      </c>
      <c r="GY41" t="s">
        <v>2444</v>
      </c>
      <c r="GZ41" t="s">
        <v>2444</v>
      </c>
    </row>
    <row r="42" spans="1:208">
      <c r="A42" t="s">
        <v>2941</v>
      </c>
      <c r="B42" t="s">
        <v>2420</v>
      </c>
      <c r="C42" t="s">
        <v>2942</v>
      </c>
      <c r="D42" t="s">
        <v>2505</v>
      </c>
      <c r="E42" t="s">
        <v>2943</v>
      </c>
      <c r="F42" t="s">
        <v>2944</v>
      </c>
      <c r="G42" t="s">
        <v>2616</v>
      </c>
      <c r="H42" t="s">
        <v>2426</v>
      </c>
      <c r="I42" t="s">
        <v>2456</v>
      </c>
      <c r="J42" t="s">
        <v>2428</v>
      </c>
      <c r="K42" t="s">
        <v>2945</v>
      </c>
      <c r="L42" t="s">
        <v>2496</v>
      </c>
      <c r="M42" t="s">
        <v>2591</v>
      </c>
      <c r="N42" t="s">
        <v>2432</v>
      </c>
      <c r="O42" t="s">
        <v>2433</v>
      </c>
      <c r="P42" t="s">
        <v>2434</v>
      </c>
      <c r="Q42" t="s">
        <v>2435</v>
      </c>
      <c r="R42" t="s">
        <v>2476</v>
      </c>
      <c r="S42" t="s">
        <v>2437</v>
      </c>
      <c r="T42" t="s">
        <v>2438</v>
      </c>
      <c r="U42" t="s">
        <v>2438</v>
      </c>
      <c r="V42" t="s">
        <v>2438</v>
      </c>
      <c r="W42" t="s">
        <v>2438</v>
      </c>
      <c r="X42" t="s">
        <v>2437</v>
      </c>
      <c r="Y42" t="s">
        <v>2438</v>
      </c>
      <c r="Z42" t="s">
        <v>2438</v>
      </c>
      <c r="AA42" t="s">
        <v>2438</v>
      </c>
      <c r="AB42" t="s">
        <v>2438</v>
      </c>
      <c r="AC42" t="s">
        <v>2437</v>
      </c>
      <c r="AD42" t="s">
        <v>2438</v>
      </c>
      <c r="AE42" t="s">
        <v>2438</v>
      </c>
      <c r="AF42" t="s">
        <v>2438</v>
      </c>
      <c r="AG42" t="s">
        <v>2438</v>
      </c>
      <c r="AH42" t="s">
        <v>2437</v>
      </c>
      <c r="AI42" t="s">
        <v>2438</v>
      </c>
      <c r="AJ42" t="s">
        <v>2438</v>
      </c>
      <c r="AK42" t="s">
        <v>2438</v>
      </c>
      <c r="AL42" t="s">
        <v>2438</v>
      </c>
      <c r="AM42" t="s">
        <v>2432</v>
      </c>
      <c r="AN42" t="s">
        <v>2434</v>
      </c>
      <c r="AO42" t="s">
        <v>2660</v>
      </c>
      <c r="AP42" t="s">
        <v>2476</v>
      </c>
      <c r="AQ42" t="s">
        <v>2437</v>
      </c>
      <c r="AR42" t="s">
        <v>2438</v>
      </c>
      <c r="AS42" t="s">
        <v>2438</v>
      </c>
      <c r="AT42" t="s">
        <v>2438</v>
      </c>
      <c r="AU42" t="s">
        <v>2432</v>
      </c>
      <c r="AV42" t="s">
        <v>2433</v>
      </c>
      <c r="AW42" t="s">
        <v>2934</v>
      </c>
      <c r="AX42" t="s">
        <v>2554</v>
      </c>
      <c r="AY42" t="s">
        <v>2432</v>
      </c>
      <c r="AZ42" t="s">
        <v>2434</v>
      </c>
      <c r="BA42" t="s">
        <v>2474</v>
      </c>
      <c r="BB42" t="s">
        <v>2554</v>
      </c>
      <c r="BC42" t="s">
        <v>2432</v>
      </c>
      <c r="BD42" t="s">
        <v>2485</v>
      </c>
      <c r="BE42" t="s">
        <v>2474</v>
      </c>
      <c r="BF42" t="s">
        <v>2554</v>
      </c>
      <c r="BG42" t="s">
        <v>2437</v>
      </c>
      <c r="BH42" t="s">
        <v>2438</v>
      </c>
      <c r="BI42" t="s">
        <v>2438</v>
      </c>
      <c r="BJ42" t="s">
        <v>2438</v>
      </c>
      <c r="BK42" t="s">
        <v>2437</v>
      </c>
      <c r="BL42" t="s">
        <v>2438</v>
      </c>
      <c r="BM42" t="s">
        <v>2438</v>
      </c>
      <c r="BN42" t="s">
        <v>2438</v>
      </c>
      <c r="BO42" t="s">
        <v>2437</v>
      </c>
      <c r="BP42" t="s">
        <v>2438</v>
      </c>
      <c r="BQ42" t="s">
        <v>2438</v>
      </c>
      <c r="BR42" t="s">
        <v>2438</v>
      </c>
      <c r="BS42" t="s">
        <v>2437</v>
      </c>
      <c r="BT42" t="s">
        <v>2438</v>
      </c>
      <c r="BU42" t="s">
        <v>2438</v>
      </c>
      <c r="BV42" t="s">
        <v>2438</v>
      </c>
      <c r="BW42" t="s">
        <v>2437</v>
      </c>
      <c r="BX42" t="s">
        <v>2438</v>
      </c>
      <c r="BY42" t="s">
        <v>2438</v>
      </c>
      <c r="BZ42" t="s">
        <v>2438</v>
      </c>
      <c r="CA42" t="s">
        <v>2437</v>
      </c>
      <c r="CB42" t="s">
        <v>2438</v>
      </c>
      <c r="CC42" t="s">
        <v>2438</v>
      </c>
      <c r="CD42" t="s">
        <v>2438</v>
      </c>
      <c r="CE42" t="s">
        <v>2439</v>
      </c>
      <c r="CF42" t="s">
        <v>2433</v>
      </c>
      <c r="CG42" t="s">
        <v>2437</v>
      </c>
      <c r="CH42" t="s">
        <v>2433</v>
      </c>
      <c r="CI42" t="s">
        <v>2433</v>
      </c>
      <c r="CJ42" t="s">
        <v>2433</v>
      </c>
      <c r="CK42" t="s">
        <v>2946</v>
      </c>
      <c r="CL42" t="s">
        <v>2433</v>
      </c>
      <c r="CM42" t="s">
        <v>2433</v>
      </c>
      <c r="CN42" t="s">
        <v>2433</v>
      </c>
      <c r="CO42" t="s">
        <v>2429</v>
      </c>
      <c r="CP42" t="s">
        <v>2433</v>
      </c>
      <c r="CQ42" t="s">
        <v>2433</v>
      </c>
      <c r="CR42" t="s">
        <v>2433</v>
      </c>
      <c r="CS42" t="s">
        <v>2430</v>
      </c>
      <c r="CT42" t="s">
        <v>2433</v>
      </c>
      <c r="CU42" t="s">
        <v>2433</v>
      </c>
      <c r="CV42" t="s">
        <v>2433</v>
      </c>
      <c r="CW42" t="s">
        <v>2433</v>
      </c>
      <c r="CX42" t="s">
        <v>2433</v>
      </c>
      <c r="CY42" t="s">
        <v>2433</v>
      </c>
      <c r="CZ42" t="s">
        <v>2433</v>
      </c>
      <c r="DA42" t="s">
        <v>2433</v>
      </c>
      <c r="DB42" t="s">
        <v>2433</v>
      </c>
      <c r="DC42" t="s">
        <v>2433</v>
      </c>
      <c r="DD42" t="s">
        <v>2433</v>
      </c>
      <c r="DE42" t="s">
        <v>2433</v>
      </c>
      <c r="DF42" t="s">
        <v>2433</v>
      </c>
      <c r="DG42" t="s">
        <v>2433</v>
      </c>
      <c r="DH42" t="s">
        <v>2433</v>
      </c>
      <c r="DI42" t="s">
        <v>2433</v>
      </c>
      <c r="DJ42" t="s">
        <v>2433</v>
      </c>
      <c r="DK42" t="s">
        <v>2433</v>
      </c>
      <c r="DL42" t="s">
        <v>2433</v>
      </c>
      <c r="DM42" t="s">
        <v>2433</v>
      </c>
      <c r="DN42" t="s">
        <v>2433</v>
      </c>
      <c r="DO42" t="s">
        <v>2433</v>
      </c>
      <c r="DP42" t="s">
        <v>2433</v>
      </c>
      <c r="DQ42" t="s">
        <v>2433</v>
      </c>
      <c r="DR42" t="s">
        <v>2433</v>
      </c>
      <c r="DS42" t="s">
        <v>2433</v>
      </c>
      <c r="DT42" t="s">
        <v>2433</v>
      </c>
      <c r="DU42" t="s">
        <v>2433</v>
      </c>
      <c r="DV42" t="s">
        <v>2433</v>
      </c>
      <c r="DW42" t="s">
        <v>2433</v>
      </c>
      <c r="DX42" t="s">
        <v>2433</v>
      </c>
      <c r="DY42" t="s">
        <v>2430</v>
      </c>
      <c r="DZ42" t="s">
        <v>2433</v>
      </c>
      <c r="EA42" t="s">
        <v>2433</v>
      </c>
      <c r="EB42" t="s">
        <v>2433</v>
      </c>
      <c r="EC42" t="s">
        <v>2430</v>
      </c>
      <c r="ED42" t="s">
        <v>2433</v>
      </c>
      <c r="EE42" t="s">
        <v>2433</v>
      </c>
      <c r="EF42" t="s">
        <v>2433</v>
      </c>
      <c r="EG42" t="s">
        <v>2430</v>
      </c>
      <c r="EH42" t="s">
        <v>2433</v>
      </c>
      <c r="EI42" t="s">
        <v>2433</v>
      </c>
      <c r="EJ42" t="s">
        <v>2433</v>
      </c>
      <c r="EK42" t="s">
        <v>2430</v>
      </c>
      <c r="EL42" t="s">
        <v>2433</v>
      </c>
      <c r="EM42" t="s">
        <v>2433</v>
      </c>
      <c r="EN42" t="s">
        <v>2433</v>
      </c>
      <c r="EO42" t="s">
        <v>2433</v>
      </c>
      <c r="EP42" t="s">
        <v>2433</v>
      </c>
      <c r="EQ42" t="s">
        <v>2433</v>
      </c>
      <c r="ER42" t="s">
        <v>2433</v>
      </c>
      <c r="ES42" t="s">
        <v>2433</v>
      </c>
      <c r="ET42" t="s">
        <v>2433</v>
      </c>
      <c r="EU42" t="s">
        <v>2433</v>
      </c>
      <c r="EV42" t="s">
        <v>2433</v>
      </c>
      <c r="EW42" t="s">
        <v>2433</v>
      </c>
      <c r="EX42" t="s">
        <v>2433</v>
      </c>
      <c r="EY42" t="s">
        <v>2433</v>
      </c>
      <c r="EZ42" t="s">
        <v>2433</v>
      </c>
      <c r="FA42" t="s">
        <v>2433</v>
      </c>
      <c r="FB42" t="s">
        <v>2433</v>
      </c>
      <c r="FC42" t="s">
        <v>2433</v>
      </c>
      <c r="FD42" t="s">
        <v>2433</v>
      </c>
      <c r="FE42" t="s">
        <v>2433</v>
      </c>
      <c r="FF42" t="s">
        <v>2433</v>
      </c>
      <c r="FG42" t="s">
        <v>2433</v>
      </c>
      <c r="FH42" t="s">
        <v>2433</v>
      </c>
      <c r="FI42" t="s">
        <v>2433</v>
      </c>
      <c r="FJ42" t="s">
        <v>2433</v>
      </c>
      <c r="FK42" t="s">
        <v>2433</v>
      </c>
      <c r="FL42" t="s">
        <v>2433</v>
      </c>
      <c r="FM42" t="s">
        <v>2433</v>
      </c>
      <c r="FN42" t="s">
        <v>2433</v>
      </c>
      <c r="FO42" t="s">
        <v>2433</v>
      </c>
      <c r="FP42" t="s">
        <v>2433</v>
      </c>
      <c r="FQ42" t="s">
        <v>2433</v>
      </c>
      <c r="FR42" t="s">
        <v>2433</v>
      </c>
      <c r="FS42" t="s">
        <v>2433</v>
      </c>
      <c r="FT42" t="s">
        <v>2433</v>
      </c>
      <c r="FU42">
        <v>7</v>
      </c>
      <c r="FV42" t="s">
        <v>2433</v>
      </c>
      <c r="FW42" t="s">
        <v>2433</v>
      </c>
      <c r="FX42" t="s">
        <v>2433</v>
      </c>
      <c r="FY42" t="s">
        <v>2433</v>
      </c>
      <c r="FZ42" t="s">
        <v>2433</v>
      </c>
      <c r="GA42" t="s">
        <v>2433</v>
      </c>
      <c r="GB42" t="s">
        <v>2433</v>
      </c>
      <c r="GC42" t="s">
        <v>2433</v>
      </c>
      <c r="GD42" t="s">
        <v>2433</v>
      </c>
      <c r="GE42" t="s">
        <v>2433</v>
      </c>
      <c r="GF42" t="s">
        <v>2433</v>
      </c>
      <c r="GG42" t="s">
        <v>2433</v>
      </c>
      <c r="GH42" t="s">
        <v>2433</v>
      </c>
      <c r="GI42" t="s">
        <v>2433</v>
      </c>
      <c r="GJ42" t="s">
        <v>2433</v>
      </c>
      <c r="GK42" t="s">
        <v>2478</v>
      </c>
      <c r="GL42" t="s">
        <v>2478</v>
      </c>
      <c r="GM42" t="s">
        <v>2485</v>
      </c>
      <c r="GN42" t="s">
        <v>2444</v>
      </c>
      <c r="GO42" t="s">
        <v>2478</v>
      </c>
      <c r="GP42" t="s">
        <v>2478</v>
      </c>
      <c r="GQ42" t="s">
        <v>2485</v>
      </c>
      <c r="GR42" t="s">
        <v>2444</v>
      </c>
      <c r="GS42" t="s">
        <v>2440</v>
      </c>
      <c r="GT42" t="s">
        <v>2478</v>
      </c>
      <c r="GU42" t="s">
        <v>2440</v>
      </c>
      <c r="GV42" t="s">
        <v>2440</v>
      </c>
      <c r="GW42" t="s">
        <v>2440</v>
      </c>
      <c r="GX42" t="s">
        <v>2440</v>
      </c>
      <c r="GY42" t="s">
        <v>2485</v>
      </c>
      <c r="GZ42" t="s">
        <v>2485</v>
      </c>
    </row>
    <row r="43" spans="1:208">
      <c r="A43" t="s">
        <v>2947</v>
      </c>
      <c r="B43" t="s">
        <v>2420</v>
      </c>
      <c r="C43" t="s">
        <v>2948</v>
      </c>
      <c r="D43" t="s">
        <v>2422</v>
      </c>
      <c r="E43" t="s">
        <v>2949</v>
      </c>
      <c r="F43" t="s">
        <v>2950</v>
      </c>
      <c r="G43" t="s">
        <v>2653</v>
      </c>
      <c r="H43" t="s">
        <v>2426</v>
      </c>
      <c r="I43" t="s">
        <v>2456</v>
      </c>
      <c r="J43" t="s">
        <v>2428</v>
      </c>
      <c r="K43" t="s">
        <v>2951</v>
      </c>
      <c r="L43" t="s">
        <v>2642</v>
      </c>
      <c r="M43" t="s">
        <v>2952</v>
      </c>
      <c r="N43" t="s">
        <v>2432</v>
      </c>
      <c r="O43" t="s">
        <v>2433</v>
      </c>
      <c r="P43" t="s">
        <v>2953</v>
      </c>
      <c r="Q43" t="s">
        <v>2954</v>
      </c>
      <c r="R43" t="s">
        <v>2608</v>
      </c>
      <c r="S43" t="s">
        <v>2432</v>
      </c>
      <c r="T43" t="s">
        <v>2433</v>
      </c>
      <c r="U43" t="s">
        <v>2433</v>
      </c>
      <c r="V43" t="s">
        <v>2953</v>
      </c>
      <c r="W43" t="s">
        <v>2517</v>
      </c>
      <c r="X43" t="s">
        <v>2437</v>
      </c>
      <c r="Y43" t="s">
        <v>2438</v>
      </c>
      <c r="Z43" t="s">
        <v>2438</v>
      </c>
      <c r="AA43" t="s">
        <v>2438</v>
      </c>
      <c r="AB43" t="s">
        <v>2438</v>
      </c>
      <c r="AC43" t="s">
        <v>2437</v>
      </c>
      <c r="AD43" t="s">
        <v>2438</v>
      </c>
      <c r="AE43" t="s">
        <v>2438</v>
      </c>
      <c r="AF43" t="s">
        <v>2438</v>
      </c>
      <c r="AG43" t="s">
        <v>2438</v>
      </c>
      <c r="AH43" t="s">
        <v>2437</v>
      </c>
      <c r="AI43" t="s">
        <v>2438</v>
      </c>
      <c r="AJ43" t="s">
        <v>2438</v>
      </c>
      <c r="AK43" t="s">
        <v>2438</v>
      </c>
      <c r="AL43" t="s">
        <v>2438</v>
      </c>
      <c r="AM43" t="s">
        <v>2432</v>
      </c>
      <c r="AN43" t="s">
        <v>2478</v>
      </c>
      <c r="AO43" t="s">
        <v>2953</v>
      </c>
      <c r="AP43" t="s">
        <v>2608</v>
      </c>
      <c r="AQ43" t="s">
        <v>2437</v>
      </c>
      <c r="AR43" t="s">
        <v>2438</v>
      </c>
      <c r="AS43" t="s">
        <v>2438</v>
      </c>
      <c r="AT43" t="s">
        <v>2438</v>
      </c>
      <c r="AU43" t="s">
        <v>2432</v>
      </c>
      <c r="AV43" t="s">
        <v>2478</v>
      </c>
      <c r="AW43" t="s">
        <v>2953</v>
      </c>
      <c r="AX43" t="s">
        <v>2608</v>
      </c>
      <c r="AY43" t="s">
        <v>2432</v>
      </c>
      <c r="AZ43" t="s">
        <v>2478</v>
      </c>
      <c r="BA43" t="s">
        <v>2953</v>
      </c>
      <c r="BB43" t="s">
        <v>2517</v>
      </c>
      <c r="BC43" t="s">
        <v>2432</v>
      </c>
      <c r="BD43" t="s">
        <v>2478</v>
      </c>
      <c r="BE43" t="s">
        <v>2955</v>
      </c>
      <c r="BF43" t="s">
        <v>2517</v>
      </c>
      <c r="BG43" t="s">
        <v>2437</v>
      </c>
      <c r="BH43" t="s">
        <v>2438</v>
      </c>
      <c r="BI43" t="s">
        <v>2438</v>
      </c>
      <c r="BJ43" t="s">
        <v>2438</v>
      </c>
      <c r="BK43" t="s">
        <v>2437</v>
      </c>
      <c r="BL43" t="s">
        <v>2438</v>
      </c>
      <c r="BM43" t="s">
        <v>2438</v>
      </c>
      <c r="BN43" t="s">
        <v>2438</v>
      </c>
      <c r="BO43" t="s">
        <v>2437</v>
      </c>
      <c r="BP43" t="s">
        <v>2438</v>
      </c>
      <c r="BQ43" t="s">
        <v>2438</v>
      </c>
      <c r="BR43" t="s">
        <v>2438</v>
      </c>
      <c r="BS43" t="s">
        <v>2437</v>
      </c>
      <c r="BT43" t="s">
        <v>2438</v>
      </c>
      <c r="BU43" t="s">
        <v>2438</v>
      </c>
      <c r="BV43" t="s">
        <v>2438</v>
      </c>
      <c r="BW43" t="s">
        <v>2437</v>
      </c>
      <c r="BX43" t="s">
        <v>2438</v>
      </c>
      <c r="BY43" t="s">
        <v>2438</v>
      </c>
      <c r="BZ43" t="s">
        <v>2438</v>
      </c>
      <c r="CA43" t="s">
        <v>2437</v>
      </c>
      <c r="CB43" t="s">
        <v>2438</v>
      </c>
      <c r="CC43" t="s">
        <v>2438</v>
      </c>
      <c r="CD43" t="s">
        <v>2438</v>
      </c>
      <c r="CE43" t="s">
        <v>2433</v>
      </c>
      <c r="CF43" t="s">
        <v>2433</v>
      </c>
      <c r="CG43" t="s">
        <v>2956</v>
      </c>
      <c r="CH43" t="s">
        <v>2444</v>
      </c>
      <c r="CI43" t="s">
        <v>2444</v>
      </c>
      <c r="CJ43" t="s">
        <v>2444</v>
      </c>
      <c r="CK43" t="s">
        <v>2957</v>
      </c>
      <c r="CL43" t="s">
        <v>2444</v>
      </c>
      <c r="CM43" t="s">
        <v>2444</v>
      </c>
      <c r="CN43" t="s">
        <v>2444</v>
      </c>
      <c r="CO43" t="s">
        <v>2958</v>
      </c>
      <c r="CP43" t="s">
        <v>2444</v>
      </c>
      <c r="CQ43" t="s">
        <v>2444</v>
      </c>
      <c r="CR43" t="s">
        <v>2444</v>
      </c>
      <c r="CS43" t="s">
        <v>2959</v>
      </c>
      <c r="CT43" t="s">
        <v>2444</v>
      </c>
      <c r="CU43" t="s">
        <v>2444</v>
      </c>
      <c r="CV43" t="s">
        <v>2444</v>
      </c>
      <c r="CW43" t="s">
        <v>2444</v>
      </c>
      <c r="CX43" t="s">
        <v>2444</v>
      </c>
      <c r="CY43" t="s">
        <v>2444</v>
      </c>
      <c r="CZ43" t="s">
        <v>2444</v>
      </c>
      <c r="DA43" t="s">
        <v>2444</v>
      </c>
      <c r="DB43" t="s">
        <v>2444</v>
      </c>
      <c r="DC43" t="s">
        <v>2444</v>
      </c>
      <c r="DD43" t="s">
        <v>2444</v>
      </c>
      <c r="DE43" t="s">
        <v>2444</v>
      </c>
      <c r="DF43" t="s">
        <v>2444</v>
      </c>
      <c r="DG43" t="s">
        <v>2444</v>
      </c>
      <c r="DH43" t="s">
        <v>2444</v>
      </c>
      <c r="DI43" t="s">
        <v>2444</v>
      </c>
      <c r="DJ43" t="s">
        <v>2444</v>
      </c>
      <c r="DK43" t="s">
        <v>2444</v>
      </c>
      <c r="DL43" t="s">
        <v>2444</v>
      </c>
      <c r="DM43" t="s">
        <v>2444</v>
      </c>
      <c r="DN43" t="s">
        <v>2444</v>
      </c>
      <c r="DO43" t="s">
        <v>2444</v>
      </c>
      <c r="DP43" t="s">
        <v>2444</v>
      </c>
      <c r="DQ43" t="s">
        <v>2444</v>
      </c>
      <c r="DR43" t="s">
        <v>2444</v>
      </c>
      <c r="DS43" t="s">
        <v>2444</v>
      </c>
      <c r="DT43" t="s">
        <v>2444</v>
      </c>
      <c r="DU43" t="s">
        <v>2444</v>
      </c>
      <c r="DV43" t="s">
        <v>2440</v>
      </c>
      <c r="DW43" t="s">
        <v>2440</v>
      </c>
      <c r="DX43" t="s">
        <v>2440</v>
      </c>
      <c r="DY43" t="s">
        <v>2707</v>
      </c>
      <c r="DZ43" t="s">
        <v>2444</v>
      </c>
      <c r="EA43" t="s">
        <v>2444</v>
      </c>
      <c r="EB43" t="s">
        <v>2444</v>
      </c>
      <c r="EC43" t="s">
        <v>2960</v>
      </c>
      <c r="ED43" t="s">
        <v>2444</v>
      </c>
      <c r="EE43" t="s">
        <v>2444</v>
      </c>
      <c r="EF43" t="s">
        <v>2444</v>
      </c>
      <c r="EG43" t="s">
        <v>2961</v>
      </c>
      <c r="EH43" t="s">
        <v>2444</v>
      </c>
      <c r="EI43" t="s">
        <v>2444</v>
      </c>
      <c r="EJ43" t="s">
        <v>2444</v>
      </c>
      <c r="EK43" t="s">
        <v>2962</v>
      </c>
      <c r="EL43" t="s">
        <v>2444</v>
      </c>
      <c r="EM43" t="s">
        <v>2444</v>
      </c>
      <c r="EN43" t="s">
        <v>2444</v>
      </c>
      <c r="EO43" t="s">
        <v>2444</v>
      </c>
      <c r="EP43" t="s">
        <v>2444</v>
      </c>
      <c r="EQ43" t="s">
        <v>2444</v>
      </c>
      <c r="ER43" t="s">
        <v>2444</v>
      </c>
      <c r="ES43" t="s">
        <v>2444</v>
      </c>
      <c r="ET43" t="s">
        <v>2444</v>
      </c>
      <c r="EU43" t="s">
        <v>2444</v>
      </c>
      <c r="EV43" t="s">
        <v>2444</v>
      </c>
      <c r="EW43" t="s">
        <v>2444</v>
      </c>
      <c r="EX43" t="s">
        <v>2444</v>
      </c>
      <c r="EY43" t="s">
        <v>2444</v>
      </c>
      <c r="EZ43" t="s">
        <v>2444</v>
      </c>
      <c r="FA43" t="s">
        <v>2444</v>
      </c>
      <c r="FB43" t="s">
        <v>2444</v>
      </c>
      <c r="FC43" t="s">
        <v>2444</v>
      </c>
      <c r="FD43" t="s">
        <v>2444</v>
      </c>
      <c r="FE43" t="s">
        <v>2444</v>
      </c>
      <c r="FF43" t="s">
        <v>2444</v>
      </c>
      <c r="FG43" t="s">
        <v>2444</v>
      </c>
      <c r="FH43" t="s">
        <v>2444</v>
      </c>
      <c r="FI43" t="s">
        <v>2444</v>
      </c>
      <c r="FJ43" t="s">
        <v>2444</v>
      </c>
      <c r="FK43" t="s">
        <v>2444</v>
      </c>
      <c r="FL43" t="s">
        <v>2444</v>
      </c>
      <c r="FM43" t="s">
        <v>2444</v>
      </c>
      <c r="FN43" t="s">
        <v>2444</v>
      </c>
      <c r="FO43" t="s">
        <v>2444</v>
      </c>
      <c r="FP43" t="s">
        <v>2444</v>
      </c>
      <c r="FQ43" t="s">
        <v>2444</v>
      </c>
      <c r="FR43" t="s">
        <v>2444</v>
      </c>
      <c r="FS43" t="s">
        <v>2444</v>
      </c>
      <c r="FT43" t="s">
        <v>2433</v>
      </c>
      <c r="FU43">
        <v>7</v>
      </c>
      <c r="FV43" t="s">
        <v>2433</v>
      </c>
      <c r="FW43" t="s">
        <v>2478</v>
      </c>
      <c r="FX43" t="s">
        <v>2444</v>
      </c>
      <c r="FY43" t="s">
        <v>2444</v>
      </c>
      <c r="FZ43" t="s">
        <v>2444</v>
      </c>
      <c r="GA43" t="s">
        <v>2444</v>
      </c>
      <c r="GB43" t="s">
        <v>2444</v>
      </c>
      <c r="GC43" t="s">
        <v>2444</v>
      </c>
      <c r="GD43" t="s">
        <v>2444</v>
      </c>
      <c r="GE43" t="s">
        <v>2444</v>
      </c>
      <c r="GF43" t="s">
        <v>2444</v>
      </c>
      <c r="GG43" t="s">
        <v>2444</v>
      </c>
      <c r="GH43" t="s">
        <v>2478</v>
      </c>
      <c r="GI43" t="s">
        <v>2478</v>
      </c>
      <c r="GJ43" t="s">
        <v>2440</v>
      </c>
      <c r="GK43" t="s">
        <v>2444</v>
      </c>
      <c r="GL43" t="s">
        <v>2444</v>
      </c>
      <c r="GM43" t="s">
        <v>2444</v>
      </c>
      <c r="GN43" t="s">
        <v>2444</v>
      </c>
      <c r="GO43" t="s">
        <v>2444</v>
      </c>
      <c r="GP43" t="s">
        <v>2444</v>
      </c>
      <c r="GQ43" t="s">
        <v>2444</v>
      </c>
      <c r="GR43" t="s">
        <v>2444</v>
      </c>
      <c r="GS43" t="s">
        <v>2444</v>
      </c>
      <c r="GT43" t="s">
        <v>2444</v>
      </c>
      <c r="GU43" t="s">
        <v>2444</v>
      </c>
      <c r="GV43" t="s">
        <v>2440</v>
      </c>
      <c r="GW43" t="s">
        <v>2440</v>
      </c>
      <c r="GX43" t="s">
        <v>2440</v>
      </c>
      <c r="GY43" t="s">
        <v>2440</v>
      </c>
      <c r="GZ43" t="s">
        <v>2478</v>
      </c>
    </row>
    <row r="44" spans="1:208">
      <c r="A44" t="s">
        <v>2963</v>
      </c>
      <c r="B44" t="s">
        <v>2420</v>
      </c>
      <c r="C44" t="s">
        <v>2964</v>
      </c>
      <c r="D44" t="s">
        <v>2422</v>
      </c>
      <c r="E44" t="s">
        <v>2965</v>
      </c>
      <c r="F44" t="s">
        <v>2966</v>
      </c>
      <c r="G44" t="s">
        <v>2530</v>
      </c>
      <c r="H44" t="s">
        <v>2426</v>
      </c>
      <c r="I44" t="s">
        <v>2456</v>
      </c>
      <c r="J44" t="s">
        <v>2471</v>
      </c>
      <c r="K44" t="s">
        <v>2945</v>
      </c>
      <c r="L44" t="s">
        <v>2430</v>
      </c>
      <c r="M44" t="s">
        <v>2967</v>
      </c>
      <c r="N44" t="s">
        <v>2432</v>
      </c>
      <c r="O44" t="s">
        <v>2433</v>
      </c>
      <c r="P44" t="s">
        <v>2478</v>
      </c>
      <c r="Q44" t="s">
        <v>2910</v>
      </c>
      <c r="R44" t="s">
        <v>2515</v>
      </c>
      <c r="S44" t="s">
        <v>2432</v>
      </c>
      <c r="T44" t="s">
        <v>2433</v>
      </c>
      <c r="U44" t="s">
        <v>2478</v>
      </c>
      <c r="V44" t="s">
        <v>2910</v>
      </c>
      <c r="W44" t="s">
        <v>2515</v>
      </c>
      <c r="X44" t="s">
        <v>2437</v>
      </c>
      <c r="Y44" t="s">
        <v>2438</v>
      </c>
      <c r="Z44" t="s">
        <v>2438</v>
      </c>
      <c r="AA44" t="s">
        <v>2438</v>
      </c>
      <c r="AB44" t="s">
        <v>2438</v>
      </c>
      <c r="AC44" t="s">
        <v>2437</v>
      </c>
      <c r="AD44" t="s">
        <v>2438</v>
      </c>
      <c r="AE44" t="s">
        <v>2438</v>
      </c>
      <c r="AF44" t="s">
        <v>2438</v>
      </c>
      <c r="AG44" t="s">
        <v>2438</v>
      </c>
      <c r="AH44" t="s">
        <v>2437</v>
      </c>
      <c r="AI44" t="s">
        <v>2438</v>
      </c>
      <c r="AJ44" t="s">
        <v>2438</v>
      </c>
      <c r="AK44" t="s">
        <v>2438</v>
      </c>
      <c r="AL44" t="s">
        <v>2438</v>
      </c>
      <c r="AM44" t="s">
        <v>2432</v>
      </c>
      <c r="AN44" t="s">
        <v>2439</v>
      </c>
      <c r="AO44" t="s">
        <v>2968</v>
      </c>
      <c r="AP44" t="s">
        <v>2480</v>
      </c>
      <c r="AQ44" t="s">
        <v>2437</v>
      </c>
      <c r="AR44" t="s">
        <v>2438</v>
      </c>
      <c r="AS44" t="s">
        <v>2438</v>
      </c>
      <c r="AT44" t="s">
        <v>2438</v>
      </c>
      <c r="AU44" t="s">
        <v>2432</v>
      </c>
      <c r="AV44" t="s">
        <v>2439</v>
      </c>
      <c r="AW44" t="s">
        <v>2474</v>
      </c>
      <c r="AX44" t="s">
        <v>2480</v>
      </c>
      <c r="AY44" t="s">
        <v>2432</v>
      </c>
      <c r="AZ44" t="s">
        <v>2442</v>
      </c>
      <c r="BA44" t="s">
        <v>2969</v>
      </c>
      <c r="BB44" t="s">
        <v>2691</v>
      </c>
      <c r="BC44" t="s">
        <v>2432</v>
      </c>
      <c r="BD44" t="s">
        <v>2442</v>
      </c>
      <c r="BE44" t="s">
        <v>2970</v>
      </c>
      <c r="BF44" t="s">
        <v>2536</v>
      </c>
      <c r="BG44" t="s">
        <v>2437</v>
      </c>
      <c r="BH44" t="s">
        <v>2438</v>
      </c>
      <c r="BI44" t="s">
        <v>2438</v>
      </c>
      <c r="BJ44" t="s">
        <v>2438</v>
      </c>
      <c r="BK44" t="s">
        <v>2437</v>
      </c>
      <c r="BL44" t="s">
        <v>2438</v>
      </c>
      <c r="BM44" t="s">
        <v>2438</v>
      </c>
      <c r="BN44" t="s">
        <v>2438</v>
      </c>
      <c r="BO44" t="s">
        <v>2437</v>
      </c>
      <c r="BP44" t="s">
        <v>2438</v>
      </c>
      <c r="BQ44" t="s">
        <v>2438</v>
      </c>
      <c r="BR44" t="s">
        <v>2438</v>
      </c>
      <c r="BS44" t="s">
        <v>2437</v>
      </c>
      <c r="BT44" t="s">
        <v>2438</v>
      </c>
      <c r="BU44" t="s">
        <v>2438</v>
      </c>
      <c r="BV44" t="s">
        <v>2438</v>
      </c>
      <c r="BW44" t="s">
        <v>2437</v>
      </c>
      <c r="BX44" t="s">
        <v>2438</v>
      </c>
      <c r="BY44" t="s">
        <v>2438</v>
      </c>
      <c r="BZ44" t="s">
        <v>2438</v>
      </c>
      <c r="CA44" t="s">
        <v>2437</v>
      </c>
      <c r="CB44" t="s">
        <v>2438</v>
      </c>
      <c r="CC44" t="s">
        <v>2438</v>
      </c>
      <c r="CD44" t="s">
        <v>2438</v>
      </c>
      <c r="CE44" t="s">
        <v>2433</v>
      </c>
      <c r="CF44" t="s">
        <v>2433</v>
      </c>
      <c r="CG44" t="s">
        <v>2839</v>
      </c>
      <c r="CH44" t="s">
        <v>2444</v>
      </c>
      <c r="CI44" t="s">
        <v>2444</v>
      </c>
      <c r="CJ44" t="s">
        <v>2444</v>
      </c>
      <c r="CK44" t="s">
        <v>2429</v>
      </c>
      <c r="CL44" t="s">
        <v>2444</v>
      </c>
      <c r="CM44" t="s">
        <v>2444</v>
      </c>
      <c r="CN44" t="s">
        <v>2444</v>
      </c>
      <c r="CO44" t="s">
        <v>2971</v>
      </c>
      <c r="CP44" t="s">
        <v>2433</v>
      </c>
      <c r="CQ44" t="s">
        <v>2433</v>
      </c>
      <c r="CR44" t="s">
        <v>2433</v>
      </c>
      <c r="CS44" t="s">
        <v>2429</v>
      </c>
      <c r="CT44" t="s">
        <v>2433</v>
      </c>
      <c r="CU44" t="s">
        <v>2433</v>
      </c>
      <c r="CV44" t="s">
        <v>2433</v>
      </c>
      <c r="CW44" t="s">
        <v>2433</v>
      </c>
      <c r="CX44" t="s">
        <v>2433</v>
      </c>
      <c r="CY44" t="s">
        <v>2433</v>
      </c>
      <c r="CZ44" t="s">
        <v>2433</v>
      </c>
      <c r="DA44" t="s">
        <v>2444</v>
      </c>
      <c r="DB44" t="s">
        <v>2444</v>
      </c>
      <c r="DC44" t="s">
        <v>2444</v>
      </c>
      <c r="DD44" t="s">
        <v>2444</v>
      </c>
      <c r="DE44" t="s">
        <v>2444</v>
      </c>
      <c r="DF44" t="s">
        <v>2444</v>
      </c>
      <c r="DG44" t="s">
        <v>2444</v>
      </c>
      <c r="DH44" t="s">
        <v>2444</v>
      </c>
      <c r="DI44" t="s">
        <v>2444</v>
      </c>
      <c r="DJ44" t="s">
        <v>2444</v>
      </c>
      <c r="DK44" t="s">
        <v>2444</v>
      </c>
      <c r="DL44" t="s">
        <v>2444</v>
      </c>
      <c r="DM44" t="s">
        <v>2444</v>
      </c>
      <c r="DN44" t="s">
        <v>2444</v>
      </c>
      <c r="DO44" t="s">
        <v>2433</v>
      </c>
      <c r="DP44" t="s">
        <v>2433</v>
      </c>
      <c r="DQ44" t="s">
        <v>2433</v>
      </c>
      <c r="DR44" t="s">
        <v>2433</v>
      </c>
      <c r="DS44" t="s">
        <v>2433</v>
      </c>
      <c r="DT44" t="s">
        <v>2433</v>
      </c>
      <c r="DU44" t="s">
        <v>2433</v>
      </c>
      <c r="DV44" t="s">
        <v>2433</v>
      </c>
      <c r="DW44" t="s">
        <v>2433</v>
      </c>
      <c r="DX44" t="s">
        <v>2433</v>
      </c>
      <c r="DY44" t="s">
        <v>2429</v>
      </c>
      <c r="DZ44" t="s">
        <v>2444</v>
      </c>
      <c r="EA44" t="s">
        <v>2444</v>
      </c>
      <c r="EB44" t="s">
        <v>2444</v>
      </c>
      <c r="EC44" t="s">
        <v>2972</v>
      </c>
      <c r="ED44" t="s">
        <v>2444</v>
      </c>
      <c r="EE44" t="s">
        <v>2444</v>
      </c>
      <c r="EF44" t="s">
        <v>2444</v>
      </c>
      <c r="EG44" t="s">
        <v>2973</v>
      </c>
      <c r="EH44" t="s">
        <v>2433</v>
      </c>
      <c r="EI44" t="s">
        <v>2433</v>
      </c>
      <c r="EJ44" t="s">
        <v>2433</v>
      </c>
      <c r="EK44" t="s">
        <v>2974</v>
      </c>
      <c r="EL44" t="s">
        <v>2433</v>
      </c>
      <c r="EM44" t="s">
        <v>2433</v>
      </c>
      <c r="EN44" t="s">
        <v>2433</v>
      </c>
      <c r="EO44" t="s">
        <v>2433</v>
      </c>
      <c r="EP44" t="s">
        <v>2433</v>
      </c>
      <c r="EQ44" t="s">
        <v>2433</v>
      </c>
      <c r="ER44" t="s">
        <v>2433</v>
      </c>
      <c r="ES44" t="s">
        <v>2433</v>
      </c>
      <c r="ET44" t="s">
        <v>2433</v>
      </c>
      <c r="EU44" t="s">
        <v>2433</v>
      </c>
      <c r="EV44" t="s">
        <v>2444</v>
      </c>
      <c r="EW44" t="s">
        <v>2433</v>
      </c>
      <c r="EX44" t="s">
        <v>2433</v>
      </c>
      <c r="EY44" t="s">
        <v>2433</v>
      </c>
      <c r="EZ44" t="s">
        <v>2433</v>
      </c>
      <c r="FA44" t="s">
        <v>2433</v>
      </c>
      <c r="FB44" t="s">
        <v>2433</v>
      </c>
      <c r="FC44" t="s">
        <v>2433</v>
      </c>
      <c r="FD44" t="s">
        <v>2433</v>
      </c>
      <c r="FE44" t="s">
        <v>2433</v>
      </c>
      <c r="FF44" t="s">
        <v>2433</v>
      </c>
      <c r="FG44" t="s">
        <v>2433</v>
      </c>
      <c r="FH44" t="s">
        <v>2433</v>
      </c>
      <c r="FI44" t="s">
        <v>2433</v>
      </c>
      <c r="FJ44" t="s">
        <v>2433</v>
      </c>
      <c r="FK44" t="s">
        <v>2440</v>
      </c>
      <c r="FL44" t="s">
        <v>2440</v>
      </c>
      <c r="FM44" t="s">
        <v>2440</v>
      </c>
      <c r="FN44" t="s">
        <v>2440</v>
      </c>
      <c r="FO44" t="s">
        <v>2440</v>
      </c>
      <c r="FP44" t="s">
        <v>2440</v>
      </c>
      <c r="FQ44" t="s">
        <v>2440</v>
      </c>
      <c r="FR44" t="s">
        <v>2440</v>
      </c>
      <c r="FS44" t="s">
        <v>2440</v>
      </c>
      <c r="FT44" t="s">
        <v>2440</v>
      </c>
      <c r="FU44">
        <v>3</v>
      </c>
      <c r="FV44" t="s">
        <v>2440</v>
      </c>
      <c r="FW44" t="s">
        <v>2440</v>
      </c>
      <c r="FX44" t="s">
        <v>2440</v>
      </c>
      <c r="FY44" t="s">
        <v>2440</v>
      </c>
      <c r="FZ44" t="s">
        <v>2440</v>
      </c>
      <c r="GA44" t="s">
        <v>2440</v>
      </c>
      <c r="GB44" t="s">
        <v>2440</v>
      </c>
      <c r="GC44" t="s">
        <v>2440</v>
      </c>
      <c r="GD44" t="s">
        <v>2440</v>
      </c>
      <c r="GE44" t="s">
        <v>2440</v>
      </c>
      <c r="GF44" t="s">
        <v>2440</v>
      </c>
      <c r="GG44" t="s">
        <v>2440</v>
      </c>
      <c r="GH44" t="s">
        <v>2440</v>
      </c>
      <c r="GI44" t="s">
        <v>2440</v>
      </c>
      <c r="GJ44" t="s">
        <v>2440</v>
      </c>
      <c r="GK44" t="s">
        <v>2478</v>
      </c>
      <c r="GL44" t="s">
        <v>2478</v>
      </c>
      <c r="GM44" t="s">
        <v>2478</v>
      </c>
      <c r="GN44" t="s">
        <v>2478</v>
      </c>
      <c r="GO44" t="s">
        <v>2478</v>
      </c>
      <c r="GP44" t="s">
        <v>2478</v>
      </c>
      <c r="GQ44" t="s">
        <v>2478</v>
      </c>
      <c r="GR44" t="s">
        <v>2478</v>
      </c>
      <c r="GS44" t="s">
        <v>2485</v>
      </c>
      <c r="GT44" t="s">
        <v>2440</v>
      </c>
      <c r="GU44" t="s">
        <v>2440</v>
      </c>
      <c r="GV44" t="s">
        <v>2440</v>
      </c>
      <c r="GW44" t="s">
        <v>2440</v>
      </c>
      <c r="GX44" t="s">
        <v>2440</v>
      </c>
      <c r="GY44" t="s">
        <v>2440</v>
      </c>
      <c r="GZ44" t="s">
        <v>2440</v>
      </c>
    </row>
    <row r="45" spans="1:208">
      <c r="A45" t="s">
        <v>2975</v>
      </c>
      <c r="B45" t="s">
        <v>2420</v>
      </c>
      <c r="C45" t="s">
        <v>2976</v>
      </c>
      <c r="D45" t="s">
        <v>2422</v>
      </c>
      <c r="E45" t="s">
        <v>2977</v>
      </c>
      <c r="F45" t="s">
        <v>2978</v>
      </c>
      <c r="G45" t="s">
        <v>2469</v>
      </c>
      <c r="H45" t="s">
        <v>2426</v>
      </c>
      <c r="I45" t="s">
        <v>2456</v>
      </c>
      <c r="J45" t="s">
        <v>2428</v>
      </c>
      <c r="K45" t="s">
        <v>2979</v>
      </c>
      <c r="L45" t="s">
        <v>2980</v>
      </c>
      <c r="M45" t="s">
        <v>2552</v>
      </c>
      <c r="N45" t="s">
        <v>2432</v>
      </c>
      <c r="O45" t="s">
        <v>2439</v>
      </c>
      <c r="P45" t="s">
        <v>2606</v>
      </c>
      <c r="Q45" t="s">
        <v>2981</v>
      </c>
      <c r="R45" t="s">
        <v>2476</v>
      </c>
      <c r="S45" t="s">
        <v>2432</v>
      </c>
      <c r="T45" t="s">
        <v>2439</v>
      </c>
      <c r="U45" t="s">
        <v>2954</v>
      </c>
      <c r="V45" t="s">
        <v>2953</v>
      </c>
      <c r="W45" t="s">
        <v>2476</v>
      </c>
      <c r="X45" t="s">
        <v>2437</v>
      </c>
      <c r="Y45" t="s">
        <v>2438</v>
      </c>
      <c r="Z45" t="s">
        <v>2438</v>
      </c>
      <c r="AA45" t="s">
        <v>2438</v>
      </c>
      <c r="AB45" t="s">
        <v>2438</v>
      </c>
      <c r="AC45" t="s">
        <v>2437</v>
      </c>
      <c r="AD45" t="s">
        <v>2438</v>
      </c>
      <c r="AE45" t="s">
        <v>2438</v>
      </c>
      <c r="AF45" t="s">
        <v>2438</v>
      </c>
      <c r="AG45" t="s">
        <v>2438</v>
      </c>
      <c r="AH45" t="s">
        <v>2437</v>
      </c>
      <c r="AI45" t="s">
        <v>2438</v>
      </c>
      <c r="AJ45" t="s">
        <v>2438</v>
      </c>
      <c r="AK45" t="s">
        <v>2438</v>
      </c>
      <c r="AL45" t="s">
        <v>2438</v>
      </c>
      <c r="AM45" t="s">
        <v>2432</v>
      </c>
      <c r="AN45" t="s">
        <v>2953</v>
      </c>
      <c r="AO45" t="s">
        <v>2953</v>
      </c>
      <c r="AP45" t="s">
        <v>2476</v>
      </c>
      <c r="AQ45" t="s">
        <v>2437</v>
      </c>
      <c r="AR45" t="s">
        <v>2438</v>
      </c>
      <c r="AS45" t="s">
        <v>2438</v>
      </c>
      <c r="AT45" t="s">
        <v>2438</v>
      </c>
      <c r="AU45" t="s">
        <v>2432</v>
      </c>
      <c r="AV45" t="s">
        <v>2953</v>
      </c>
      <c r="AW45" t="s">
        <v>2953</v>
      </c>
      <c r="AX45" t="s">
        <v>2476</v>
      </c>
      <c r="AY45" t="s">
        <v>2432</v>
      </c>
      <c r="AZ45" t="s">
        <v>2953</v>
      </c>
      <c r="BA45" t="s">
        <v>2953</v>
      </c>
      <c r="BB45" t="s">
        <v>2476</v>
      </c>
      <c r="BC45" t="s">
        <v>2432</v>
      </c>
      <c r="BD45" t="s">
        <v>2953</v>
      </c>
      <c r="BE45" t="s">
        <v>2953</v>
      </c>
      <c r="BF45" t="s">
        <v>2476</v>
      </c>
      <c r="BG45" t="s">
        <v>2432</v>
      </c>
      <c r="BH45" t="s">
        <v>2953</v>
      </c>
      <c r="BI45" t="s">
        <v>2953</v>
      </c>
      <c r="BJ45" t="s">
        <v>2476</v>
      </c>
      <c r="BK45" t="s">
        <v>2437</v>
      </c>
      <c r="BL45" t="s">
        <v>2438</v>
      </c>
      <c r="BM45" t="s">
        <v>2438</v>
      </c>
      <c r="BN45" t="s">
        <v>2438</v>
      </c>
      <c r="BO45" t="s">
        <v>2432</v>
      </c>
      <c r="BP45" t="s">
        <v>2439</v>
      </c>
      <c r="BQ45" t="s">
        <v>2557</v>
      </c>
      <c r="BR45" t="s">
        <v>2476</v>
      </c>
      <c r="BS45" t="s">
        <v>2437</v>
      </c>
      <c r="BT45" t="s">
        <v>2438</v>
      </c>
      <c r="BU45" t="s">
        <v>2438</v>
      </c>
      <c r="BV45" t="s">
        <v>2438</v>
      </c>
      <c r="BW45" t="s">
        <v>2437</v>
      </c>
      <c r="BX45" t="s">
        <v>2438</v>
      </c>
      <c r="BY45" t="s">
        <v>2438</v>
      </c>
      <c r="BZ45" t="s">
        <v>2438</v>
      </c>
      <c r="CA45" t="s">
        <v>2437</v>
      </c>
      <c r="CB45" t="s">
        <v>2438</v>
      </c>
      <c r="CC45" t="s">
        <v>2438</v>
      </c>
      <c r="CD45" t="s">
        <v>2438</v>
      </c>
      <c r="CE45" t="s">
        <v>2444</v>
      </c>
      <c r="CF45" t="s">
        <v>2444</v>
      </c>
      <c r="CG45" t="s">
        <v>2982</v>
      </c>
      <c r="CH45" t="s">
        <v>2444</v>
      </c>
      <c r="CI45" t="s">
        <v>2444</v>
      </c>
      <c r="CJ45" t="s">
        <v>2444</v>
      </c>
      <c r="CK45" t="s">
        <v>2521</v>
      </c>
      <c r="CL45" t="s">
        <v>2485</v>
      </c>
      <c r="CM45" t="s">
        <v>2440</v>
      </c>
      <c r="CN45" t="s">
        <v>2440</v>
      </c>
      <c r="CO45" t="s">
        <v>2641</v>
      </c>
      <c r="CP45" t="s">
        <v>2440</v>
      </c>
      <c r="CQ45" t="s">
        <v>2485</v>
      </c>
      <c r="CR45" t="s">
        <v>2485</v>
      </c>
      <c r="CS45" t="s">
        <v>2429</v>
      </c>
      <c r="CT45" t="s">
        <v>2444</v>
      </c>
      <c r="CU45" t="s">
        <v>2444</v>
      </c>
      <c r="CV45" t="s">
        <v>2485</v>
      </c>
      <c r="CW45" t="s">
        <v>2485</v>
      </c>
      <c r="CX45" t="s">
        <v>2444</v>
      </c>
      <c r="CY45" t="s">
        <v>2485</v>
      </c>
      <c r="CZ45" t="s">
        <v>2440</v>
      </c>
      <c r="DA45" t="s">
        <v>2440</v>
      </c>
      <c r="DB45" t="s">
        <v>2440</v>
      </c>
      <c r="DC45" t="s">
        <v>2440</v>
      </c>
      <c r="DD45" t="s">
        <v>2478</v>
      </c>
      <c r="DE45" t="s">
        <v>2440</v>
      </c>
      <c r="DF45" t="s">
        <v>2485</v>
      </c>
      <c r="DG45" t="s">
        <v>2444</v>
      </c>
      <c r="DH45" t="s">
        <v>2440</v>
      </c>
      <c r="DI45" t="s">
        <v>2440</v>
      </c>
      <c r="DJ45" t="s">
        <v>2485</v>
      </c>
      <c r="DK45" t="s">
        <v>2440</v>
      </c>
      <c r="DL45" t="s">
        <v>2440</v>
      </c>
      <c r="DM45" t="s">
        <v>2440</v>
      </c>
      <c r="DN45" t="s">
        <v>2440</v>
      </c>
      <c r="DO45" t="s">
        <v>2478</v>
      </c>
      <c r="DP45" t="s">
        <v>2439</v>
      </c>
      <c r="DQ45" t="s">
        <v>2439</v>
      </c>
      <c r="DR45" t="s">
        <v>2434</v>
      </c>
      <c r="DS45" t="s">
        <v>2434</v>
      </c>
      <c r="DT45" t="s">
        <v>2434</v>
      </c>
      <c r="DU45" t="s">
        <v>2434</v>
      </c>
      <c r="DV45" t="s">
        <v>2478</v>
      </c>
      <c r="DW45" t="s">
        <v>2434</v>
      </c>
      <c r="DX45" t="s">
        <v>2434</v>
      </c>
      <c r="DY45" t="s">
        <v>2521</v>
      </c>
      <c r="DZ45" t="s">
        <v>2434</v>
      </c>
      <c r="EA45" t="s">
        <v>2434</v>
      </c>
      <c r="EB45" t="s">
        <v>2478</v>
      </c>
      <c r="EC45" t="s">
        <v>2521</v>
      </c>
      <c r="ED45" t="s">
        <v>2478</v>
      </c>
      <c r="EE45" t="s">
        <v>2478</v>
      </c>
      <c r="EF45" t="s">
        <v>2485</v>
      </c>
      <c r="EG45" t="s">
        <v>2521</v>
      </c>
      <c r="EH45" t="s">
        <v>2440</v>
      </c>
      <c r="EI45" t="s">
        <v>2440</v>
      </c>
      <c r="EJ45" t="s">
        <v>2440</v>
      </c>
      <c r="EK45" t="s">
        <v>2429</v>
      </c>
      <c r="EL45" t="s">
        <v>2440</v>
      </c>
      <c r="EM45" t="s">
        <v>2440</v>
      </c>
      <c r="EN45" t="s">
        <v>2440</v>
      </c>
      <c r="EO45" t="s">
        <v>2440</v>
      </c>
      <c r="EP45" t="s">
        <v>2440</v>
      </c>
      <c r="EQ45" t="s">
        <v>2440</v>
      </c>
      <c r="ER45" t="s">
        <v>2440</v>
      </c>
      <c r="ES45" t="s">
        <v>2440</v>
      </c>
      <c r="ET45" t="s">
        <v>2440</v>
      </c>
      <c r="EU45" t="s">
        <v>2440</v>
      </c>
      <c r="EV45" t="s">
        <v>2440</v>
      </c>
      <c r="EW45" t="s">
        <v>2440</v>
      </c>
      <c r="EX45" t="s">
        <v>2440</v>
      </c>
      <c r="EY45" t="s">
        <v>2440</v>
      </c>
      <c r="EZ45" t="s">
        <v>2440</v>
      </c>
      <c r="FA45" t="s">
        <v>2440</v>
      </c>
      <c r="FB45" t="s">
        <v>2440</v>
      </c>
      <c r="FC45" t="s">
        <v>2440</v>
      </c>
      <c r="FD45" t="s">
        <v>2440</v>
      </c>
      <c r="FE45" t="s">
        <v>2440</v>
      </c>
      <c r="FF45" t="s">
        <v>2440</v>
      </c>
      <c r="FG45" t="s">
        <v>2440</v>
      </c>
      <c r="FH45" t="s">
        <v>2440</v>
      </c>
      <c r="FI45" t="s">
        <v>2440</v>
      </c>
      <c r="FJ45" t="s">
        <v>2440</v>
      </c>
      <c r="FK45" t="s">
        <v>2485</v>
      </c>
      <c r="FL45" t="s">
        <v>2485</v>
      </c>
      <c r="FM45" t="s">
        <v>2485</v>
      </c>
      <c r="FN45" t="s">
        <v>2434</v>
      </c>
      <c r="FO45" t="s">
        <v>2440</v>
      </c>
      <c r="FP45" t="s">
        <v>2440</v>
      </c>
      <c r="FQ45" t="s">
        <v>2440</v>
      </c>
      <c r="FR45" t="s">
        <v>2440</v>
      </c>
      <c r="FS45" t="s">
        <v>2440</v>
      </c>
      <c r="FT45" t="s">
        <v>2485</v>
      </c>
      <c r="FU45">
        <v>3</v>
      </c>
      <c r="FV45" t="s">
        <v>2478</v>
      </c>
      <c r="FW45" t="s">
        <v>2440</v>
      </c>
      <c r="FX45" t="s">
        <v>2440</v>
      </c>
      <c r="FY45" t="s">
        <v>2440</v>
      </c>
      <c r="FZ45" t="s">
        <v>2440</v>
      </c>
      <c r="GA45" t="s">
        <v>2440</v>
      </c>
      <c r="GB45" t="s">
        <v>2485</v>
      </c>
      <c r="GC45" t="s">
        <v>2440</v>
      </c>
      <c r="GD45" t="s">
        <v>2440</v>
      </c>
      <c r="GE45" t="s">
        <v>2440</v>
      </c>
      <c r="GF45" t="s">
        <v>2485</v>
      </c>
      <c r="GG45" t="s">
        <v>2440</v>
      </c>
      <c r="GH45" t="s">
        <v>2440</v>
      </c>
      <c r="GI45" t="s">
        <v>2440</v>
      </c>
      <c r="GJ45" t="s">
        <v>2440</v>
      </c>
      <c r="GK45" t="s">
        <v>2440</v>
      </c>
      <c r="GL45" t="s">
        <v>2440</v>
      </c>
      <c r="GM45" t="s">
        <v>2440</v>
      </c>
      <c r="GN45" t="s">
        <v>2440</v>
      </c>
      <c r="GO45" t="s">
        <v>2485</v>
      </c>
      <c r="GP45" t="s">
        <v>2440</v>
      </c>
      <c r="GQ45" t="s">
        <v>2440</v>
      </c>
      <c r="GR45" t="s">
        <v>2440</v>
      </c>
      <c r="GS45" t="s">
        <v>2440</v>
      </c>
      <c r="GT45" t="s">
        <v>2440</v>
      </c>
      <c r="GU45" t="s">
        <v>2440</v>
      </c>
      <c r="GV45" t="s">
        <v>2440</v>
      </c>
      <c r="GW45" t="s">
        <v>2478</v>
      </c>
      <c r="GX45" t="s">
        <v>2440</v>
      </c>
      <c r="GY45" t="s">
        <v>2440</v>
      </c>
      <c r="GZ45" t="s">
        <v>2440</v>
      </c>
    </row>
    <row r="46" spans="1:208">
      <c r="A46" t="s">
        <v>2983</v>
      </c>
      <c r="B46" t="s">
        <v>2420</v>
      </c>
      <c r="C46" t="s">
        <v>2984</v>
      </c>
      <c r="D46" t="s">
        <v>2505</v>
      </c>
      <c r="E46" t="s">
        <v>2985</v>
      </c>
      <c r="F46" t="s">
        <v>2986</v>
      </c>
      <c r="G46" t="s">
        <v>2425</v>
      </c>
      <c r="H46" t="s">
        <v>2426</v>
      </c>
      <c r="I46" t="s">
        <v>2456</v>
      </c>
      <c r="J46" t="s">
        <v>2428</v>
      </c>
      <c r="K46" t="s">
        <v>2987</v>
      </c>
      <c r="L46" t="s">
        <v>2430</v>
      </c>
      <c r="M46" t="s">
        <v>2431</v>
      </c>
      <c r="N46" t="s">
        <v>2432</v>
      </c>
      <c r="O46" t="s">
        <v>2433</v>
      </c>
      <c r="P46" t="s">
        <v>2434</v>
      </c>
      <c r="Q46" t="s">
        <v>2988</v>
      </c>
      <c r="R46" t="s">
        <v>2515</v>
      </c>
      <c r="S46" t="s">
        <v>2432</v>
      </c>
      <c r="T46" t="s">
        <v>2433</v>
      </c>
      <c r="U46" t="s">
        <v>2439</v>
      </c>
      <c r="V46" t="s">
        <v>2674</v>
      </c>
      <c r="W46" t="s">
        <v>2518</v>
      </c>
      <c r="X46" t="s">
        <v>2437</v>
      </c>
      <c r="Y46" t="s">
        <v>2438</v>
      </c>
      <c r="Z46" t="s">
        <v>2438</v>
      </c>
      <c r="AA46" t="s">
        <v>2438</v>
      </c>
      <c r="AB46" t="s">
        <v>2438</v>
      </c>
      <c r="AC46" t="s">
        <v>2437</v>
      </c>
      <c r="AD46" t="s">
        <v>2438</v>
      </c>
      <c r="AE46" t="s">
        <v>2438</v>
      </c>
      <c r="AF46" t="s">
        <v>2438</v>
      </c>
      <c r="AG46" t="s">
        <v>2438</v>
      </c>
      <c r="AH46" t="s">
        <v>2437</v>
      </c>
      <c r="AI46" t="s">
        <v>2438</v>
      </c>
      <c r="AJ46" t="s">
        <v>2438</v>
      </c>
      <c r="AK46" t="s">
        <v>2438</v>
      </c>
      <c r="AL46" t="s">
        <v>2438</v>
      </c>
      <c r="AM46" t="s">
        <v>2432</v>
      </c>
      <c r="AN46" t="s">
        <v>2434</v>
      </c>
      <c r="AO46" t="s">
        <v>2989</v>
      </c>
      <c r="AP46" t="s">
        <v>2518</v>
      </c>
      <c r="AQ46" t="s">
        <v>2437</v>
      </c>
      <c r="AR46" t="s">
        <v>2438</v>
      </c>
      <c r="AS46" t="s">
        <v>2438</v>
      </c>
      <c r="AT46" t="s">
        <v>2438</v>
      </c>
      <c r="AU46" t="s">
        <v>2432</v>
      </c>
      <c r="AV46" t="s">
        <v>2440</v>
      </c>
      <c r="AW46" t="s">
        <v>2990</v>
      </c>
      <c r="AX46" t="s">
        <v>2704</v>
      </c>
      <c r="AY46" t="s">
        <v>2432</v>
      </c>
      <c r="AZ46" t="s">
        <v>2991</v>
      </c>
      <c r="BA46" t="s">
        <v>2820</v>
      </c>
      <c r="BB46" t="s">
        <v>2691</v>
      </c>
      <c r="BC46" t="s">
        <v>2432</v>
      </c>
      <c r="BD46" t="s">
        <v>2444</v>
      </c>
      <c r="BE46" t="s">
        <v>2440</v>
      </c>
      <c r="BF46" t="s">
        <v>2515</v>
      </c>
      <c r="BG46" t="s">
        <v>2432</v>
      </c>
      <c r="BH46" t="s">
        <v>2433</v>
      </c>
      <c r="BI46" t="s">
        <v>2475</v>
      </c>
      <c r="BJ46" t="s">
        <v>2460</v>
      </c>
      <c r="BK46" t="s">
        <v>2437</v>
      </c>
      <c r="BL46" t="s">
        <v>2438</v>
      </c>
      <c r="BM46" t="s">
        <v>2438</v>
      </c>
      <c r="BN46" t="s">
        <v>2438</v>
      </c>
      <c r="BO46" t="s">
        <v>2432</v>
      </c>
      <c r="BP46" t="s">
        <v>2675</v>
      </c>
      <c r="BQ46" t="s">
        <v>2474</v>
      </c>
      <c r="BR46" t="s">
        <v>2519</v>
      </c>
      <c r="BS46" t="s">
        <v>2437</v>
      </c>
      <c r="BT46" t="s">
        <v>2438</v>
      </c>
      <c r="BU46" t="s">
        <v>2438</v>
      </c>
      <c r="BV46" t="s">
        <v>2438</v>
      </c>
      <c r="BW46" t="s">
        <v>2437</v>
      </c>
      <c r="BX46" t="s">
        <v>2438</v>
      </c>
      <c r="BY46" t="s">
        <v>2438</v>
      </c>
      <c r="BZ46" t="s">
        <v>2438</v>
      </c>
      <c r="CA46" t="s">
        <v>2437</v>
      </c>
      <c r="CB46" t="s">
        <v>2438</v>
      </c>
      <c r="CC46" t="s">
        <v>2438</v>
      </c>
      <c r="CD46" t="s">
        <v>2438</v>
      </c>
      <c r="CE46" t="s">
        <v>2434</v>
      </c>
      <c r="CF46" t="s">
        <v>2439</v>
      </c>
      <c r="CG46" t="s">
        <v>2992</v>
      </c>
      <c r="CH46" t="s">
        <v>2444</v>
      </c>
      <c r="CI46" t="s">
        <v>2485</v>
      </c>
      <c r="CJ46" t="s">
        <v>2440</v>
      </c>
      <c r="CK46" t="s">
        <v>2993</v>
      </c>
      <c r="CL46" t="s">
        <v>2440</v>
      </c>
      <c r="CM46" t="s">
        <v>2440</v>
      </c>
      <c r="CN46" t="s">
        <v>2485</v>
      </c>
      <c r="CO46" t="s">
        <v>2648</v>
      </c>
      <c r="CP46" t="s">
        <v>2444</v>
      </c>
      <c r="CQ46" t="s">
        <v>2444</v>
      </c>
      <c r="CR46" t="s">
        <v>2444</v>
      </c>
      <c r="CS46" t="s">
        <v>2994</v>
      </c>
      <c r="CT46" t="s">
        <v>2440</v>
      </c>
      <c r="CU46" t="s">
        <v>2440</v>
      </c>
      <c r="CV46" t="s">
        <v>2440</v>
      </c>
      <c r="CW46" t="s">
        <v>2440</v>
      </c>
      <c r="CX46" t="s">
        <v>2439</v>
      </c>
      <c r="CY46" t="s">
        <v>2440</v>
      </c>
      <c r="CZ46" t="s">
        <v>2440</v>
      </c>
      <c r="DA46" t="s">
        <v>2478</v>
      </c>
      <c r="DB46" t="s">
        <v>2478</v>
      </c>
      <c r="DC46" t="s">
        <v>2478</v>
      </c>
      <c r="DD46" t="s">
        <v>2440</v>
      </c>
      <c r="DE46" t="s">
        <v>2478</v>
      </c>
      <c r="DF46" t="s">
        <v>2478</v>
      </c>
      <c r="DG46" t="s">
        <v>2440</v>
      </c>
      <c r="DH46" t="s">
        <v>2439</v>
      </c>
      <c r="DI46" t="s">
        <v>2440</v>
      </c>
      <c r="DJ46" t="s">
        <v>2478</v>
      </c>
      <c r="DK46" t="s">
        <v>2478</v>
      </c>
      <c r="DL46" t="s">
        <v>2434</v>
      </c>
      <c r="DM46" t="s">
        <v>2440</v>
      </c>
      <c r="DN46" t="s">
        <v>2478</v>
      </c>
      <c r="DO46" t="s">
        <v>2444</v>
      </c>
      <c r="DP46" t="s">
        <v>2485</v>
      </c>
      <c r="DQ46" t="s">
        <v>2485</v>
      </c>
      <c r="DR46" t="s">
        <v>2485</v>
      </c>
      <c r="DS46" t="s">
        <v>2440</v>
      </c>
      <c r="DT46" t="s">
        <v>2440</v>
      </c>
      <c r="DU46" t="s">
        <v>2485</v>
      </c>
      <c r="DV46" t="s">
        <v>2485</v>
      </c>
      <c r="DW46" t="s">
        <v>2478</v>
      </c>
      <c r="DX46" t="s">
        <v>2485</v>
      </c>
      <c r="DY46" t="s">
        <v>2995</v>
      </c>
      <c r="DZ46" t="s">
        <v>2444</v>
      </c>
      <c r="EA46" t="s">
        <v>2444</v>
      </c>
      <c r="EB46" t="s">
        <v>2444</v>
      </c>
      <c r="EC46" t="s">
        <v>2993</v>
      </c>
      <c r="ED46" t="s">
        <v>2444</v>
      </c>
      <c r="EE46" t="s">
        <v>2485</v>
      </c>
      <c r="EF46" t="s">
        <v>2485</v>
      </c>
      <c r="EG46" t="s">
        <v>2430</v>
      </c>
      <c r="EH46" t="s">
        <v>2444</v>
      </c>
      <c r="EI46" t="s">
        <v>2444</v>
      </c>
      <c r="EJ46" t="s">
        <v>2444</v>
      </c>
      <c r="EK46" t="s">
        <v>2430</v>
      </c>
      <c r="EL46" t="s">
        <v>2444</v>
      </c>
      <c r="EM46" t="s">
        <v>2485</v>
      </c>
      <c r="EN46" t="s">
        <v>2485</v>
      </c>
      <c r="EO46" t="s">
        <v>2485</v>
      </c>
      <c r="EP46" t="s">
        <v>2444</v>
      </c>
      <c r="EQ46" t="s">
        <v>2485</v>
      </c>
      <c r="ER46" t="s">
        <v>2478</v>
      </c>
      <c r="ES46" t="s">
        <v>2444</v>
      </c>
      <c r="ET46" t="s">
        <v>2444</v>
      </c>
      <c r="EU46" t="s">
        <v>2444</v>
      </c>
      <c r="EV46" t="s">
        <v>2440</v>
      </c>
      <c r="EW46" t="s">
        <v>2444</v>
      </c>
      <c r="EX46" t="s">
        <v>2440</v>
      </c>
      <c r="EY46" t="s">
        <v>2444</v>
      </c>
      <c r="EZ46" t="s">
        <v>2485</v>
      </c>
      <c r="FA46" t="s">
        <v>2444</v>
      </c>
      <c r="FB46" t="s">
        <v>2444</v>
      </c>
      <c r="FC46" t="s">
        <v>2485</v>
      </c>
      <c r="FD46" t="s">
        <v>2440</v>
      </c>
      <c r="FE46" t="s">
        <v>2485</v>
      </c>
      <c r="FF46" t="s">
        <v>2444</v>
      </c>
      <c r="FG46" t="s">
        <v>2485</v>
      </c>
      <c r="FH46" t="s">
        <v>2440</v>
      </c>
      <c r="FI46" t="s">
        <v>2485</v>
      </c>
      <c r="FJ46" t="s">
        <v>2444</v>
      </c>
      <c r="FK46" t="s">
        <v>2444</v>
      </c>
      <c r="FL46" t="s">
        <v>2485</v>
      </c>
      <c r="FM46" t="s">
        <v>2485</v>
      </c>
      <c r="FN46" t="s">
        <v>2485</v>
      </c>
      <c r="FO46" t="s">
        <v>2440</v>
      </c>
      <c r="FP46" t="s">
        <v>2440</v>
      </c>
      <c r="FQ46" t="s">
        <v>2485</v>
      </c>
      <c r="FR46" t="s">
        <v>2440</v>
      </c>
      <c r="FS46" t="s">
        <v>2485</v>
      </c>
      <c r="FT46" t="s">
        <v>2440</v>
      </c>
      <c r="FU46">
        <v>2</v>
      </c>
      <c r="FV46" t="s">
        <v>2440</v>
      </c>
      <c r="FW46" t="s">
        <v>2440</v>
      </c>
      <c r="FX46" t="s">
        <v>2485</v>
      </c>
      <c r="FY46" t="s">
        <v>2485</v>
      </c>
      <c r="FZ46" t="s">
        <v>2485</v>
      </c>
      <c r="GA46" t="s">
        <v>2444</v>
      </c>
      <c r="GB46" t="s">
        <v>2485</v>
      </c>
      <c r="GC46" t="s">
        <v>2485</v>
      </c>
      <c r="GD46" t="s">
        <v>2485</v>
      </c>
      <c r="GE46" t="s">
        <v>2440</v>
      </c>
      <c r="GF46" t="s">
        <v>2444</v>
      </c>
      <c r="GG46" t="s">
        <v>2485</v>
      </c>
      <c r="GH46" t="s">
        <v>2444</v>
      </c>
      <c r="GI46" t="s">
        <v>2444</v>
      </c>
      <c r="GJ46" t="s">
        <v>2444</v>
      </c>
      <c r="GK46" t="s">
        <v>2444</v>
      </c>
      <c r="GL46" t="s">
        <v>2485</v>
      </c>
      <c r="GM46" t="s">
        <v>2485</v>
      </c>
      <c r="GN46" t="s">
        <v>2440</v>
      </c>
      <c r="GO46" t="s">
        <v>2444</v>
      </c>
      <c r="GP46" t="s">
        <v>2485</v>
      </c>
      <c r="GQ46" t="s">
        <v>2444</v>
      </c>
      <c r="GR46" t="s">
        <v>2485</v>
      </c>
      <c r="GS46" t="s">
        <v>2444</v>
      </c>
      <c r="GT46" t="s">
        <v>2485</v>
      </c>
      <c r="GU46" t="s">
        <v>2440</v>
      </c>
      <c r="GV46" t="s">
        <v>2485</v>
      </c>
      <c r="GW46" t="s">
        <v>2444</v>
      </c>
      <c r="GX46" t="s">
        <v>2485</v>
      </c>
      <c r="GY46" t="s">
        <v>2485</v>
      </c>
      <c r="GZ46" t="s">
        <v>2485</v>
      </c>
    </row>
    <row r="47" spans="1:208">
      <c r="A47" t="s">
        <v>2996</v>
      </c>
      <c r="B47" t="s">
        <v>2420</v>
      </c>
      <c r="C47" t="s">
        <v>2997</v>
      </c>
      <c r="D47" t="s">
        <v>2422</v>
      </c>
      <c r="E47" t="s">
        <v>2998</v>
      </c>
      <c r="F47" t="s">
        <v>2999</v>
      </c>
      <c r="G47" t="s">
        <v>2530</v>
      </c>
      <c r="H47" t="s">
        <v>2426</v>
      </c>
      <c r="I47" t="s">
        <v>2456</v>
      </c>
      <c r="J47" t="s">
        <v>2428</v>
      </c>
      <c r="K47" t="s">
        <v>2839</v>
      </c>
      <c r="L47" t="s">
        <v>2430</v>
      </c>
      <c r="M47" t="s">
        <v>2431</v>
      </c>
      <c r="N47" t="s">
        <v>2432</v>
      </c>
      <c r="O47" t="s">
        <v>2433</v>
      </c>
      <c r="P47" t="s">
        <v>2434</v>
      </c>
      <c r="Q47" t="s">
        <v>2644</v>
      </c>
      <c r="R47" t="s">
        <v>2457</v>
      </c>
      <c r="S47" t="s">
        <v>2437</v>
      </c>
      <c r="T47" t="s">
        <v>2438</v>
      </c>
      <c r="U47" t="s">
        <v>2438</v>
      </c>
      <c r="V47" t="s">
        <v>2438</v>
      </c>
      <c r="W47" t="s">
        <v>2438</v>
      </c>
      <c r="X47" t="s">
        <v>2437</v>
      </c>
      <c r="Y47" t="s">
        <v>2438</v>
      </c>
      <c r="Z47" t="s">
        <v>2438</v>
      </c>
      <c r="AA47" t="s">
        <v>2438</v>
      </c>
      <c r="AB47" t="s">
        <v>2438</v>
      </c>
      <c r="AC47" t="s">
        <v>2437</v>
      </c>
      <c r="AD47" t="s">
        <v>2438</v>
      </c>
      <c r="AE47" t="s">
        <v>2438</v>
      </c>
      <c r="AF47" t="s">
        <v>2438</v>
      </c>
      <c r="AG47" t="s">
        <v>2438</v>
      </c>
      <c r="AH47" t="s">
        <v>2437</v>
      </c>
      <c r="AI47" t="s">
        <v>2438</v>
      </c>
      <c r="AJ47" t="s">
        <v>2438</v>
      </c>
      <c r="AK47" t="s">
        <v>2438</v>
      </c>
      <c r="AL47" t="s">
        <v>2438</v>
      </c>
      <c r="AM47" t="s">
        <v>2432</v>
      </c>
      <c r="AN47" t="s">
        <v>2439</v>
      </c>
      <c r="AO47" t="s">
        <v>2557</v>
      </c>
      <c r="AP47" t="s">
        <v>2457</v>
      </c>
      <c r="AQ47" t="s">
        <v>2437</v>
      </c>
      <c r="AR47" t="s">
        <v>2438</v>
      </c>
      <c r="AS47" t="s">
        <v>2438</v>
      </c>
      <c r="AT47" t="s">
        <v>2438</v>
      </c>
      <c r="AU47" t="s">
        <v>2437</v>
      </c>
      <c r="AV47" t="s">
        <v>2438</v>
      </c>
      <c r="AW47" t="s">
        <v>2438</v>
      </c>
      <c r="AX47" t="s">
        <v>2438</v>
      </c>
      <c r="AY47" t="s">
        <v>2432</v>
      </c>
      <c r="AZ47" t="s">
        <v>2434</v>
      </c>
      <c r="BA47" t="s">
        <v>2644</v>
      </c>
      <c r="BB47" t="s">
        <v>2457</v>
      </c>
      <c r="BC47" t="s">
        <v>2432</v>
      </c>
      <c r="BD47" t="s">
        <v>2434</v>
      </c>
      <c r="BE47" t="s">
        <v>2644</v>
      </c>
      <c r="BF47" t="s">
        <v>2457</v>
      </c>
      <c r="BG47" t="s">
        <v>2432</v>
      </c>
      <c r="BH47" t="s">
        <v>2433</v>
      </c>
      <c r="BI47" t="s">
        <v>2435</v>
      </c>
      <c r="BJ47" t="s">
        <v>2457</v>
      </c>
      <c r="BK47" t="s">
        <v>2437</v>
      </c>
      <c r="BL47" t="s">
        <v>2438</v>
      </c>
      <c r="BM47" t="s">
        <v>2438</v>
      </c>
      <c r="BN47" t="s">
        <v>2438</v>
      </c>
      <c r="BO47" t="s">
        <v>2437</v>
      </c>
      <c r="BP47" t="s">
        <v>2438</v>
      </c>
      <c r="BQ47" t="s">
        <v>2438</v>
      </c>
      <c r="BR47" t="s">
        <v>2438</v>
      </c>
      <c r="BS47" t="s">
        <v>2437</v>
      </c>
      <c r="BT47" t="s">
        <v>2438</v>
      </c>
      <c r="BU47" t="s">
        <v>2438</v>
      </c>
      <c r="BV47" t="s">
        <v>2438</v>
      </c>
      <c r="BW47" t="s">
        <v>2437</v>
      </c>
      <c r="BX47" t="s">
        <v>2438</v>
      </c>
      <c r="BY47" t="s">
        <v>2438</v>
      </c>
      <c r="BZ47" t="s">
        <v>2438</v>
      </c>
      <c r="CA47" t="s">
        <v>2437</v>
      </c>
      <c r="CB47" t="s">
        <v>2438</v>
      </c>
      <c r="CC47" t="s">
        <v>2438</v>
      </c>
      <c r="CD47" t="s">
        <v>2438</v>
      </c>
      <c r="CE47" t="s">
        <v>2440</v>
      </c>
      <c r="CF47" t="s">
        <v>2440</v>
      </c>
      <c r="CG47" t="s">
        <v>2525</v>
      </c>
      <c r="CH47" t="s">
        <v>2440</v>
      </c>
      <c r="CI47" t="s">
        <v>2440</v>
      </c>
      <c r="CJ47" t="s">
        <v>2440</v>
      </c>
      <c r="CK47" t="s">
        <v>3000</v>
      </c>
      <c r="CL47" t="s">
        <v>2440</v>
      </c>
      <c r="CM47" t="s">
        <v>2440</v>
      </c>
      <c r="CN47" t="s">
        <v>2440</v>
      </c>
      <c r="CO47" t="s">
        <v>3001</v>
      </c>
      <c r="CP47" t="s">
        <v>2440</v>
      </c>
      <c r="CQ47" t="s">
        <v>2440</v>
      </c>
      <c r="CR47" t="s">
        <v>2440</v>
      </c>
      <c r="CS47" t="s">
        <v>2577</v>
      </c>
      <c r="CT47" t="s">
        <v>2440</v>
      </c>
      <c r="CU47" t="s">
        <v>2440</v>
      </c>
      <c r="CV47" t="s">
        <v>2440</v>
      </c>
      <c r="CW47" t="s">
        <v>2440</v>
      </c>
      <c r="CX47" t="s">
        <v>2440</v>
      </c>
      <c r="CY47" t="s">
        <v>2440</v>
      </c>
      <c r="CZ47" t="s">
        <v>2440</v>
      </c>
      <c r="DA47" t="s">
        <v>2440</v>
      </c>
      <c r="DB47" t="s">
        <v>2440</v>
      </c>
      <c r="DC47" t="s">
        <v>2440</v>
      </c>
      <c r="DD47" t="s">
        <v>2440</v>
      </c>
      <c r="DE47" t="s">
        <v>2440</v>
      </c>
      <c r="DF47" t="s">
        <v>2440</v>
      </c>
      <c r="DG47" t="s">
        <v>2440</v>
      </c>
      <c r="DH47" t="s">
        <v>2440</v>
      </c>
      <c r="DI47" t="s">
        <v>2440</v>
      </c>
      <c r="DJ47" t="s">
        <v>2440</v>
      </c>
      <c r="DK47" t="s">
        <v>2440</v>
      </c>
      <c r="DL47" t="s">
        <v>2440</v>
      </c>
      <c r="DM47" t="s">
        <v>2440</v>
      </c>
      <c r="DN47" t="s">
        <v>2440</v>
      </c>
      <c r="DO47" t="s">
        <v>2440</v>
      </c>
      <c r="DP47" t="s">
        <v>2440</v>
      </c>
      <c r="DQ47" t="s">
        <v>2440</v>
      </c>
      <c r="DR47" t="s">
        <v>2440</v>
      </c>
      <c r="DS47" t="s">
        <v>2440</v>
      </c>
      <c r="DT47" t="s">
        <v>2440</v>
      </c>
      <c r="DU47" t="s">
        <v>2440</v>
      </c>
      <c r="DV47" t="s">
        <v>2440</v>
      </c>
      <c r="DW47" t="s">
        <v>2440</v>
      </c>
      <c r="DX47" t="s">
        <v>2440</v>
      </c>
      <c r="DY47" t="s">
        <v>2487</v>
      </c>
      <c r="DZ47" t="s">
        <v>2440</v>
      </c>
      <c r="EA47" t="s">
        <v>2440</v>
      </c>
      <c r="EB47" t="s">
        <v>2440</v>
      </c>
      <c r="EC47" t="s">
        <v>3000</v>
      </c>
      <c r="ED47" t="s">
        <v>2440</v>
      </c>
      <c r="EE47" t="s">
        <v>2440</v>
      </c>
      <c r="EF47" t="s">
        <v>2440</v>
      </c>
      <c r="EG47" t="s">
        <v>3001</v>
      </c>
      <c r="EH47" t="s">
        <v>2440</v>
      </c>
      <c r="EI47" t="s">
        <v>2440</v>
      </c>
      <c r="EJ47" t="s">
        <v>2440</v>
      </c>
      <c r="EK47" t="s">
        <v>3002</v>
      </c>
      <c r="EL47" t="s">
        <v>2440</v>
      </c>
      <c r="EM47" t="s">
        <v>2440</v>
      </c>
      <c r="EN47" t="s">
        <v>2440</v>
      </c>
      <c r="EO47" t="s">
        <v>2440</v>
      </c>
      <c r="EP47" t="s">
        <v>2440</v>
      </c>
      <c r="EQ47" t="s">
        <v>2440</v>
      </c>
      <c r="ER47" t="s">
        <v>2440</v>
      </c>
      <c r="ES47" t="s">
        <v>2440</v>
      </c>
      <c r="ET47" t="s">
        <v>2440</v>
      </c>
      <c r="EU47" t="s">
        <v>2440</v>
      </c>
      <c r="EV47" t="s">
        <v>2440</v>
      </c>
      <c r="EW47" t="s">
        <v>2440</v>
      </c>
      <c r="EX47" t="s">
        <v>2440</v>
      </c>
      <c r="EY47" t="s">
        <v>2440</v>
      </c>
      <c r="EZ47" t="s">
        <v>2440</v>
      </c>
      <c r="FA47" t="s">
        <v>2440</v>
      </c>
      <c r="FB47" t="s">
        <v>2440</v>
      </c>
      <c r="FC47" t="s">
        <v>2440</v>
      </c>
      <c r="FD47" t="s">
        <v>2440</v>
      </c>
      <c r="FE47" t="s">
        <v>2440</v>
      </c>
      <c r="FF47" t="s">
        <v>2440</v>
      </c>
      <c r="FG47" t="s">
        <v>2440</v>
      </c>
      <c r="FH47" t="s">
        <v>2440</v>
      </c>
      <c r="FI47" t="s">
        <v>2440</v>
      </c>
      <c r="FJ47" t="s">
        <v>2440</v>
      </c>
      <c r="FK47" t="s">
        <v>2440</v>
      </c>
      <c r="FL47" t="s">
        <v>2440</v>
      </c>
      <c r="FM47" t="s">
        <v>2440</v>
      </c>
      <c r="FN47" t="s">
        <v>2440</v>
      </c>
      <c r="FO47" t="s">
        <v>2440</v>
      </c>
      <c r="FP47" t="s">
        <v>2440</v>
      </c>
      <c r="FQ47" t="s">
        <v>2440</v>
      </c>
      <c r="FR47" t="s">
        <v>2440</v>
      </c>
      <c r="FS47" t="s">
        <v>2440</v>
      </c>
      <c r="FT47" t="s">
        <v>2440</v>
      </c>
      <c r="FU47">
        <v>3</v>
      </c>
      <c r="FV47" t="s">
        <v>2440</v>
      </c>
      <c r="FW47" t="s">
        <v>2440</v>
      </c>
      <c r="FX47" t="s">
        <v>2440</v>
      </c>
      <c r="FY47" t="s">
        <v>2440</v>
      </c>
      <c r="FZ47" t="s">
        <v>2440</v>
      </c>
      <c r="GA47" t="s">
        <v>2440</v>
      </c>
      <c r="GB47" t="s">
        <v>2440</v>
      </c>
      <c r="GC47" t="s">
        <v>2440</v>
      </c>
      <c r="GD47" t="s">
        <v>2440</v>
      </c>
      <c r="GE47" t="s">
        <v>2440</v>
      </c>
      <c r="GF47" t="s">
        <v>2440</v>
      </c>
      <c r="GG47" t="s">
        <v>2440</v>
      </c>
      <c r="GH47" t="s">
        <v>2440</v>
      </c>
      <c r="GI47" t="s">
        <v>2440</v>
      </c>
      <c r="GJ47" t="s">
        <v>2440</v>
      </c>
      <c r="GK47" t="s">
        <v>2440</v>
      </c>
      <c r="GL47" t="s">
        <v>2440</v>
      </c>
      <c r="GM47" t="s">
        <v>2440</v>
      </c>
      <c r="GN47" t="s">
        <v>2440</v>
      </c>
      <c r="GO47" t="s">
        <v>2440</v>
      </c>
      <c r="GP47" t="s">
        <v>2440</v>
      </c>
      <c r="GQ47" t="s">
        <v>2440</v>
      </c>
      <c r="GR47" t="s">
        <v>2440</v>
      </c>
      <c r="GS47" t="s">
        <v>2440</v>
      </c>
      <c r="GT47" t="s">
        <v>2440</v>
      </c>
      <c r="GU47" t="s">
        <v>2440</v>
      </c>
      <c r="GV47" t="s">
        <v>2440</v>
      </c>
      <c r="GW47" t="s">
        <v>2440</v>
      </c>
      <c r="GX47" t="s">
        <v>2440</v>
      </c>
      <c r="GY47" t="s">
        <v>2440</v>
      </c>
      <c r="GZ47" t="s">
        <v>2440</v>
      </c>
    </row>
    <row r="48" spans="1:208">
      <c r="A48" t="s">
        <v>3003</v>
      </c>
      <c r="B48" t="s">
        <v>2420</v>
      </c>
      <c r="C48" t="s">
        <v>3004</v>
      </c>
      <c r="D48" t="s">
        <v>2422</v>
      </c>
      <c r="E48" t="s">
        <v>3005</v>
      </c>
      <c r="F48" t="s">
        <v>3006</v>
      </c>
      <c r="G48" t="s">
        <v>2469</v>
      </c>
      <c r="H48" t="s">
        <v>2426</v>
      </c>
      <c r="I48" t="s">
        <v>2427</v>
      </c>
      <c r="J48" t="s">
        <v>2428</v>
      </c>
      <c r="K48" t="s">
        <v>2837</v>
      </c>
      <c r="L48" t="s">
        <v>2430</v>
      </c>
      <c r="M48" t="s">
        <v>2555</v>
      </c>
      <c r="N48" t="s">
        <v>2432</v>
      </c>
      <c r="O48" t="s">
        <v>2433</v>
      </c>
      <c r="P48" t="s">
        <v>2434</v>
      </c>
      <c r="Q48" t="s">
        <v>2555</v>
      </c>
      <c r="R48" t="s">
        <v>2458</v>
      </c>
      <c r="S48" t="s">
        <v>2437</v>
      </c>
      <c r="T48" t="s">
        <v>2438</v>
      </c>
      <c r="U48" t="s">
        <v>2438</v>
      </c>
      <c r="V48" t="s">
        <v>2438</v>
      </c>
      <c r="W48" t="s">
        <v>2438</v>
      </c>
      <c r="X48" t="s">
        <v>2437</v>
      </c>
      <c r="Y48" t="s">
        <v>2438</v>
      </c>
      <c r="Z48" t="s">
        <v>2438</v>
      </c>
      <c r="AA48" t="s">
        <v>2438</v>
      </c>
      <c r="AB48" t="s">
        <v>2438</v>
      </c>
      <c r="AC48" t="s">
        <v>2437</v>
      </c>
      <c r="AD48" t="s">
        <v>2438</v>
      </c>
      <c r="AE48" t="s">
        <v>2438</v>
      </c>
      <c r="AF48" t="s">
        <v>2438</v>
      </c>
      <c r="AG48" t="s">
        <v>2438</v>
      </c>
      <c r="AH48" t="s">
        <v>2437</v>
      </c>
      <c r="AI48" t="s">
        <v>2438</v>
      </c>
      <c r="AJ48" t="s">
        <v>2438</v>
      </c>
      <c r="AK48" t="s">
        <v>2438</v>
      </c>
      <c r="AL48" t="s">
        <v>2438</v>
      </c>
      <c r="AM48" t="s">
        <v>2437</v>
      </c>
      <c r="AN48" t="s">
        <v>2438</v>
      </c>
      <c r="AO48" t="s">
        <v>2438</v>
      </c>
      <c r="AP48" t="s">
        <v>2438</v>
      </c>
      <c r="AQ48" t="s">
        <v>2437</v>
      </c>
      <c r="AR48" t="s">
        <v>2438</v>
      </c>
      <c r="AS48" t="s">
        <v>2438</v>
      </c>
      <c r="AT48" t="s">
        <v>2438</v>
      </c>
      <c r="AU48" t="s">
        <v>2437</v>
      </c>
      <c r="AV48" t="s">
        <v>2438</v>
      </c>
      <c r="AW48" t="s">
        <v>2438</v>
      </c>
      <c r="AX48" t="s">
        <v>2438</v>
      </c>
      <c r="AY48" t="s">
        <v>2432</v>
      </c>
      <c r="AZ48" t="s">
        <v>2440</v>
      </c>
      <c r="BA48" t="s">
        <v>3007</v>
      </c>
      <c r="BB48" t="s">
        <v>2458</v>
      </c>
      <c r="BC48" t="s">
        <v>2432</v>
      </c>
      <c r="BD48" t="s">
        <v>2485</v>
      </c>
      <c r="BE48" t="s">
        <v>3007</v>
      </c>
      <c r="BF48" t="s">
        <v>2460</v>
      </c>
      <c r="BG48" t="s">
        <v>2432</v>
      </c>
      <c r="BH48" t="s">
        <v>2444</v>
      </c>
      <c r="BI48" t="s">
        <v>2441</v>
      </c>
      <c r="BJ48" t="s">
        <v>2457</v>
      </c>
      <c r="BK48" t="s">
        <v>2437</v>
      </c>
      <c r="BL48" t="s">
        <v>2438</v>
      </c>
      <c r="BM48" t="s">
        <v>2438</v>
      </c>
      <c r="BN48" t="s">
        <v>2438</v>
      </c>
      <c r="BO48" t="s">
        <v>2437</v>
      </c>
      <c r="BP48" t="s">
        <v>2438</v>
      </c>
      <c r="BQ48" t="s">
        <v>2438</v>
      </c>
      <c r="BR48" t="s">
        <v>2438</v>
      </c>
      <c r="BS48" t="s">
        <v>2437</v>
      </c>
      <c r="BT48" t="s">
        <v>2438</v>
      </c>
      <c r="BU48" t="s">
        <v>2438</v>
      </c>
      <c r="BV48" t="s">
        <v>2438</v>
      </c>
      <c r="BW48" t="s">
        <v>2437</v>
      </c>
      <c r="BX48" t="s">
        <v>2438</v>
      </c>
      <c r="BY48" t="s">
        <v>2438</v>
      </c>
      <c r="BZ48" t="s">
        <v>2438</v>
      </c>
      <c r="CA48" t="s">
        <v>2437</v>
      </c>
      <c r="CB48" t="s">
        <v>2438</v>
      </c>
      <c r="CC48" t="s">
        <v>2438</v>
      </c>
      <c r="CD48" t="s">
        <v>2438</v>
      </c>
      <c r="CE48" t="s">
        <v>2433</v>
      </c>
      <c r="CF48" t="s">
        <v>2439</v>
      </c>
      <c r="CG48" t="s">
        <v>3008</v>
      </c>
      <c r="CH48" t="s">
        <v>2434</v>
      </c>
      <c r="CI48" t="s">
        <v>2433</v>
      </c>
      <c r="CJ48" t="s">
        <v>2433</v>
      </c>
      <c r="CK48" t="s">
        <v>3000</v>
      </c>
      <c r="CL48" t="s">
        <v>2478</v>
      </c>
      <c r="CM48" t="s">
        <v>2439</v>
      </c>
      <c r="CN48" t="s">
        <v>2433</v>
      </c>
      <c r="CO48" t="s">
        <v>3009</v>
      </c>
      <c r="CP48" t="s">
        <v>2439</v>
      </c>
      <c r="CQ48" t="s">
        <v>2439</v>
      </c>
      <c r="CR48" t="s">
        <v>2433</v>
      </c>
      <c r="CS48" t="s">
        <v>3010</v>
      </c>
      <c r="CT48" t="s">
        <v>2433</v>
      </c>
      <c r="CU48" t="s">
        <v>2433</v>
      </c>
      <c r="CV48" t="s">
        <v>2433</v>
      </c>
      <c r="CW48" t="s">
        <v>2433</v>
      </c>
      <c r="CX48" t="s">
        <v>2440</v>
      </c>
      <c r="CY48" t="s">
        <v>2478</v>
      </c>
      <c r="CZ48" t="s">
        <v>2440</v>
      </c>
      <c r="DA48" t="s">
        <v>2478</v>
      </c>
      <c r="DB48" t="s">
        <v>2440</v>
      </c>
      <c r="DC48" t="s">
        <v>2485</v>
      </c>
      <c r="DD48" t="s">
        <v>2440</v>
      </c>
      <c r="DE48" t="s">
        <v>2485</v>
      </c>
      <c r="DF48" t="s">
        <v>2440</v>
      </c>
      <c r="DG48" t="s">
        <v>2440</v>
      </c>
      <c r="DH48" t="s">
        <v>2478</v>
      </c>
      <c r="DI48" t="s">
        <v>2478</v>
      </c>
      <c r="DJ48" t="s">
        <v>2478</v>
      </c>
      <c r="DK48" t="s">
        <v>2440</v>
      </c>
      <c r="DL48" t="s">
        <v>2478</v>
      </c>
      <c r="DM48" t="s">
        <v>2440</v>
      </c>
      <c r="DN48" t="s">
        <v>2440</v>
      </c>
      <c r="DO48" t="s">
        <v>2478</v>
      </c>
      <c r="DP48" t="s">
        <v>2440</v>
      </c>
      <c r="DQ48" t="s">
        <v>2440</v>
      </c>
      <c r="DR48" t="s">
        <v>2485</v>
      </c>
      <c r="DS48" t="s">
        <v>2485</v>
      </c>
      <c r="DT48" t="s">
        <v>2485</v>
      </c>
      <c r="DU48" t="s">
        <v>2485</v>
      </c>
      <c r="DV48" t="s">
        <v>2439</v>
      </c>
      <c r="DW48" t="s">
        <v>2485</v>
      </c>
      <c r="DX48" t="s">
        <v>2434</v>
      </c>
      <c r="DY48" t="s">
        <v>2487</v>
      </c>
      <c r="DZ48" t="s">
        <v>2440</v>
      </c>
      <c r="EA48" t="s">
        <v>2440</v>
      </c>
      <c r="EB48" t="s">
        <v>2478</v>
      </c>
      <c r="EC48" t="s">
        <v>3000</v>
      </c>
      <c r="ED48" t="s">
        <v>2440</v>
      </c>
      <c r="EE48" t="s">
        <v>2440</v>
      </c>
      <c r="EF48" t="s">
        <v>2440</v>
      </c>
      <c r="EG48" t="s">
        <v>2487</v>
      </c>
      <c r="EH48" t="s">
        <v>2440</v>
      </c>
      <c r="EI48" t="s">
        <v>2478</v>
      </c>
      <c r="EJ48" t="s">
        <v>2478</v>
      </c>
      <c r="EK48" t="s">
        <v>2487</v>
      </c>
      <c r="EL48" t="s">
        <v>2440</v>
      </c>
      <c r="EM48" t="s">
        <v>2485</v>
      </c>
      <c r="EN48" t="s">
        <v>2485</v>
      </c>
      <c r="EO48" t="s">
        <v>2485</v>
      </c>
      <c r="EP48" t="s">
        <v>2440</v>
      </c>
      <c r="EQ48" t="s">
        <v>2478</v>
      </c>
      <c r="ER48" t="s">
        <v>2485</v>
      </c>
      <c r="ES48" t="s">
        <v>2478</v>
      </c>
      <c r="ET48" t="s">
        <v>2478</v>
      </c>
      <c r="EU48" t="s">
        <v>2485</v>
      </c>
      <c r="EV48" t="s">
        <v>2440</v>
      </c>
      <c r="EW48" t="s">
        <v>2478</v>
      </c>
      <c r="EX48" t="s">
        <v>2440</v>
      </c>
      <c r="EY48" t="s">
        <v>2440</v>
      </c>
      <c r="EZ48" t="s">
        <v>2440</v>
      </c>
      <c r="FA48" t="s">
        <v>2485</v>
      </c>
      <c r="FB48" t="s">
        <v>2485</v>
      </c>
      <c r="FC48" t="s">
        <v>2478</v>
      </c>
      <c r="FD48" t="s">
        <v>2440</v>
      </c>
      <c r="FE48" t="s">
        <v>2478</v>
      </c>
      <c r="FF48" t="s">
        <v>2478</v>
      </c>
      <c r="FG48" t="s">
        <v>2434</v>
      </c>
      <c r="FH48" t="s">
        <v>2440</v>
      </c>
      <c r="FI48" t="s">
        <v>2440</v>
      </c>
      <c r="FJ48" t="s">
        <v>2434</v>
      </c>
      <c r="FK48" t="s">
        <v>2478</v>
      </c>
      <c r="FL48" t="s">
        <v>2478</v>
      </c>
      <c r="FM48" t="s">
        <v>2440</v>
      </c>
      <c r="FN48" t="s">
        <v>2440</v>
      </c>
      <c r="FO48" t="s">
        <v>2440</v>
      </c>
      <c r="FP48" t="s">
        <v>2485</v>
      </c>
      <c r="FQ48" t="s">
        <v>2485</v>
      </c>
      <c r="FR48" t="s">
        <v>2440</v>
      </c>
      <c r="FS48" t="s">
        <v>2485</v>
      </c>
      <c r="FT48" t="s">
        <v>2485</v>
      </c>
      <c r="FU48">
        <v>3</v>
      </c>
      <c r="FV48" t="s">
        <v>2440</v>
      </c>
      <c r="FW48" t="s">
        <v>2440</v>
      </c>
      <c r="FX48" t="s">
        <v>2440</v>
      </c>
      <c r="FY48" t="s">
        <v>2440</v>
      </c>
      <c r="FZ48" t="s">
        <v>2485</v>
      </c>
      <c r="GA48" t="s">
        <v>2478</v>
      </c>
      <c r="GB48" t="s">
        <v>2440</v>
      </c>
      <c r="GC48" t="s">
        <v>2485</v>
      </c>
      <c r="GD48" t="s">
        <v>2485</v>
      </c>
      <c r="GE48" t="s">
        <v>2440</v>
      </c>
      <c r="GF48" t="s">
        <v>2485</v>
      </c>
      <c r="GG48" t="s">
        <v>2485</v>
      </c>
      <c r="GH48" t="s">
        <v>2440</v>
      </c>
      <c r="GI48" t="s">
        <v>2440</v>
      </c>
      <c r="GJ48" t="s">
        <v>2440</v>
      </c>
      <c r="GK48" t="s">
        <v>2440</v>
      </c>
      <c r="GL48" t="s">
        <v>2478</v>
      </c>
      <c r="GM48" t="s">
        <v>2440</v>
      </c>
      <c r="GN48" t="s">
        <v>2478</v>
      </c>
      <c r="GO48" t="s">
        <v>2485</v>
      </c>
      <c r="GP48" t="s">
        <v>2485</v>
      </c>
      <c r="GQ48" t="s">
        <v>2444</v>
      </c>
      <c r="GR48" t="s">
        <v>2440</v>
      </c>
      <c r="GS48" t="s">
        <v>2440</v>
      </c>
      <c r="GT48" t="s">
        <v>2485</v>
      </c>
      <c r="GU48" t="s">
        <v>2485</v>
      </c>
      <c r="GV48" t="s">
        <v>2478</v>
      </c>
      <c r="GW48" t="s">
        <v>2440</v>
      </c>
      <c r="GX48" t="s">
        <v>2485</v>
      </c>
      <c r="GY48" t="s">
        <v>2440</v>
      </c>
      <c r="GZ48" t="s">
        <v>2440</v>
      </c>
    </row>
    <row r="49" spans="1:208">
      <c r="A49" t="s">
        <v>3011</v>
      </c>
      <c r="B49" t="s">
        <v>2420</v>
      </c>
      <c r="C49" t="s">
        <v>3012</v>
      </c>
      <c r="D49" t="s">
        <v>2505</v>
      </c>
      <c r="E49" t="s">
        <v>3013</v>
      </c>
      <c r="F49" t="s">
        <v>3014</v>
      </c>
      <c r="G49" t="s">
        <v>2653</v>
      </c>
      <c r="H49" t="s">
        <v>2509</v>
      </c>
      <c r="I49" t="s">
        <v>2456</v>
      </c>
      <c r="J49" t="s">
        <v>2471</v>
      </c>
      <c r="K49" t="s">
        <v>2627</v>
      </c>
      <c r="L49" t="s">
        <v>2774</v>
      </c>
      <c r="M49" t="s">
        <v>2643</v>
      </c>
      <c r="N49" t="s">
        <v>2432</v>
      </c>
      <c r="O49" t="s">
        <v>2433</v>
      </c>
      <c r="P49" t="s">
        <v>2439</v>
      </c>
      <c r="Q49" t="s">
        <v>2475</v>
      </c>
      <c r="R49" t="s">
        <v>2876</v>
      </c>
      <c r="S49" t="s">
        <v>2432</v>
      </c>
      <c r="T49" t="s">
        <v>2433</v>
      </c>
      <c r="U49" t="s">
        <v>2439</v>
      </c>
      <c r="V49" t="s">
        <v>3015</v>
      </c>
      <c r="W49" t="s">
        <v>2876</v>
      </c>
      <c r="X49" t="s">
        <v>2437</v>
      </c>
      <c r="Y49" t="s">
        <v>2438</v>
      </c>
      <c r="Z49" t="s">
        <v>2438</v>
      </c>
      <c r="AA49" t="s">
        <v>2438</v>
      </c>
      <c r="AB49" t="s">
        <v>2438</v>
      </c>
      <c r="AC49" t="s">
        <v>2437</v>
      </c>
      <c r="AD49" t="s">
        <v>2438</v>
      </c>
      <c r="AE49" t="s">
        <v>2438</v>
      </c>
      <c r="AF49" t="s">
        <v>2438</v>
      </c>
      <c r="AG49" t="s">
        <v>2438</v>
      </c>
      <c r="AH49" t="s">
        <v>2437</v>
      </c>
      <c r="AI49" t="s">
        <v>2438</v>
      </c>
      <c r="AJ49" t="s">
        <v>2438</v>
      </c>
      <c r="AK49" t="s">
        <v>2438</v>
      </c>
      <c r="AL49" t="s">
        <v>2438</v>
      </c>
      <c r="AM49" t="s">
        <v>2432</v>
      </c>
      <c r="AN49" t="s">
        <v>2433</v>
      </c>
      <c r="AO49" t="s">
        <v>3016</v>
      </c>
      <c r="AP49" t="s">
        <v>2536</v>
      </c>
      <c r="AQ49" t="s">
        <v>2437</v>
      </c>
      <c r="AR49" t="s">
        <v>2438</v>
      </c>
      <c r="AS49" t="s">
        <v>2438</v>
      </c>
      <c r="AT49" t="s">
        <v>2438</v>
      </c>
      <c r="AU49" t="s">
        <v>2432</v>
      </c>
      <c r="AV49" t="s">
        <v>2434</v>
      </c>
      <c r="AW49" t="s">
        <v>3017</v>
      </c>
      <c r="AX49" t="s">
        <v>2536</v>
      </c>
      <c r="AY49" t="s">
        <v>2432</v>
      </c>
      <c r="AZ49" t="s">
        <v>2440</v>
      </c>
      <c r="BA49" t="s">
        <v>3016</v>
      </c>
      <c r="BB49" t="s">
        <v>2691</v>
      </c>
      <c r="BC49" t="s">
        <v>2437</v>
      </c>
      <c r="BD49" t="s">
        <v>2438</v>
      </c>
      <c r="BE49" t="s">
        <v>2438</v>
      </c>
      <c r="BF49" t="s">
        <v>2438</v>
      </c>
      <c r="BG49" t="s">
        <v>2437</v>
      </c>
      <c r="BH49" t="s">
        <v>2438</v>
      </c>
      <c r="BI49" t="s">
        <v>2438</v>
      </c>
      <c r="BJ49" t="s">
        <v>2438</v>
      </c>
      <c r="BK49" t="s">
        <v>2437</v>
      </c>
      <c r="BL49" t="s">
        <v>2438</v>
      </c>
      <c r="BM49" t="s">
        <v>2438</v>
      </c>
      <c r="BN49" t="s">
        <v>2438</v>
      </c>
      <c r="BO49" t="s">
        <v>2432</v>
      </c>
      <c r="BP49" t="s">
        <v>2433</v>
      </c>
      <c r="BQ49" t="s">
        <v>3016</v>
      </c>
      <c r="BR49" t="s">
        <v>2443</v>
      </c>
      <c r="BS49" t="s">
        <v>2437</v>
      </c>
      <c r="BT49" t="s">
        <v>2438</v>
      </c>
      <c r="BU49" t="s">
        <v>2438</v>
      </c>
      <c r="BV49" t="s">
        <v>2438</v>
      </c>
      <c r="BW49" t="s">
        <v>2437</v>
      </c>
      <c r="BX49" t="s">
        <v>2438</v>
      </c>
      <c r="BY49" t="s">
        <v>2438</v>
      </c>
      <c r="BZ49" t="s">
        <v>2438</v>
      </c>
      <c r="CA49" t="s">
        <v>2437</v>
      </c>
      <c r="CB49" t="s">
        <v>2438</v>
      </c>
      <c r="CC49" t="s">
        <v>2438</v>
      </c>
      <c r="CD49" t="s">
        <v>2438</v>
      </c>
      <c r="CE49" t="s">
        <v>2440</v>
      </c>
      <c r="CF49" t="s">
        <v>2440</v>
      </c>
      <c r="CG49" t="s">
        <v>3018</v>
      </c>
      <c r="CH49" t="s">
        <v>2485</v>
      </c>
      <c r="CI49" t="s">
        <v>2440</v>
      </c>
      <c r="CJ49" t="s">
        <v>2478</v>
      </c>
      <c r="CK49" t="s">
        <v>3019</v>
      </c>
      <c r="CL49" t="s">
        <v>2478</v>
      </c>
      <c r="CM49" t="s">
        <v>2478</v>
      </c>
      <c r="CN49" t="s">
        <v>2478</v>
      </c>
      <c r="CO49" t="s">
        <v>3020</v>
      </c>
      <c r="CP49" t="s">
        <v>2434</v>
      </c>
      <c r="CQ49" t="s">
        <v>2434</v>
      </c>
      <c r="CR49" t="s">
        <v>2434</v>
      </c>
      <c r="CS49" t="s">
        <v>2502</v>
      </c>
      <c r="CT49" t="s">
        <v>2440</v>
      </c>
      <c r="CU49" t="s">
        <v>2440</v>
      </c>
      <c r="CV49" t="s">
        <v>2440</v>
      </c>
      <c r="CW49" t="s">
        <v>2440</v>
      </c>
      <c r="CX49" t="s">
        <v>2440</v>
      </c>
      <c r="CY49" t="s">
        <v>2440</v>
      </c>
      <c r="CZ49" t="s">
        <v>2440</v>
      </c>
      <c r="DA49" t="s">
        <v>2440</v>
      </c>
      <c r="DB49" t="s">
        <v>2440</v>
      </c>
      <c r="DC49" t="s">
        <v>2440</v>
      </c>
      <c r="DD49" t="s">
        <v>2440</v>
      </c>
      <c r="DE49" t="s">
        <v>2440</v>
      </c>
      <c r="DF49" t="s">
        <v>2440</v>
      </c>
      <c r="DG49" t="s">
        <v>2440</v>
      </c>
      <c r="DH49" t="s">
        <v>2440</v>
      </c>
      <c r="DI49" t="s">
        <v>2440</v>
      </c>
      <c r="DJ49" t="s">
        <v>2440</v>
      </c>
      <c r="DK49" t="s">
        <v>2440</v>
      </c>
      <c r="DL49" t="s">
        <v>2440</v>
      </c>
      <c r="DM49" t="s">
        <v>2440</v>
      </c>
      <c r="DN49" t="s">
        <v>2440</v>
      </c>
      <c r="DO49" t="s">
        <v>2440</v>
      </c>
      <c r="DP49" t="s">
        <v>2440</v>
      </c>
      <c r="DQ49" t="s">
        <v>2440</v>
      </c>
      <c r="DR49" t="s">
        <v>2440</v>
      </c>
      <c r="DS49" t="s">
        <v>2440</v>
      </c>
      <c r="DT49" t="s">
        <v>2440</v>
      </c>
      <c r="DU49" t="s">
        <v>2440</v>
      </c>
      <c r="DV49" t="s">
        <v>2440</v>
      </c>
      <c r="DW49" t="s">
        <v>2440</v>
      </c>
      <c r="DX49" t="s">
        <v>2440</v>
      </c>
      <c r="DY49" t="s">
        <v>3021</v>
      </c>
      <c r="DZ49" t="s">
        <v>2440</v>
      </c>
      <c r="EA49" t="s">
        <v>2440</v>
      </c>
      <c r="EB49" t="s">
        <v>2440</v>
      </c>
      <c r="EC49" t="s">
        <v>3019</v>
      </c>
      <c r="ED49" t="s">
        <v>2440</v>
      </c>
      <c r="EE49" t="s">
        <v>2440</v>
      </c>
      <c r="EF49" t="s">
        <v>2440</v>
      </c>
      <c r="EG49" t="s">
        <v>3022</v>
      </c>
      <c r="EH49" t="s">
        <v>2478</v>
      </c>
      <c r="EI49" t="s">
        <v>2478</v>
      </c>
      <c r="EJ49" t="s">
        <v>2478</v>
      </c>
      <c r="EK49" t="s">
        <v>2502</v>
      </c>
      <c r="EL49" t="s">
        <v>2478</v>
      </c>
      <c r="EM49" t="s">
        <v>2478</v>
      </c>
      <c r="EN49" t="s">
        <v>2478</v>
      </c>
      <c r="EO49" t="s">
        <v>2478</v>
      </c>
      <c r="EP49" t="s">
        <v>2478</v>
      </c>
      <c r="EQ49" t="s">
        <v>2478</v>
      </c>
      <c r="ER49" t="s">
        <v>2478</v>
      </c>
      <c r="ES49" t="s">
        <v>2478</v>
      </c>
      <c r="ET49" t="s">
        <v>2478</v>
      </c>
      <c r="EU49" t="s">
        <v>2478</v>
      </c>
      <c r="EV49" t="s">
        <v>2478</v>
      </c>
      <c r="EW49" t="s">
        <v>2478</v>
      </c>
      <c r="EX49" t="s">
        <v>2478</v>
      </c>
      <c r="EY49" t="s">
        <v>2478</v>
      </c>
      <c r="EZ49" t="s">
        <v>2478</v>
      </c>
      <c r="FA49" t="s">
        <v>2478</v>
      </c>
      <c r="FB49" t="s">
        <v>2478</v>
      </c>
      <c r="FC49" t="s">
        <v>2478</v>
      </c>
      <c r="FD49" t="s">
        <v>2478</v>
      </c>
      <c r="FE49" t="s">
        <v>2478</v>
      </c>
      <c r="FF49" t="s">
        <v>2478</v>
      </c>
      <c r="FG49" t="s">
        <v>2478</v>
      </c>
      <c r="FH49" t="s">
        <v>2478</v>
      </c>
      <c r="FI49" t="s">
        <v>2478</v>
      </c>
      <c r="FJ49" t="s">
        <v>2478</v>
      </c>
      <c r="FK49" t="s">
        <v>2440</v>
      </c>
      <c r="FL49" t="s">
        <v>2440</v>
      </c>
      <c r="FM49" t="s">
        <v>2440</v>
      </c>
      <c r="FN49" t="s">
        <v>2440</v>
      </c>
      <c r="FO49" t="s">
        <v>2440</v>
      </c>
      <c r="FP49" t="s">
        <v>2440</v>
      </c>
      <c r="FQ49" t="s">
        <v>2440</v>
      </c>
      <c r="FR49" t="s">
        <v>2485</v>
      </c>
      <c r="FS49" t="s">
        <v>2485</v>
      </c>
      <c r="FT49" t="s">
        <v>2485</v>
      </c>
      <c r="FU49">
        <v>2</v>
      </c>
      <c r="FV49" t="s">
        <v>2478</v>
      </c>
      <c r="FW49" t="s">
        <v>2440</v>
      </c>
      <c r="FX49" t="s">
        <v>2440</v>
      </c>
      <c r="FY49" t="s">
        <v>2440</v>
      </c>
      <c r="FZ49" t="s">
        <v>2440</v>
      </c>
      <c r="GA49" t="s">
        <v>2485</v>
      </c>
      <c r="GB49" t="s">
        <v>2478</v>
      </c>
      <c r="GC49" t="s">
        <v>2478</v>
      </c>
      <c r="GD49" t="s">
        <v>2478</v>
      </c>
      <c r="GE49" t="s">
        <v>2434</v>
      </c>
      <c r="GF49" t="s">
        <v>2440</v>
      </c>
      <c r="GG49" t="s">
        <v>2478</v>
      </c>
      <c r="GH49" t="s">
        <v>2434</v>
      </c>
      <c r="GI49" t="s">
        <v>2434</v>
      </c>
      <c r="GJ49" t="s">
        <v>2444</v>
      </c>
      <c r="GK49" t="s">
        <v>2485</v>
      </c>
      <c r="GL49" t="s">
        <v>2485</v>
      </c>
      <c r="GM49" t="s">
        <v>2485</v>
      </c>
      <c r="GN49" t="s">
        <v>2485</v>
      </c>
      <c r="GO49" t="s">
        <v>2485</v>
      </c>
      <c r="GP49" t="s">
        <v>2485</v>
      </c>
      <c r="GQ49" t="s">
        <v>2485</v>
      </c>
      <c r="GR49" t="s">
        <v>2444</v>
      </c>
      <c r="GS49" t="s">
        <v>2444</v>
      </c>
      <c r="GT49" t="s">
        <v>2444</v>
      </c>
      <c r="GU49" t="s">
        <v>2444</v>
      </c>
      <c r="GV49" t="s">
        <v>2444</v>
      </c>
      <c r="GW49" t="s">
        <v>2485</v>
      </c>
      <c r="GX49" t="s">
        <v>2485</v>
      </c>
      <c r="GY49" t="s">
        <v>2485</v>
      </c>
      <c r="GZ49" t="s">
        <v>2485</v>
      </c>
    </row>
    <row r="50" spans="1:208">
      <c r="A50" t="s">
        <v>3023</v>
      </c>
      <c r="B50" t="s">
        <v>2420</v>
      </c>
      <c r="C50" t="s">
        <v>3012</v>
      </c>
      <c r="D50" t="s">
        <v>2505</v>
      </c>
      <c r="E50" t="s">
        <v>3013</v>
      </c>
      <c r="F50" t="s">
        <v>3014</v>
      </c>
      <c r="G50" t="s">
        <v>2653</v>
      </c>
      <c r="H50" t="s">
        <v>2509</v>
      </c>
      <c r="I50" t="s">
        <v>2456</v>
      </c>
      <c r="J50" t="s">
        <v>2471</v>
      </c>
      <c r="K50" t="s">
        <v>2627</v>
      </c>
      <c r="L50" t="s">
        <v>2774</v>
      </c>
      <c r="M50" t="s">
        <v>2643</v>
      </c>
      <c r="N50" t="s">
        <v>2432</v>
      </c>
      <c r="O50" t="s">
        <v>2433</v>
      </c>
      <c r="P50" t="s">
        <v>2439</v>
      </c>
      <c r="Q50" t="s">
        <v>2475</v>
      </c>
      <c r="R50" t="s">
        <v>2876</v>
      </c>
      <c r="S50" t="s">
        <v>2432</v>
      </c>
      <c r="T50" t="s">
        <v>2433</v>
      </c>
      <c r="U50" t="s">
        <v>2439</v>
      </c>
      <c r="V50" t="s">
        <v>3015</v>
      </c>
      <c r="W50" t="s">
        <v>2876</v>
      </c>
      <c r="X50" t="s">
        <v>2437</v>
      </c>
      <c r="Y50" t="s">
        <v>2438</v>
      </c>
      <c r="Z50" t="s">
        <v>2438</v>
      </c>
      <c r="AA50" t="s">
        <v>2438</v>
      </c>
      <c r="AB50" t="s">
        <v>2438</v>
      </c>
      <c r="AC50" t="s">
        <v>2437</v>
      </c>
      <c r="AD50" t="s">
        <v>2438</v>
      </c>
      <c r="AE50" t="s">
        <v>2438</v>
      </c>
      <c r="AF50" t="s">
        <v>2438</v>
      </c>
      <c r="AG50" t="s">
        <v>2438</v>
      </c>
      <c r="AH50" t="s">
        <v>2437</v>
      </c>
      <c r="AI50" t="s">
        <v>2438</v>
      </c>
      <c r="AJ50" t="s">
        <v>2438</v>
      </c>
      <c r="AK50" t="s">
        <v>2438</v>
      </c>
      <c r="AL50" t="s">
        <v>2438</v>
      </c>
      <c r="AM50" t="s">
        <v>2432</v>
      </c>
      <c r="AN50" t="s">
        <v>2433</v>
      </c>
      <c r="AO50" t="s">
        <v>3016</v>
      </c>
      <c r="AP50" t="s">
        <v>2536</v>
      </c>
      <c r="AQ50" t="s">
        <v>2437</v>
      </c>
      <c r="AR50" t="s">
        <v>2438</v>
      </c>
      <c r="AS50" t="s">
        <v>2438</v>
      </c>
      <c r="AT50" t="s">
        <v>2438</v>
      </c>
      <c r="AU50" t="s">
        <v>2432</v>
      </c>
      <c r="AV50" t="s">
        <v>2434</v>
      </c>
      <c r="AW50" t="s">
        <v>3017</v>
      </c>
      <c r="AX50" t="s">
        <v>2536</v>
      </c>
      <c r="AY50" t="s">
        <v>2432</v>
      </c>
      <c r="AZ50" t="s">
        <v>2440</v>
      </c>
      <c r="BA50" t="s">
        <v>3016</v>
      </c>
      <c r="BB50" t="s">
        <v>2691</v>
      </c>
      <c r="BC50" t="s">
        <v>2437</v>
      </c>
      <c r="BD50" t="s">
        <v>2438</v>
      </c>
      <c r="BE50" t="s">
        <v>2438</v>
      </c>
      <c r="BF50" t="s">
        <v>2438</v>
      </c>
      <c r="BG50" t="s">
        <v>2437</v>
      </c>
      <c r="BH50" t="s">
        <v>2438</v>
      </c>
      <c r="BI50" t="s">
        <v>2438</v>
      </c>
      <c r="BJ50" t="s">
        <v>2438</v>
      </c>
      <c r="BK50" t="s">
        <v>2437</v>
      </c>
      <c r="BL50" t="s">
        <v>2438</v>
      </c>
      <c r="BM50" t="s">
        <v>2438</v>
      </c>
      <c r="BN50" t="s">
        <v>2438</v>
      </c>
      <c r="BO50" t="s">
        <v>2432</v>
      </c>
      <c r="BP50" t="s">
        <v>2433</v>
      </c>
      <c r="BQ50" t="s">
        <v>3016</v>
      </c>
      <c r="BR50" t="s">
        <v>2443</v>
      </c>
      <c r="BS50" t="s">
        <v>2437</v>
      </c>
      <c r="BT50" t="s">
        <v>2438</v>
      </c>
      <c r="BU50" t="s">
        <v>2438</v>
      </c>
      <c r="BV50" t="s">
        <v>2438</v>
      </c>
      <c r="BW50" t="s">
        <v>2437</v>
      </c>
      <c r="BX50" t="s">
        <v>2438</v>
      </c>
      <c r="BY50" t="s">
        <v>2438</v>
      </c>
      <c r="BZ50" t="s">
        <v>2438</v>
      </c>
      <c r="CA50" t="s">
        <v>2437</v>
      </c>
      <c r="CB50" t="s">
        <v>2438</v>
      </c>
      <c r="CC50" t="s">
        <v>2438</v>
      </c>
      <c r="CD50" t="s">
        <v>2438</v>
      </c>
      <c r="CE50" t="s">
        <v>2440</v>
      </c>
      <c r="CF50" t="s">
        <v>2440</v>
      </c>
      <c r="CG50" t="s">
        <v>3018</v>
      </c>
      <c r="CH50" t="s">
        <v>2485</v>
      </c>
      <c r="CI50" t="s">
        <v>2440</v>
      </c>
      <c r="CJ50" t="s">
        <v>2478</v>
      </c>
      <c r="CK50" t="s">
        <v>3019</v>
      </c>
      <c r="CL50" t="s">
        <v>2478</v>
      </c>
      <c r="CM50" t="s">
        <v>2478</v>
      </c>
      <c r="CN50" t="s">
        <v>2478</v>
      </c>
      <c r="CO50" t="s">
        <v>3020</v>
      </c>
      <c r="CP50" t="s">
        <v>2434</v>
      </c>
      <c r="CQ50" t="s">
        <v>2434</v>
      </c>
      <c r="CR50" t="s">
        <v>2434</v>
      </c>
      <c r="CS50" t="s">
        <v>2502</v>
      </c>
      <c r="CT50" t="s">
        <v>2440</v>
      </c>
      <c r="CU50" t="s">
        <v>2440</v>
      </c>
      <c r="CV50" t="s">
        <v>2440</v>
      </c>
      <c r="CW50" t="s">
        <v>2440</v>
      </c>
      <c r="CX50" t="s">
        <v>2440</v>
      </c>
      <c r="CY50" t="s">
        <v>2440</v>
      </c>
      <c r="CZ50" t="s">
        <v>2440</v>
      </c>
      <c r="DA50" t="s">
        <v>2440</v>
      </c>
      <c r="DB50" t="s">
        <v>2440</v>
      </c>
      <c r="DC50" t="s">
        <v>2440</v>
      </c>
      <c r="DD50" t="s">
        <v>2440</v>
      </c>
      <c r="DE50" t="s">
        <v>2440</v>
      </c>
      <c r="DF50" t="s">
        <v>2440</v>
      </c>
      <c r="DG50" t="s">
        <v>2440</v>
      </c>
      <c r="DH50" t="s">
        <v>2440</v>
      </c>
      <c r="DI50" t="s">
        <v>2440</v>
      </c>
      <c r="DJ50" t="s">
        <v>2440</v>
      </c>
      <c r="DK50" t="s">
        <v>2440</v>
      </c>
      <c r="DL50" t="s">
        <v>2440</v>
      </c>
      <c r="DM50" t="s">
        <v>2440</v>
      </c>
      <c r="DN50" t="s">
        <v>2440</v>
      </c>
      <c r="DO50" t="s">
        <v>2440</v>
      </c>
      <c r="DP50" t="s">
        <v>2440</v>
      </c>
      <c r="DQ50" t="s">
        <v>2440</v>
      </c>
      <c r="DR50" t="s">
        <v>2440</v>
      </c>
      <c r="DS50" t="s">
        <v>2440</v>
      </c>
      <c r="DT50" t="s">
        <v>2440</v>
      </c>
      <c r="DU50" t="s">
        <v>2440</v>
      </c>
      <c r="DV50" t="s">
        <v>2440</v>
      </c>
      <c r="DW50" t="s">
        <v>2440</v>
      </c>
      <c r="DX50" t="s">
        <v>2440</v>
      </c>
      <c r="DY50" t="s">
        <v>3021</v>
      </c>
      <c r="DZ50" t="s">
        <v>2440</v>
      </c>
      <c r="EA50" t="s">
        <v>2440</v>
      </c>
      <c r="EB50" t="s">
        <v>2440</v>
      </c>
      <c r="EC50" t="s">
        <v>3019</v>
      </c>
      <c r="ED50" t="s">
        <v>2440</v>
      </c>
      <c r="EE50" t="s">
        <v>2440</v>
      </c>
      <c r="EF50" t="s">
        <v>2440</v>
      </c>
      <c r="EG50" t="s">
        <v>3022</v>
      </c>
      <c r="EH50" t="s">
        <v>2478</v>
      </c>
      <c r="EI50" t="s">
        <v>2478</v>
      </c>
      <c r="EJ50" t="s">
        <v>2478</v>
      </c>
      <c r="EK50" t="s">
        <v>2502</v>
      </c>
      <c r="EL50" t="s">
        <v>2478</v>
      </c>
      <c r="EM50" t="s">
        <v>2478</v>
      </c>
      <c r="EN50" t="s">
        <v>2478</v>
      </c>
      <c r="EO50" t="s">
        <v>2478</v>
      </c>
      <c r="EP50" t="s">
        <v>2478</v>
      </c>
      <c r="EQ50" t="s">
        <v>2478</v>
      </c>
      <c r="ER50" t="s">
        <v>2478</v>
      </c>
      <c r="ES50" t="s">
        <v>2478</v>
      </c>
      <c r="ET50" t="s">
        <v>2478</v>
      </c>
      <c r="EU50" t="s">
        <v>2478</v>
      </c>
      <c r="EV50" t="s">
        <v>2478</v>
      </c>
      <c r="EW50" t="s">
        <v>2478</v>
      </c>
      <c r="EX50" t="s">
        <v>2478</v>
      </c>
      <c r="EY50" t="s">
        <v>2478</v>
      </c>
      <c r="EZ50" t="s">
        <v>2478</v>
      </c>
      <c r="FA50" t="s">
        <v>2478</v>
      </c>
      <c r="FB50" t="s">
        <v>2478</v>
      </c>
      <c r="FC50" t="s">
        <v>2478</v>
      </c>
      <c r="FD50" t="s">
        <v>2478</v>
      </c>
      <c r="FE50" t="s">
        <v>2478</v>
      </c>
      <c r="FF50" t="s">
        <v>2478</v>
      </c>
      <c r="FG50" t="s">
        <v>2478</v>
      </c>
      <c r="FH50" t="s">
        <v>2478</v>
      </c>
      <c r="FI50" t="s">
        <v>2478</v>
      </c>
      <c r="FJ50" t="s">
        <v>2478</v>
      </c>
      <c r="FK50" t="s">
        <v>2440</v>
      </c>
      <c r="FL50" t="s">
        <v>2440</v>
      </c>
      <c r="FM50" t="s">
        <v>2440</v>
      </c>
      <c r="FN50" t="s">
        <v>2440</v>
      </c>
      <c r="FO50" t="s">
        <v>2440</v>
      </c>
      <c r="FP50" t="s">
        <v>2440</v>
      </c>
      <c r="FQ50" t="s">
        <v>2440</v>
      </c>
      <c r="FR50" t="s">
        <v>2485</v>
      </c>
      <c r="FS50" t="s">
        <v>2485</v>
      </c>
      <c r="FT50" t="s">
        <v>2485</v>
      </c>
      <c r="FU50">
        <v>2</v>
      </c>
      <c r="FV50" t="s">
        <v>2478</v>
      </c>
      <c r="FW50" t="s">
        <v>2440</v>
      </c>
      <c r="FX50" t="s">
        <v>2440</v>
      </c>
      <c r="FY50" t="s">
        <v>2440</v>
      </c>
      <c r="FZ50" t="s">
        <v>2440</v>
      </c>
      <c r="GA50" t="s">
        <v>2485</v>
      </c>
      <c r="GB50" t="s">
        <v>2478</v>
      </c>
      <c r="GC50" t="s">
        <v>2478</v>
      </c>
      <c r="GD50" t="s">
        <v>2478</v>
      </c>
      <c r="GE50" t="s">
        <v>2434</v>
      </c>
      <c r="GF50" t="s">
        <v>2440</v>
      </c>
      <c r="GG50" t="s">
        <v>2478</v>
      </c>
      <c r="GH50" t="s">
        <v>2434</v>
      </c>
      <c r="GI50" t="s">
        <v>2434</v>
      </c>
      <c r="GJ50" t="s">
        <v>2444</v>
      </c>
      <c r="GK50" t="s">
        <v>2485</v>
      </c>
      <c r="GL50" t="s">
        <v>2485</v>
      </c>
      <c r="GM50" t="s">
        <v>2485</v>
      </c>
      <c r="GN50" t="s">
        <v>2485</v>
      </c>
      <c r="GO50" t="s">
        <v>2485</v>
      </c>
      <c r="GP50" t="s">
        <v>2485</v>
      </c>
      <c r="GQ50" t="s">
        <v>2485</v>
      </c>
      <c r="GR50" t="s">
        <v>2444</v>
      </c>
      <c r="GS50" t="s">
        <v>2444</v>
      </c>
      <c r="GT50" t="s">
        <v>2444</v>
      </c>
      <c r="GU50" t="s">
        <v>2444</v>
      </c>
      <c r="GV50" t="s">
        <v>2444</v>
      </c>
      <c r="GW50" t="s">
        <v>2485</v>
      </c>
      <c r="GX50" t="s">
        <v>2485</v>
      </c>
      <c r="GY50" t="s">
        <v>2485</v>
      </c>
      <c r="GZ50" t="s">
        <v>2485</v>
      </c>
    </row>
    <row r="51" spans="1:208">
      <c r="A51" t="s">
        <v>3024</v>
      </c>
      <c r="B51" t="s">
        <v>2420</v>
      </c>
      <c r="C51" t="s">
        <v>3025</v>
      </c>
      <c r="D51" t="s">
        <v>2422</v>
      </c>
      <c r="E51" t="s">
        <v>3026</v>
      </c>
      <c r="F51" t="s">
        <v>3027</v>
      </c>
      <c r="G51" t="s">
        <v>2863</v>
      </c>
      <c r="H51" t="s">
        <v>2426</v>
      </c>
      <c r="I51" t="s">
        <v>2456</v>
      </c>
      <c r="J51" t="s">
        <v>2428</v>
      </c>
      <c r="K51" t="s">
        <v>3028</v>
      </c>
      <c r="L51" t="s">
        <v>2430</v>
      </c>
      <c r="M51" t="s">
        <v>2430</v>
      </c>
      <c r="N51" t="s">
        <v>2432</v>
      </c>
      <c r="O51" t="s">
        <v>2433</v>
      </c>
      <c r="P51" t="s">
        <v>2434</v>
      </c>
      <c r="Q51" t="s">
        <v>3029</v>
      </c>
      <c r="R51" t="s">
        <v>2459</v>
      </c>
      <c r="S51" t="s">
        <v>2432</v>
      </c>
      <c r="T51" t="s">
        <v>2433</v>
      </c>
      <c r="U51" t="s">
        <v>2434</v>
      </c>
      <c r="V51" t="s">
        <v>3029</v>
      </c>
      <c r="W51" t="s">
        <v>2459</v>
      </c>
      <c r="X51" t="s">
        <v>2437</v>
      </c>
      <c r="Y51" t="s">
        <v>2438</v>
      </c>
      <c r="Z51" t="s">
        <v>2438</v>
      </c>
      <c r="AA51" t="s">
        <v>2438</v>
      </c>
      <c r="AB51" t="s">
        <v>2438</v>
      </c>
      <c r="AC51" t="s">
        <v>2437</v>
      </c>
      <c r="AD51" t="s">
        <v>2438</v>
      </c>
      <c r="AE51" t="s">
        <v>2438</v>
      </c>
      <c r="AF51" t="s">
        <v>2438</v>
      </c>
      <c r="AG51" t="s">
        <v>2438</v>
      </c>
      <c r="AH51" t="s">
        <v>2437</v>
      </c>
      <c r="AI51" t="s">
        <v>2438</v>
      </c>
      <c r="AJ51" t="s">
        <v>2438</v>
      </c>
      <c r="AK51" t="s">
        <v>2438</v>
      </c>
      <c r="AL51" t="s">
        <v>2438</v>
      </c>
      <c r="AM51" t="s">
        <v>2432</v>
      </c>
      <c r="AN51" t="s">
        <v>2439</v>
      </c>
      <c r="AO51" t="s">
        <v>2481</v>
      </c>
      <c r="AP51" t="s">
        <v>2480</v>
      </c>
      <c r="AQ51" t="s">
        <v>2437</v>
      </c>
      <c r="AR51" t="s">
        <v>2438</v>
      </c>
      <c r="AS51" t="s">
        <v>2438</v>
      </c>
      <c r="AT51" t="s">
        <v>2438</v>
      </c>
      <c r="AU51" t="s">
        <v>2432</v>
      </c>
      <c r="AV51" t="s">
        <v>2439</v>
      </c>
      <c r="AW51" t="s">
        <v>2658</v>
      </c>
      <c r="AX51" t="s">
        <v>2480</v>
      </c>
      <c r="AY51" t="s">
        <v>2432</v>
      </c>
      <c r="AZ51" t="s">
        <v>2434</v>
      </c>
      <c r="BA51" t="s">
        <v>3029</v>
      </c>
      <c r="BB51" t="s">
        <v>2480</v>
      </c>
      <c r="BC51" t="s">
        <v>2432</v>
      </c>
      <c r="BD51" t="s">
        <v>2439</v>
      </c>
      <c r="BE51" t="s">
        <v>2435</v>
      </c>
      <c r="BF51" t="s">
        <v>2480</v>
      </c>
      <c r="BG51" t="s">
        <v>2432</v>
      </c>
      <c r="BH51" t="s">
        <v>2433</v>
      </c>
      <c r="BI51" t="s">
        <v>2658</v>
      </c>
      <c r="BJ51" t="s">
        <v>2480</v>
      </c>
      <c r="BK51" t="s">
        <v>2437</v>
      </c>
      <c r="BL51" t="s">
        <v>2438</v>
      </c>
      <c r="BM51" t="s">
        <v>2438</v>
      </c>
      <c r="BN51" t="s">
        <v>2438</v>
      </c>
      <c r="BO51" t="s">
        <v>2432</v>
      </c>
      <c r="BP51" t="s">
        <v>2433</v>
      </c>
      <c r="BQ51" t="s">
        <v>2433</v>
      </c>
      <c r="BR51" t="s">
        <v>2443</v>
      </c>
      <c r="BS51" t="s">
        <v>2437</v>
      </c>
      <c r="BT51" t="s">
        <v>2438</v>
      </c>
      <c r="BU51" t="s">
        <v>2438</v>
      </c>
      <c r="BV51" t="s">
        <v>2438</v>
      </c>
      <c r="BW51" t="s">
        <v>2437</v>
      </c>
      <c r="BX51" t="s">
        <v>2438</v>
      </c>
      <c r="BY51" t="s">
        <v>2438</v>
      </c>
      <c r="BZ51" t="s">
        <v>2438</v>
      </c>
      <c r="CA51" t="s">
        <v>2437</v>
      </c>
      <c r="CB51" t="s">
        <v>2438</v>
      </c>
      <c r="CC51" t="s">
        <v>2438</v>
      </c>
      <c r="CD51" t="s">
        <v>2438</v>
      </c>
      <c r="CE51" t="s">
        <v>2439</v>
      </c>
      <c r="CF51" t="s">
        <v>2478</v>
      </c>
      <c r="CG51" t="s">
        <v>2429</v>
      </c>
      <c r="CH51" t="s">
        <v>2440</v>
      </c>
      <c r="CI51" t="s">
        <v>2440</v>
      </c>
      <c r="CJ51" t="s">
        <v>2439</v>
      </c>
      <c r="CK51" t="s">
        <v>2429</v>
      </c>
      <c r="CL51" t="s">
        <v>2434</v>
      </c>
      <c r="CM51" t="s">
        <v>2439</v>
      </c>
      <c r="CN51" t="s">
        <v>2440</v>
      </c>
      <c r="CO51" t="s">
        <v>2429</v>
      </c>
      <c r="CP51" t="s">
        <v>2444</v>
      </c>
      <c r="CQ51" t="s">
        <v>2444</v>
      </c>
      <c r="CR51" t="s">
        <v>2439</v>
      </c>
      <c r="CS51" t="s">
        <v>3030</v>
      </c>
      <c r="CT51" t="s">
        <v>2440</v>
      </c>
      <c r="CU51" t="s">
        <v>2485</v>
      </c>
      <c r="CV51" t="s">
        <v>2485</v>
      </c>
      <c r="CW51" t="s">
        <v>2434</v>
      </c>
      <c r="CX51" t="s">
        <v>2439</v>
      </c>
      <c r="CY51" t="s">
        <v>2439</v>
      </c>
      <c r="CZ51" t="s">
        <v>2439</v>
      </c>
      <c r="DA51" t="s">
        <v>2440</v>
      </c>
      <c r="DB51" t="s">
        <v>2440</v>
      </c>
      <c r="DC51" t="s">
        <v>2485</v>
      </c>
      <c r="DD51" t="s">
        <v>2485</v>
      </c>
      <c r="DE51" t="s">
        <v>2434</v>
      </c>
      <c r="DF51" t="s">
        <v>2434</v>
      </c>
      <c r="DG51" t="s">
        <v>2440</v>
      </c>
      <c r="DH51" t="s">
        <v>2434</v>
      </c>
      <c r="DI51" t="s">
        <v>2434</v>
      </c>
      <c r="DJ51" t="s">
        <v>2478</v>
      </c>
      <c r="DK51" t="s">
        <v>2439</v>
      </c>
      <c r="DL51" t="s">
        <v>2478</v>
      </c>
      <c r="DM51" t="s">
        <v>2478</v>
      </c>
      <c r="DN51" t="s">
        <v>2478</v>
      </c>
      <c r="DO51" t="s">
        <v>2434</v>
      </c>
      <c r="DP51" t="s">
        <v>2434</v>
      </c>
      <c r="DQ51" t="s">
        <v>2440</v>
      </c>
      <c r="DR51" t="s">
        <v>2440</v>
      </c>
      <c r="DS51" t="s">
        <v>2439</v>
      </c>
      <c r="DT51" t="s">
        <v>2439</v>
      </c>
      <c r="DU51" t="s">
        <v>2440</v>
      </c>
      <c r="DV51" t="s">
        <v>2439</v>
      </c>
      <c r="DW51" t="s">
        <v>2439</v>
      </c>
      <c r="DX51" t="s">
        <v>2440</v>
      </c>
      <c r="DY51" t="s">
        <v>2429</v>
      </c>
      <c r="DZ51" t="s">
        <v>2439</v>
      </c>
      <c r="EA51" t="s">
        <v>2439</v>
      </c>
      <c r="EB51" t="s">
        <v>2444</v>
      </c>
      <c r="EC51" t="s">
        <v>3030</v>
      </c>
      <c r="ED51" t="s">
        <v>2439</v>
      </c>
      <c r="EE51" t="s">
        <v>2434</v>
      </c>
      <c r="EF51" t="s">
        <v>2434</v>
      </c>
      <c r="EG51" t="s">
        <v>3031</v>
      </c>
      <c r="EH51" t="s">
        <v>2439</v>
      </c>
      <c r="EI51" t="s">
        <v>2440</v>
      </c>
      <c r="EJ51" t="s">
        <v>2440</v>
      </c>
      <c r="EK51" t="s">
        <v>3032</v>
      </c>
      <c r="EL51" t="s">
        <v>2434</v>
      </c>
      <c r="EM51" t="s">
        <v>2478</v>
      </c>
      <c r="EN51" t="s">
        <v>2439</v>
      </c>
      <c r="EO51" t="s">
        <v>2434</v>
      </c>
      <c r="EP51" t="s">
        <v>2440</v>
      </c>
      <c r="EQ51" t="s">
        <v>2439</v>
      </c>
      <c r="ER51" t="s">
        <v>2439</v>
      </c>
      <c r="ES51" t="s">
        <v>2478</v>
      </c>
      <c r="ET51" t="s">
        <v>2434</v>
      </c>
      <c r="EU51" t="s">
        <v>2478</v>
      </c>
      <c r="EV51" t="s">
        <v>2440</v>
      </c>
      <c r="EW51" t="s">
        <v>2439</v>
      </c>
      <c r="EX51" t="s">
        <v>2440</v>
      </c>
      <c r="EY51" t="s">
        <v>2478</v>
      </c>
      <c r="EZ51" t="s">
        <v>2434</v>
      </c>
      <c r="FA51" t="s">
        <v>2478</v>
      </c>
      <c r="FB51" t="s">
        <v>2444</v>
      </c>
      <c r="FC51" t="s">
        <v>2485</v>
      </c>
      <c r="FD51" t="s">
        <v>2440</v>
      </c>
      <c r="FE51" t="s">
        <v>2485</v>
      </c>
      <c r="FF51" t="s">
        <v>2440</v>
      </c>
      <c r="FG51" t="s">
        <v>2485</v>
      </c>
      <c r="FH51" t="s">
        <v>2440</v>
      </c>
      <c r="FI51" t="s">
        <v>2434</v>
      </c>
      <c r="FJ51" t="s">
        <v>2485</v>
      </c>
      <c r="FK51" t="s">
        <v>2478</v>
      </c>
      <c r="FL51" t="s">
        <v>2434</v>
      </c>
      <c r="FM51" t="s">
        <v>2433</v>
      </c>
      <c r="FN51" t="s">
        <v>2439</v>
      </c>
      <c r="FO51" t="s">
        <v>2485</v>
      </c>
      <c r="FP51" t="s">
        <v>2440</v>
      </c>
      <c r="FQ51" t="s">
        <v>2440</v>
      </c>
      <c r="FR51" t="s">
        <v>2485</v>
      </c>
      <c r="FS51" t="s">
        <v>2478</v>
      </c>
      <c r="FT51" t="s">
        <v>2434</v>
      </c>
      <c r="FU51">
        <v>5</v>
      </c>
      <c r="FV51" t="s">
        <v>2434</v>
      </c>
      <c r="FW51" t="s">
        <v>2434</v>
      </c>
      <c r="FX51" t="s">
        <v>2478</v>
      </c>
      <c r="FY51" t="s">
        <v>2434</v>
      </c>
      <c r="FZ51" t="s">
        <v>2478</v>
      </c>
      <c r="GA51" t="s">
        <v>2440</v>
      </c>
      <c r="GB51" t="s">
        <v>2485</v>
      </c>
      <c r="GC51" t="s">
        <v>2478</v>
      </c>
      <c r="GD51" t="s">
        <v>2478</v>
      </c>
      <c r="GE51" t="s">
        <v>2434</v>
      </c>
      <c r="GF51" t="s">
        <v>2439</v>
      </c>
      <c r="GG51" t="s">
        <v>2478</v>
      </c>
      <c r="GH51" t="s">
        <v>2485</v>
      </c>
      <c r="GI51" t="s">
        <v>2440</v>
      </c>
      <c r="GJ51" t="s">
        <v>2478</v>
      </c>
      <c r="GK51" t="s">
        <v>2434</v>
      </c>
      <c r="GL51" t="s">
        <v>2434</v>
      </c>
      <c r="GM51" t="s">
        <v>2478</v>
      </c>
      <c r="GN51" t="s">
        <v>2434</v>
      </c>
      <c r="GO51" t="s">
        <v>2434</v>
      </c>
      <c r="GP51" t="s">
        <v>2434</v>
      </c>
      <c r="GQ51" t="s">
        <v>2434</v>
      </c>
      <c r="GR51" t="s">
        <v>2434</v>
      </c>
      <c r="GS51" t="s">
        <v>2478</v>
      </c>
      <c r="GT51" t="s">
        <v>2478</v>
      </c>
      <c r="GU51" t="s">
        <v>2478</v>
      </c>
      <c r="GV51" t="s">
        <v>2478</v>
      </c>
      <c r="GW51" t="s">
        <v>2440</v>
      </c>
      <c r="GX51" t="s">
        <v>2434</v>
      </c>
      <c r="GY51" t="s">
        <v>2440</v>
      </c>
      <c r="GZ51" t="s">
        <v>2485</v>
      </c>
    </row>
    <row r="52" spans="1:208">
      <c r="A52" t="s">
        <v>3033</v>
      </c>
      <c r="B52" t="s">
        <v>2420</v>
      </c>
      <c r="C52" t="s">
        <v>3034</v>
      </c>
      <c r="D52" t="s">
        <v>2422</v>
      </c>
      <c r="E52" t="s">
        <v>2835</v>
      </c>
      <c r="F52" t="s">
        <v>3035</v>
      </c>
      <c r="G52" t="s">
        <v>2425</v>
      </c>
      <c r="H52" t="s">
        <v>2426</v>
      </c>
      <c r="I52" t="s">
        <v>2427</v>
      </c>
      <c r="J52" t="s">
        <v>2428</v>
      </c>
      <c r="K52" t="s">
        <v>2837</v>
      </c>
      <c r="L52" t="s">
        <v>2430</v>
      </c>
      <c r="M52" t="s">
        <v>2431</v>
      </c>
      <c r="N52" t="s">
        <v>2432</v>
      </c>
      <c r="O52" t="s">
        <v>2433</v>
      </c>
      <c r="P52" t="s">
        <v>2478</v>
      </c>
      <c r="Q52" t="s">
        <v>3007</v>
      </c>
      <c r="R52" t="s">
        <v>2518</v>
      </c>
      <c r="S52" t="s">
        <v>2437</v>
      </c>
      <c r="T52" t="s">
        <v>2438</v>
      </c>
      <c r="U52" t="s">
        <v>2438</v>
      </c>
      <c r="V52" t="s">
        <v>2438</v>
      </c>
      <c r="W52" t="s">
        <v>2438</v>
      </c>
      <c r="X52" t="s">
        <v>2437</v>
      </c>
      <c r="Y52" t="s">
        <v>2438</v>
      </c>
      <c r="Z52" t="s">
        <v>2438</v>
      </c>
      <c r="AA52" t="s">
        <v>2438</v>
      </c>
      <c r="AB52" t="s">
        <v>2438</v>
      </c>
      <c r="AC52" t="s">
        <v>2437</v>
      </c>
      <c r="AD52" t="s">
        <v>2438</v>
      </c>
      <c r="AE52" t="s">
        <v>2438</v>
      </c>
      <c r="AF52" t="s">
        <v>2438</v>
      </c>
      <c r="AG52" t="s">
        <v>2438</v>
      </c>
      <c r="AH52" t="s">
        <v>2437</v>
      </c>
      <c r="AI52" t="s">
        <v>2438</v>
      </c>
      <c r="AJ52" t="s">
        <v>2438</v>
      </c>
      <c r="AK52" t="s">
        <v>2438</v>
      </c>
      <c r="AL52" t="s">
        <v>2438</v>
      </c>
      <c r="AM52" t="s">
        <v>2432</v>
      </c>
      <c r="AN52" t="s">
        <v>2434</v>
      </c>
      <c r="AO52" t="s">
        <v>2497</v>
      </c>
      <c r="AP52" t="s">
        <v>2518</v>
      </c>
      <c r="AQ52" t="s">
        <v>2437</v>
      </c>
      <c r="AR52" t="s">
        <v>2438</v>
      </c>
      <c r="AS52" t="s">
        <v>2438</v>
      </c>
      <c r="AT52" t="s">
        <v>2438</v>
      </c>
      <c r="AU52" t="s">
        <v>2432</v>
      </c>
      <c r="AV52" t="s">
        <v>2434</v>
      </c>
      <c r="AW52" t="s">
        <v>2497</v>
      </c>
      <c r="AX52" t="s">
        <v>2536</v>
      </c>
      <c r="AY52" t="s">
        <v>2432</v>
      </c>
      <c r="AZ52" t="s">
        <v>2478</v>
      </c>
      <c r="BA52" t="s">
        <v>3007</v>
      </c>
      <c r="BB52" t="s">
        <v>2518</v>
      </c>
      <c r="BC52" t="s">
        <v>2432</v>
      </c>
      <c r="BD52" t="s">
        <v>2434</v>
      </c>
      <c r="BE52" t="s">
        <v>2435</v>
      </c>
      <c r="BF52" t="s">
        <v>2536</v>
      </c>
      <c r="BG52" t="s">
        <v>2432</v>
      </c>
      <c r="BH52" t="s">
        <v>2433</v>
      </c>
      <c r="BI52" t="s">
        <v>2442</v>
      </c>
      <c r="BJ52" t="s">
        <v>2536</v>
      </c>
      <c r="BK52" t="s">
        <v>2437</v>
      </c>
      <c r="BL52" t="s">
        <v>2438</v>
      </c>
      <c r="BM52" t="s">
        <v>2438</v>
      </c>
      <c r="BN52" t="s">
        <v>2438</v>
      </c>
      <c r="BO52" t="s">
        <v>2437</v>
      </c>
      <c r="BP52" t="s">
        <v>2438</v>
      </c>
      <c r="BQ52" t="s">
        <v>2438</v>
      </c>
      <c r="BR52" t="s">
        <v>2438</v>
      </c>
      <c r="BS52" t="s">
        <v>2437</v>
      </c>
      <c r="BT52" t="s">
        <v>2438</v>
      </c>
      <c r="BU52" t="s">
        <v>2438</v>
      </c>
      <c r="BV52" t="s">
        <v>2438</v>
      </c>
      <c r="BW52" t="s">
        <v>2437</v>
      </c>
      <c r="BX52" t="s">
        <v>2438</v>
      </c>
      <c r="BY52" t="s">
        <v>2438</v>
      </c>
      <c r="BZ52" t="s">
        <v>2438</v>
      </c>
      <c r="CA52" t="s">
        <v>2437</v>
      </c>
      <c r="CB52" t="s">
        <v>2438</v>
      </c>
      <c r="CC52" t="s">
        <v>2438</v>
      </c>
      <c r="CD52" t="s">
        <v>2438</v>
      </c>
      <c r="CE52" t="s">
        <v>2440</v>
      </c>
      <c r="CF52" t="s">
        <v>2478</v>
      </c>
      <c r="CG52" t="s">
        <v>2521</v>
      </c>
      <c r="CH52" t="s">
        <v>2440</v>
      </c>
      <c r="CI52" t="s">
        <v>2440</v>
      </c>
      <c r="CJ52" t="s">
        <v>2433</v>
      </c>
      <c r="CK52" t="s">
        <v>3036</v>
      </c>
      <c r="CL52" t="s">
        <v>2444</v>
      </c>
      <c r="CM52" t="s">
        <v>2485</v>
      </c>
      <c r="CN52" t="s">
        <v>2440</v>
      </c>
      <c r="CO52" t="s">
        <v>3037</v>
      </c>
      <c r="CP52" t="s">
        <v>2439</v>
      </c>
      <c r="CQ52" t="s">
        <v>2433</v>
      </c>
      <c r="CR52" t="s">
        <v>2433</v>
      </c>
      <c r="CS52" t="s">
        <v>2462</v>
      </c>
      <c r="CT52" t="s">
        <v>2485</v>
      </c>
      <c r="CU52" t="s">
        <v>2444</v>
      </c>
      <c r="CV52" t="s">
        <v>2485</v>
      </c>
      <c r="CW52" t="s">
        <v>2440</v>
      </c>
      <c r="CX52" t="s">
        <v>2478</v>
      </c>
      <c r="CY52" t="s">
        <v>2485</v>
      </c>
      <c r="CZ52" t="s">
        <v>2478</v>
      </c>
      <c r="DA52" t="s">
        <v>2444</v>
      </c>
      <c r="DB52" t="s">
        <v>2485</v>
      </c>
      <c r="DC52" t="s">
        <v>2440</v>
      </c>
      <c r="DD52" t="s">
        <v>2478</v>
      </c>
      <c r="DE52" t="s">
        <v>2444</v>
      </c>
      <c r="DF52" t="s">
        <v>2485</v>
      </c>
      <c r="DG52" t="s">
        <v>2444</v>
      </c>
      <c r="DH52" t="s">
        <v>2444</v>
      </c>
      <c r="DI52" t="s">
        <v>2444</v>
      </c>
      <c r="DJ52" t="s">
        <v>2440</v>
      </c>
      <c r="DK52" t="s">
        <v>2478</v>
      </c>
      <c r="DL52" t="s">
        <v>2440</v>
      </c>
      <c r="DM52" t="s">
        <v>2478</v>
      </c>
      <c r="DN52" t="s">
        <v>2444</v>
      </c>
      <c r="DO52" t="s">
        <v>2478</v>
      </c>
      <c r="DP52" t="s">
        <v>2439</v>
      </c>
      <c r="DQ52" t="s">
        <v>2478</v>
      </c>
      <c r="DR52" t="s">
        <v>2478</v>
      </c>
      <c r="DS52" t="s">
        <v>2434</v>
      </c>
      <c r="DT52" t="s">
        <v>2439</v>
      </c>
      <c r="DU52" t="s">
        <v>2439</v>
      </c>
      <c r="DV52" t="s">
        <v>2444</v>
      </c>
      <c r="DW52" t="s">
        <v>2444</v>
      </c>
      <c r="DX52" t="s">
        <v>2440</v>
      </c>
      <c r="DY52" t="s">
        <v>3038</v>
      </c>
      <c r="DZ52" t="s">
        <v>2444</v>
      </c>
      <c r="EA52" t="s">
        <v>2444</v>
      </c>
      <c r="EB52" t="s">
        <v>2478</v>
      </c>
      <c r="EC52" t="s">
        <v>2521</v>
      </c>
      <c r="ED52" t="s">
        <v>2444</v>
      </c>
      <c r="EE52" t="s">
        <v>2444</v>
      </c>
      <c r="EF52" t="s">
        <v>2444</v>
      </c>
      <c r="EG52" t="s">
        <v>2484</v>
      </c>
      <c r="EH52" t="s">
        <v>2444</v>
      </c>
      <c r="EI52" t="s">
        <v>2444</v>
      </c>
      <c r="EJ52" t="s">
        <v>2444</v>
      </c>
      <c r="EK52" t="s">
        <v>2708</v>
      </c>
      <c r="EL52" t="s">
        <v>2444</v>
      </c>
      <c r="EM52" t="s">
        <v>2444</v>
      </c>
      <c r="EN52" t="s">
        <v>2444</v>
      </c>
      <c r="EO52" t="s">
        <v>2444</v>
      </c>
      <c r="EP52" t="s">
        <v>2444</v>
      </c>
      <c r="EQ52" t="s">
        <v>2444</v>
      </c>
      <c r="ER52" t="s">
        <v>2444</v>
      </c>
      <c r="ES52" t="s">
        <v>2444</v>
      </c>
      <c r="ET52" t="s">
        <v>2444</v>
      </c>
      <c r="EU52" t="s">
        <v>2444</v>
      </c>
      <c r="EV52" t="s">
        <v>2433</v>
      </c>
      <c r="EW52" t="s">
        <v>2433</v>
      </c>
      <c r="EX52" t="s">
        <v>2433</v>
      </c>
      <c r="EY52" t="s">
        <v>2433</v>
      </c>
      <c r="EZ52" t="s">
        <v>2433</v>
      </c>
      <c r="FA52" t="s">
        <v>2433</v>
      </c>
      <c r="FB52" t="s">
        <v>2433</v>
      </c>
      <c r="FC52" t="s">
        <v>2433</v>
      </c>
      <c r="FD52" t="s">
        <v>2433</v>
      </c>
      <c r="FE52" t="s">
        <v>2433</v>
      </c>
      <c r="FF52" t="s">
        <v>2433</v>
      </c>
      <c r="FG52" t="s">
        <v>2433</v>
      </c>
      <c r="FH52" t="s">
        <v>2440</v>
      </c>
      <c r="FI52" t="s">
        <v>2444</v>
      </c>
      <c r="FJ52" t="s">
        <v>2444</v>
      </c>
      <c r="FK52" t="s">
        <v>2485</v>
      </c>
      <c r="FL52" t="s">
        <v>2485</v>
      </c>
      <c r="FM52" t="s">
        <v>2433</v>
      </c>
      <c r="FN52" t="s">
        <v>2440</v>
      </c>
      <c r="FO52" t="s">
        <v>2433</v>
      </c>
      <c r="FP52" t="s">
        <v>2444</v>
      </c>
      <c r="FQ52" t="s">
        <v>2444</v>
      </c>
      <c r="FR52" t="s">
        <v>2444</v>
      </c>
      <c r="FS52" t="s">
        <v>2433</v>
      </c>
      <c r="FT52" t="s">
        <v>2433</v>
      </c>
      <c r="FU52">
        <v>7</v>
      </c>
      <c r="FV52" t="s">
        <v>2433</v>
      </c>
      <c r="FW52" t="s">
        <v>2439</v>
      </c>
      <c r="FX52" t="s">
        <v>2444</v>
      </c>
      <c r="FY52" t="s">
        <v>2434</v>
      </c>
      <c r="FZ52" t="s">
        <v>2444</v>
      </c>
      <c r="GA52" t="s">
        <v>2433</v>
      </c>
      <c r="GB52" t="s">
        <v>2433</v>
      </c>
      <c r="GC52" t="s">
        <v>2478</v>
      </c>
      <c r="GD52" t="s">
        <v>2439</v>
      </c>
      <c r="GE52" t="s">
        <v>2433</v>
      </c>
      <c r="GF52" t="s">
        <v>2444</v>
      </c>
      <c r="GG52" t="s">
        <v>2433</v>
      </c>
      <c r="GH52" t="s">
        <v>2439</v>
      </c>
      <c r="GI52" t="s">
        <v>2433</v>
      </c>
      <c r="GJ52" t="s">
        <v>2444</v>
      </c>
      <c r="GK52" t="s">
        <v>2444</v>
      </c>
      <c r="GL52" t="s">
        <v>2434</v>
      </c>
      <c r="GM52" t="s">
        <v>2434</v>
      </c>
      <c r="GN52" t="s">
        <v>2434</v>
      </c>
      <c r="GO52" t="s">
        <v>2478</v>
      </c>
      <c r="GP52" t="s">
        <v>2444</v>
      </c>
      <c r="GQ52" t="s">
        <v>2433</v>
      </c>
      <c r="GR52" t="s">
        <v>2444</v>
      </c>
      <c r="GS52" t="s">
        <v>2440</v>
      </c>
      <c r="GT52" t="s">
        <v>2444</v>
      </c>
      <c r="GU52" t="s">
        <v>2444</v>
      </c>
      <c r="GV52" t="s">
        <v>2444</v>
      </c>
      <c r="GW52" t="s">
        <v>2434</v>
      </c>
      <c r="GX52" t="s">
        <v>2478</v>
      </c>
      <c r="GY52" t="s">
        <v>2478</v>
      </c>
      <c r="GZ52" t="s">
        <v>2440</v>
      </c>
    </row>
    <row r="53" spans="1:208">
      <c r="A53" t="s">
        <v>3039</v>
      </c>
      <c r="B53" t="s">
        <v>2420</v>
      </c>
      <c r="C53" t="s">
        <v>3040</v>
      </c>
      <c r="D53" t="s">
        <v>2422</v>
      </c>
      <c r="E53" t="s">
        <v>3041</v>
      </c>
      <c r="F53" t="s">
        <v>3042</v>
      </c>
      <c r="G53" t="s">
        <v>2435</v>
      </c>
      <c r="H53" t="s">
        <v>2509</v>
      </c>
      <c r="I53" t="s">
        <v>2456</v>
      </c>
      <c r="J53" t="s">
        <v>2428</v>
      </c>
      <c r="K53" t="s">
        <v>3043</v>
      </c>
      <c r="L53" t="s">
        <v>3044</v>
      </c>
      <c r="M53" t="s">
        <v>2431</v>
      </c>
      <c r="N53" t="s">
        <v>2432</v>
      </c>
      <c r="O53" t="s">
        <v>2433</v>
      </c>
      <c r="P53" t="s">
        <v>2434</v>
      </c>
      <c r="Q53" t="s">
        <v>2441</v>
      </c>
      <c r="R53" t="s">
        <v>2534</v>
      </c>
      <c r="S53" t="s">
        <v>2437</v>
      </c>
      <c r="T53" t="s">
        <v>2438</v>
      </c>
      <c r="U53" t="s">
        <v>2438</v>
      </c>
      <c r="V53" t="s">
        <v>2438</v>
      </c>
      <c r="W53" t="s">
        <v>2438</v>
      </c>
      <c r="X53" t="s">
        <v>2437</v>
      </c>
      <c r="Y53" t="s">
        <v>2438</v>
      </c>
      <c r="Z53" t="s">
        <v>2438</v>
      </c>
      <c r="AA53" t="s">
        <v>2438</v>
      </c>
      <c r="AB53" t="s">
        <v>2438</v>
      </c>
      <c r="AC53" t="s">
        <v>2437</v>
      </c>
      <c r="AD53" t="s">
        <v>2438</v>
      </c>
      <c r="AE53" t="s">
        <v>2438</v>
      </c>
      <c r="AF53" t="s">
        <v>2438</v>
      </c>
      <c r="AG53" t="s">
        <v>2438</v>
      </c>
      <c r="AH53" t="s">
        <v>2437</v>
      </c>
      <c r="AI53" t="s">
        <v>2438</v>
      </c>
      <c r="AJ53" t="s">
        <v>2438</v>
      </c>
      <c r="AK53" t="s">
        <v>2438</v>
      </c>
      <c r="AL53" t="s">
        <v>2438</v>
      </c>
      <c r="AM53" t="s">
        <v>2432</v>
      </c>
      <c r="AN53" t="s">
        <v>2440</v>
      </c>
      <c r="AO53" t="s">
        <v>2435</v>
      </c>
      <c r="AP53" t="s">
        <v>2457</v>
      </c>
      <c r="AQ53" t="s">
        <v>2437</v>
      </c>
      <c r="AR53" t="s">
        <v>2438</v>
      </c>
      <c r="AS53" t="s">
        <v>2438</v>
      </c>
      <c r="AT53" t="s">
        <v>2438</v>
      </c>
      <c r="AU53" t="s">
        <v>2437</v>
      </c>
      <c r="AV53" t="s">
        <v>2438</v>
      </c>
      <c r="AW53" t="s">
        <v>2438</v>
      </c>
      <c r="AX53" t="s">
        <v>2438</v>
      </c>
      <c r="AY53" t="s">
        <v>2432</v>
      </c>
      <c r="AZ53" t="s">
        <v>2441</v>
      </c>
      <c r="BA53" t="s">
        <v>2441</v>
      </c>
      <c r="BB53" t="s">
        <v>2830</v>
      </c>
      <c r="BC53" t="s">
        <v>2432</v>
      </c>
      <c r="BD53" t="s">
        <v>2442</v>
      </c>
      <c r="BE53" t="s">
        <v>2435</v>
      </c>
      <c r="BF53" t="s">
        <v>2534</v>
      </c>
      <c r="BG53" t="s">
        <v>2437</v>
      </c>
      <c r="BH53" t="s">
        <v>2438</v>
      </c>
      <c r="BI53" t="s">
        <v>2438</v>
      </c>
      <c r="BJ53" t="s">
        <v>2438</v>
      </c>
      <c r="BK53" t="s">
        <v>2437</v>
      </c>
      <c r="BL53" t="s">
        <v>2438</v>
      </c>
      <c r="BM53" t="s">
        <v>2438</v>
      </c>
      <c r="BN53" t="s">
        <v>2438</v>
      </c>
      <c r="BO53" t="s">
        <v>2437</v>
      </c>
      <c r="BP53" t="s">
        <v>2438</v>
      </c>
      <c r="BQ53" t="s">
        <v>2438</v>
      </c>
      <c r="BR53" t="s">
        <v>2438</v>
      </c>
      <c r="BS53" t="s">
        <v>2437</v>
      </c>
      <c r="BT53" t="s">
        <v>2438</v>
      </c>
      <c r="BU53" t="s">
        <v>2438</v>
      </c>
      <c r="BV53" t="s">
        <v>2438</v>
      </c>
      <c r="BW53" t="s">
        <v>2437</v>
      </c>
      <c r="BX53" t="s">
        <v>2438</v>
      </c>
      <c r="BY53" t="s">
        <v>2438</v>
      </c>
      <c r="BZ53" t="s">
        <v>2438</v>
      </c>
      <c r="CA53" t="s">
        <v>2432</v>
      </c>
      <c r="CB53" t="s">
        <v>2433</v>
      </c>
      <c r="CC53" t="s">
        <v>2434</v>
      </c>
      <c r="CD53" t="s">
        <v>2443</v>
      </c>
      <c r="CE53" t="s">
        <v>2444</v>
      </c>
      <c r="CF53" t="s">
        <v>2444</v>
      </c>
      <c r="CG53" t="s">
        <v>2577</v>
      </c>
      <c r="CH53" t="s">
        <v>2444</v>
      </c>
      <c r="CI53" t="s">
        <v>2444</v>
      </c>
      <c r="CJ53" t="s">
        <v>2444</v>
      </c>
      <c r="CK53" t="s">
        <v>3045</v>
      </c>
      <c r="CL53" t="s">
        <v>2444</v>
      </c>
      <c r="CM53" t="s">
        <v>2444</v>
      </c>
      <c r="CN53" t="s">
        <v>2444</v>
      </c>
      <c r="CO53" t="s">
        <v>3046</v>
      </c>
      <c r="CP53" t="s">
        <v>2444</v>
      </c>
      <c r="CQ53" t="s">
        <v>2444</v>
      </c>
      <c r="CR53" t="s">
        <v>2444</v>
      </c>
      <c r="CS53" t="s">
        <v>3047</v>
      </c>
      <c r="CT53" t="s">
        <v>2444</v>
      </c>
      <c r="CU53" t="s">
        <v>2444</v>
      </c>
      <c r="CV53" t="s">
        <v>2444</v>
      </c>
      <c r="CW53" t="s">
        <v>2444</v>
      </c>
      <c r="CX53" t="s">
        <v>2444</v>
      </c>
      <c r="CY53" t="s">
        <v>2444</v>
      </c>
      <c r="CZ53" t="s">
        <v>2444</v>
      </c>
      <c r="DA53" t="s">
        <v>2444</v>
      </c>
      <c r="DB53" t="s">
        <v>2444</v>
      </c>
      <c r="DC53" t="s">
        <v>2444</v>
      </c>
      <c r="DD53" t="s">
        <v>2444</v>
      </c>
      <c r="DE53" t="s">
        <v>2444</v>
      </c>
      <c r="DF53" t="s">
        <v>2444</v>
      </c>
      <c r="DG53" t="s">
        <v>2444</v>
      </c>
      <c r="DH53" t="s">
        <v>2444</v>
      </c>
      <c r="DI53" t="s">
        <v>2444</v>
      </c>
      <c r="DJ53" t="s">
        <v>2444</v>
      </c>
      <c r="DK53" t="s">
        <v>2444</v>
      </c>
      <c r="DL53" t="s">
        <v>2444</v>
      </c>
      <c r="DM53" t="s">
        <v>2444</v>
      </c>
      <c r="DN53" t="s">
        <v>2444</v>
      </c>
      <c r="DO53" t="s">
        <v>2444</v>
      </c>
      <c r="DP53" t="s">
        <v>2444</v>
      </c>
      <c r="DQ53" t="s">
        <v>2444</v>
      </c>
      <c r="DR53" t="s">
        <v>2444</v>
      </c>
      <c r="DS53" t="s">
        <v>2444</v>
      </c>
      <c r="DT53" t="s">
        <v>2444</v>
      </c>
      <c r="DU53" t="s">
        <v>2444</v>
      </c>
      <c r="DV53" t="s">
        <v>2444</v>
      </c>
      <c r="DW53" t="s">
        <v>2444</v>
      </c>
      <c r="DX53" t="s">
        <v>2444</v>
      </c>
      <c r="DY53" t="s">
        <v>2577</v>
      </c>
      <c r="DZ53" t="s">
        <v>2444</v>
      </c>
      <c r="EA53" t="s">
        <v>2444</v>
      </c>
      <c r="EB53" t="s">
        <v>2444</v>
      </c>
      <c r="EC53" t="s">
        <v>2484</v>
      </c>
      <c r="ED53" t="s">
        <v>2444</v>
      </c>
      <c r="EE53" t="s">
        <v>2444</v>
      </c>
      <c r="EF53" t="s">
        <v>2444</v>
      </c>
      <c r="EG53" t="s">
        <v>3048</v>
      </c>
      <c r="EH53" t="s">
        <v>2444</v>
      </c>
      <c r="EI53" t="s">
        <v>2444</v>
      </c>
      <c r="EJ53" t="s">
        <v>2440</v>
      </c>
      <c r="EK53" t="s">
        <v>3049</v>
      </c>
      <c r="EL53" t="s">
        <v>2440</v>
      </c>
      <c r="EM53" t="s">
        <v>2440</v>
      </c>
      <c r="EN53" t="s">
        <v>2440</v>
      </c>
      <c r="EO53" t="s">
        <v>2440</v>
      </c>
      <c r="EP53" t="s">
        <v>2485</v>
      </c>
      <c r="EQ53" t="s">
        <v>2485</v>
      </c>
      <c r="ER53" t="s">
        <v>2440</v>
      </c>
      <c r="ES53" t="s">
        <v>2440</v>
      </c>
      <c r="ET53" t="s">
        <v>2440</v>
      </c>
      <c r="EU53" t="s">
        <v>2440</v>
      </c>
      <c r="EV53" t="s">
        <v>2478</v>
      </c>
      <c r="EW53" t="s">
        <v>2440</v>
      </c>
      <c r="EX53" t="s">
        <v>2478</v>
      </c>
      <c r="EY53" t="s">
        <v>2440</v>
      </c>
      <c r="EZ53" t="s">
        <v>2440</v>
      </c>
      <c r="FA53" t="s">
        <v>2440</v>
      </c>
      <c r="FB53" t="s">
        <v>2440</v>
      </c>
      <c r="FC53" t="s">
        <v>2440</v>
      </c>
      <c r="FD53" t="s">
        <v>2440</v>
      </c>
      <c r="FE53" t="s">
        <v>2440</v>
      </c>
      <c r="FF53" t="s">
        <v>2440</v>
      </c>
      <c r="FG53" t="s">
        <v>2440</v>
      </c>
      <c r="FH53" t="s">
        <v>2440</v>
      </c>
      <c r="FI53" t="s">
        <v>2440</v>
      </c>
      <c r="FJ53" t="s">
        <v>2440</v>
      </c>
      <c r="FK53" t="s">
        <v>2440</v>
      </c>
      <c r="FL53" t="s">
        <v>2440</v>
      </c>
      <c r="FM53" t="s">
        <v>2440</v>
      </c>
      <c r="FN53" t="s">
        <v>2440</v>
      </c>
      <c r="FO53" t="s">
        <v>2440</v>
      </c>
      <c r="FP53" t="s">
        <v>2440</v>
      </c>
      <c r="FQ53" t="s">
        <v>2440</v>
      </c>
      <c r="FR53" t="s">
        <v>2440</v>
      </c>
      <c r="FS53" t="s">
        <v>2440</v>
      </c>
      <c r="FT53" t="s">
        <v>2440</v>
      </c>
      <c r="FU53">
        <v>1</v>
      </c>
      <c r="FV53" t="s">
        <v>2444</v>
      </c>
      <c r="FW53" t="s">
        <v>2444</v>
      </c>
      <c r="FX53" t="s">
        <v>2444</v>
      </c>
      <c r="FY53" t="s">
        <v>2440</v>
      </c>
      <c r="FZ53" t="s">
        <v>2444</v>
      </c>
      <c r="GA53" t="s">
        <v>2444</v>
      </c>
      <c r="GB53" t="s">
        <v>2444</v>
      </c>
      <c r="GC53" t="s">
        <v>2485</v>
      </c>
      <c r="GD53" t="s">
        <v>2444</v>
      </c>
      <c r="GE53" t="s">
        <v>2485</v>
      </c>
      <c r="GF53" t="s">
        <v>2485</v>
      </c>
      <c r="GG53" t="s">
        <v>2434</v>
      </c>
      <c r="GH53" t="s">
        <v>2485</v>
      </c>
      <c r="GI53" t="s">
        <v>2485</v>
      </c>
      <c r="GJ53" t="s">
        <v>2485</v>
      </c>
      <c r="GK53" t="s">
        <v>2444</v>
      </c>
      <c r="GL53" t="s">
        <v>2444</v>
      </c>
      <c r="GM53" t="s">
        <v>2444</v>
      </c>
      <c r="GN53" t="s">
        <v>2444</v>
      </c>
      <c r="GO53" t="s">
        <v>2444</v>
      </c>
      <c r="GP53" t="s">
        <v>2444</v>
      </c>
      <c r="GQ53" t="s">
        <v>2444</v>
      </c>
      <c r="GR53" t="s">
        <v>2444</v>
      </c>
      <c r="GS53" t="s">
        <v>2444</v>
      </c>
      <c r="GT53" t="s">
        <v>2444</v>
      </c>
      <c r="GU53" t="s">
        <v>2444</v>
      </c>
      <c r="GV53" t="s">
        <v>2444</v>
      </c>
      <c r="GW53" t="s">
        <v>2444</v>
      </c>
      <c r="GX53" t="s">
        <v>2444</v>
      </c>
      <c r="GY53" t="s">
        <v>2444</v>
      </c>
      <c r="GZ53" t="s">
        <v>2444</v>
      </c>
    </row>
    <row r="54" spans="1:208">
      <c r="A54" t="s">
        <v>3050</v>
      </c>
      <c r="B54" t="s">
        <v>2420</v>
      </c>
      <c r="C54" t="s">
        <v>3051</v>
      </c>
      <c r="D54" t="s">
        <v>2422</v>
      </c>
      <c r="E54" t="s">
        <v>3052</v>
      </c>
      <c r="F54" t="s">
        <v>3053</v>
      </c>
      <c r="G54" t="s">
        <v>2881</v>
      </c>
      <c r="H54" t="s">
        <v>2426</v>
      </c>
      <c r="I54" t="s">
        <v>2456</v>
      </c>
      <c r="J54" t="s">
        <v>2428</v>
      </c>
      <c r="K54" t="s">
        <v>2429</v>
      </c>
      <c r="L54" t="s">
        <v>2430</v>
      </c>
      <c r="M54" t="s">
        <v>2430</v>
      </c>
      <c r="N54" t="s">
        <v>2432</v>
      </c>
      <c r="O54" t="s">
        <v>2433</v>
      </c>
      <c r="P54" t="s">
        <v>2838</v>
      </c>
      <c r="Q54" t="s">
        <v>2434</v>
      </c>
      <c r="R54" t="s">
        <v>2480</v>
      </c>
      <c r="S54" t="s">
        <v>2437</v>
      </c>
      <c r="T54" t="s">
        <v>2438</v>
      </c>
      <c r="U54" t="s">
        <v>2438</v>
      </c>
      <c r="V54" t="s">
        <v>2438</v>
      </c>
      <c r="W54" t="s">
        <v>2438</v>
      </c>
      <c r="X54" t="s">
        <v>2437</v>
      </c>
      <c r="Y54" t="s">
        <v>2438</v>
      </c>
      <c r="Z54" t="s">
        <v>2438</v>
      </c>
      <c r="AA54" t="s">
        <v>2438</v>
      </c>
      <c r="AB54" t="s">
        <v>2438</v>
      </c>
      <c r="AC54" t="s">
        <v>2437</v>
      </c>
      <c r="AD54" t="s">
        <v>2438</v>
      </c>
      <c r="AE54" t="s">
        <v>2438</v>
      </c>
      <c r="AF54" t="s">
        <v>2438</v>
      </c>
      <c r="AG54" t="s">
        <v>2438</v>
      </c>
      <c r="AH54" t="s">
        <v>2437</v>
      </c>
      <c r="AI54" t="s">
        <v>2438</v>
      </c>
      <c r="AJ54" t="s">
        <v>2438</v>
      </c>
      <c r="AK54" t="s">
        <v>2438</v>
      </c>
      <c r="AL54" t="s">
        <v>2438</v>
      </c>
      <c r="AM54" t="s">
        <v>2432</v>
      </c>
      <c r="AN54" t="s">
        <v>2439</v>
      </c>
      <c r="AO54" t="s">
        <v>2439</v>
      </c>
      <c r="AP54" t="s">
        <v>2480</v>
      </c>
      <c r="AQ54" t="s">
        <v>2437</v>
      </c>
      <c r="AR54" t="s">
        <v>2438</v>
      </c>
      <c r="AS54" t="s">
        <v>2438</v>
      </c>
      <c r="AT54" t="s">
        <v>2438</v>
      </c>
      <c r="AU54" t="s">
        <v>2432</v>
      </c>
      <c r="AV54" t="s">
        <v>2433</v>
      </c>
      <c r="AW54" t="s">
        <v>3015</v>
      </c>
      <c r="AX54" t="s">
        <v>2480</v>
      </c>
      <c r="AY54" t="s">
        <v>2432</v>
      </c>
      <c r="AZ54" t="s">
        <v>2838</v>
      </c>
      <c r="BA54" t="s">
        <v>2434</v>
      </c>
      <c r="BB54" t="s">
        <v>2480</v>
      </c>
      <c r="BC54" t="s">
        <v>2432</v>
      </c>
      <c r="BD54" t="s">
        <v>2439</v>
      </c>
      <c r="BE54" t="s">
        <v>3054</v>
      </c>
      <c r="BF54" t="s">
        <v>2480</v>
      </c>
      <c r="BG54" t="s">
        <v>2437</v>
      </c>
      <c r="BH54" t="s">
        <v>2438</v>
      </c>
      <c r="BI54" t="s">
        <v>2438</v>
      </c>
      <c r="BJ54" t="s">
        <v>2438</v>
      </c>
      <c r="BK54" t="s">
        <v>2437</v>
      </c>
      <c r="BL54" t="s">
        <v>2438</v>
      </c>
      <c r="BM54" t="s">
        <v>2438</v>
      </c>
      <c r="BN54" t="s">
        <v>2438</v>
      </c>
      <c r="BO54" t="s">
        <v>2437</v>
      </c>
      <c r="BP54" t="s">
        <v>2438</v>
      </c>
      <c r="BQ54" t="s">
        <v>2438</v>
      </c>
      <c r="BR54" t="s">
        <v>2438</v>
      </c>
      <c r="BS54" t="s">
        <v>2437</v>
      </c>
      <c r="BT54" t="s">
        <v>2438</v>
      </c>
      <c r="BU54" t="s">
        <v>2438</v>
      </c>
      <c r="BV54" t="s">
        <v>2438</v>
      </c>
      <c r="BW54" t="s">
        <v>2437</v>
      </c>
      <c r="BX54" t="s">
        <v>2438</v>
      </c>
      <c r="BY54" t="s">
        <v>2438</v>
      </c>
      <c r="BZ54" t="s">
        <v>2438</v>
      </c>
      <c r="CA54" t="s">
        <v>2437</v>
      </c>
      <c r="CB54" t="s">
        <v>2438</v>
      </c>
      <c r="CC54" t="s">
        <v>2438</v>
      </c>
      <c r="CD54" t="s">
        <v>2438</v>
      </c>
      <c r="CE54" t="s">
        <v>2444</v>
      </c>
      <c r="CF54" t="s">
        <v>2444</v>
      </c>
      <c r="CG54" t="s">
        <v>2429</v>
      </c>
      <c r="CH54" t="s">
        <v>2444</v>
      </c>
      <c r="CI54" t="s">
        <v>2444</v>
      </c>
      <c r="CJ54" t="s">
        <v>2444</v>
      </c>
      <c r="CK54" t="s">
        <v>3055</v>
      </c>
      <c r="CL54" t="s">
        <v>2444</v>
      </c>
      <c r="CM54" t="s">
        <v>2444</v>
      </c>
      <c r="CN54" t="s">
        <v>2444</v>
      </c>
      <c r="CO54" t="s">
        <v>3056</v>
      </c>
      <c r="CP54" t="s">
        <v>2433</v>
      </c>
      <c r="CQ54" t="s">
        <v>2433</v>
      </c>
      <c r="CR54" t="s">
        <v>2433</v>
      </c>
      <c r="CS54" t="s">
        <v>2429</v>
      </c>
      <c r="CT54" t="s">
        <v>2444</v>
      </c>
      <c r="CU54" t="s">
        <v>2444</v>
      </c>
      <c r="CV54" t="s">
        <v>2444</v>
      </c>
      <c r="CW54" t="s">
        <v>2444</v>
      </c>
      <c r="CX54" t="s">
        <v>2444</v>
      </c>
      <c r="CY54" t="s">
        <v>2444</v>
      </c>
      <c r="CZ54" t="s">
        <v>2444</v>
      </c>
      <c r="DA54" t="s">
        <v>2444</v>
      </c>
      <c r="DB54" t="s">
        <v>2444</v>
      </c>
      <c r="DC54" t="s">
        <v>2444</v>
      </c>
      <c r="DD54" t="s">
        <v>2444</v>
      </c>
      <c r="DE54" t="s">
        <v>2444</v>
      </c>
      <c r="DF54" t="s">
        <v>2444</v>
      </c>
      <c r="DG54" t="s">
        <v>2444</v>
      </c>
      <c r="DH54" t="s">
        <v>2444</v>
      </c>
      <c r="DI54" t="s">
        <v>2444</v>
      </c>
      <c r="DJ54" t="s">
        <v>2444</v>
      </c>
      <c r="DK54" t="s">
        <v>2444</v>
      </c>
      <c r="DL54" t="s">
        <v>2444</v>
      </c>
      <c r="DM54" t="s">
        <v>2444</v>
      </c>
      <c r="DN54" t="s">
        <v>2444</v>
      </c>
      <c r="DO54" t="s">
        <v>2434</v>
      </c>
      <c r="DP54" t="s">
        <v>2433</v>
      </c>
      <c r="DQ54" t="s">
        <v>2433</v>
      </c>
      <c r="DR54" t="s">
        <v>2433</v>
      </c>
      <c r="DS54" t="s">
        <v>2433</v>
      </c>
      <c r="DT54" t="s">
        <v>2433</v>
      </c>
      <c r="DU54" t="s">
        <v>2433</v>
      </c>
      <c r="DV54" t="s">
        <v>2444</v>
      </c>
      <c r="DW54" t="s">
        <v>2444</v>
      </c>
      <c r="DX54" t="s">
        <v>2478</v>
      </c>
      <c r="DY54" t="s">
        <v>2429</v>
      </c>
      <c r="DZ54" t="s">
        <v>2444</v>
      </c>
      <c r="EA54" t="s">
        <v>2444</v>
      </c>
      <c r="EB54" t="s">
        <v>2444</v>
      </c>
      <c r="EC54" t="s">
        <v>3057</v>
      </c>
      <c r="ED54" t="s">
        <v>2444</v>
      </c>
      <c r="EE54" t="s">
        <v>2444</v>
      </c>
      <c r="EF54" t="s">
        <v>2444</v>
      </c>
      <c r="EG54" t="s">
        <v>3058</v>
      </c>
      <c r="EH54" t="s">
        <v>2444</v>
      </c>
      <c r="EI54" t="s">
        <v>2444</v>
      </c>
      <c r="EJ54" t="s">
        <v>2444</v>
      </c>
      <c r="EK54" t="s">
        <v>2429</v>
      </c>
      <c r="EL54" t="s">
        <v>2444</v>
      </c>
      <c r="EM54" t="s">
        <v>2444</v>
      </c>
      <c r="EN54" t="s">
        <v>2444</v>
      </c>
      <c r="EO54" t="s">
        <v>2444</v>
      </c>
      <c r="EP54" t="s">
        <v>2444</v>
      </c>
      <c r="EQ54" t="s">
        <v>2444</v>
      </c>
      <c r="ER54" t="s">
        <v>2444</v>
      </c>
      <c r="ES54" t="s">
        <v>2444</v>
      </c>
      <c r="ET54" t="s">
        <v>2444</v>
      </c>
      <c r="EU54" t="s">
        <v>2444</v>
      </c>
      <c r="EV54" t="s">
        <v>2433</v>
      </c>
      <c r="EW54" t="s">
        <v>2444</v>
      </c>
      <c r="EX54" t="s">
        <v>2444</v>
      </c>
      <c r="EY54" t="s">
        <v>2444</v>
      </c>
      <c r="EZ54" t="s">
        <v>2444</v>
      </c>
      <c r="FA54" t="s">
        <v>2444</v>
      </c>
      <c r="FB54" t="s">
        <v>2444</v>
      </c>
      <c r="FC54" t="s">
        <v>2444</v>
      </c>
      <c r="FD54" t="s">
        <v>2444</v>
      </c>
      <c r="FE54" t="s">
        <v>2444</v>
      </c>
      <c r="FF54" t="s">
        <v>2444</v>
      </c>
      <c r="FG54" t="s">
        <v>2444</v>
      </c>
      <c r="FH54" t="s">
        <v>2444</v>
      </c>
      <c r="FI54" t="s">
        <v>2444</v>
      </c>
      <c r="FJ54" t="s">
        <v>2444</v>
      </c>
      <c r="FK54" t="s">
        <v>2444</v>
      </c>
      <c r="FL54" t="s">
        <v>2444</v>
      </c>
      <c r="FM54" t="s">
        <v>2444</v>
      </c>
      <c r="FN54" t="s">
        <v>2444</v>
      </c>
      <c r="FO54" t="s">
        <v>2444</v>
      </c>
      <c r="FP54" t="s">
        <v>2444</v>
      </c>
      <c r="FQ54" t="s">
        <v>2444</v>
      </c>
      <c r="FR54" t="s">
        <v>2444</v>
      </c>
      <c r="FS54" t="s">
        <v>2444</v>
      </c>
      <c r="FT54" t="s">
        <v>2444</v>
      </c>
      <c r="FU54">
        <v>1</v>
      </c>
      <c r="FV54" t="s">
        <v>2444</v>
      </c>
      <c r="FW54" t="s">
        <v>2444</v>
      </c>
      <c r="FX54" t="s">
        <v>2444</v>
      </c>
      <c r="FY54" t="s">
        <v>2444</v>
      </c>
      <c r="FZ54" t="s">
        <v>2444</v>
      </c>
      <c r="GA54" t="s">
        <v>2444</v>
      </c>
      <c r="GB54" t="s">
        <v>2444</v>
      </c>
      <c r="GC54" t="s">
        <v>2444</v>
      </c>
      <c r="GD54" t="s">
        <v>2444</v>
      </c>
      <c r="GE54" t="s">
        <v>2444</v>
      </c>
      <c r="GF54" t="s">
        <v>2444</v>
      </c>
      <c r="GG54" t="s">
        <v>2444</v>
      </c>
      <c r="GH54" t="s">
        <v>2444</v>
      </c>
      <c r="GI54" t="s">
        <v>2444</v>
      </c>
      <c r="GJ54" t="s">
        <v>2444</v>
      </c>
      <c r="GK54" t="s">
        <v>2444</v>
      </c>
      <c r="GL54" t="s">
        <v>2444</v>
      </c>
      <c r="GM54" t="s">
        <v>2444</v>
      </c>
      <c r="GN54" t="s">
        <v>2444</v>
      </c>
      <c r="GO54" t="s">
        <v>2444</v>
      </c>
      <c r="GP54" t="s">
        <v>2444</v>
      </c>
      <c r="GQ54" t="s">
        <v>2444</v>
      </c>
      <c r="GR54" t="s">
        <v>2444</v>
      </c>
      <c r="GS54" t="s">
        <v>2444</v>
      </c>
      <c r="GT54" t="s">
        <v>2444</v>
      </c>
      <c r="GU54" t="s">
        <v>2444</v>
      </c>
      <c r="GV54" t="s">
        <v>2444</v>
      </c>
      <c r="GW54" t="s">
        <v>2444</v>
      </c>
      <c r="GX54" t="s">
        <v>2444</v>
      </c>
      <c r="GY54" t="s">
        <v>2444</v>
      </c>
      <c r="GZ54" t="s">
        <v>2444</v>
      </c>
    </row>
    <row r="55" spans="1:208">
      <c r="A55" t="s">
        <v>3059</v>
      </c>
      <c r="B55" t="s">
        <v>2420</v>
      </c>
      <c r="C55" t="s">
        <v>3060</v>
      </c>
      <c r="D55" t="s">
        <v>2505</v>
      </c>
      <c r="E55" t="s">
        <v>3061</v>
      </c>
      <c r="F55" t="s">
        <v>3062</v>
      </c>
      <c r="G55" t="s">
        <v>2724</v>
      </c>
      <c r="H55" t="s">
        <v>2509</v>
      </c>
      <c r="I55" t="s">
        <v>2456</v>
      </c>
      <c r="J55" t="s">
        <v>2471</v>
      </c>
      <c r="K55" t="s">
        <v>3063</v>
      </c>
      <c r="L55" t="s">
        <v>3064</v>
      </c>
      <c r="M55" t="s">
        <v>2952</v>
      </c>
      <c r="N55" t="s">
        <v>2432</v>
      </c>
      <c r="O55" t="s">
        <v>2433</v>
      </c>
      <c r="P55" t="s">
        <v>2440</v>
      </c>
      <c r="Q55" t="s">
        <v>2440</v>
      </c>
      <c r="R55" t="s">
        <v>2476</v>
      </c>
      <c r="S55" t="s">
        <v>2432</v>
      </c>
      <c r="T55" t="s">
        <v>2433</v>
      </c>
      <c r="U55" t="s">
        <v>2440</v>
      </c>
      <c r="V55" t="s">
        <v>2440</v>
      </c>
      <c r="W55" t="s">
        <v>2459</v>
      </c>
      <c r="X55" t="s">
        <v>2437</v>
      </c>
      <c r="Y55" t="s">
        <v>2438</v>
      </c>
      <c r="Z55" t="s">
        <v>2438</v>
      </c>
      <c r="AA55" t="s">
        <v>2438</v>
      </c>
      <c r="AB55" t="s">
        <v>2438</v>
      </c>
      <c r="AC55" t="s">
        <v>2437</v>
      </c>
      <c r="AD55" t="s">
        <v>2438</v>
      </c>
      <c r="AE55" t="s">
        <v>2438</v>
      </c>
      <c r="AF55" t="s">
        <v>2438</v>
      </c>
      <c r="AG55" t="s">
        <v>2438</v>
      </c>
      <c r="AH55" t="s">
        <v>2437</v>
      </c>
      <c r="AI55" t="s">
        <v>2438</v>
      </c>
      <c r="AJ55" t="s">
        <v>2438</v>
      </c>
      <c r="AK55" t="s">
        <v>2438</v>
      </c>
      <c r="AL55" t="s">
        <v>2438</v>
      </c>
      <c r="AM55" t="s">
        <v>2432</v>
      </c>
      <c r="AN55" t="s">
        <v>2434</v>
      </c>
      <c r="AO55" t="s">
        <v>2440</v>
      </c>
      <c r="AP55" t="s">
        <v>2459</v>
      </c>
      <c r="AQ55" t="s">
        <v>2437</v>
      </c>
      <c r="AR55" t="s">
        <v>2438</v>
      </c>
      <c r="AS55" t="s">
        <v>2438</v>
      </c>
      <c r="AT55" t="s">
        <v>2438</v>
      </c>
      <c r="AU55" t="s">
        <v>2437</v>
      </c>
      <c r="AV55" t="s">
        <v>2438</v>
      </c>
      <c r="AW55" t="s">
        <v>2438</v>
      </c>
      <c r="AX55" t="s">
        <v>2438</v>
      </c>
      <c r="AY55" t="s">
        <v>2432</v>
      </c>
      <c r="AZ55" t="s">
        <v>2440</v>
      </c>
      <c r="BA55" t="s">
        <v>2469</v>
      </c>
      <c r="BB55" t="s">
        <v>2476</v>
      </c>
      <c r="BC55" t="s">
        <v>2437</v>
      </c>
      <c r="BD55" t="s">
        <v>2438</v>
      </c>
      <c r="BE55" t="s">
        <v>2438</v>
      </c>
      <c r="BF55" t="s">
        <v>2438</v>
      </c>
      <c r="BG55" t="s">
        <v>2437</v>
      </c>
      <c r="BH55" t="s">
        <v>2438</v>
      </c>
      <c r="BI55" t="s">
        <v>2438</v>
      </c>
      <c r="BJ55" t="s">
        <v>2438</v>
      </c>
      <c r="BK55" t="s">
        <v>2437</v>
      </c>
      <c r="BL55" t="s">
        <v>2438</v>
      </c>
      <c r="BM55" t="s">
        <v>2438</v>
      </c>
      <c r="BN55" t="s">
        <v>2438</v>
      </c>
      <c r="BO55" t="s">
        <v>2437</v>
      </c>
      <c r="BP55" t="s">
        <v>2438</v>
      </c>
      <c r="BQ55" t="s">
        <v>2438</v>
      </c>
      <c r="BR55" t="s">
        <v>2438</v>
      </c>
      <c r="BS55" t="s">
        <v>2437</v>
      </c>
      <c r="BT55" t="s">
        <v>2438</v>
      </c>
      <c r="BU55" t="s">
        <v>2438</v>
      </c>
      <c r="BV55" t="s">
        <v>2438</v>
      </c>
      <c r="BW55" t="s">
        <v>2437</v>
      </c>
      <c r="BX55" t="s">
        <v>2438</v>
      </c>
      <c r="BY55" t="s">
        <v>2438</v>
      </c>
      <c r="BZ55" t="s">
        <v>2438</v>
      </c>
      <c r="CA55" t="s">
        <v>2437</v>
      </c>
      <c r="CB55" t="s">
        <v>2438</v>
      </c>
      <c r="CC55" t="s">
        <v>2438</v>
      </c>
      <c r="CD55" t="s">
        <v>2438</v>
      </c>
      <c r="CE55" t="s">
        <v>2444</v>
      </c>
      <c r="CF55" t="s">
        <v>2444</v>
      </c>
      <c r="CG55" t="s">
        <v>3065</v>
      </c>
      <c r="CH55" t="s">
        <v>2444</v>
      </c>
      <c r="CI55" t="s">
        <v>2444</v>
      </c>
      <c r="CJ55" t="s">
        <v>2444</v>
      </c>
      <c r="CK55" t="s">
        <v>3066</v>
      </c>
      <c r="CL55" t="s">
        <v>2444</v>
      </c>
      <c r="CM55" t="s">
        <v>2444</v>
      </c>
      <c r="CN55" t="s">
        <v>2444</v>
      </c>
      <c r="CO55" t="s">
        <v>3067</v>
      </c>
      <c r="CP55" t="s">
        <v>2444</v>
      </c>
      <c r="CQ55" t="s">
        <v>2444</v>
      </c>
      <c r="CR55" t="s">
        <v>2444</v>
      </c>
      <c r="CS55" t="s">
        <v>3068</v>
      </c>
      <c r="CT55" t="s">
        <v>2444</v>
      </c>
      <c r="CU55" t="s">
        <v>2444</v>
      </c>
      <c r="CV55" t="s">
        <v>2444</v>
      </c>
      <c r="CW55" t="s">
        <v>2444</v>
      </c>
      <c r="CX55" t="s">
        <v>2444</v>
      </c>
      <c r="CY55" t="s">
        <v>2433</v>
      </c>
      <c r="CZ55" t="s">
        <v>2444</v>
      </c>
      <c r="DA55" t="s">
        <v>2444</v>
      </c>
      <c r="DB55" t="s">
        <v>2444</v>
      </c>
      <c r="DC55" t="s">
        <v>2444</v>
      </c>
      <c r="DD55" t="s">
        <v>2444</v>
      </c>
      <c r="DE55" t="s">
        <v>2444</v>
      </c>
      <c r="DF55" t="s">
        <v>2444</v>
      </c>
      <c r="DG55" t="s">
        <v>2444</v>
      </c>
      <c r="DH55" t="s">
        <v>2444</v>
      </c>
      <c r="DI55" t="s">
        <v>2444</v>
      </c>
      <c r="DJ55" t="s">
        <v>2444</v>
      </c>
      <c r="DK55" t="s">
        <v>2444</v>
      </c>
      <c r="DL55" t="s">
        <v>2444</v>
      </c>
      <c r="DM55" t="s">
        <v>2444</v>
      </c>
      <c r="DN55" t="s">
        <v>2444</v>
      </c>
      <c r="DO55" t="s">
        <v>2444</v>
      </c>
      <c r="DP55" t="s">
        <v>2444</v>
      </c>
      <c r="DQ55" t="s">
        <v>2444</v>
      </c>
      <c r="DR55" t="s">
        <v>2444</v>
      </c>
      <c r="DS55" t="s">
        <v>2444</v>
      </c>
      <c r="DT55" t="s">
        <v>2444</v>
      </c>
      <c r="DU55" t="s">
        <v>2444</v>
      </c>
      <c r="DV55" t="s">
        <v>2444</v>
      </c>
      <c r="DW55" t="s">
        <v>2444</v>
      </c>
      <c r="DX55" t="s">
        <v>2444</v>
      </c>
      <c r="DY55" t="s">
        <v>3066</v>
      </c>
      <c r="DZ55" t="s">
        <v>2444</v>
      </c>
      <c r="EA55" t="s">
        <v>2444</v>
      </c>
      <c r="EB55" t="s">
        <v>2444</v>
      </c>
      <c r="EC55" t="s">
        <v>3066</v>
      </c>
      <c r="ED55" t="s">
        <v>2444</v>
      </c>
      <c r="EE55" t="s">
        <v>2444</v>
      </c>
      <c r="EF55" t="s">
        <v>2444</v>
      </c>
      <c r="EG55" t="s">
        <v>3067</v>
      </c>
      <c r="EH55" t="s">
        <v>2444</v>
      </c>
      <c r="EI55" t="s">
        <v>2444</v>
      </c>
      <c r="EJ55" t="s">
        <v>2444</v>
      </c>
      <c r="EK55" t="s">
        <v>3069</v>
      </c>
      <c r="EL55" t="s">
        <v>2444</v>
      </c>
      <c r="EM55" t="s">
        <v>2444</v>
      </c>
      <c r="EN55" t="s">
        <v>2444</v>
      </c>
      <c r="EO55" t="s">
        <v>2444</v>
      </c>
      <c r="EP55" t="s">
        <v>2444</v>
      </c>
      <c r="EQ55" t="s">
        <v>2444</v>
      </c>
      <c r="ER55" t="s">
        <v>2444</v>
      </c>
      <c r="ES55" t="s">
        <v>2444</v>
      </c>
      <c r="ET55" t="s">
        <v>2444</v>
      </c>
      <c r="EU55" t="s">
        <v>2444</v>
      </c>
      <c r="EV55" t="s">
        <v>2444</v>
      </c>
      <c r="EW55" t="s">
        <v>2444</v>
      </c>
      <c r="EX55" t="s">
        <v>2444</v>
      </c>
      <c r="EY55" t="s">
        <v>2444</v>
      </c>
      <c r="EZ55" t="s">
        <v>2444</v>
      </c>
      <c r="FA55" t="s">
        <v>2444</v>
      </c>
      <c r="FB55" t="s">
        <v>2444</v>
      </c>
      <c r="FC55" t="s">
        <v>2444</v>
      </c>
      <c r="FD55" t="s">
        <v>2444</v>
      </c>
      <c r="FE55" t="s">
        <v>2444</v>
      </c>
      <c r="FF55" t="s">
        <v>2444</v>
      </c>
      <c r="FG55" t="s">
        <v>2444</v>
      </c>
      <c r="FH55" t="s">
        <v>2444</v>
      </c>
      <c r="FI55" t="s">
        <v>2444</v>
      </c>
      <c r="FJ55" t="s">
        <v>2444</v>
      </c>
      <c r="FK55" t="s">
        <v>2444</v>
      </c>
      <c r="FL55" t="s">
        <v>2444</v>
      </c>
      <c r="FM55" t="s">
        <v>2444</v>
      </c>
      <c r="FN55" t="s">
        <v>2444</v>
      </c>
      <c r="FO55" t="s">
        <v>2444</v>
      </c>
      <c r="FP55" t="s">
        <v>2444</v>
      </c>
      <c r="FQ55" t="s">
        <v>2444</v>
      </c>
      <c r="FR55" t="s">
        <v>2444</v>
      </c>
      <c r="FS55" t="s">
        <v>2444</v>
      </c>
      <c r="FT55" t="s">
        <v>2444</v>
      </c>
      <c r="FU55">
        <v>1</v>
      </c>
      <c r="FV55" t="s">
        <v>2444</v>
      </c>
      <c r="FW55" t="s">
        <v>2444</v>
      </c>
      <c r="FX55" t="s">
        <v>2444</v>
      </c>
      <c r="FY55" t="s">
        <v>2444</v>
      </c>
      <c r="FZ55" t="s">
        <v>2444</v>
      </c>
      <c r="GA55" t="s">
        <v>2444</v>
      </c>
      <c r="GB55" t="s">
        <v>2444</v>
      </c>
      <c r="GC55" t="s">
        <v>2444</v>
      </c>
      <c r="GD55" t="s">
        <v>2444</v>
      </c>
      <c r="GE55" t="s">
        <v>2444</v>
      </c>
      <c r="GF55" t="s">
        <v>2444</v>
      </c>
      <c r="GG55" t="s">
        <v>2444</v>
      </c>
      <c r="GH55" t="s">
        <v>2444</v>
      </c>
      <c r="GI55" t="s">
        <v>2444</v>
      </c>
      <c r="GJ55" t="s">
        <v>2444</v>
      </c>
      <c r="GK55" t="s">
        <v>2444</v>
      </c>
      <c r="GL55" t="s">
        <v>2444</v>
      </c>
      <c r="GM55" t="s">
        <v>2444</v>
      </c>
      <c r="GN55" t="s">
        <v>2444</v>
      </c>
      <c r="GO55" t="s">
        <v>2444</v>
      </c>
      <c r="GP55" t="s">
        <v>2444</v>
      </c>
      <c r="GQ55" t="s">
        <v>2444</v>
      </c>
      <c r="GR55" t="s">
        <v>2444</v>
      </c>
      <c r="GS55" t="s">
        <v>2444</v>
      </c>
      <c r="GT55" t="s">
        <v>2444</v>
      </c>
      <c r="GU55" t="s">
        <v>2444</v>
      </c>
      <c r="GV55" t="s">
        <v>2444</v>
      </c>
      <c r="GW55" t="s">
        <v>2444</v>
      </c>
      <c r="GX55" t="s">
        <v>2444</v>
      </c>
      <c r="GY55" t="s">
        <v>2444</v>
      </c>
      <c r="GZ55" t="s">
        <v>2444</v>
      </c>
    </row>
    <row r="56" spans="1:208">
      <c r="A56" t="s">
        <v>3070</v>
      </c>
      <c r="B56" t="s">
        <v>2420</v>
      </c>
      <c r="C56" t="s">
        <v>3071</v>
      </c>
      <c r="D56" t="s">
        <v>2505</v>
      </c>
      <c r="E56" t="s">
        <v>3072</v>
      </c>
      <c r="F56" t="s">
        <v>3073</v>
      </c>
      <c r="G56" t="s">
        <v>2435</v>
      </c>
      <c r="H56" t="s">
        <v>2426</v>
      </c>
      <c r="I56" t="s">
        <v>2456</v>
      </c>
      <c r="J56" t="s">
        <v>2428</v>
      </c>
      <c r="K56" t="s">
        <v>3074</v>
      </c>
      <c r="L56" t="s">
        <v>2586</v>
      </c>
      <c r="M56" t="s">
        <v>3075</v>
      </c>
      <c r="N56" t="s">
        <v>2432</v>
      </c>
      <c r="O56" t="s">
        <v>2439</v>
      </c>
      <c r="P56" t="s">
        <v>2588</v>
      </c>
      <c r="Q56" t="s">
        <v>3076</v>
      </c>
      <c r="R56" t="s">
        <v>2515</v>
      </c>
      <c r="S56" t="s">
        <v>2437</v>
      </c>
      <c r="T56" t="s">
        <v>2438</v>
      </c>
      <c r="U56" t="s">
        <v>2438</v>
      </c>
      <c r="V56" t="s">
        <v>2438</v>
      </c>
      <c r="W56" t="s">
        <v>2438</v>
      </c>
      <c r="X56" t="s">
        <v>2437</v>
      </c>
      <c r="Y56" t="s">
        <v>2438</v>
      </c>
      <c r="Z56" t="s">
        <v>2438</v>
      </c>
      <c r="AA56" t="s">
        <v>2438</v>
      </c>
      <c r="AB56" t="s">
        <v>2438</v>
      </c>
      <c r="AC56" t="s">
        <v>2437</v>
      </c>
      <c r="AD56" t="s">
        <v>2438</v>
      </c>
      <c r="AE56" t="s">
        <v>2438</v>
      </c>
      <c r="AF56" t="s">
        <v>2438</v>
      </c>
      <c r="AG56" t="s">
        <v>2438</v>
      </c>
      <c r="AH56" t="s">
        <v>2432</v>
      </c>
      <c r="AI56" t="s">
        <v>2433</v>
      </c>
      <c r="AJ56" t="s">
        <v>2439</v>
      </c>
      <c r="AK56" t="s">
        <v>2557</v>
      </c>
      <c r="AL56" t="s">
        <v>2876</v>
      </c>
      <c r="AM56" t="s">
        <v>2432</v>
      </c>
      <c r="AN56" t="s">
        <v>2478</v>
      </c>
      <c r="AO56" t="s">
        <v>2474</v>
      </c>
      <c r="AP56" t="s">
        <v>2518</v>
      </c>
      <c r="AQ56" t="s">
        <v>2437</v>
      </c>
      <c r="AR56" t="s">
        <v>2438</v>
      </c>
      <c r="AS56" t="s">
        <v>2438</v>
      </c>
      <c r="AT56" t="s">
        <v>2438</v>
      </c>
      <c r="AU56" t="s">
        <v>2432</v>
      </c>
      <c r="AV56" t="s">
        <v>2478</v>
      </c>
      <c r="AW56" t="s">
        <v>2474</v>
      </c>
      <c r="AX56" t="s">
        <v>2518</v>
      </c>
      <c r="AY56" t="s">
        <v>2432</v>
      </c>
      <c r="AZ56" t="s">
        <v>2588</v>
      </c>
      <c r="BA56" t="s">
        <v>3076</v>
      </c>
      <c r="BB56" t="s">
        <v>2691</v>
      </c>
      <c r="BC56" t="s">
        <v>2437</v>
      </c>
      <c r="BD56" t="s">
        <v>2438</v>
      </c>
      <c r="BE56" t="s">
        <v>2438</v>
      </c>
      <c r="BF56" t="s">
        <v>2438</v>
      </c>
      <c r="BG56" t="s">
        <v>2437</v>
      </c>
      <c r="BH56" t="s">
        <v>2438</v>
      </c>
      <c r="BI56" t="s">
        <v>2438</v>
      </c>
      <c r="BJ56" t="s">
        <v>2438</v>
      </c>
      <c r="BK56" t="s">
        <v>2437</v>
      </c>
      <c r="BL56" t="s">
        <v>2438</v>
      </c>
      <c r="BM56" t="s">
        <v>2438</v>
      </c>
      <c r="BN56" t="s">
        <v>2438</v>
      </c>
      <c r="BO56" t="s">
        <v>2432</v>
      </c>
      <c r="BP56" t="s">
        <v>2433</v>
      </c>
      <c r="BQ56" t="s">
        <v>2441</v>
      </c>
      <c r="BR56" t="s">
        <v>2519</v>
      </c>
      <c r="BS56" t="s">
        <v>2437</v>
      </c>
      <c r="BT56" t="s">
        <v>2438</v>
      </c>
      <c r="BU56" t="s">
        <v>2438</v>
      </c>
      <c r="BV56" t="s">
        <v>2438</v>
      </c>
      <c r="BW56" t="s">
        <v>2437</v>
      </c>
      <c r="BX56" t="s">
        <v>2438</v>
      </c>
      <c r="BY56" t="s">
        <v>2438</v>
      </c>
      <c r="BZ56" t="s">
        <v>2438</v>
      </c>
      <c r="CA56" t="s">
        <v>2437</v>
      </c>
      <c r="CB56" t="s">
        <v>2438</v>
      </c>
      <c r="CC56" t="s">
        <v>2438</v>
      </c>
      <c r="CD56" t="s">
        <v>2438</v>
      </c>
      <c r="CE56" t="s">
        <v>2444</v>
      </c>
      <c r="CF56" t="s">
        <v>2440</v>
      </c>
      <c r="CG56" t="s">
        <v>3077</v>
      </c>
      <c r="CH56" t="s">
        <v>2444</v>
      </c>
      <c r="CI56" t="s">
        <v>2485</v>
      </c>
      <c r="CJ56" t="s">
        <v>2485</v>
      </c>
      <c r="CK56" t="s">
        <v>3071</v>
      </c>
      <c r="CL56" t="s">
        <v>2444</v>
      </c>
      <c r="CM56" t="s">
        <v>2485</v>
      </c>
      <c r="CN56" t="s">
        <v>2478</v>
      </c>
      <c r="CO56" t="s">
        <v>3078</v>
      </c>
      <c r="CP56" t="s">
        <v>2444</v>
      </c>
      <c r="CQ56" t="s">
        <v>2485</v>
      </c>
      <c r="CR56" t="s">
        <v>2440</v>
      </c>
      <c r="CS56" t="s">
        <v>3079</v>
      </c>
      <c r="CT56" t="s">
        <v>2434</v>
      </c>
      <c r="CU56" t="s">
        <v>2478</v>
      </c>
      <c r="CV56" t="s">
        <v>2440</v>
      </c>
      <c r="CW56" t="s">
        <v>2440</v>
      </c>
      <c r="CX56" t="s">
        <v>2439</v>
      </c>
      <c r="CY56" t="s">
        <v>2439</v>
      </c>
      <c r="CZ56" t="s">
        <v>2478</v>
      </c>
      <c r="DA56" t="s">
        <v>2485</v>
      </c>
      <c r="DB56" t="s">
        <v>2440</v>
      </c>
      <c r="DC56" t="s">
        <v>2485</v>
      </c>
      <c r="DD56" t="s">
        <v>2478</v>
      </c>
      <c r="DE56" t="s">
        <v>2433</v>
      </c>
      <c r="DF56" t="s">
        <v>2439</v>
      </c>
      <c r="DG56" t="s">
        <v>2444</v>
      </c>
      <c r="DH56" t="s">
        <v>2440</v>
      </c>
      <c r="DI56" t="s">
        <v>2444</v>
      </c>
      <c r="DJ56" t="s">
        <v>2485</v>
      </c>
      <c r="DK56" t="s">
        <v>2440</v>
      </c>
      <c r="DL56" t="s">
        <v>2485</v>
      </c>
      <c r="DM56" t="s">
        <v>2444</v>
      </c>
      <c r="DN56" t="s">
        <v>2444</v>
      </c>
      <c r="DO56" t="s">
        <v>2485</v>
      </c>
      <c r="DP56" t="s">
        <v>2444</v>
      </c>
      <c r="DQ56" t="s">
        <v>2485</v>
      </c>
      <c r="DR56" t="s">
        <v>2485</v>
      </c>
      <c r="DS56" t="s">
        <v>2485</v>
      </c>
      <c r="DT56" t="s">
        <v>2485</v>
      </c>
      <c r="DU56" t="s">
        <v>2485</v>
      </c>
      <c r="DV56" t="s">
        <v>2485</v>
      </c>
      <c r="DW56" t="s">
        <v>2444</v>
      </c>
      <c r="DX56" t="s">
        <v>2440</v>
      </c>
      <c r="DY56" t="s">
        <v>3077</v>
      </c>
      <c r="DZ56" t="s">
        <v>2485</v>
      </c>
      <c r="EA56" t="s">
        <v>2485</v>
      </c>
      <c r="EB56" t="s">
        <v>2485</v>
      </c>
      <c r="EC56" t="s">
        <v>3080</v>
      </c>
      <c r="ED56" t="s">
        <v>2444</v>
      </c>
      <c r="EE56" t="s">
        <v>2444</v>
      </c>
      <c r="EF56" t="s">
        <v>2485</v>
      </c>
      <c r="EG56" t="s">
        <v>3081</v>
      </c>
      <c r="EH56" t="s">
        <v>2485</v>
      </c>
      <c r="EI56" t="s">
        <v>2485</v>
      </c>
      <c r="EJ56" t="s">
        <v>2485</v>
      </c>
      <c r="EK56" t="s">
        <v>3082</v>
      </c>
      <c r="EL56" t="s">
        <v>2440</v>
      </c>
      <c r="EM56" t="s">
        <v>2440</v>
      </c>
      <c r="EN56" t="s">
        <v>2440</v>
      </c>
      <c r="EO56" t="s">
        <v>2440</v>
      </c>
      <c r="EP56" t="s">
        <v>2440</v>
      </c>
      <c r="EQ56" t="s">
        <v>2440</v>
      </c>
      <c r="ER56" t="s">
        <v>2440</v>
      </c>
      <c r="ES56" t="s">
        <v>2485</v>
      </c>
      <c r="ET56" t="s">
        <v>2440</v>
      </c>
      <c r="EU56" t="s">
        <v>2440</v>
      </c>
      <c r="EV56" t="s">
        <v>2440</v>
      </c>
      <c r="EW56" t="s">
        <v>2440</v>
      </c>
      <c r="EX56" t="s">
        <v>2440</v>
      </c>
      <c r="EY56" t="s">
        <v>2440</v>
      </c>
      <c r="EZ56" t="s">
        <v>2440</v>
      </c>
      <c r="FA56" t="s">
        <v>2440</v>
      </c>
      <c r="FB56" t="s">
        <v>2440</v>
      </c>
      <c r="FC56" t="s">
        <v>2440</v>
      </c>
      <c r="FD56" t="s">
        <v>2440</v>
      </c>
      <c r="FE56" t="s">
        <v>2440</v>
      </c>
      <c r="FF56" t="s">
        <v>2440</v>
      </c>
      <c r="FG56" t="s">
        <v>2440</v>
      </c>
      <c r="FH56" t="s">
        <v>2440</v>
      </c>
      <c r="FI56" t="s">
        <v>2440</v>
      </c>
      <c r="FJ56" t="s">
        <v>2444</v>
      </c>
      <c r="FK56" t="s">
        <v>2444</v>
      </c>
      <c r="FL56" t="s">
        <v>2444</v>
      </c>
      <c r="FM56" t="s">
        <v>2444</v>
      </c>
      <c r="FN56" t="s">
        <v>2444</v>
      </c>
      <c r="FO56" t="s">
        <v>2444</v>
      </c>
      <c r="FP56" t="s">
        <v>2444</v>
      </c>
      <c r="FQ56" t="s">
        <v>2444</v>
      </c>
      <c r="FR56" t="s">
        <v>2444</v>
      </c>
      <c r="FS56" t="s">
        <v>2444</v>
      </c>
      <c r="FT56" t="s">
        <v>2444</v>
      </c>
      <c r="FU56">
        <v>1</v>
      </c>
      <c r="FV56" t="s">
        <v>2444</v>
      </c>
      <c r="FW56" t="s">
        <v>2444</v>
      </c>
      <c r="FX56" t="s">
        <v>2444</v>
      </c>
      <c r="FY56" t="s">
        <v>2444</v>
      </c>
      <c r="FZ56" t="s">
        <v>2444</v>
      </c>
      <c r="GA56" t="s">
        <v>2444</v>
      </c>
      <c r="GB56" t="s">
        <v>2444</v>
      </c>
      <c r="GC56" t="s">
        <v>2444</v>
      </c>
      <c r="GD56" t="s">
        <v>2444</v>
      </c>
      <c r="GE56" t="s">
        <v>2444</v>
      </c>
      <c r="GF56" t="s">
        <v>2444</v>
      </c>
      <c r="GG56" t="s">
        <v>2444</v>
      </c>
      <c r="GH56" t="s">
        <v>2444</v>
      </c>
      <c r="GI56" t="s">
        <v>2444</v>
      </c>
      <c r="GJ56" t="s">
        <v>2444</v>
      </c>
      <c r="GK56" t="s">
        <v>2444</v>
      </c>
      <c r="GL56" t="s">
        <v>2444</v>
      </c>
      <c r="GM56" t="s">
        <v>2444</v>
      </c>
      <c r="GN56" t="s">
        <v>2444</v>
      </c>
      <c r="GO56" t="s">
        <v>2444</v>
      </c>
      <c r="GP56" t="s">
        <v>2444</v>
      </c>
      <c r="GQ56" t="s">
        <v>2444</v>
      </c>
      <c r="GR56" t="s">
        <v>2444</v>
      </c>
      <c r="GS56" t="s">
        <v>2444</v>
      </c>
      <c r="GT56" t="s">
        <v>2444</v>
      </c>
      <c r="GU56" t="s">
        <v>2444</v>
      </c>
      <c r="GV56" t="s">
        <v>2444</v>
      </c>
      <c r="GW56" t="s">
        <v>2444</v>
      </c>
      <c r="GX56" t="s">
        <v>2444</v>
      </c>
      <c r="GY56" t="s">
        <v>2444</v>
      </c>
      <c r="GZ56" t="s">
        <v>2444</v>
      </c>
    </row>
    <row r="57" spans="1:208">
      <c r="A57" t="s">
        <v>3083</v>
      </c>
      <c r="B57" t="s">
        <v>2420</v>
      </c>
      <c r="C57" t="s">
        <v>3084</v>
      </c>
      <c r="D57" t="s">
        <v>2422</v>
      </c>
      <c r="E57" t="s">
        <v>3085</v>
      </c>
      <c r="F57" t="s">
        <v>3027</v>
      </c>
      <c r="G57" t="s">
        <v>2494</v>
      </c>
      <c r="H57" t="s">
        <v>2426</v>
      </c>
      <c r="I57" t="s">
        <v>2456</v>
      </c>
      <c r="J57" t="s">
        <v>2428</v>
      </c>
      <c r="K57" t="s">
        <v>3086</v>
      </c>
      <c r="L57" t="s">
        <v>2430</v>
      </c>
      <c r="M57" t="s">
        <v>2430</v>
      </c>
      <c r="N57" t="s">
        <v>2432</v>
      </c>
      <c r="O57" t="s">
        <v>2433</v>
      </c>
      <c r="P57" t="s">
        <v>2439</v>
      </c>
      <c r="Q57" t="s">
        <v>3029</v>
      </c>
      <c r="R57" t="s">
        <v>2459</v>
      </c>
      <c r="S57" t="s">
        <v>2432</v>
      </c>
      <c r="T57" t="s">
        <v>2433</v>
      </c>
      <c r="U57" t="s">
        <v>2439</v>
      </c>
      <c r="V57" t="s">
        <v>3029</v>
      </c>
      <c r="W57" t="s">
        <v>2459</v>
      </c>
      <c r="X57" t="s">
        <v>2437</v>
      </c>
      <c r="Y57" t="s">
        <v>2438</v>
      </c>
      <c r="Z57" t="s">
        <v>2438</v>
      </c>
      <c r="AA57" t="s">
        <v>2438</v>
      </c>
      <c r="AB57" t="s">
        <v>2438</v>
      </c>
      <c r="AC57" t="s">
        <v>2437</v>
      </c>
      <c r="AD57" t="s">
        <v>2438</v>
      </c>
      <c r="AE57" t="s">
        <v>2438</v>
      </c>
      <c r="AF57" t="s">
        <v>2438</v>
      </c>
      <c r="AG57" t="s">
        <v>2438</v>
      </c>
      <c r="AH57" t="s">
        <v>2437</v>
      </c>
      <c r="AI57" t="s">
        <v>2438</v>
      </c>
      <c r="AJ57" t="s">
        <v>2438</v>
      </c>
      <c r="AK57" t="s">
        <v>2438</v>
      </c>
      <c r="AL57" t="s">
        <v>2438</v>
      </c>
      <c r="AM57" t="s">
        <v>2437</v>
      </c>
      <c r="AN57" t="s">
        <v>2438</v>
      </c>
      <c r="AO57" t="s">
        <v>2438</v>
      </c>
      <c r="AP57" t="s">
        <v>2438</v>
      </c>
      <c r="AQ57" t="s">
        <v>2437</v>
      </c>
      <c r="AR57" t="s">
        <v>2438</v>
      </c>
      <c r="AS57" t="s">
        <v>2438</v>
      </c>
      <c r="AT57" t="s">
        <v>2438</v>
      </c>
      <c r="AU57" t="s">
        <v>2432</v>
      </c>
      <c r="AV57" t="s">
        <v>2433</v>
      </c>
      <c r="AW57" t="s">
        <v>2433</v>
      </c>
      <c r="AX57" t="s">
        <v>2480</v>
      </c>
      <c r="AY57" t="s">
        <v>2432</v>
      </c>
      <c r="AZ57" t="s">
        <v>2439</v>
      </c>
      <c r="BA57" t="s">
        <v>3029</v>
      </c>
      <c r="BB57" t="s">
        <v>2459</v>
      </c>
      <c r="BC57" t="s">
        <v>2432</v>
      </c>
      <c r="BD57" t="s">
        <v>2439</v>
      </c>
      <c r="BE57" t="s">
        <v>3087</v>
      </c>
      <c r="BF57" t="s">
        <v>2480</v>
      </c>
      <c r="BG57" t="s">
        <v>2432</v>
      </c>
      <c r="BH57" t="s">
        <v>2433</v>
      </c>
      <c r="BI57" t="s">
        <v>2658</v>
      </c>
      <c r="BJ57" t="s">
        <v>2459</v>
      </c>
      <c r="BK57" t="s">
        <v>2437</v>
      </c>
      <c r="BL57" t="s">
        <v>2438</v>
      </c>
      <c r="BM57" t="s">
        <v>2438</v>
      </c>
      <c r="BN57" t="s">
        <v>2438</v>
      </c>
      <c r="BO57" t="s">
        <v>2432</v>
      </c>
      <c r="BP57" t="s">
        <v>2439</v>
      </c>
      <c r="BQ57" t="s">
        <v>2658</v>
      </c>
      <c r="BR57" t="s">
        <v>2443</v>
      </c>
      <c r="BS57" t="s">
        <v>2437</v>
      </c>
      <c r="BT57" t="s">
        <v>2438</v>
      </c>
      <c r="BU57" t="s">
        <v>2438</v>
      </c>
      <c r="BV57" t="s">
        <v>2438</v>
      </c>
      <c r="BW57" t="s">
        <v>2437</v>
      </c>
      <c r="BX57" t="s">
        <v>2438</v>
      </c>
      <c r="BY57" t="s">
        <v>2438</v>
      </c>
      <c r="BZ57" t="s">
        <v>2438</v>
      </c>
      <c r="CA57" t="s">
        <v>2437</v>
      </c>
      <c r="CB57" t="s">
        <v>2438</v>
      </c>
      <c r="CC57" t="s">
        <v>2438</v>
      </c>
      <c r="CD57" t="s">
        <v>2438</v>
      </c>
      <c r="CE57" t="s">
        <v>2478</v>
      </c>
      <c r="CF57" t="s">
        <v>2434</v>
      </c>
      <c r="CG57" t="s">
        <v>3030</v>
      </c>
      <c r="CH57" t="s">
        <v>2478</v>
      </c>
      <c r="CI57" t="s">
        <v>2434</v>
      </c>
      <c r="CJ57" t="s">
        <v>2434</v>
      </c>
      <c r="CK57" t="s">
        <v>3030</v>
      </c>
      <c r="CL57" t="s">
        <v>2478</v>
      </c>
      <c r="CM57" t="s">
        <v>2434</v>
      </c>
      <c r="CN57" t="s">
        <v>2485</v>
      </c>
      <c r="CO57" t="s">
        <v>3030</v>
      </c>
      <c r="CP57" t="s">
        <v>2440</v>
      </c>
      <c r="CQ57" t="s">
        <v>2478</v>
      </c>
      <c r="CR57" t="s">
        <v>2434</v>
      </c>
      <c r="CS57" t="s">
        <v>3030</v>
      </c>
      <c r="CT57" t="s">
        <v>2434</v>
      </c>
      <c r="CU57" t="s">
        <v>2434</v>
      </c>
      <c r="CV57" t="s">
        <v>2434</v>
      </c>
      <c r="CW57" t="s">
        <v>2434</v>
      </c>
      <c r="CX57" t="s">
        <v>2434</v>
      </c>
      <c r="CY57" t="s">
        <v>2434</v>
      </c>
      <c r="CZ57" t="s">
        <v>2434</v>
      </c>
      <c r="DA57" t="s">
        <v>2434</v>
      </c>
      <c r="DB57" t="s">
        <v>2434</v>
      </c>
      <c r="DC57" t="s">
        <v>2440</v>
      </c>
      <c r="DD57" t="s">
        <v>2478</v>
      </c>
      <c r="DE57" t="s">
        <v>2434</v>
      </c>
      <c r="DF57" t="s">
        <v>2478</v>
      </c>
      <c r="DG57" t="s">
        <v>2478</v>
      </c>
      <c r="DH57" t="s">
        <v>2439</v>
      </c>
      <c r="DI57" t="s">
        <v>2439</v>
      </c>
      <c r="DJ57" t="s">
        <v>2478</v>
      </c>
      <c r="DK57" t="s">
        <v>2478</v>
      </c>
      <c r="DL57" t="s">
        <v>2434</v>
      </c>
      <c r="DM57" t="s">
        <v>2434</v>
      </c>
      <c r="DN57" t="s">
        <v>2439</v>
      </c>
      <c r="DO57" t="s">
        <v>2439</v>
      </c>
      <c r="DP57" t="s">
        <v>2439</v>
      </c>
      <c r="DQ57" t="s">
        <v>2434</v>
      </c>
      <c r="DR57" t="s">
        <v>2434</v>
      </c>
      <c r="DS57" t="s">
        <v>2440</v>
      </c>
      <c r="DT57" t="s">
        <v>2440</v>
      </c>
      <c r="DU57" t="s">
        <v>2478</v>
      </c>
      <c r="DV57" t="s">
        <v>2478</v>
      </c>
      <c r="DW57" t="s">
        <v>2478</v>
      </c>
      <c r="DX57" t="s">
        <v>2485</v>
      </c>
      <c r="DY57" t="s">
        <v>3030</v>
      </c>
      <c r="DZ57" t="s">
        <v>2434</v>
      </c>
      <c r="EA57" t="s">
        <v>2485</v>
      </c>
      <c r="EB57" t="s">
        <v>2434</v>
      </c>
      <c r="EC57" t="s">
        <v>3030</v>
      </c>
      <c r="ED57" t="s">
        <v>2440</v>
      </c>
      <c r="EE57" t="s">
        <v>2485</v>
      </c>
      <c r="EF57" t="s">
        <v>2440</v>
      </c>
      <c r="EG57" t="s">
        <v>3030</v>
      </c>
      <c r="EH57" t="s">
        <v>2434</v>
      </c>
      <c r="EI57" t="s">
        <v>2434</v>
      </c>
      <c r="EJ57" t="s">
        <v>2434</v>
      </c>
      <c r="EK57" t="s">
        <v>3030</v>
      </c>
      <c r="EL57" t="s">
        <v>2434</v>
      </c>
      <c r="EM57" t="s">
        <v>2434</v>
      </c>
      <c r="EN57" t="s">
        <v>2439</v>
      </c>
      <c r="EO57" t="s">
        <v>2478</v>
      </c>
      <c r="EP57" t="s">
        <v>2439</v>
      </c>
      <c r="EQ57" t="s">
        <v>2434</v>
      </c>
      <c r="ER57" t="s">
        <v>2439</v>
      </c>
      <c r="ES57" t="s">
        <v>2434</v>
      </c>
      <c r="ET57" t="s">
        <v>2434</v>
      </c>
      <c r="EU57" t="s">
        <v>2434</v>
      </c>
      <c r="EV57" t="s">
        <v>2478</v>
      </c>
      <c r="EW57" t="s">
        <v>2439</v>
      </c>
      <c r="EX57" t="s">
        <v>2478</v>
      </c>
      <c r="EY57" t="s">
        <v>2485</v>
      </c>
      <c r="EZ57" t="s">
        <v>2485</v>
      </c>
      <c r="FA57" t="s">
        <v>2485</v>
      </c>
      <c r="FB57" t="s">
        <v>2433</v>
      </c>
      <c r="FC57" t="s">
        <v>2485</v>
      </c>
      <c r="FD57" t="s">
        <v>2485</v>
      </c>
      <c r="FE57" t="s">
        <v>2485</v>
      </c>
      <c r="FF57" t="s">
        <v>2440</v>
      </c>
      <c r="FG57" t="s">
        <v>2478</v>
      </c>
      <c r="FH57" t="s">
        <v>2485</v>
      </c>
      <c r="FI57" t="s">
        <v>2440</v>
      </c>
      <c r="FJ57" t="s">
        <v>2434</v>
      </c>
      <c r="FK57" t="s">
        <v>2440</v>
      </c>
      <c r="FL57" t="s">
        <v>2434</v>
      </c>
      <c r="FM57" t="s">
        <v>2478</v>
      </c>
      <c r="FN57" t="s">
        <v>2434</v>
      </c>
      <c r="FO57" t="s">
        <v>2434</v>
      </c>
      <c r="FP57" t="s">
        <v>2440</v>
      </c>
      <c r="FQ57" t="s">
        <v>2478</v>
      </c>
      <c r="FR57" t="s">
        <v>2434</v>
      </c>
      <c r="FS57" t="s">
        <v>2434</v>
      </c>
      <c r="FT57" t="s">
        <v>2478</v>
      </c>
      <c r="FU57">
        <v>5</v>
      </c>
      <c r="FV57" t="s">
        <v>2485</v>
      </c>
      <c r="FW57" t="s">
        <v>2439</v>
      </c>
      <c r="FX57" t="s">
        <v>2440</v>
      </c>
      <c r="FY57" t="s">
        <v>2434</v>
      </c>
      <c r="FZ57" t="s">
        <v>2440</v>
      </c>
      <c r="GA57" t="s">
        <v>2478</v>
      </c>
      <c r="GB57" t="s">
        <v>2434</v>
      </c>
      <c r="GC57" t="s">
        <v>2478</v>
      </c>
      <c r="GD57" t="s">
        <v>2439</v>
      </c>
      <c r="GE57" t="s">
        <v>2439</v>
      </c>
      <c r="GF57" t="s">
        <v>2485</v>
      </c>
      <c r="GG57" t="s">
        <v>2478</v>
      </c>
      <c r="GH57" t="s">
        <v>2439</v>
      </c>
      <c r="GI57" t="s">
        <v>2433</v>
      </c>
      <c r="GJ57" t="s">
        <v>2439</v>
      </c>
      <c r="GK57" t="s">
        <v>2478</v>
      </c>
      <c r="GL57" t="s">
        <v>2485</v>
      </c>
      <c r="GM57" t="s">
        <v>2485</v>
      </c>
      <c r="GN57" t="s">
        <v>2434</v>
      </c>
      <c r="GO57" t="s">
        <v>2439</v>
      </c>
      <c r="GP57" t="s">
        <v>2478</v>
      </c>
      <c r="GQ57" t="s">
        <v>2478</v>
      </c>
      <c r="GR57" t="s">
        <v>2478</v>
      </c>
      <c r="GS57" t="s">
        <v>2434</v>
      </c>
      <c r="GT57" t="s">
        <v>2478</v>
      </c>
      <c r="GU57" t="s">
        <v>2478</v>
      </c>
      <c r="GV57" t="s">
        <v>2478</v>
      </c>
      <c r="GW57" t="s">
        <v>2434</v>
      </c>
      <c r="GX57" t="s">
        <v>2478</v>
      </c>
      <c r="GY57" t="s">
        <v>2478</v>
      </c>
      <c r="GZ57" t="s">
        <v>2434</v>
      </c>
    </row>
    <row r="58" spans="1:208">
      <c r="A58" t="s">
        <v>3088</v>
      </c>
      <c r="B58" t="s">
        <v>2420</v>
      </c>
      <c r="C58" t="s">
        <v>3089</v>
      </c>
      <c r="D58" t="s">
        <v>2422</v>
      </c>
      <c r="E58" t="s">
        <v>3090</v>
      </c>
      <c r="F58" t="s">
        <v>3091</v>
      </c>
      <c r="G58" t="s">
        <v>2828</v>
      </c>
      <c r="H58" t="s">
        <v>2426</v>
      </c>
      <c r="I58" t="s">
        <v>2654</v>
      </c>
      <c r="J58" t="s">
        <v>2471</v>
      </c>
      <c r="K58" t="s">
        <v>3028</v>
      </c>
      <c r="L58" t="s">
        <v>2430</v>
      </c>
      <c r="M58" t="s">
        <v>3092</v>
      </c>
      <c r="N58" t="s">
        <v>2432</v>
      </c>
      <c r="O58" t="s">
        <v>2433</v>
      </c>
      <c r="P58" t="s">
        <v>2434</v>
      </c>
      <c r="Q58" t="s">
        <v>2644</v>
      </c>
      <c r="R58" t="s">
        <v>2517</v>
      </c>
      <c r="S58" t="s">
        <v>2432</v>
      </c>
      <c r="T58" t="s">
        <v>2433</v>
      </c>
      <c r="U58" t="s">
        <v>2434</v>
      </c>
      <c r="V58" t="s">
        <v>2644</v>
      </c>
      <c r="W58" t="s">
        <v>2517</v>
      </c>
      <c r="X58" t="s">
        <v>2437</v>
      </c>
      <c r="Y58" t="s">
        <v>2438</v>
      </c>
      <c r="Z58" t="s">
        <v>2438</v>
      </c>
      <c r="AA58" t="s">
        <v>2438</v>
      </c>
      <c r="AB58" t="s">
        <v>2438</v>
      </c>
      <c r="AC58" t="s">
        <v>2437</v>
      </c>
      <c r="AD58" t="s">
        <v>2438</v>
      </c>
      <c r="AE58" t="s">
        <v>2438</v>
      </c>
      <c r="AF58" t="s">
        <v>2438</v>
      </c>
      <c r="AG58" t="s">
        <v>2438</v>
      </c>
      <c r="AH58" t="s">
        <v>2432</v>
      </c>
      <c r="AI58" t="s">
        <v>2433</v>
      </c>
      <c r="AJ58" t="s">
        <v>2439</v>
      </c>
      <c r="AK58" t="s">
        <v>2557</v>
      </c>
      <c r="AL58" t="s">
        <v>2876</v>
      </c>
      <c r="AM58" t="s">
        <v>2432</v>
      </c>
      <c r="AN58" t="s">
        <v>2434</v>
      </c>
      <c r="AO58" t="s">
        <v>2644</v>
      </c>
      <c r="AP58" t="s">
        <v>3093</v>
      </c>
      <c r="AQ58" t="s">
        <v>2432</v>
      </c>
      <c r="AR58" t="s">
        <v>2433</v>
      </c>
      <c r="AS58" t="s">
        <v>2435</v>
      </c>
      <c r="AT58" t="s">
        <v>2459</v>
      </c>
      <c r="AU58" t="s">
        <v>2432</v>
      </c>
      <c r="AV58" t="s">
        <v>2439</v>
      </c>
      <c r="AW58" t="s">
        <v>2474</v>
      </c>
      <c r="AX58" t="s">
        <v>2460</v>
      </c>
      <c r="AY58" t="s">
        <v>2432</v>
      </c>
      <c r="AZ58" t="s">
        <v>2434</v>
      </c>
      <c r="BA58" t="s">
        <v>2644</v>
      </c>
      <c r="BB58" t="s">
        <v>2554</v>
      </c>
      <c r="BC58" t="s">
        <v>2432</v>
      </c>
      <c r="BD58" t="s">
        <v>2434</v>
      </c>
      <c r="BE58" t="s">
        <v>2644</v>
      </c>
      <c r="BF58" t="s">
        <v>3094</v>
      </c>
      <c r="BG58" t="s">
        <v>2432</v>
      </c>
      <c r="BH58" t="s">
        <v>2439</v>
      </c>
      <c r="BI58" t="s">
        <v>2474</v>
      </c>
      <c r="BJ58" t="s">
        <v>2876</v>
      </c>
      <c r="BK58" t="s">
        <v>2437</v>
      </c>
      <c r="BL58" t="s">
        <v>2438</v>
      </c>
      <c r="BM58" t="s">
        <v>2438</v>
      </c>
      <c r="BN58" t="s">
        <v>2438</v>
      </c>
      <c r="BO58" t="s">
        <v>2432</v>
      </c>
      <c r="BP58" t="s">
        <v>2439</v>
      </c>
      <c r="BQ58" t="s">
        <v>2474</v>
      </c>
      <c r="BR58" t="s">
        <v>2813</v>
      </c>
      <c r="BS58" t="s">
        <v>2437</v>
      </c>
      <c r="BT58" t="s">
        <v>2438</v>
      </c>
      <c r="BU58" t="s">
        <v>2438</v>
      </c>
      <c r="BV58" t="s">
        <v>2438</v>
      </c>
      <c r="BW58" t="s">
        <v>2437</v>
      </c>
      <c r="BX58" t="s">
        <v>2438</v>
      </c>
      <c r="BY58" t="s">
        <v>2438</v>
      </c>
      <c r="BZ58" t="s">
        <v>2438</v>
      </c>
      <c r="CA58" t="s">
        <v>2437</v>
      </c>
      <c r="CB58" t="s">
        <v>2438</v>
      </c>
      <c r="CC58" t="s">
        <v>2438</v>
      </c>
      <c r="CD58" t="s">
        <v>2438</v>
      </c>
      <c r="CE58" t="s">
        <v>2434</v>
      </c>
      <c r="CF58" t="s">
        <v>2434</v>
      </c>
      <c r="CG58" t="s">
        <v>3095</v>
      </c>
      <c r="CH58" t="s">
        <v>2485</v>
      </c>
      <c r="CI58" t="s">
        <v>2485</v>
      </c>
      <c r="CJ58" t="s">
        <v>2485</v>
      </c>
      <c r="CK58" t="s">
        <v>3096</v>
      </c>
      <c r="CL58" t="s">
        <v>2439</v>
      </c>
      <c r="CM58" t="s">
        <v>2434</v>
      </c>
      <c r="CN58" t="s">
        <v>2434</v>
      </c>
      <c r="CO58" t="s">
        <v>3097</v>
      </c>
      <c r="CP58" t="s">
        <v>2444</v>
      </c>
      <c r="CQ58" t="s">
        <v>2444</v>
      </c>
      <c r="CR58" t="s">
        <v>2444</v>
      </c>
      <c r="CS58" t="s">
        <v>3098</v>
      </c>
      <c r="CT58" t="s">
        <v>2440</v>
      </c>
      <c r="CU58" t="s">
        <v>2440</v>
      </c>
      <c r="CV58" t="s">
        <v>2440</v>
      </c>
      <c r="CW58" t="s">
        <v>2440</v>
      </c>
      <c r="CX58" t="s">
        <v>2440</v>
      </c>
      <c r="CY58" t="s">
        <v>2440</v>
      </c>
      <c r="CZ58" t="s">
        <v>2444</v>
      </c>
      <c r="DA58" t="s">
        <v>2440</v>
      </c>
      <c r="DB58" t="s">
        <v>2440</v>
      </c>
      <c r="DC58" t="s">
        <v>2440</v>
      </c>
      <c r="DD58" t="s">
        <v>2440</v>
      </c>
      <c r="DE58" t="s">
        <v>2440</v>
      </c>
      <c r="DF58" t="s">
        <v>2440</v>
      </c>
      <c r="DG58" t="s">
        <v>2444</v>
      </c>
      <c r="DH58" t="s">
        <v>2478</v>
      </c>
      <c r="DI58" t="s">
        <v>2478</v>
      </c>
      <c r="DJ58" t="s">
        <v>2478</v>
      </c>
      <c r="DK58" t="s">
        <v>2478</v>
      </c>
      <c r="DL58" t="s">
        <v>2478</v>
      </c>
      <c r="DM58" t="s">
        <v>2478</v>
      </c>
      <c r="DN58" t="s">
        <v>2444</v>
      </c>
      <c r="DO58" t="s">
        <v>2444</v>
      </c>
      <c r="DP58" t="s">
        <v>2444</v>
      </c>
      <c r="DQ58" t="s">
        <v>2444</v>
      </c>
      <c r="DR58" t="s">
        <v>2444</v>
      </c>
      <c r="DS58" t="s">
        <v>2444</v>
      </c>
      <c r="DT58" t="s">
        <v>2444</v>
      </c>
      <c r="DU58" t="s">
        <v>2444</v>
      </c>
      <c r="DV58" t="s">
        <v>2444</v>
      </c>
      <c r="DW58" t="s">
        <v>2444</v>
      </c>
      <c r="DX58" t="s">
        <v>2440</v>
      </c>
      <c r="DY58" t="s">
        <v>3099</v>
      </c>
      <c r="DZ58" t="s">
        <v>2444</v>
      </c>
      <c r="EA58" t="s">
        <v>2444</v>
      </c>
      <c r="EB58" t="s">
        <v>2440</v>
      </c>
      <c r="EC58" t="s">
        <v>3100</v>
      </c>
      <c r="ED58" t="s">
        <v>2444</v>
      </c>
      <c r="EE58" t="s">
        <v>2444</v>
      </c>
      <c r="EF58" t="s">
        <v>2440</v>
      </c>
      <c r="EG58" t="s">
        <v>3101</v>
      </c>
      <c r="EH58" t="s">
        <v>2444</v>
      </c>
      <c r="EI58" t="s">
        <v>2444</v>
      </c>
      <c r="EJ58" t="s">
        <v>2440</v>
      </c>
      <c r="EK58" t="s">
        <v>3100</v>
      </c>
      <c r="EL58" t="s">
        <v>2434</v>
      </c>
      <c r="EM58" t="s">
        <v>2444</v>
      </c>
      <c r="EN58" t="s">
        <v>2440</v>
      </c>
      <c r="EO58" t="s">
        <v>2478</v>
      </c>
      <c r="EP58" t="s">
        <v>2444</v>
      </c>
      <c r="EQ58" t="s">
        <v>2485</v>
      </c>
      <c r="ER58" t="s">
        <v>2478</v>
      </c>
      <c r="ES58" t="s">
        <v>2444</v>
      </c>
      <c r="ET58" t="s">
        <v>2478</v>
      </c>
      <c r="EU58" t="s">
        <v>2440</v>
      </c>
      <c r="EV58" t="s">
        <v>2440</v>
      </c>
      <c r="EW58" t="s">
        <v>2440</v>
      </c>
      <c r="EX58" t="s">
        <v>2478</v>
      </c>
      <c r="EY58" t="s">
        <v>2478</v>
      </c>
      <c r="EZ58" t="s">
        <v>2434</v>
      </c>
      <c r="FA58" t="s">
        <v>2478</v>
      </c>
      <c r="FB58" t="s">
        <v>2434</v>
      </c>
      <c r="FC58" t="s">
        <v>2434</v>
      </c>
      <c r="FD58" t="s">
        <v>2485</v>
      </c>
      <c r="FE58" t="s">
        <v>2485</v>
      </c>
      <c r="FF58" t="s">
        <v>2440</v>
      </c>
      <c r="FG58" t="s">
        <v>2440</v>
      </c>
      <c r="FH58" t="s">
        <v>2478</v>
      </c>
      <c r="FI58" t="s">
        <v>2444</v>
      </c>
      <c r="FJ58" t="s">
        <v>2444</v>
      </c>
      <c r="FK58" t="s">
        <v>2440</v>
      </c>
      <c r="FL58" t="s">
        <v>2440</v>
      </c>
      <c r="FM58" t="s">
        <v>2433</v>
      </c>
      <c r="FN58" t="s">
        <v>2440</v>
      </c>
      <c r="FO58" t="s">
        <v>2433</v>
      </c>
      <c r="FP58" t="s">
        <v>2444</v>
      </c>
      <c r="FQ58" t="s">
        <v>2444</v>
      </c>
      <c r="FR58" t="s">
        <v>2444</v>
      </c>
      <c r="FS58" t="s">
        <v>2433</v>
      </c>
      <c r="FT58" t="s">
        <v>2433</v>
      </c>
      <c r="FU58">
        <v>7</v>
      </c>
      <c r="FV58" t="s">
        <v>2433</v>
      </c>
      <c r="FW58" t="s">
        <v>2439</v>
      </c>
      <c r="FX58" t="s">
        <v>2485</v>
      </c>
      <c r="FY58" t="s">
        <v>2444</v>
      </c>
      <c r="FZ58" t="s">
        <v>2444</v>
      </c>
      <c r="GA58" t="s">
        <v>2439</v>
      </c>
      <c r="GB58" t="s">
        <v>2439</v>
      </c>
      <c r="GC58" t="s">
        <v>2434</v>
      </c>
      <c r="GD58" t="s">
        <v>2485</v>
      </c>
      <c r="GE58" t="s">
        <v>2434</v>
      </c>
      <c r="GF58" t="s">
        <v>2444</v>
      </c>
      <c r="GG58" t="s">
        <v>2444</v>
      </c>
      <c r="GH58" t="s">
        <v>2439</v>
      </c>
      <c r="GI58" t="s">
        <v>2440</v>
      </c>
      <c r="GJ58" t="s">
        <v>2444</v>
      </c>
      <c r="GK58" t="s">
        <v>2440</v>
      </c>
      <c r="GL58" t="s">
        <v>2440</v>
      </c>
      <c r="GM58" t="s">
        <v>2440</v>
      </c>
      <c r="GN58" t="s">
        <v>2440</v>
      </c>
      <c r="GO58" t="s">
        <v>2440</v>
      </c>
      <c r="GP58" t="s">
        <v>2478</v>
      </c>
      <c r="GQ58" t="s">
        <v>2440</v>
      </c>
      <c r="GR58" t="s">
        <v>2440</v>
      </c>
      <c r="GS58" t="s">
        <v>2444</v>
      </c>
      <c r="GT58" t="s">
        <v>2444</v>
      </c>
      <c r="GU58" t="s">
        <v>2444</v>
      </c>
      <c r="GV58" t="s">
        <v>2485</v>
      </c>
      <c r="GW58" t="s">
        <v>2478</v>
      </c>
      <c r="GX58" t="s">
        <v>2478</v>
      </c>
      <c r="GY58" t="s">
        <v>2478</v>
      </c>
      <c r="GZ58" t="s">
        <v>2478</v>
      </c>
    </row>
    <row r="59" spans="1:208">
      <c r="A59" t="s">
        <v>3102</v>
      </c>
      <c r="B59" t="s">
        <v>2420</v>
      </c>
      <c r="C59" t="s">
        <v>3103</v>
      </c>
      <c r="D59" t="s">
        <v>2505</v>
      </c>
      <c r="E59" t="s">
        <v>3104</v>
      </c>
      <c r="F59" t="s">
        <v>3105</v>
      </c>
      <c r="G59" t="s">
        <v>3106</v>
      </c>
      <c r="H59" t="s">
        <v>2426</v>
      </c>
      <c r="I59" t="s">
        <v>2456</v>
      </c>
      <c r="J59" t="s">
        <v>2428</v>
      </c>
      <c r="K59" t="s">
        <v>3107</v>
      </c>
      <c r="L59" t="s">
        <v>2430</v>
      </c>
      <c r="M59" t="s">
        <v>3108</v>
      </c>
      <c r="N59" t="s">
        <v>2432</v>
      </c>
      <c r="O59" t="s">
        <v>2433</v>
      </c>
      <c r="P59" t="s">
        <v>2455</v>
      </c>
      <c r="Q59" t="s">
        <v>3109</v>
      </c>
      <c r="R59" t="s">
        <v>2476</v>
      </c>
      <c r="S59" t="s">
        <v>2432</v>
      </c>
      <c r="T59" t="s">
        <v>2433</v>
      </c>
      <c r="U59" t="s">
        <v>2455</v>
      </c>
      <c r="V59" t="s">
        <v>3110</v>
      </c>
      <c r="W59" t="s">
        <v>2476</v>
      </c>
      <c r="X59" t="s">
        <v>2437</v>
      </c>
      <c r="Y59" t="s">
        <v>2438</v>
      </c>
      <c r="Z59" t="s">
        <v>2438</v>
      </c>
      <c r="AA59" t="s">
        <v>2438</v>
      </c>
      <c r="AB59" t="s">
        <v>2438</v>
      </c>
      <c r="AC59" t="s">
        <v>2437</v>
      </c>
      <c r="AD59" t="s">
        <v>2438</v>
      </c>
      <c r="AE59" t="s">
        <v>2438</v>
      </c>
      <c r="AF59" t="s">
        <v>2438</v>
      </c>
      <c r="AG59" t="s">
        <v>2438</v>
      </c>
      <c r="AH59" t="s">
        <v>2437</v>
      </c>
      <c r="AI59" t="s">
        <v>2438</v>
      </c>
      <c r="AJ59" t="s">
        <v>2438</v>
      </c>
      <c r="AK59" t="s">
        <v>2438</v>
      </c>
      <c r="AL59" t="s">
        <v>2438</v>
      </c>
      <c r="AM59" t="s">
        <v>2432</v>
      </c>
      <c r="AN59" t="s">
        <v>2439</v>
      </c>
      <c r="AO59" t="s">
        <v>3111</v>
      </c>
      <c r="AP59" t="s">
        <v>2459</v>
      </c>
      <c r="AQ59" t="s">
        <v>2432</v>
      </c>
      <c r="AR59" t="s">
        <v>2433</v>
      </c>
      <c r="AS59" t="s">
        <v>3112</v>
      </c>
      <c r="AT59" t="s">
        <v>2459</v>
      </c>
      <c r="AU59" t="s">
        <v>2432</v>
      </c>
      <c r="AV59" t="s">
        <v>2440</v>
      </c>
      <c r="AW59" t="s">
        <v>3113</v>
      </c>
      <c r="AX59" t="s">
        <v>2459</v>
      </c>
      <c r="AY59" t="s">
        <v>2432</v>
      </c>
      <c r="AZ59" t="s">
        <v>2455</v>
      </c>
      <c r="BA59" t="s">
        <v>2988</v>
      </c>
      <c r="BB59" t="s">
        <v>2476</v>
      </c>
      <c r="BC59" t="s">
        <v>2432</v>
      </c>
      <c r="BD59" t="s">
        <v>2497</v>
      </c>
      <c r="BE59" t="s">
        <v>3114</v>
      </c>
      <c r="BF59" t="s">
        <v>2480</v>
      </c>
      <c r="BG59" t="s">
        <v>2432</v>
      </c>
      <c r="BH59" t="s">
        <v>2440</v>
      </c>
      <c r="BI59" t="s">
        <v>3015</v>
      </c>
      <c r="BJ59" t="s">
        <v>2480</v>
      </c>
      <c r="BK59" t="s">
        <v>2437</v>
      </c>
      <c r="BL59" t="s">
        <v>2438</v>
      </c>
      <c r="BM59" t="s">
        <v>2438</v>
      </c>
      <c r="BN59" t="s">
        <v>2438</v>
      </c>
      <c r="BO59" t="s">
        <v>2432</v>
      </c>
      <c r="BP59" t="s">
        <v>2434</v>
      </c>
      <c r="BQ59" t="s">
        <v>3112</v>
      </c>
      <c r="BR59" t="s">
        <v>2443</v>
      </c>
      <c r="BS59" t="s">
        <v>2437</v>
      </c>
      <c r="BT59" t="s">
        <v>2438</v>
      </c>
      <c r="BU59" t="s">
        <v>2438</v>
      </c>
      <c r="BV59" t="s">
        <v>2438</v>
      </c>
      <c r="BW59" t="s">
        <v>2437</v>
      </c>
      <c r="BX59" t="s">
        <v>2438</v>
      </c>
      <c r="BY59" t="s">
        <v>2438</v>
      </c>
      <c r="BZ59" t="s">
        <v>2438</v>
      </c>
      <c r="CA59" t="s">
        <v>2432</v>
      </c>
      <c r="CB59" t="s">
        <v>2430</v>
      </c>
      <c r="CC59" t="s">
        <v>2430</v>
      </c>
      <c r="CD59" t="s">
        <v>2476</v>
      </c>
      <c r="CE59" t="s">
        <v>2444</v>
      </c>
      <c r="CF59" t="s">
        <v>2444</v>
      </c>
      <c r="CG59" t="s">
        <v>3115</v>
      </c>
      <c r="CH59" t="s">
        <v>2444</v>
      </c>
      <c r="CI59" t="s">
        <v>2444</v>
      </c>
      <c r="CJ59" t="s">
        <v>2444</v>
      </c>
      <c r="CK59" t="s">
        <v>3116</v>
      </c>
      <c r="CL59" t="s">
        <v>2444</v>
      </c>
      <c r="CM59" t="s">
        <v>2444</v>
      </c>
      <c r="CN59" t="s">
        <v>2444</v>
      </c>
      <c r="CO59" t="s">
        <v>3117</v>
      </c>
      <c r="CP59" t="s">
        <v>2444</v>
      </c>
      <c r="CQ59" t="s">
        <v>2444</v>
      </c>
      <c r="CR59" t="s">
        <v>2444</v>
      </c>
      <c r="CS59" t="s">
        <v>3118</v>
      </c>
      <c r="CT59" t="s">
        <v>2444</v>
      </c>
      <c r="CU59" t="s">
        <v>2444</v>
      </c>
      <c r="CV59" t="s">
        <v>2444</v>
      </c>
      <c r="CW59" t="s">
        <v>2444</v>
      </c>
      <c r="CX59" t="s">
        <v>2444</v>
      </c>
      <c r="CY59" t="s">
        <v>2444</v>
      </c>
      <c r="CZ59" t="s">
        <v>2444</v>
      </c>
      <c r="DA59" t="s">
        <v>2444</v>
      </c>
      <c r="DB59" t="s">
        <v>2444</v>
      </c>
      <c r="DC59" t="s">
        <v>2444</v>
      </c>
      <c r="DD59" t="s">
        <v>2444</v>
      </c>
      <c r="DE59" t="s">
        <v>2444</v>
      </c>
      <c r="DF59" t="s">
        <v>2444</v>
      </c>
      <c r="DG59" t="s">
        <v>2444</v>
      </c>
      <c r="DH59" t="s">
        <v>2444</v>
      </c>
      <c r="DI59" t="s">
        <v>2444</v>
      </c>
      <c r="DJ59" t="s">
        <v>2444</v>
      </c>
      <c r="DK59" t="s">
        <v>2444</v>
      </c>
      <c r="DL59" t="s">
        <v>2444</v>
      </c>
      <c r="DM59" t="s">
        <v>2444</v>
      </c>
      <c r="DN59" t="s">
        <v>2444</v>
      </c>
      <c r="DO59" t="s">
        <v>2444</v>
      </c>
      <c r="DP59" t="s">
        <v>2444</v>
      </c>
      <c r="DQ59" t="s">
        <v>2444</v>
      </c>
      <c r="DR59" t="s">
        <v>2444</v>
      </c>
      <c r="DS59" t="s">
        <v>2444</v>
      </c>
      <c r="DT59" t="s">
        <v>2444</v>
      </c>
      <c r="DU59" t="s">
        <v>2444</v>
      </c>
      <c r="DV59" t="s">
        <v>2444</v>
      </c>
      <c r="DW59" t="s">
        <v>2444</v>
      </c>
      <c r="DX59" t="s">
        <v>2444</v>
      </c>
      <c r="DY59" t="s">
        <v>3119</v>
      </c>
      <c r="DZ59" t="s">
        <v>2444</v>
      </c>
      <c r="EA59" t="s">
        <v>2444</v>
      </c>
      <c r="EB59" t="s">
        <v>2444</v>
      </c>
      <c r="EC59" t="s">
        <v>2521</v>
      </c>
      <c r="ED59" t="s">
        <v>2444</v>
      </c>
      <c r="EE59" t="s">
        <v>2444</v>
      </c>
      <c r="EF59" t="s">
        <v>2444</v>
      </c>
      <c r="EG59" t="s">
        <v>3117</v>
      </c>
      <c r="EH59" t="s">
        <v>2444</v>
      </c>
      <c r="EI59" t="s">
        <v>2444</v>
      </c>
      <c r="EJ59" t="s">
        <v>2444</v>
      </c>
      <c r="EK59" t="s">
        <v>3120</v>
      </c>
      <c r="EL59" t="s">
        <v>2444</v>
      </c>
      <c r="EM59" t="s">
        <v>2444</v>
      </c>
      <c r="EN59" t="s">
        <v>2444</v>
      </c>
      <c r="EO59" t="s">
        <v>2444</v>
      </c>
      <c r="EP59" t="s">
        <v>2444</v>
      </c>
      <c r="EQ59" t="s">
        <v>2444</v>
      </c>
      <c r="ER59" t="s">
        <v>2444</v>
      </c>
      <c r="ES59" t="s">
        <v>2444</v>
      </c>
      <c r="ET59" t="s">
        <v>2444</v>
      </c>
      <c r="EU59" t="s">
        <v>2444</v>
      </c>
      <c r="EV59" t="s">
        <v>2444</v>
      </c>
      <c r="EW59" t="s">
        <v>2444</v>
      </c>
      <c r="EX59" t="s">
        <v>2444</v>
      </c>
      <c r="EY59" t="s">
        <v>2444</v>
      </c>
      <c r="EZ59" t="s">
        <v>2444</v>
      </c>
      <c r="FA59" t="s">
        <v>2444</v>
      </c>
      <c r="FB59" t="s">
        <v>2444</v>
      </c>
      <c r="FC59" t="s">
        <v>2444</v>
      </c>
      <c r="FD59" t="s">
        <v>2444</v>
      </c>
      <c r="FE59" t="s">
        <v>2444</v>
      </c>
      <c r="FF59" t="s">
        <v>2444</v>
      </c>
      <c r="FG59" t="s">
        <v>2444</v>
      </c>
      <c r="FH59" t="s">
        <v>2444</v>
      </c>
      <c r="FI59" t="s">
        <v>2444</v>
      </c>
      <c r="FJ59" t="s">
        <v>2444</v>
      </c>
      <c r="FK59" t="s">
        <v>2444</v>
      </c>
      <c r="FL59" t="s">
        <v>2444</v>
      </c>
      <c r="FM59" t="s">
        <v>2444</v>
      </c>
      <c r="FN59" t="s">
        <v>2444</v>
      </c>
      <c r="FO59" t="s">
        <v>2444</v>
      </c>
      <c r="FP59" t="s">
        <v>2444</v>
      </c>
      <c r="FQ59" t="s">
        <v>2444</v>
      </c>
      <c r="FR59" t="s">
        <v>2444</v>
      </c>
      <c r="FS59" t="s">
        <v>2444</v>
      </c>
      <c r="FT59" t="s">
        <v>2444</v>
      </c>
      <c r="FU59">
        <v>1</v>
      </c>
      <c r="FV59" t="s">
        <v>2444</v>
      </c>
      <c r="FW59" t="s">
        <v>2444</v>
      </c>
      <c r="FX59" t="s">
        <v>2444</v>
      </c>
      <c r="FY59" t="s">
        <v>2444</v>
      </c>
      <c r="FZ59" t="s">
        <v>2444</v>
      </c>
      <c r="GA59" t="s">
        <v>2444</v>
      </c>
      <c r="GB59" t="s">
        <v>2444</v>
      </c>
      <c r="GC59" t="s">
        <v>2444</v>
      </c>
      <c r="GD59" t="s">
        <v>2444</v>
      </c>
      <c r="GE59" t="s">
        <v>2444</v>
      </c>
      <c r="GF59" t="s">
        <v>2444</v>
      </c>
      <c r="GG59" t="s">
        <v>2444</v>
      </c>
      <c r="GH59" t="s">
        <v>2444</v>
      </c>
      <c r="GI59" t="s">
        <v>2444</v>
      </c>
      <c r="GJ59" t="s">
        <v>2444</v>
      </c>
      <c r="GK59" t="s">
        <v>2444</v>
      </c>
      <c r="GL59" t="s">
        <v>2444</v>
      </c>
      <c r="GM59" t="s">
        <v>2444</v>
      </c>
      <c r="GN59" t="s">
        <v>2444</v>
      </c>
      <c r="GO59" t="s">
        <v>2444</v>
      </c>
      <c r="GP59" t="s">
        <v>2444</v>
      </c>
      <c r="GQ59" t="s">
        <v>2444</v>
      </c>
      <c r="GR59" t="s">
        <v>2444</v>
      </c>
      <c r="GS59" t="s">
        <v>2444</v>
      </c>
      <c r="GT59" t="s">
        <v>2444</v>
      </c>
      <c r="GU59" t="s">
        <v>2444</v>
      </c>
      <c r="GV59" t="s">
        <v>2444</v>
      </c>
      <c r="GW59" t="s">
        <v>2444</v>
      </c>
      <c r="GX59" t="s">
        <v>2444</v>
      </c>
      <c r="GY59" t="s">
        <v>2444</v>
      </c>
      <c r="GZ59" t="s">
        <v>2444</v>
      </c>
    </row>
    <row r="60" spans="1:208">
      <c r="A60" t="s">
        <v>3121</v>
      </c>
      <c r="B60" t="s">
        <v>2420</v>
      </c>
      <c r="C60" t="s">
        <v>3122</v>
      </c>
      <c r="D60" t="s">
        <v>2422</v>
      </c>
      <c r="E60" t="s">
        <v>3123</v>
      </c>
      <c r="F60" t="s">
        <v>3124</v>
      </c>
      <c r="G60" t="s">
        <v>3106</v>
      </c>
      <c r="H60" t="s">
        <v>2426</v>
      </c>
      <c r="I60" t="s">
        <v>2456</v>
      </c>
      <c r="J60" t="s">
        <v>2428</v>
      </c>
      <c r="K60" t="s">
        <v>3125</v>
      </c>
      <c r="L60" t="s">
        <v>2587</v>
      </c>
      <c r="M60" t="s">
        <v>2431</v>
      </c>
      <c r="N60" t="s">
        <v>2432</v>
      </c>
      <c r="O60" t="s">
        <v>2433</v>
      </c>
      <c r="P60" t="s">
        <v>3126</v>
      </c>
      <c r="Q60" t="s">
        <v>3127</v>
      </c>
      <c r="R60" t="s">
        <v>2518</v>
      </c>
      <c r="S60" t="s">
        <v>2432</v>
      </c>
      <c r="T60" t="s">
        <v>2433</v>
      </c>
      <c r="U60" t="s">
        <v>2478</v>
      </c>
      <c r="V60" t="s">
        <v>3127</v>
      </c>
      <c r="W60" t="s">
        <v>2518</v>
      </c>
      <c r="X60" t="s">
        <v>2437</v>
      </c>
      <c r="Y60" t="s">
        <v>2438</v>
      </c>
      <c r="Z60" t="s">
        <v>2438</v>
      </c>
      <c r="AA60" t="s">
        <v>2438</v>
      </c>
      <c r="AB60" t="s">
        <v>2438</v>
      </c>
      <c r="AC60" t="s">
        <v>2437</v>
      </c>
      <c r="AD60" t="s">
        <v>2438</v>
      </c>
      <c r="AE60" t="s">
        <v>2438</v>
      </c>
      <c r="AF60" t="s">
        <v>2438</v>
      </c>
      <c r="AG60" t="s">
        <v>2438</v>
      </c>
      <c r="AH60" t="s">
        <v>2437</v>
      </c>
      <c r="AI60" t="s">
        <v>2438</v>
      </c>
      <c r="AJ60" t="s">
        <v>2438</v>
      </c>
      <c r="AK60" t="s">
        <v>2438</v>
      </c>
      <c r="AL60" t="s">
        <v>2438</v>
      </c>
      <c r="AM60" t="s">
        <v>2432</v>
      </c>
      <c r="AN60" t="s">
        <v>2478</v>
      </c>
      <c r="AO60" t="s">
        <v>3128</v>
      </c>
      <c r="AP60" t="s">
        <v>2515</v>
      </c>
      <c r="AQ60" t="s">
        <v>2437</v>
      </c>
      <c r="AR60" t="s">
        <v>2438</v>
      </c>
      <c r="AS60" t="s">
        <v>2438</v>
      </c>
      <c r="AT60" t="s">
        <v>2438</v>
      </c>
      <c r="AU60" t="s">
        <v>2432</v>
      </c>
      <c r="AV60" t="s">
        <v>2439</v>
      </c>
      <c r="AW60" t="s">
        <v>3128</v>
      </c>
      <c r="AX60" t="s">
        <v>2536</v>
      </c>
      <c r="AY60" t="s">
        <v>2432</v>
      </c>
      <c r="AZ60" t="s">
        <v>2442</v>
      </c>
      <c r="BA60" t="s">
        <v>3129</v>
      </c>
      <c r="BB60" t="s">
        <v>3130</v>
      </c>
      <c r="BC60" t="s">
        <v>2432</v>
      </c>
      <c r="BD60" t="s">
        <v>2439</v>
      </c>
      <c r="BE60" t="s">
        <v>2435</v>
      </c>
      <c r="BF60" t="s">
        <v>2704</v>
      </c>
      <c r="BG60" t="s">
        <v>2432</v>
      </c>
      <c r="BH60" t="s">
        <v>2433</v>
      </c>
      <c r="BI60" t="s">
        <v>2440</v>
      </c>
      <c r="BJ60" t="s">
        <v>2480</v>
      </c>
      <c r="BK60" t="s">
        <v>2437</v>
      </c>
      <c r="BL60" t="s">
        <v>2438</v>
      </c>
      <c r="BM60" t="s">
        <v>2438</v>
      </c>
      <c r="BN60" t="s">
        <v>2438</v>
      </c>
      <c r="BO60" t="s">
        <v>2432</v>
      </c>
      <c r="BP60" t="s">
        <v>2439</v>
      </c>
      <c r="BQ60" t="s">
        <v>2673</v>
      </c>
      <c r="BR60" t="s">
        <v>2706</v>
      </c>
      <c r="BS60" t="s">
        <v>2437</v>
      </c>
      <c r="BT60" t="s">
        <v>2438</v>
      </c>
      <c r="BU60" t="s">
        <v>2438</v>
      </c>
      <c r="BV60" t="s">
        <v>2438</v>
      </c>
      <c r="BW60" t="s">
        <v>2437</v>
      </c>
      <c r="BX60" t="s">
        <v>2438</v>
      </c>
      <c r="BY60" t="s">
        <v>2438</v>
      </c>
      <c r="BZ60" t="s">
        <v>2438</v>
      </c>
      <c r="CA60" t="s">
        <v>2437</v>
      </c>
      <c r="CB60" t="s">
        <v>2438</v>
      </c>
      <c r="CC60" t="s">
        <v>2438</v>
      </c>
      <c r="CD60" t="s">
        <v>2438</v>
      </c>
      <c r="CE60" t="s">
        <v>2444</v>
      </c>
      <c r="CF60" t="s">
        <v>2444</v>
      </c>
      <c r="CG60" t="s">
        <v>3131</v>
      </c>
      <c r="CH60" t="s">
        <v>2444</v>
      </c>
      <c r="CI60" t="s">
        <v>2444</v>
      </c>
      <c r="CJ60" t="s">
        <v>2440</v>
      </c>
      <c r="CK60" t="s">
        <v>2521</v>
      </c>
      <c r="CL60" t="s">
        <v>2444</v>
      </c>
      <c r="CM60" t="s">
        <v>2444</v>
      </c>
      <c r="CN60" t="s">
        <v>2485</v>
      </c>
      <c r="CO60" t="s">
        <v>3132</v>
      </c>
      <c r="CP60" t="s">
        <v>2440</v>
      </c>
      <c r="CQ60" t="s">
        <v>2440</v>
      </c>
      <c r="CR60" t="s">
        <v>2440</v>
      </c>
      <c r="CS60" t="s">
        <v>3133</v>
      </c>
      <c r="CT60" t="s">
        <v>2444</v>
      </c>
      <c r="CU60" t="s">
        <v>2444</v>
      </c>
      <c r="CV60" t="s">
        <v>2444</v>
      </c>
      <c r="CW60" t="s">
        <v>2433</v>
      </c>
      <c r="CX60" t="s">
        <v>2485</v>
      </c>
      <c r="CY60" t="s">
        <v>2485</v>
      </c>
      <c r="CZ60" t="s">
        <v>2485</v>
      </c>
      <c r="DA60" t="s">
        <v>2444</v>
      </c>
      <c r="DB60" t="s">
        <v>2485</v>
      </c>
      <c r="DC60" t="s">
        <v>2485</v>
      </c>
      <c r="DD60" t="s">
        <v>2485</v>
      </c>
      <c r="DE60" t="s">
        <v>2440</v>
      </c>
      <c r="DF60" t="s">
        <v>2485</v>
      </c>
      <c r="DG60" t="s">
        <v>2485</v>
      </c>
      <c r="DH60" t="s">
        <v>2444</v>
      </c>
      <c r="DI60" t="s">
        <v>2444</v>
      </c>
      <c r="DJ60" t="s">
        <v>2485</v>
      </c>
      <c r="DK60" t="s">
        <v>2433</v>
      </c>
      <c r="DL60" t="s">
        <v>2444</v>
      </c>
      <c r="DM60" t="s">
        <v>2478</v>
      </c>
      <c r="DN60" t="s">
        <v>2440</v>
      </c>
      <c r="DO60" t="s">
        <v>2444</v>
      </c>
      <c r="DP60" t="s">
        <v>2440</v>
      </c>
      <c r="DQ60" t="s">
        <v>2444</v>
      </c>
      <c r="DR60" t="s">
        <v>2444</v>
      </c>
      <c r="DS60" t="s">
        <v>2478</v>
      </c>
      <c r="DT60" t="s">
        <v>2440</v>
      </c>
      <c r="DU60" t="s">
        <v>2444</v>
      </c>
      <c r="DV60" t="s">
        <v>2485</v>
      </c>
      <c r="DW60" t="s">
        <v>2444</v>
      </c>
      <c r="DX60" t="s">
        <v>2444</v>
      </c>
      <c r="DY60" t="s">
        <v>3134</v>
      </c>
      <c r="DZ60" t="s">
        <v>2444</v>
      </c>
      <c r="EA60" t="s">
        <v>2485</v>
      </c>
      <c r="EB60" t="s">
        <v>2485</v>
      </c>
      <c r="EC60" t="s">
        <v>3135</v>
      </c>
      <c r="ED60" t="s">
        <v>2444</v>
      </c>
      <c r="EE60" t="s">
        <v>2444</v>
      </c>
      <c r="EF60" t="s">
        <v>2444</v>
      </c>
      <c r="EG60" t="s">
        <v>3136</v>
      </c>
      <c r="EH60" t="s">
        <v>2444</v>
      </c>
      <c r="EI60" t="s">
        <v>2444</v>
      </c>
      <c r="EJ60" t="s">
        <v>2444</v>
      </c>
      <c r="EK60" t="s">
        <v>3137</v>
      </c>
      <c r="EL60" t="s">
        <v>2440</v>
      </c>
      <c r="EM60" t="s">
        <v>2440</v>
      </c>
      <c r="EN60" t="s">
        <v>2444</v>
      </c>
      <c r="EO60" t="s">
        <v>2433</v>
      </c>
      <c r="EP60" t="s">
        <v>2440</v>
      </c>
      <c r="EQ60" t="s">
        <v>2440</v>
      </c>
      <c r="ER60" t="s">
        <v>2440</v>
      </c>
      <c r="ES60" t="s">
        <v>2440</v>
      </c>
      <c r="ET60" t="s">
        <v>2440</v>
      </c>
      <c r="EU60" t="s">
        <v>2440</v>
      </c>
      <c r="EV60" t="s">
        <v>2444</v>
      </c>
      <c r="EW60" t="s">
        <v>2440</v>
      </c>
      <c r="EX60" t="s">
        <v>2440</v>
      </c>
      <c r="EY60" t="s">
        <v>2440</v>
      </c>
      <c r="EZ60" t="s">
        <v>2433</v>
      </c>
      <c r="FA60" t="s">
        <v>2433</v>
      </c>
      <c r="FB60" t="s">
        <v>2440</v>
      </c>
      <c r="FC60" t="s">
        <v>2440</v>
      </c>
      <c r="FD60" t="s">
        <v>2440</v>
      </c>
      <c r="FE60" t="s">
        <v>2433</v>
      </c>
      <c r="FF60" t="s">
        <v>2478</v>
      </c>
      <c r="FG60" t="s">
        <v>2478</v>
      </c>
      <c r="FH60" t="s">
        <v>2478</v>
      </c>
      <c r="FI60" t="s">
        <v>2444</v>
      </c>
      <c r="FJ60" t="s">
        <v>2444</v>
      </c>
      <c r="FK60" t="s">
        <v>2444</v>
      </c>
      <c r="FL60" t="s">
        <v>2440</v>
      </c>
      <c r="FM60" t="s">
        <v>2444</v>
      </c>
      <c r="FN60" t="s">
        <v>2444</v>
      </c>
      <c r="FO60" t="s">
        <v>2433</v>
      </c>
      <c r="FP60" t="s">
        <v>2444</v>
      </c>
      <c r="FQ60" t="s">
        <v>2444</v>
      </c>
      <c r="FR60" t="s">
        <v>2444</v>
      </c>
      <c r="FS60" t="s">
        <v>2444</v>
      </c>
      <c r="FT60" t="s">
        <v>2440</v>
      </c>
      <c r="FU60">
        <v>4</v>
      </c>
      <c r="FV60" t="s">
        <v>2440</v>
      </c>
      <c r="FW60" t="s">
        <v>2444</v>
      </c>
      <c r="FX60" t="s">
        <v>2444</v>
      </c>
      <c r="FY60" t="s">
        <v>2440</v>
      </c>
      <c r="FZ60" t="s">
        <v>2444</v>
      </c>
      <c r="GA60" t="s">
        <v>2440</v>
      </c>
      <c r="GB60" t="s">
        <v>2440</v>
      </c>
      <c r="GC60" t="s">
        <v>2444</v>
      </c>
      <c r="GD60" t="s">
        <v>2444</v>
      </c>
      <c r="GE60" t="s">
        <v>2440</v>
      </c>
      <c r="GF60" t="s">
        <v>2478</v>
      </c>
      <c r="GG60" t="s">
        <v>2433</v>
      </c>
      <c r="GH60" t="s">
        <v>2433</v>
      </c>
      <c r="GI60" t="s">
        <v>2433</v>
      </c>
      <c r="GJ60" t="s">
        <v>2444</v>
      </c>
      <c r="GK60" t="s">
        <v>2440</v>
      </c>
      <c r="GL60" t="s">
        <v>2444</v>
      </c>
      <c r="GM60" t="s">
        <v>2444</v>
      </c>
      <c r="GN60" t="s">
        <v>2444</v>
      </c>
      <c r="GO60" t="s">
        <v>2444</v>
      </c>
      <c r="GP60" t="s">
        <v>2444</v>
      </c>
      <c r="GQ60" t="s">
        <v>2433</v>
      </c>
      <c r="GR60" t="s">
        <v>2444</v>
      </c>
      <c r="GS60" t="s">
        <v>2478</v>
      </c>
      <c r="GT60" t="s">
        <v>2440</v>
      </c>
      <c r="GU60" t="s">
        <v>2485</v>
      </c>
      <c r="GV60" t="s">
        <v>2444</v>
      </c>
      <c r="GW60" t="s">
        <v>2444</v>
      </c>
      <c r="GX60" t="s">
        <v>2444</v>
      </c>
      <c r="GY60" t="s">
        <v>2440</v>
      </c>
      <c r="GZ60" t="s">
        <v>2440</v>
      </c>
    </row>
    <row r="61" spans="1:208">
      <c r="A61" t="s">
        <v>3138</v>
      </c>
      <c r="B61" t="s">
        <v>2420</v>
      </c>
      <c r="C61" t="s">
        <v>3139</v>
      </c>
      <c r="D61" t="s">
        <v>2505</v>
      </c>
      <c r="E61" t="s">
        <v>3140</v>
      </c>
      <c r="F61" t="s">
        <v>3141</v>
      </c>
      <c r="G61" t="s">
        <v>3142</v>
      </c>
      <c r="H61" t="s">
        <v>2426</v>
      </c>
      <c r="I61" t="s">
        <v>2456</v>
      </c>
      <c r="J61" t="s">
        <v>2471</v>
      </c>
      <c r="K61" t="s">
        <v>3143</v>
      </c>
      <c r="L61" t="s">
        <v>3144</v>
      </c>
      <c r="M61" t="s">
        <v>3145</v>
      </c>
      <c r="N61" t="s">
        <v>2432</v>
      </c>
      <c r="O61" t="s">
        <v>2439</v>
      </c>
      <c r="P61" t="s">
        <v>2934</v>
      </c>
      <c r="Q61" t="s">
        <v>2853</v>
      </c>
      <c r="R61" t="s">
        <v>2518</v>
      </c>
      <c r="S61" t="s">
        <v>2432</v>
      </c>
      <c r="T61" t="s">
        <v>2439</v>
      </c>
      <c r="U61" t="s">
        <v>2442</v>
      </c>
      <c r="V61" t="s">
        <v>2853</v>
      </c>
      <c r="W61" t="s">
        <v>2518</v>
      </c>
      <c r="X61" t="s">
        <v>2437</v>
      </c>
      <c r="Y61" t="s">
        <v>2438</v>
      </c>
      <c r="Z61" t="s">
        <v>2438</v>
      </c>
      <c r="AA61" t="s">
        <v>2438</v>
      </c>
      <c r="AB61" t="s">
        <v>2438</v>
      </c>
      <c r="AC61" t="s">
        <v>2437</v>
      </c>
      <c r="AD61" t="s">
        <v>2438</v>
      </c>
      <c r="AE61" t="s">
        <v>2438</v>
      </c>
      <c r="AF61" t="s">
        <v>2438</v>
      </c>
      <c r="AG61" t="s">
        <v>2438</v>
      </c>
      <c r="AH61" t="s">
        <v>2437</v>
      </c>
      <c r="AI61" t="s">
        <v>2438</v>
      </c>
      <c r="AJ61" t="s">
        <v>2438</v>
      </c>
      <c r="AK61" t="s">
        <v>2438</v>
      </c>
      <c r="AL61" t="s">
        <v>2438</v>
      </c>
      <c r="AM61" t="s">
        <v>2432</v>
      </c>
      <c r="AN61" t="s">
        <v>3146</v>
      </c>
      <c r="AO61" t="s">
        <v>2482</v>
      </c>
      <c r="AP61" t="s">
        <v>2480</v>
      </c>
      <c r="AQ61" t="s">
        <v>2437</v>
      </c>
      <c r="AR61" t="s">
        <v>2438</v>
      </c>
      <c r="AS61" t="s">
        <v>2438</v>
      </c>
      <c r="AT61" t="s">
        <v>2438</v>
      </c>
      <c r="AU61" t="s">
        <v>2432</v>
      </c>
      <c r="AV61" t="s">
        <v>2934</v>
      </c>
      <c r="AW61" t="s">
        <v>2853</v>
      </c>
      <c r="AX61" t="s">
        <v>2518</v>
      </c>
      <c r="AY61" t="s">
        <v>2432</v>
      </c>
      <c r="AZ61" t="s">
        <v>2589</v>
      </c>
      <c r="BA61" t="s">
        <v>2853</v>
      </c>
      <c r="BB61" t="s">
        <v>2691</v>
      </c>
      <c r="BC61" t="s">
        <v>2432</v>
      </c>
      <c r="BD61" t="s">
        <v>2934</v>
      </c>
      <c r="BE61" t="s">
        <v>2853</v>
      </c>
      <c r="BF61" t="s">
        <v>2704</v>
      </c>
      <c r="BG61" t="s">
        <v>2437</v>
      </c>
      <c r="BH61" t="s">
        <v>2438</v>
      </c>
      <c r="BI61" t="s">
        <v>2438</v>
      </c>
      <c r="BJ61" t="s">
        <v>2438</v>
      </c>
      <c r="BK61" t="s">
        <v>2437</v>
      </c>
      <c r="BL61" t="s">
        <v>2438</v>
      </c>
      <c r="BM61" t="s">
        <v>2438</v>
      </c>
      <c r="BN61" t="s">
        <v>2438</v>
      </c>
      <c r="BO61" t="s">
        <v>2432</v>
      </c>
      <c r="BP61" t="s">
        <v>3146</v>
      </c>
      <c r="BQ61" t="s">
        <v>3147</v>
      </c>
      <c r="BR61" t="s">
        <v>2706</v>
      </c>
      <c r="BS61" t="s">
        <v>2437</v>
      </c>
      <c r="BT61" t="s">
        <v>2438</v>
      </c>
      <c r="BU61" t="s">
        <v>2438</v>
      </c>
      <c r="BV61" t="s">
        <v>2438</v>
      </c>
      <c r="BW61" t="s">
        <v>2437</v>
      </c>
      <c r="BX61" t="s">
        <v>2438</v>
      </c>
      <c r="BY61" t="s">
        <v>2438</v>
      </c>
      <c r="BZ61" t="s">
        <v>2438</v>
      </c>
      <c r="CA61" t="s">
        <v>2437</v>
      </c>
      <c r="CB61" t="s">
        <v>2438</v>
      </c>
      <c r="CC61" t="s">
        <v>2438</v>
      </c>
      <c r="CD61" t="s">
        <v>2438</v>
      </c>
      <c r="CE61" t="s">
        <v>2444</v>
      </c>
      <c r="CF61" t="s">
        <v>2444</v>
      </c>
      <c r="CG61" t="s">
        <v>3148</v>
      </c>
      <c r="CH61" t="s">
        <v>2433</v>
      </c>
      <c r="CI61" t="s">
        <v>2433</v>
      </c>
      <c r="CJ61" t="s">
        <v>2433</v>
      </c>
      <c r="CK61" t="s">
        <v>3000</v>
      </c>
      <c r="CL61" t="s">
        <v>2433</v>
      </c>
      <c r="CM61" t="s">
        <v>2433</v>
      </c>
      <c r="CN61" t="s">
        <v>2433</v>
      </c>
      <c r="CO61" t="s">
        <v>2839</v>
      </c>
      <c r="CP61" t="s">
        <v>2433</v>
      </c>
      <c r="CQ61" t="s">
        <v>2433</v>
      </c>
      <c r="CR61" t="s">
        <v>2433</v>
      </c>
      <c r="CS61" t="s">
        <v>2839</v>
      </c>
      <c r="CT61" t="s">
        <v>2444</v>
      </c>
      <c r="CU61" t="s">
        <v>2444</v>
      </c>
      <c r="CV61" t="s">
        <v>2444</v>
      </c>
      <c r="CW61" t="s">
        <v>2433</v>
      </c>
      <c r="CX61" t="s">
        <v>2444</v>
      </c>
      <c r="CY61" t="s">
        <v>2444</v>
      </c>
      <c r="CZ61" t="s">
        <v>2444</v>
      </c>
      <c r="DA61" t="s">
        <v>2444</v>
      </c>
      <c r="DB61" t="s">
        <v>2444</v>
      </c>
      <c r="DC61" t="s">
        <v>2433</v>
      </c>
      <c r="DD61" t="s">
        <v>2433</v>
      </c>
      <c r="DE61" t="s">
        <v>2444</v>
      </c>
      <c r="DF61" t="s">
        <v>2444</v>
      </c>
      <c r="DG61" t="s">
        <v>2444</v>
      </c>
      <c r="DH61" t="s">
        <v>2433</v>
      </c>
      <c r="DI61" t="s">
        <v>2433</v>
      </c>
      <c r="DJ61" t="s">
        <v>2433</v>
      </c>
      <c r="DK61" t="s">
        <v>2433</v>
      </c>
      <c r="DL61" t="s">
        <v>2433</v>
      </c>
      <c r="DM61" t="s">
        <v>2433</v>
      </c>
      <c r="DN61" t="s">
        <v>2433</v>
      </c>
      <c r="DO61" t="s">
        <v>2444</v>
      </c>
      <c r="DP61" t="s">
        <v>2444</v>
      </c>
      <c r="DQ61" t="s">
        <v>2444</v>
      </c>
      <c r="DR61" t="s">
        <v>2433</v>
      </c>
      <c r="DS61" t="s">
        <v>2444</v>
      </c>
      <c r="DT61" t="s">
        <v>2444</v>
      </c>
      <c r="DU61" t="s">
        <v>2444</v>
      </c>
      <c r="DV61" t="s">
        <v>2444</v>
      </c>
      <c r="DW61" t="s">
        <v>2444</v>
      </c>
      <c r="DX61" t="s">
        <v>2444</v>
      </c>
      <c r="DY61" t="s">
        <v>3148</v>
      </c>
      <c r="DZ61" t="s">
        <v>2444</v>
      </c>
      <c r="EA61" t="s">
        <v>2444</v>
      </c>
      <c r="EB61" t="s">
        <v>2444</v>
      </c>
      <c r="EC61" t="s">
        <v>3149</v>
      </c>
      <c r="ED61" t="s">
        <v>2433</v>
      </c>
      <c r="EE61" t="s">
        <v>2433</v>
      </c>
      <c r="EF61" t="s">
        <v>2433</v>
      </c>
      <c r="EG61" t="s">
        <v>2839</v>
      </c>
      <c r="EH61" t="s">
        <v>2433</v>
      </c>
      <c r="EI61" t="s">
        <v>2433</v>
      </c>
      <c r="EJ61" t="s">
        <v>2444</v>
      </c>
      <c r="EK61" t="s">
        <v>2839</v>
      </c>
      <c r="EL61" t="s">
        <v>2433</v>
      </c>
      <c r="EM61" t="s">
        <v>2433</v>
      </c>
      <c r="EN61" t="s">
        <v>2433</v>
      </c>
      <c r="EO61" t="s">
        <v>2433</v>
      </c>
      <c r="EP61" t="s">
        <v>2433</v>
      </c>
      <c r="EQ61" t="s">
        <v>2433</v>
      </c>
      <c r="ER61" t="s">
        <v>2433</v>
      </c>
      <c r="ES61" t="s">
        <v>2433</v>
      </c>
      <c r="ET61" t="s">
        <v>2433</v>
      </c>
      <c r="EU61" t="s">
        <v>2433</v>
      </c>
      <c r="EV61" t="s">
        <v>2433</v>
      </c>
      <c r="EW61" t="s">
        <v>2433</v>
      </c>
      <c r="EX61" t="s">
        <v>2433</v>
      </c>
      <c r="EY61" t="s">
        <v>2433</v>
      </c>
      <c r="EZ61" t="s">
        <v>2433</v>
      </c>
      <c r="FA61" t="s">
        <v>2433</v>
      </c>
      <c r="FB61" t="s">
        <v>2433</v>
      </c>
      <c r="FC61" t="s">
        <v>2433</v>
      </c>
      <c r="FD61" t="s">
        <v>2433</v>
      </c>
      <c r="FE61" t="s">
        <v>2433</v>
      </c>
      <c r="FF61" t="s">
        <v>2433</v>
      </c>
      <c r="FG61" t="s">
        <v>2433</v>
      </c>
      <c r="FH61" t="s">
        <v>2433</v>
      </c>
      <c r="FI61" t="s">
        <v>2444</v>
      </c>
      <c r="FJ61" t="s">
        <v>2433</v>
      </c>
      <c r="FK61" t="s">
        <v>2444</v>
      </c>
      <c r="FL61" t="s">
        <v>2433</v>
      </c>
      <c r="FM61" t="s">
        <v>2444</v>
      </c>
      <c r="FN61" t="s">
        <v>2444</v>
      </c>
      <c r="FO61" t="s">
        <v>2433</v>
      </c>
      <c r="FP61" t="s">
        <v>2444</v>
      </c>
      <c r="FQ61" t="s">
        <v>2444</v>
      </c>
      <c r="FR61" t="s">
        <v>2444</v>
      </c>
      <c r="FS61" t="s">
        <v>2433</v>
      </c>
      <c r="FT61" t="s">
        <v>2433</v>
      </c>
      <c r="FU61">
        <v>7</v>
      </c>
      <c r="FV61" t="s">
        <v>2433</v>
      </c>
      <c r="FW61" t="s">
        <v>2444</v>
      </c>
      <c r="FX61" t="s">
        <v>2444</v>
      </c>
      <c r="FY61" t="s">
        <v>2444</v>
      </c>
      <c r="FZ61" t="s">
        <v>2444</v>
      </c>
      <c r="GA61" t="s">
        <v>2433</v>
      </c>
      <c r="GB61" t="s">
        <v>2433</v>
      </c>
      <c r="GC61" t="s">
        <v>2433</v>
      </c>
      <c r="GD61" t="s">
        <v>2444</v>
      </c>
      <c r="GE61" t="s">
        <v>2433</v>
      </c>
      <c r="GF61" t="s">
        <v>2444</v>
      </c>
      <c r="GG61" t="s">
        <v>2433</v>
      </c>
      <c r="GH61" t="s">
        <v>2433</v>
      </c>
      <c r="GI61" t="s">
        <v>2433</v>
      </c>
      <c r="GJ61" t="s">
        <v>2444</v>
      </c>
      <c r="GK61" t="s">
        <v>2444</v>
      </c>
      <c r="GL61" t="s">
        <v>2444</v>
      </c>
      <c r="GM61" t="s">
        <v>2444</v>
      </c>
      <c r="GN61" t="s">
        <v>2444</v>
      </c>
      <c r="GO61" t="s">
        <v>2444</v>
      </c>
      <c r="GP61" t="s">
        <v>2444</v>
      </c>
      <c r="GQ61" t="s">
        <v>2444</v>
      </c>
      <c r="GR61" t="s">
        <v>2444</v>
      </c>
      <c r="GS61" t="s">
        <v>2444</v>
      </c>
      <c r="GT61" t="s">
        <v>2444</v>
      </c>
      <c r="GU61" t="s">
        <v>2444</v>
      </c>
      <c r="GV61" t="s">
        <v>2444</v>
      </c>
      <c r="GW61" t="s">
        <v>2444</v>
      </c>
      <c r="GX61" t="s">
        <v>2444</v>
      </c>
      <c r="GY61" t="s">
        <v>2444</v>
      </c>
      <c r="GZ61" t="s">
        <v>2444</v>
      </c>
    </row>
    <row r="62" spans="1:208">
      <c r="A62" t="s">
        <v>3150</v>
      </c>
      <c r="B62" t="s">
        <v>2420</v>
      </c>
      <c r="C62" t="s">
        <v>3151</v>
      </c>
      <c r="D62" t="s">
        <v>2505</v>
      </c>
      <c r="E62" t="s">
        <v>3152</v>
      </c>
      <c r="F62" t="s">
        <v>3153</v>
      </c>
      <c r="G62" t="s">
        <v>2773</v>
      </c>
      <c r="H62" t="s">
        <v>2509</v>
      </c>
      <c r="I62" t="s">
        <v>2456</v>
      </c>
      <c r="J62" t="s">
        <v>2428</v>
      </c>
      <c r="K62" t="s">
        <v>3154</v>
      </c>
      <c r="L62" t="s">
        <v>3155</v>
      </c>
      <c r="M62" t="s">
        <v>2643</v>
      </c>
      <c r="N62" t="s">
        <v>2432</v>
      </c>
      <c r="O62" t="s">
        <v>2433</v>
      </c>
      <c r="P62" t="s">
        <v>2439</v>
      </c>
      <c r="Q62" t="s">
        <v>2435</v>
      </c>
      <c r="R62" t="s">
        <v>2457</v>
      </c>
      <c r="S62" t="s">
        <v>2437</v>
      </c>
      <c r="T62" t="s">
        <v>2438</v>
      </c>
      <c r="U62" t="s">
        <v>2438</v>
      </c>
      <c r="V62" t="s">
        <v>2438</v>
      </c>
      <c r="W62" t="s">
        <v>2438</v>
      </c>
      <c r="X62" t="s">
        <v>2437</v>
      </c>
      <c r="Y62" t="s">
        <v>2438</v>
      </c>
      <c r="Z62" t="s">
        <v>2438</v>
      </c>
      <c r="AA62" t="s">
        <v>2438</v>
      </c>
      <c r="AB62" t="s">
        <v>2438</v>
      </c>
      <c r="AC62" t="s">
        <v>2437</v>
      </c>
      <c r="AD62" t="s">
        <v>2438</v>
      </c>
      <c r="AE62" t="s">
        <v>2438</v>
      </c>
      <c r="AF62" t="s">
        <v>2438</v>
      </c>
      <c r="AG62" t="s">
        <v>2438</v>
      </c>
      <c r="AH62" t="s">
        <v>2437</v>
      </c>
      <c r="AI62" t="s">
        <v>2438</v>
      </c>
      <c r="AJ62" t="s">
        <v>2438</v>
      </c>
      <c r="AK62" t="s">
        <v>2438</v>
      </c>
      <c r="AL62" t="s">
        <v>2438</v>
      </c>
      <c r="AM62" t="s">
        <v>2432</v>
      </c>
      <c r="AN62" t="s">
        <v>2439</v>
      </c>
      <c r="AO62" t="s">
        <v>2441</v>
      </c>
      <c r="AP62" t="s">
        <v>2476</v>
      </c>
      <c r="AQ62" t="s">
        <v>2437</v>
      </c>
      <c r="AR62" t="s">
        <v>2438</v>
      </c>
      <c r="AS62" t="s">
        <v>2438</v>
      </c>
      <c r="AT62" t="s">
        <v>2438</v>
      </c>
      <c r="AU62" t="s">
        <v>2432</v>
      </c>
      <c r="AV62" t="s">
        <v>2439</v>
      </c>
      <c r="AW62" t="s">
        <v>2440</v>
      </c>
      <c r="AX62" t="s">
        <v>2476</v>
      </c>
      <c r="AY62" t="s">
        <v>2432</v>
      </c>
      <c r="AZ62" t="s">
        <v>2439</v>
      </c>
      <c r="BA62" t="s">
        <v>2442</v>
      </c>
      <c r="BB62" t="s">
        <v>2703</v>
      </c>
      <c r="BC62" t="s">
        <v>2432</v>
      </c>
      <c r="BD62" t="s">
        <v>2439</v>
      </c>
      <c r="BE62" t="s">
        <v>2434</v>
      </c>
      <c r="BF62" t="s">
        <v>2705</v>
      </c>
      <c r="BG62" t="s">
        <v>2437</v>
      </c>
      <c r="BH62" t="s">
        <v>2438</v>
      </c>
      <c r="BI62" t="s">
        <v>2438</v>
      </c>
      <c r="BJ62" t="s">
        <v>2438</v>
      </c>
      <c r="BK62" t="s">
        <v>2437</v>
      </c>
      <c r="BL62" t="s">
        <v>2438</v>
      </c>
      <c r="BM62" t="s">
        <v>2438</v>
      </c>
      <c r="BN62" t="s">
        <v>2438</v>
      </c>
      <c r="BO62" t="s">
        <v>2437</v>
      </c>
      <c r="BP62" t="s">
        <v>2438</v>
      </c>
      <c r="BQ62" t="s">
        <v>2438</v>
      </c>
      <c r="BR62" t="s">
        <v>2438</v>
      </c>
      <c r="BS62" t="s">
        <v>2437</v>
      </c>
      <c r="BT62" t="s">
        <v>2438</v>
      </c>
      <c r="BU62" t="s">
        <v>2438</v>
      </c>
      <c r="BV62" t="s">
        <v>2438</v>
      </c>
      <c r="BW62" t="s">
        <v>2437</v>
      </c>
      <c r="BX62" t="s">
        <v>2438</v>
      </c>
      <c r="BY62" t="s">
        <v>2438</v>
      </c>
      <c r="BZ62" t="s">
        <v>2438</v>
      </c>
      <c r="CA62" t="s">
        <v>2437</v>
      </c>
      <c r="CB62" t="s">
        <v>2438</v>
      </c>
      <c r="CC62" t="s">
        <v>2438</v>
      </c>
      <c r="CD62" t="s">
        <v>2438</v>
      </c>
      <c r="CE62" t="s">
        <v>2478</v>
      </c>
      <c r="CF62" t="s">
        <v>2478</v>
      </c>
      <c r="CG62" t="s">
        <v>3156</v>
      </c>
      <c r="CH62" t="s">
        <v>2478</v>
      </c>
      <c r="CI62" t="s">
        <v>2440</v>
      </c>
      <c r="CJ62" t="s">
        <v>2434</v>
      </c>
      <c r="CK62" t="s">
        <v>3157</v>
      </c>
      <c r="CL62" t="s">
        <v>2434</v>
      </c>
      <c r="CM62" t="s">
        <v>2478</v>
      </c>
      <c r="CN62" t="s">
        <v>2434</v>
      </c>
      <c r="CO62" t="s">
        <v>3158</v>
      </c>
      <c r="CP62" t="s">
        <v>2478</v>
      </c>
      <c r="CQ62" t="s">
        <v>2434</v>
      </c>
      <c r="CR62" t="s">
        <v>2478</v>
      </c>
      <c r="CS62" t="s">
        <v>3159</v>
      </c>
      <c r="CT62" t="s">
        <v>2434</v>
      </c>
      <c r="CU62" t="s">
        <v>2478</v>
      </c>
      <c r="CV62" t="s">
        <v>2434</v>
      </c>
      <c r="CW62" t="s">
        <v>2434</v>
      </c>
      <c r="CX62" t="s">
        <v>2439</v>
      </c>
      <c r="CY62" t="s">
        <v>2434</v>
      </c>
      <c r="CZ62" t="s">
        <v>2434</v>
      </c>
      <c r="DA62" t="s">
        <v>2439</v>
      </c>
      <c r="DB62" t="s">
        <v>2434</v>
      </c>
      <c r="DC62" t="s">
        <v>2434</v>
      </c>
      <c r="DD62" t="s">
        <v>2478</v>
      </c>
      <c r="DE62" t="s">
        <v>2434</v>
      </c>
      <c r="DF62" t="s">
        <v>2434</v>
      </c>
      <c r="DG62" t="s">
        <v>2478</v>
      </c>
      <c r="DH62" t="s">
        <v>2439</v>
      </c>
      <c r="DI62" t="s">
        <v>2434</v>
      </c>
      <c r="DJ62" t="s">
        <v>2434</v>
      </c>
      <c r="DK62" t="s">
        <v>2478</v>
      </c>
      <c r="DL62" t="s">
        <v>2440</v>
      </c>
      <c r="DM62" t="s">
        <v>2478</v>
      </c>
      <c r="DN62" t="s">
        <v>2478</v>
      </c>
      <c r="DO62" t="s">
        <v>2434</v>
      </c>
      <c r="DP62" t="s">
        <v>2434</v>
      </c>
      <c r="DQ62" t="s">
        <v>2434</v>
      </c>
      <c r="DR62" t="s">
        <v>2478</v>
      </c>
      <c r="DS62" t="s">
        <v>2434</v>
      </c>
      <c r="DT62" t="s">
        <v>2434</v>
      </c>
      <c r="DU62" t="s">
        <v>2434</v>
      </c>
      <c r="DV62" t="s">
        <v>2439</v>
      </c>
      <c r="DW62" t="s">
        <v>2434</v>
      </c>
      <c r="DX62" t="s">
        <v>2434</v>
      </c>
      <c r="DY62" t="s">
        <v>2430</v>
      </c>
      <c r="DZ62" t="s">
        <v>2439</v>
      </c>
      <c r="EA62" t="s">
        <v>2439</v>
      </c>
      <c r="EB62" t="s">
        <v>2434</v>
      </c>
      <c r="EC62" t="s">
        <v>2430</v>
      </c>
      <c r="ED62" t="s">
        <v>2439</v>
      </c>
      <c r="EE62" t="s">
        <v>2439</v>
      </c>
      <c r="EF62" t="s">
        <v>2439</v>
      </c>
      <c r="EG62" t="s">
        <v>2502</v>
      </c>
      <c r="EH62" t="s">
        <v>2439</v>
      </c>
      <c r="EI62" t="s">
        <v>2434</v>
      </c>
      <c r="EJ62" t="s">
        <v>2439</v>
      </c>
      <c r="EK62" t="s">
        <v>2430</v>
      </c>
      <c r="EL62" t="s">
        <v>2439</v>
      </c>
      <c r="EM62" t="s">
        <v>2434</v>
      </c>
      <c r="EN62" t="s">
        <v>2439</v>
      </c>
      <c r="EO62" t="s">
        <v>2434</v>
      </c>
      <c r="EP62" t="s">
        <v>2434</v>
      </c>
      <c r="EQ62" t="s">
        <v>2439</v>
      </c>
      <c r="ER62" t="s">
        <v>2439</v>
      </c>
      <c r="ES62" t="s">
        <v>2478</v>
      </c>
      <c r="ET62" t="s">
        <v>2434</v>
      </c>
      <c r="EU62" t="s">
        <v>2434</v>
      </c>
      <c r="EV62" t="s">
        <v>2434</v>
      </c>
      <c r="EW62" t="s">
        <v>2434</v>
      </c>
      <c r="EX62" t="s">
        <v>2434</v>
      </c>
      <c r="EY62" t="s">
        <v>2439</v>
      </c>
      <c r="EZ62" t="s">
        <v>2434</v>
      </c>
      <c r="FA62" t="s">
        <v>2434</v>
      </c>
      <c r="FB62" t="s">
        <v>2434</v>
      </c>
      <c r="FC62" t="s">
        <v>2434</v>
      </c>
      <c r="FD62" t="s">
        <v>2434</v>
      </c>
      <c r="FE62" t="s">
        <v>2439</v>
      </c>
      <c r="FF62" t="s">
        <v>2434</v>
      </c>
      <c r="FG62" t="s">
        <v>2434</v>
      </c>
      <c r="FH62" t="s">
        <v>2434</v>
      </c>
      <c r="FI62" t="s">
        <v>2434</v>
      </c>
      <c r="FJ62" t="s">
        <v>2434</v>
      </c>
      <c r="FK62" t="s">
        <v>2433</v>
      </c>
      <c r="FL62" t="s">
        <v>2439</v>
      </c>
      <c r="FM62" t="s">
        <v>2439</v>
      </c>
      <c r="FN62" t="s">
        <v>2439</v>
      </c>
      <c r="FO62" t="s">
        <v>2439</v>
      </c>
      <c r="FP62" t="s">
        <v>2439</v>
      </c>
      <c r="FQ62" t="s">
        <v>2439</v>
      </c>
      <c r="FR62" t="s">
        <v>2439</v>
      </c>
      <c r="FS62" t="s">
        <v>2439</v>
      </c>
      <c r="FT62" t="s">
        <v>2439</v>
      </c>
      <c r="FU62">
        <v>6</v>
      </c>
      <c r="FV62" t="s">
        <v>2439</v>
      </c>
      <c r="FW62" t="s">
        <v>2439</v>
      </c>
      <c r="FX62" t="s">
        <v>2434</v>
      </c>
      <c r="FY62" t="s">
        <v>2439</v>
      </c>
      <c r="FZ62" t="s">
        <v>2439</v>
      </c>
      <c r="GA62" t="s">
        <v>2439</v>
      </c>
      <c r="GB62" t="s">
        <v>2439</v>
      </c>
      <c r="GC62" t="s">
        <v>2439</v>
      </c>
      <c r="GD62" t="s">
        <v>2434</v>
      </c>
      <c r="GE62" t="s">
        <v>2439</v>
      </c>
      <c r="GF62" t="s">
        <v>2434</v>
      </c>
      <c r="GG62" t="s">
        <v>2439</v>
      </c>
      <c r="GH62" t="s">
        <v>2439</v>
      </c>
      <c r="GI62" t="s">
        <v>2434</v>
      </c>
      <c r="GJ62" t="s">
        <v>2439</v>
      </c>
      <c r="GK62" t="s">
        <v>2434</v>
      </c>
      <c r="GL62" t="s">
        <v>2439</v>
      </c>
      <c r="GM62" t="s">
        <v>2439</v>
      </c>
      <c r="GN62" t="s">
        <v>2439</v>
      </c>
      <c r="GO62" t="s">
        <v>2439</v>
      </c>
      <c r="GP62" t="s">
        <v>2434</v>
      </c>
      <c r="GQ62" t="s">
        <v>2434</v>
      </c>
      <c r="GR62" t="s">
        <v>2434</v>
      </c>
      <c r="GS62" t="s">
        <v>2439</v>
      </c>
      <c r="GT62" t="s">
        <v>2434</v>
      </c>
      <c r="GU62" t="s">
        <v>2434</v>
      </c>
      <c r="GV62" t="s">
        <v>2434</v>
      </c>
      <c r="GW62" t="s">
        <v>2433</v>
      </c>
      <c r="GX62" t="s">
        <v>2433</v>
      </c>
      <c r="GY62" t="s">
        <v>2439</v>
      </c>
      <c r="GZ62" t="s">
        <v>2439</v>
      </c>
    </row>
    <row r="63" spans="1:208">
      <c r="A63" t="s">
        <v>3160</v>
      </c>
      <c r="B63" t="s">
        <v>2420</v>
      </c>
      <c r="C63" t="s">
        <v>3161</v>
      </c>
      <c r="D63" t="s">
        <v>2505</v>
      </c>
      <c r="E63" t="s">
        <v>3162</v>
      </c>
      <c r="F63" t="s">
        <v>3163</v>
      </c>
      <c r="G63" t="s">
        <v>2603</v>
      </c>
      <c r="H63" t="s">
        <v>2426</v>
      </c>
      <c r="I63" t="s">
        <v>2456</v>
      </c>
      <c r="J63" t="s">
        <v>2428</v>
      </c>
      <c r="K63" t="s">
        <v>3164</v>
      </c>
      <c r="L63" t="s">
        <v>2473</v>
      </c>
      <c r="M63" t="s">
        <v>2431</v>
      </c>
      <c r="N63" t="s">
        <v>2432</v>
      </c>
      <c r="O63" t="s">
        <v>2433</v>
      </c>
      <c r="P63" t="s">
        <v>2588</v>
      </c>
      <c r="Q63" t="s">
        <v>3165</v>
      </c>
      <c r="R63" t="s">
        <v>2459</v>
      </c>
      <c r="S63" t="s">
        <v>2437</v>
      </c>
      <c r="T63" t="s">
        <v>2438</v>
      </c>
      <c r="U63" t="s">
        <v>2438</v>
      </c>
      <c r="V63" t="s">
        <v>2438</v>
      </c>
      <c r="W63" t="s">
        <v>2438</v>
      </c>
      <c r="X63" t="s">
        <v>2437</v>
      </c>
      <c r="Y63" t="s">
        <v>2438</v>
      </c>
      <c r="Z63" t="s">
        <v>2438</v>
      </c>
      <c r="AA63" t="s">
        <v>2438</v>
      </c>
      <c r="AB63" t="s">
        <v>2438</v>
      </c>
      <c r="AC63" t="s">
        <v>2437</v>
      </c>
      <c r="AD63" t="s">
        <v>2438</v>
      </c>
      <c r="AE63" t="s">
        <v>2438</v>
      </c>
      <c r="AF63" t="s">
        <v>2438</v>
      </c>
      <c r="AG63" t="s">
        <v>2438</v>
      </c>
      <c r="AH63" t="s">
        <v>2437</v>
      </c>
      <c r="AI63" t="s">
        <v>2438</v>
      </c>
      <c r="AJ63" t="s">
        <v>2438</v>
      </c>
      <c r="AK63" t="s">
        <v>2438</v>
      </c>
      <c r="AL63" t="s">
        <v>2438</v>
      </c>
      <c r="AM63" t="s">
        <v>2432</v>
      </c>
      <c r="AN63" t="s">
        <v>2588</v>
      </c>
      <c r="AO63" t="s">
        <v>2853</v>
      </c>
      <c r="AP63" t="s">
        <v>2459</v>
      </c>
      <c r="AQ63" t="s">
        <v>2437</v>
      </c>
      <c r="AR63" t="s">
        <v>2438</v>
      </c>
      <c r="AS63" t="s">
        <v>2438</v>
      </c>
      <c r="AT63" t="s">
        <v>2438</v>
      </c>
      <c r="AU63" t="s">
        <v>2437</v>
      </c>
      <c r="AV63" t="s">
        <v>2438</v>
      </c>
      <c r="AW63" t="s">
        <v>2438</v>
      </c>
      <c r="AX63" t="s">
        <v>2438</v>
      </c>
      <c r="AY63" t="s">
        <v>2432</v>
      </c>
      <c r="AZ63" t="s">
        <v>2588</v>
      </c>
      <c r="BA63" t="s">
        <v>3165</v>
      </c>
      <c r="BB63" t="s">
        <v>2459</v>
      </c>
      <c r="BC63" t="s">
        <v>2437</v>
      </c>
      <c r="BD63" t="s">
        <v>2438</v>
      </c>
      <c r="BE63" t="s">
        <v>2438</v>
      </c>
      <c r="BF63" t="s">
        <v>2438</v>
      </c>
      <c r="BG63" t="s">
        <v>2432</v>
      </c>
      <c r="BH63" t="s">
        <v>2588</v>
      </c>
      <c r="BI63" t="s">
        <v>2537</v>
      </c>
      <c r="BJ63" t="s">
        <v>2459</v>
      </c>
      <c r="BK63" t="s">
        <v>2437</v>
      </c>
      <c r="BL63" t="s">
        <v>2438</v>
      </c>
      <c r="BM63" t="s">
        <v>2438</v>
      </c>
      <c r="BN63" t="s">
        <v>2438</v>
      </c>
      <c r="BO63" t="s">
        <v>2437</v>
      </c>
      <c r="BP63" t="s">
        <v>2438</v>
      </c>
      <c r="BQ63" t="s">
        <v>2438</v>
      </c>
      <c r="BR63" t="s">
        <v>2438</v>
      </c>
      <c r="BS63" t="s">
        <v>2437</v>
      </c>
      <c r="BT63" t="s">
        <v>2438</v>
      </c>
      <c r="BU63" t="s">
        <v>2438</v>
      </c>
      <c r="BV63" t="s">
        <v>2438</v>
      </c>
      <c r="BW63" t="s">
        <v>2437</v>
      </c>
      <c r="BX63" t="s">
        <v>2438</v>
      </c>
      <c r="BY63" t="s">
        <v>2438</v>
      </c>
      <c r="BZ63" t="s">
        <v>2438</v>
      </c>
      <c r="CA63" t="s">
        <v>2437</v>
      </c>
      <c r="CB63" t="s">
        <v>2438</v>
      </c>
      <c r="CC63" t="s">
        <v>2438</v>
      </c>
      <c r="CD63" t="s">
        <v>2438</v>
      </c>
      <c r="CE63" t="s">
        <v>2439</v>
      </c>
      <c r="CF63" t="s">
        <v>2439</v>
      </c>
      <c r="CG63" t="s">
        <v>2432</v>
      </c>
      <c r="CH63" t="s">
        <v>2439</v>
      </c>
      <c r="CI63" t="s">
        <v>2439</v>
      </c>
      <c r="CJ63" t="s">
        <v>2433</v>
      </c>
      <c r="CK63" t="s">
        <v>3166</v>
      </c>
      <c r="CL63" t="s">
        <v>2439</v>
      </c>
      <c r="CM63" t="s">
        <v>2433</v>
      </c>
      <c r="CN63" t="s">
        <v>2433</v>
      </c>
      <c r="CO63" t="s">
        <v>3166</v>
      </c>
      <c r="CP63" t="s">
        <v>2433</v>
      </c>
      <c r="CQ63" t="s">
        <v>2433</v>
      </c>
      <c r="CR63" t="s">
        <v>2433</v>
      </c>
      <c r="CS63" t="s">
        <v>3166</v>
      </c>
      <c r="CT63" t="s">
        <v>2433</v>
      </c>
      <c r="CU63" t="s">
        <v>2433</v>
      </c>
      <c r="CV63" t="s">
        <v>2433</v>
      </c>
      <c r="CW63" t="s">
        <v>2433</v>
      </c>
      <c r="CX63" t="s">
        <v>2433</v>
      </c>
      <c r="CY63" t="s">
        <v>2433</v>
      </c>
      <c r="CZ63" t="s">
        <v>2433</v>
      </c>
      <c r="DA63" t="s">
        <v>2433</v>
      </c>
      <c r="DB63" t="s">
        <v>2433</v>
      </c>
      <c r="DC63" t="s">
        <v>2433</v>
      </c>
      <c r="DD63" t="s">
        <v>2433</v>
      </c>
      <c r="DE63" t="s">
        <v>2433</v>
      </c>
      <c r="DF63" t="s">
        <v>2433</v>
      </c>
      <c r="DG63" t="s">
        <v>2433</v>
      </c>
      <c r="DH63" t="s">
        <v>2433</v>
      </c>
      <c r="DI63" t="s">
        <v>2433</v>
      </c>
      <c r="DJ63" t="s">
        <v>2433</v>
      </c>
      <c r="DK63" t="s">
        <v>2433</v>
      </c>
      <c r="DL63" t="s">
        <v>2433</v>
      </c>
      <c r="DM63" t="s">
        <v>2433</v>
      </c>
      <c r="DN63" t="s">
        <v>2433</v>
      </c>
      <c r="DO63" t="s">
        <v>2433</v>
      </c>
      <c r="DP63" t="s">
        <v>2433</v>
      </c>
      <c r="DQ63" t="s">
        <v>2433</v>
      </c>
      <c r="DR63" t="s">
        <v>2433</v>
      </c>
      <c r="DS63" t="s">
        <v>2433</v>
      </c>
      <c r="DT63" t="s">
        <v>2433</v>
      </c>
      <c r="DU63" t="s">
        <v>2433</v>
      </c>
      <c r="DV63" t="s">
        <v>2433</v>
      </c>
      <c r="DW63" t="s">
        <v>2433</v>
      </c>
      <c r="DX63" t="s">
        <v>2433</v>
      </c>
      <c r="DY63" t="s">
        <v>3079</v>
      </c>
      <c r="DZ63" t="s">
        <v>2433</v>
      </c>
      <c r="EA63" t="s">
        <v>2433</v>
      </c>
      <c r="EB63" t="s">
        <v>2433</v>
      </c>
      <c r="EC63" t="s">
        <v>3079</v>
      </c>
      <c r="ED63" t="s">
        <v>2433</v>
      </c>
      <c r="EE63" t="s">
        <v>2433</v>
      </c>
      <c r="EF63" t="s">
        <v>2433</v>
      </c>
      <c r="EG63" t="s">
        <v>3079</v>
      </c>
      <c r="EH63" t="s">
        <v>2433</v>
      </c>
      <c r="EI63" t="s">
        <v>2433</v>
      </c>
      <c r="EJ63" t="s">
        <v>2433</v>
      </c>
      <c r="EK63" t="s">
        <v>3167</v>
      </c>
      <c r="EL63" t="s">
        <v>2433</v>
      </c>
      <c r="EM63" t="s">
        <v>2433</v>
      </c>
      <c r="EN63" t="s">
        <v>2433</v>
      </c>
      <c r="EO63" t="s">
        <v>2433</v>
      </c>
      <c r="EP63" t="s">
        <v>2433</v>
      </c>
      <c r="EQ63" t="s">
        <v>2433</v>
      </c>
      <c r="ER63" t="s">
        <v>2433</v>
      </c>
      <c r="ES63" t="s">
        <v>2433</v>
      </c>
      <c r="ET63" t="s">
        <v>2433</v>
      </c>
      <c r="EU63" t="s">
        <v>2433</v>
      </c>
      <c r="EV63" t="s">
        <v>2433</v>
      </c>
      <c r="EW63" t="s">
        <v>2433</v>
      </c>
      <c r="EX63" t="s">
        <v>2433</v>
      </c>
      <c r="EY63" t="s">
        <v>2433</v>
      </c>
      <c r="EZ63" t="s">
        <v>2433</v>
      </c>
      <c r="FA63" t="s">
        <v>2433</v>
      </c>
      <c r="FB63" t="s">
        <v>2433</v>
      </c>
      <c r="FC63" t="s">
        <v>2433</v>
      </c>
      <c r="FD63" t="s">
        <v>2433</v>
      </c>
      <c r="FE63" t="s">
        <v>2433</v>
      </c>
      <c r="FF63" t="s">
        <v>2433</v>
      </c>
      <c r="FG63" t="s">
        <v>2433</v>
      </c>
      <c r="FH63" t="s">
        <v>2433</v>
      </c>
      <c r="FI63" t="s">
        <v>2433</v>
      </c>
      <c r="FJ63" t="s">
        <v>2433</v>
      </c>
      <c r="FK63" t="s">
        <v>2433</v>
      </c>
      <c r="FL63" t="s">
        <v>2433</v>
      </c>
      <c r="FM63" t="s">
        <v>2433</v>
      </c>
      <c r="FN63" t="s">
        <v>2433</v>
      </c>
      <c r="FO63" t="s">
        <v>2433</v>
      </c>
      <c r="FP63" t="s">
        <v>2433</v>
      </c>
      <c r="FQ63" t="s">
        <v>2433</v>
      </c>
      <c r="FR63" t="s">
        <v>2433</v>
      </c>
      <c r="FS63" t="s">
        <v>2433</v>
      </c>
      <c r="FT63" t="s">
        <v>2433</v>
      </c>
      <c r="FU63">
        <v>7</v>
      </c>
      <c r="FV63" t="s">
        <v>2433</v>
      </c>
      <c r="FW63" t="s">
        <v>2433</v>
      </c>
      <c r="FX63" t="s">
        <v>2433</v>
      </c>
      <c r="FY63" t="s">
        <v>2433</v>
      </c>
      <c r="FZ63" t="s">
        <v>2433</v>
      </c>
      <c r="GA63" t="s">
        <v>2433</v>
      </c>
      <c r="GB63" t="s">
        <v>2433</v>
      </c>
      <c r="GC63" t="s">
        <v>2433</v>
      </c>
      <c r="GD63" t="s">
        <v>2433</v>
      </c>
      <c r="GE63" t="s">
        <v>2433</v>
      </c>
      <c r="GF63" t="s">
        <v>2433</v>
      </c>
      <c r="GG63" t="s">
        <v>2433</v>
      </c>
      <c r="GH63" t="s">
        <v>2433</v>
      </c>
      <c r="GI63" t="s">
        <v>2433</v>
      </c>
      <c r="GJ63" t="s">
        <v>2433</v>
      </c>
      <c r="GK63" t="s">
        <v>2433</v>
      </c>
      <c r="GL63" t="s">
        <v>2433</v>
      </c>
      <c r="GM63" t="s">
        <v>2433</v>
      </c>
      <c r="GN63" t="s">
        <v>2433</v>
      </c>
      <c r="GO63" t="s">
        <v>2433</v>
      </c>
      <c r="GP63" t="s">
        <v>2433</v>
      </c>
      <c r="GQ63" t="s">
        <v>2433</v>
      </c>
      <c r="GR63" t="s">
        <v>2433</v>
      </c>
      <c r="GS63" t="s">
        <v>2433</v>
      </c>
      <c r="GT63" t="s">
        <v>2433</v>
      </c>
      <c r="GU63" t="s">
        <v>2433</v>
      </c>
      <c r="GV63" t="s">
        <v>2433</v>
      </c>
      <c r="GW63" t="s">
        <v>2433</v>
      </c>
      <c r="GX63" t="s">
        <v>2433</v>
      </c>
      <c r="GY63" t="s">
        <v>2433</v>
      </c>
      <c r="GZ63" t="s">
        <v>2433</v>
      </c>
    </row>
    <row r="64" spans="1:208">
      <c r="A64" t="s">
        <v>3168</v>
      </c>
      <c r="B64" t="s">
        <v>2420</v>
      </c>
      <c r="C64" t="s">
        <v>3169</v>
      </c>
      <c r="D64" t="s">
        <v>2505</v>
      </c>
      <c r="E64" t="s">
        <v>3170</v>
      </c>
      <c r="F64" t="s">
        <v>3171</v>
      </c>
      <c r="G64" t="s">
        <v>2469</v>
      </c>
      <c r="H64" t="s">
        <v>2426</v>
      </c>
      <c r="I64" t="s">
        <v>2456</v>
      </c>
      <c r="J64" t="s">
        <v>2428</v>
      </c>
      <c r="K64" t="s">
        <v>3172</v>
      </c>
      <c r="L64" t="s">
        <v>2430</v>
      </c>
      <c r="M64" t="s">
        <v>2553</v>
      </c>
      <c r="N64" t="s">
        <v>2432</v>
      </c>
      <c r="O64" t="s">
        <v>2433</v>
      </c>
      <c r="P64" t="s">
        <v>2589</v>
      </c>
      <c r="Q64" t="s">
        <v>3054</v>
      </c>
      <c r="R64" t="s">
        <v>2460</v>
      </c>
      <c r="S64" t="s">
        <v>2437</v>
      </c>
      <c r="T64" t="s">
        <v>2438</v>
      </c>
      <c r="U64" t="s">
        <v>2438</v>
      </c>
      <c r="V64" t="s">
        <v>2438</v>
      </c>
      <c r="W64" t="s">
        <v>2438</v>
      </c>
      <c r="X64" t="s">
        <v>2437</v>
      </c>
      <c r="Y64" t="s">
        <v>2438</v>
      </c>
      <c r="Z64" t="s">
        <v>2438</v>
      </c>
      <c r="AA64" t="s">
        <v>2438</v>
      </c>
      <c r="AB64" t="s">
        <v>2438</v>
      </c>
      <c r="AC64" t="s">
        <v>2437</v>
      </c>
      <c r="AD64" t="s">
        <v>2438</v>
      </c>
      <c r="AE64" t="s">
        <v>2438</v>
      </c>
      <c r="AF64" t="s">
        <v>2438</v>
      </c>
      <c r="AG64" t="s">
        <v>2438</v>
      </c>
      <c r="AH64" t="s">
        <v>2437</v>
      </c>
      <c r="AI64" t="s">
        <v>2438</v>
      </c>
      <c r="AJ64" t="s">
        <v>2438</v>
      </c>
      <c r="AK64" t="s">
        <v>2438</v>
      </c>
      <c r="AL64" t="s">
        <v>2438</v>
      </c>
      <c r="AM64" t="s">
        <v>2432</v>
      </c>
      <c r="AN64" t="s">
        <v>2455</v>
      </c>
      <c r="AO64" t="s">
        <v>2619</v>
      </c>
      <c r="AP64" t="s">
        <v>2460</v>
      </c>
      <c r="AQ64" t="s">
        <v>2437</v>
      </c>
      <c r="AR64" t="s">
        <v>2438</v>
      </c>
      <c r="AS64" t="s">
        <v>2438</v>
      </c>
      <c r="AT64" t="s">
        <v>2438</v>
      </c>
      <c r="AU64" t="s">
        <v>2437</v>
      </c>
      <c r="AV64" t="s">
        <v>2438</v>
      </c>
      <c r="AW64" t="s">
        <v>2438</v>
      </c>
      <c r="AX64" t="s">
        <v>2438</v>
      </c>
      <c r="AY64" t="s">
        <v>2432</v>
      </c>
      <c r="AZ64" t="s">
        <v>2455</v>
      </c>
      <c r="BA64" t="s">
        <v>3173</v>
      </c>
      <c r="BB64" t="s">
        <v>2459</v>
      </c>
      <c r="BC64" t="s">
        <v>2437</v>
      </c>
      <c r="BD64" t="s">
        <v>2438</v>
      </c>
      <c r="BE64" t="s">
        <v>2438</v>
      </c>
      <c r="BF64" t="s">
        <v>2438</v>
      </c>
      <c r="BG64" t="s">
        <v>2432</v>
      </c>
      <c r="BH64" t="s">
        <v>2455</v>
      </c>
      <c r="BI64" t="s">
        <v>2433</v>
      </c>
      <c r="BJ64" t="s">
        <v>2459</v>
      </c>
      <c r="BK64" t="s">
        <v>2437</v>
      </c>
      <c r="BL64" t="s">
        <v>2438</v>
      </c>
      <c r="BM64" t="s">
        <v>2438</v>
      </c>
      <c r="BN64" t="s">
        <v>2438</v>
      </c>
      <c r="BO64" t="s">
        <v>2437</v>
      </c>
      <c r="BP64" t="s">
        <v>2438</v>
      </c>
      <c r="BQ64" t="s">
        <v>2438</v>
      </c>
      <c r="BR64" t="s">
        <v>2438</v>
      </c>
      <c r="BS64" t="s">
        <v>2437</v>
      </c>
      <c r="BT64" t="s">
        <v>2438</v>
      </c>
      <c r="BU64" t="s">
        <v>2438</v>
      </c>
      <c r="BV64" t="s">
        <v>2438</v>
      </c>
      <c r="BW64" t="s">
        <v>2437</v>
      </c>
      <c r="BX64" t="s">
        <v>2438</v>
      </c>
      <c r="BY64" t="s">
        <v>2438</v>
      </c>
      <c r="BZ64" t="s">
        <v>2438</v>
      </c>
      <c r="CA64" t="s">
        <v>2437</v>
      </c>
      <c r="CB64" t="s">
        <v>2438</v>
      </c>
      <c r="CC64" t="s">
        <v>2438</v>
      </c>
      <c r="CD64" t="s">
        <v>2438</v>
      </c>
      <c r="CE64" t="s">
        <v>2439</v>
      </c>
      <c r="CF64" t="s">
        <v>2439</v>
      </c>
      <c r="CG64" t="s">
        <v>3174</v>
      </c>
      <c r="CH64" t="s">
        <v>2433</v>
      </c>
      <c r="CI64" t="s">
        <v>2433</v>
      </c>
      <c r="CJ64" t="s">
        <v>2439</v>
      </c>
      <c r="CK64" t="s">
        <v>3175</v>
      </c>
      <c r="CL64" t="s">
        <v>2433</v>
      </c>
      <c r="CM64" t="s">
        <v>2439</v>
      </c>
      <c r="CN64" t="s">
        <v>2478</v>
      </c>
      <c r="CO64" t="s">
        <v>2635</v>
      </c>
      <c r="CP64" t="s">
        <v>2440</v>
      </c>
      <c r="CQ64" t="s">
        <v>2478</v>
      </c>
      <c r="CR64" t="s">
        <v>2440</v>
      </c>
      <c r="CS64" t="s">
        <v>2635</v>
      </c>
      <c r="CT64" t="s">
        <v>2478</v>
      </c>
      <c r="CU64" t="s">
        <v>2439</v>
      </c>
      <c r="CV64" t="s">
        <v>2439</v>
      </c>
      <c r="CW64" t="s">
        <v>2439</v>
      </c>
      <c r="CX64" t="s">
        <v>2434</v>
      </c>
      <c r="CY64" t="s">
        <v>2478</v>
      </c>
      <c r="CZ64" t="s">
        <v>2439</v>
      </c>
      <c r="DA64" t="s">
        <v>2440</v>
      </c>
      <c r="DB64" t="s">
        <v>2433</v>
      </c>
      <c r="DC64" t="s">
        <v>2478</v>
      </c>
      <c r="DD64" t="s">
        <v>2478</v>
      </c>
      <c r="DE64" t="s">
        <v>2434</v>
      </c>
      <c r="DF64" t="s">
        <v>2439</v>
      </c>
      <c r="DG64" t="s">
        <v>2434</v>
      </c>
      <c r="DH64" t="s">
        <v>2434</v>
      </c>
      <c r="DI64" t="s">
        <v>2434</v>
      </c>
      <c r="DJ64" t="s">
        <v>2434</v>
      </c>
      <c r="DK64" t="s">
        <v>2434</v>
      </c>
      <c r="DL64" t="s">
        <v>2439</v>
      </c>
      <c r="DM64" t="s">
        <v>2434</v>
      </c>
      <c r="DN64" t="s">
        <v>2434</v>
      </c>
      <c r="DO64" t="s">
        <v>2434</v>
      </c>
      <c r="DP64" t="s">
        <v>2434</v>
      </c>
      <c r="DQ64" t="s">
        <v>2478</v>
      </c>
      <c r="DR64" t="s">
        <v>2439</v>
      </c>
      <c r="DS64" t="s">
        <v>2440</v>
      </c>
      <c r="DT64" t="s">
        <v>2434</v>
      </c>
      <c r="DU64" t="s">
        <v>2478</v>
      </c>
      <c r="DV64" t="s">
        <v>2434</v>
      </c>
      <c r="DW64" t="s">
        <v>2434</v>
      </c>
      <c r="DX64" t="s">
        <v>2439</v>
      </c>
      <c r="DY64" t="s">
        <v>2500</v>
      </c>
      <c r="DZ64" t="s">
        <v>2434</v>
      </c>
      <c r="EA64" t="s">
        <v>2434</v>
      </c>
      <c r="EB64" t="s">
        <v>2478</v>
      </c>
      <c r="EC64" t="s">
        <v>2782</v>
      </c>
      <c r="ED64" t="s">
        <v>2439</v>
      </c>
      <c r="EE64" t="s">
        <v>2434</v>
      </c>
      <c r="EF64" t="s">
        <v>2434</v>
      </c>
      <c r="EG64" t="s">
        <v>3176</v>
      </c>
      <c r="EH64" t="s">
        <v>2478</v>
      </c>
      <c r="EI64" t="s">
        <v>2434</v>
      </c>
      <c r="EJ64" t="s">
        <v>2478</v>
      </c>
      <c r="EK64" t="s">
        <v>3177</v>
      </c>
      <c r="EL64" t="s">
        <v>2478</v>
      </c>
      <c r="EM64" t="s">
        <v>2478</v>
      </c>
      <c r="EN64" t="s">
        <v>2478</v>
      </c>
      <c r="EO64" t="s">
        <v>2434</v>
      </c>
      <c r="EP64" t="s">
        <v>2434</v>
      </c>
      <c r="EQ64" t="s">
        <v>2478</v>
      </c>
      <c r="ER64" t="s">
        <v>2434</v>
      </c>
      <c r="ES64" t="s">
        <v>2434</v>
      </c>
      <c r="ET64" t="s">
        <v>2434</v>
      </c>
      <c r="EU64" t="s">
        <v>2434</v>
      </c>
      <c r="EV64" t="s">
        <v>2434</v>
      </c>
      <c r="EW64" t="s">
        <v>2478</v>
      </c>
      <c r="EX64" t="s">
        <v>2478</v>
      </c>
      <c r="EY64" t="s">
        <v>2478</v>
      </c>
      <c r="EZ64" t="s">
        <v>2478</v>
      </c>
      <c r="FA64" t="s">
        <v>2478</v>
      </c>
      <c r="FB64" t="s">
        <v>2434</v>
      </c>
      <c r="FC64" t="s">
        <v>2434</v>
      </c>
      <c r="FD64" t="s">
        <v>2478</v>
      </c>
      <c r="FE64" t="s">
        <v>2440</v>
      </c>
      <c r="FF64" t="s">
        <v>2478</v>
      </c>
      <c r="FG64" t="s">
        <v>2434</v>
      </c>
      <c r="FH64" t="s">
        <v>2478</v>
      </c>
      <c r="FI64" t="s">
        <v>2440</v>
      </c>
      <c r="FJ64" t="s">
        <v>2478</v>
      </c>
      <c r="FK64" t="s">
        <v>2433</v>
      </c>
      <c r="FL64" t="s">
        <v>2440</v>
      </c>
      <c r="FM64" t="s">
        <v>2434</v>
      </c>
      <c r="FN64" t="s">
        <v>2440</v>
      </c>
      <c r="FO64" t="s">
        <v>2439</v>
      </c>
      <c r="FP64" t="s">
        <v>2440</v>
      </c>
      <c r="FQ64" t="s">
        <v>2440</v>
      </c>
      <c r="FR64" t="s">
        <v>2440</v>
      </c>
      <c r="FS64" t="s">
        <v>2434</v>
      </c>
      <c r="FT64" t="s">
        <v>2478</v>
      </c>
      <c r="FU64">
        <v>5</v>
      </c>
      <c r="FV64" t="s">
        <v>2440</v>
      </c>
      <c r="FW64" t="s">
        <v>2485</v>
      </c>
      <c r="FX64" t="s">
        <v>2434</v>
      </c>
      <c r="FY64" t="s">
        <v>2478</v>
      </c>
      <c r="FZ64" t="s">
        <v>2434</v>
      </c>
      <c r="GA64" t="s">
        <v>2434</v>
      </c>
      <c r="GB64" t="s">
        <v>2439</v>
      </c>
      <c r="GC64" t="s">
        <v>2434</v>
      </c>
      <c r="GD64" t="s">
        <v>2478</v>
      </c>
      <c r="GE64" t="s">
        <v>2478</v>
      </c>
      <c r="GF64" t="s">
        <v>2478</v>
      </c>
      <c r="GG64" t="s">
        <v>2478</v>
      </c>
      <c r="GH64" t="s">
        <v>2478</v>
      </c>
      <c r="GI64" t="s">
        <v>2478</v>
      </c>
      <c r="GJ64" t="s">
        <v>2434</v>
      </c>
      <c r="GK64" t="s">
        <v>2440</v>
      </c>
      <c r="GL64" t="s">
        <v>2440</v>
      </c>
      <c r="GM64" t="s">
        <v>2434</v>
      </c>
      <c r="GN64" t="s">
        <v>2478</v>
      </c>
      <c r="GO64" t="s">
        <v>2440</v>
      </c>
      <c r="GP64" t="s">
        <v>2434</v>
      </c>
      <c r="GQ64" t="s">
        <v>2434</v>
      </c>
      <c r="GR64" t="s">
        <v>2440</v>
      </c>
      <c r="GS64" t="s">
        <v>2434</v>
      </c>
      <c r="GT64" t="s">
        <v>2440</v>
      </c>
      <c r="GU64" t="s">
        <v>2434</v>
      </c>
      <c r="GV64" t="s">
        <v>2478</v>
      </c>
      <c r="GW64" t="s">
        <v>2478</v>
      </c>
      <c r="GX64" t="s">
        <v>2434</v>
      </c>
      <c r="GY64" t="s">
        <v>2478</v>
      </c>
      <c r="GZ64" t="s">
        <v>2434</v>
      </c>
    </row>
    <row r="65" spans="1:208">
      <c r="A65" t="s">
        <v>3178</v>
      </c>
      <c r="B65" t="s">
        <v>2420</v>
      </c>
      <c r="C65" t="s">
        <v>3179</v>
      </c>
      <c r="D65" t="s">
        <v>2505</v>
      </c>
      <c r="E65" t="s">
        <v>3180</v>
      </c>
      <c r="F65" t="s">
        <v>3181</v>
      </c>
      <c r="G65" t="s">
        <v>2603</v>
      </c>
      <c r="H65" t="s">
        <v>2426</v>
      </c>
      <c r="I65" t="s">
        <v>2654</v>
      </c>
      <c r="J65" t="s">
        <v>2428</v>
      </c>
      <c r="K65" t="s">
        <v>3182</v>
      </c>
      <c r="L65" t="s">
        <v>3183</v>
      </c>
      <c r="M65" t="s">
        <v>2908</v>
      </c>
      <c r="N65" t="s">
        <v>2432</v>
      </c>
      <c r="O65" t="s">
        <v>2433</v>
      </c>
      <c r="P65" t="s">
        <v>2434</v>
      </c>
      <c r="Q65" t="s">
        <v>2630</v>
      </c>
      <c r="R65" t="s">
        <v>2457</v>
      </c>
      <c r="S65" t="s">
        <v>2432</v>
      </c>
      <c r="T65" t="s">
        <v>2433</v>
      </c>
      <c r="U65" t="s">
        <v>2434</v>
      </c>
      <c r="V65" t="s">
        <v>2630</v>
      </c>
      <c r="W65" t="s">
        <v>2457</v>
      </c>
      <c r="X65" t="s">
        <v>2437</v>
      </c>
      <c r="Y65" t="s">
        <v>2438</v>
      </c>
      <c r="Z65" t="s">
        <v>2438</v>
      </c>
      <c r="AA65" t="s">
        <v>2438</v>
      </c>
      <c r="AB65" t="s">
        <v>2438</v>
      </c>
      <c r="AC65" t="s">
        <v>2437</v>
      </c>
      <c r="AD65" t="s">
        <v>2438</v>
      </c>
      <c r="AE65" t="s">
        <v>2438</v>
      </c>
      <c r="AF65" t="s">
        <v>2438</v>
      </c>
      <c r="AG65" t="s">
        <v>2438</v>
      </c>
      <c r="AH65" t="s">
        <v>2437</v>
      </c>
      <c r="AI65" t="s">
        <v>2438</v>
      </c>
      <c r="AJ65" t="s">
        <v>2438</v>
      </c>
      <c r="AK65" t="s">
        <v>2438</v>
      </c>
      <c r="AL65" t="s">
        <v>2438</v>
      </c>
      <c r="AM65" t="s">
        <v>2432</v>
      </c>
      <c r="AN65" t="s">
        <v>2434</v>
      </c>
      <c r="AO65" t="s">
        <v>2557</v>
      </c>
      <c r="AP65" t="s">
        <v>2457</v>
      </c>
      <c r="AQ65" t="s">
        <v>2437</v>
      </c>
      <c r="AR65" t="s">
        <v>2438</v>
      </c>
      <c r="AS65" t="s">
        <v>2438</v>
      </c>
      <c r="AT65" t="s">
        <v>2438</v>
      </c>
      <c r="AU65" t="s">
        <v>2437</v>
      </c>
      <c r="AV65" t="s">
        <v>2438</v>
      </c>
      <c r="AW65" t="s">
        <v>2438</v>
      </c>
      <c r="AX65" t="s">
        <v>2438</v>
      </c>
      <c r="AY65" t="s">
        <v>2432</v>
      </c>
      <c r="AZ65" t="s">
        <v>2434</v>
      </c>
      <c r="BA65" t="s">
        <v>2557</v>
      </c>
      <c r="BB65" t="s">
        <v>2457</v>
      </c>
      <c r="BC65" t="s">
        <v>2437</v>
      </c>
      <c r="BD65" t="s">
        <v>2438</v>
      </c>
      <c r="BE65" t="s">
        <v>2438</v>
      </c>
      <c r="BF65" t="s">
        <v>2438</v>
      </c>
      <c r="BG65" t="s">
        <v>2437</v>
      </c>
      <c r="BH65" t="s">
        <v>2438</v>
      </c>
      <c r="BI65" t="s">
        <v>2438</v>
      </c>
      <c r="BJ65" t="s">
        <v>2438</v>
      </c>
      <c r="BK65" t="s">
        <v>2437</v>
      </c>
      <c r="BL65" t="s">
        <v>2438</v>
      </c>
      <c r="BM65" t="s">
        <v>2438</v>
      </c>
      <c r="BN65" t="s">
        <v>2438</v>
      </c>
      <c r="BO65" t="s">
        <v>2437</v>
      </c>
      <c r="BP65" t="s">
        <v>2438</v>
      </c>
      <c r="BQ65" t="s">
        <v>2438</v>
      </c>
      <c r="BR65" t="s">
        <v>2438</v>
      </c>
      <c r="BS65" t="s">
        <v>2437</v>
      </c>
      <c r="BT65" t="s">
        <v>2438</v>
      </c>
      <c r="BU65" t="s">
        <v>2438</v>
      </c>
      <c r="BV65" t="s">
        <v>2438</v>
      </c>
      <c r="BW65" t="s">
        <v>2437</v>
      </c>
      <c r="BX65" t="s">
        <v>2438</v>
      </c>
      <c r="BY65" t="s">
        <v>2438</v>
      </c>
      <c r="BZ65" t="s">
        <v>2438</v>
      </c>
      <c r="CA65" t="s">
        <v>2437</v>
      </c>
      <c r="CB65" t="s">
        <v>2438</v>
      </c>
      <c r="CC65" t="s">
        <v>2438</v>
      </c>
      <c r="CD65" t="s">
        <v>2438</v>
      </c>
      <c r="CE65" t="s">
        <v>2478</v>
      </c>
      <c r="CF65" t="s">
        <v>2485</v>
      </c>
      <c r="CG65" t="s">
        <v>3184</v>
      </c>
      <c r="CH65" t="s">
        <v>2485</v>
      </c>
      <c r="CI65" t="s">
        <v>2478</v>
      </c>
      <c r="CJ65" t="s">
        <v>2478</v>
      </c>
      <c r="CK65" t="s">
        <v>3185</v>
      </c>
      <c r="CL65" t="s">
        <v>2444</v>
      </c>
      <c r="CM65" t="s">
        <v>2444</v>
      </c>
      <c r="CN65" t="s">
        <v>2444</v>
      </c>
      <c r="CO65" t="s">
        <v>3186</v>
      </c>
      <c r="CP65" t="s">
        <v>2433</v>
      </c>
      <c r="CQ65" t="s">
        <v>2433</v>
      </c>
      <c r="CR65" t="s">
        <v>2433</v>
      </c>
      <c r="CS65" t="s">
        <v>3187</v>
      </c>
      <c r="CT65" t="s">
        <v>2444</v>
      </c>
      <c r="CU65" t="s">
        <v>2444</v>
      </c>
      <c r="CV65" t="s">
        <v>2444</v>
      </c>
      <c r="CW65" t="s">
        <v>2444</v>
      </c>
      <c r="CX65" t="s">
        <v>2478</v>
      </c>
      <c r="CY65" t="s">
        <v>2478</v>
      </c>
      <c r="CZ65" t="s">
        <v>2478</v>
      </c>
      <c r="DA65" t="s">
        <v>2444</v>
      </c>
      <c r="DB65" t="s">
        <v>2444</v>
      </c>
      <c r="DC65" t="s">
        <v>2444</v>
      </c>
      <c r="DD65" t="s">
        <v>2444</v>
      </c>
      <c r="DE65" t="s">
        <v>2444</v>
      </c>
      <c r="DF65" t="s">
        <v>2444</v>
      </c>
      <c r="DG65" t="s">
        <v>2444</v>
      </c>
      <c r="DH65" t="s">
        <v>2444</v>
      </c>
      <c r="DI65" t="s">
        <v>2444</v>
      </c>
      <c r="DJ65" t="s">
        <v>2444</v>
      </c>
      <c r="DK65" t="s">
        <v>2444</v>
      </c>
      <c r="DL65" t="s">
        <v>2444</v>
      </c>
      <c r="DM65" t="s">
        <v>2444</v>
      </c>
      <c r="DN65" t="s">
        <v>2444</v>
      </c>
      <c r="DO65" t="s">
        <v>2433</v>
      </c>
      <c r="DP65" t="s">
        <v>2433</v>
      </c>
      <c r="DQ65" t="s">
        <v>2433</v>
      </c>
      <c r="DR65" t="s">
        <v>2433</v>
      </c>
      <c r="DS65" t="s">
        <v>2433</v>
      </c>
      <c r="DT65" t="s">
        <v>2433</v>
      </c>
      <c r="DU65" t="s">
        <v>2433</v>
      </c>
      <c r="DV65" t="s">
        <v>2444</v>
      </c>
      <c r="DW65" t="s">
        <v>2440</v>
      </c>
      <c r="DX65" t="s">
        <v>2444</v>
      </c>
      <c r="DY65" t="s">
        <v>3188</v>
      </c>
      <c r="DZ65" t="s">
        <v>2444</v>
      </c>
      <c r="EA65" t="s">
        <v>2444</v>
      </c>
      <c r="EB65" t="s">
        <v>2444</v>
      </c>
      <c r="EC65" t="s">
        <v>3189</v>
      </c>
      <c r="ED65" t="s">
        <v>2444</v>
      </c>
      <c r="EE65" t="s">
        <v>2444</v>
      </c>
      <c r="EF65" t="s">
        <v>2444</v>
      </c>
      <c r="EG65" t="s">
        <v>3190</v>
      </c>
      <c r="EH65" t="s">
        <v>2433</v>
      </c>
      <c r="EI65" t="s">
        <v>2433</v>
      </c>
      <c r="EJ65" t="s">
        <v>2433</v>
      </c>
      <c r="EK65" t="s">
        <v>3191</v>
      </c>
      <c r="EL65" t="s">
        <v>2444</v>
      </c>
      <c r="EM65" t="s">
        <v>2444</v>
      </c>
      <c r="EN65" t="s">
        <v>2444</v>
      </c>
      <c r="EO65" t="s">
        <v>2444</v>
      </c>
      <c r="EP65" t="s">
        <v>2444</v>
      </c>
      <c r="EQ65" t="s">
        <v>2444</v>
      </c>
      <c r="ER65" t="s">
        <v>2444</v>
      </c>
      <c r="ES65" t="s">
        <v>2444</v>
      </c>
      <c r="ET65" t="s">
        <v>2444</v>
      </c>
      <c r="EU65" t="s">
        <v>2444</v>
      </c>
      <c r="EV65" t="s">
        <v>2444</v>
      </c>
      <c r="EW65" t="s">
        <v>2444</v>
      </c>
      <c r="EX65" t="s">
        <v>2444</v>
      </c>
      <c r="EY65" t="s">
        <v>2444</v>
      </c>
      <c r="EZ65" t="s">
        <v>2444</v>
      </c>
      <c r="FA65" t="s">
        <v>2444</v>
      </c>
      <c r="FB65" t="s">
        <v>2444</v>
      </c>
      <c r="FC65" t="s">
        <v>2444</v>
      </c>
      <c r="FD65" t="s">
        <v>2444</v>
      </c>
      <c r="FE65" t="s">
        <v>2444</v>
      </c>
      <c r="FF65" t="s">
        <v>2444</v>
      </c>
      <c r="FG65" t="s">
        <v>2444</v>
      </c>
      <c r="FH65" t="s">
        <v>2444</v>
      </c>
      <c r="FI65" t="s">
        <v>2444</v>
      </c>
      <c r="FJ65" t="s">
        <v>2485</v>
      </c>
      <c r="FK65" t="s">
        <v>2444</v>
      </c>
      <c r="FL65" t="s">
        <v>2444</v>
      </c>
      <c r="FM65" t="s">
        <v>2433</v>
      </c>
      <c r="FN65" t="s">
        <v>2433</v>
      </c>
      <c r="FO65" t="s">
        <v>2433</v>
      </c>
      <c r="FP65" t="s">
        <v>2444</v>
      </c>
      <c r="FQ65" t="s">
        <v>2444</v>
      </c>
      <c r="FR65" t="s">
        <v>2444</v>
      </c>
      <c r="FS65" t="s">
        <v>2433</v>
      </c>
      <c r="FT65" t="s">
        <v>2433</v>
      </c>
      <c r="FU65">
        <v>7</v>
      </c>
      <c r="FV65" t="s">
        <v>2433</v>
      </c>
      <c r="FW65" t="s">
        <v>2444</v>
      </c>
      <c r="FX65" t="s">
        <v>2444</v>
      </c>
      <c r="FY65" t="s">
        <v>2444</v>
      </c>
      <c r="FZ65" t="s">
        <v>2444</v>
      </c>
      <c r="GA65" t="s">
        <v>2433</v>
      </c>
      <c r="GB65" t="s">
        <v>2433</v>
      </c>
      <c r="GC65" t="s">
        <v>2433</v>
      </c>
      <c r="GD65" t="s">
        <v>2444</v>
      </c>
      <c r="GE65" t="s">
        <v>2433</v>
      </c>
      <c r="GF65" t="s">
        <v>2444</v>
      </c>
      <c r="GG65" t="s">
        <v>2433</v>
      </c>
      <c r="GH65" t="s">
        <v>2433</v>
      </c>
      <c r="GI65" t="s">
        <v>2440</v>
      </c>
      <c r="GJ65" t="s">
        <v>2444</v>
      </c>
      <c r="GK65" t="s">
        <v>2444</v>
      </c>
      <c r="GL65" t="s">
        <v>2444</v>
      </c>
      <c r="GM65" t="s">
        <v>2444</v>
      </c>
      <c r="GN65" t="s">
        <v>2444</v>
      </c>
      <c r="GO65" t="s">
        <v>2444</v>
      </c>
      <c r="GP65" t="s">
        <v>2444</v>
      </c>
      <c r="GQ65" t="s">
        <v>2444</v>
      </c>
      <c r="GR65" t="s">
        <v>2444</v>
      </c>
      <c r="GS65" t="s">
        <v>2444</v>
      </c>
      <c r="GT65" t="s">
        <v>2444</v>
      </c>
      <c r="GU65" t="s">
        <v>2444</v>
      </c>
      <c r="GV65" t="s">
        <v>2444</v>
      </c>
      <c r="GW65" t="s">
        <v>2444</v>
      </c>
      <c r="GX65" t="s">
        <v>2444</v>
      </c>
      <c r="GY65" t="s">
        <v>2444</v>
      </c>
      <c r="GZ65" t="s">
        <v>2444</v>
      </c>
    </row>
    <row r="66" spans="1:208">
      <c r="A66" t="s">
        <v>3192</v>
      </c>
      <c r="B66" t="s">
        <v>2420</v>
      </c>
      <c r="C66" t="s">
        <v>3193</v>
      </c>
      <c r="D66" t="s">
        <v>2505</v>
      </c>
      <c r="E66" t="s">
        <v>3194</v>
      </c>
      <c r="F66" t="s">
        <v>3195</v>
      </c>
      <c r="G66" t="s">
        <v>2455</v>
      </c>
      <c r="H66" t="s">
        <v>2426</v>
      </c>
      <c r="I66" t="s">
        <v>2456</v>
      </c>
      <c r="J66" t="s">
        <v>2428</v>
      </c>
      <c r="K66" t="s">
        <v>3196</v>
      </c>
      <c r="L66" t="s">
        <v>2430</v>
      </c>
      <c r="M66" t="s">
        <v>2952</v>
      </c>
      <c r="N66" t="s">
        <v>2432</v>
      </c>
      <c r="O66" t="s">
        <v>2439</v>
      </c>
      <c r="P66" t="s">
        <v>2588</v>
      </c>
      <c r="Q66" t="s">
        <v>2439</v>
      </c>
      <c r="R66" t="s">
        <v>2459</v>
      </c>
      <c r="S66" t="s">
        <v>2437</v>
      </c>
      <c r="T66" t="s">
        <v>2438</v>
      </c>
      <c r="U66" t="s">
        <v>2438</v>
      </c>
      <c r="V66" t="s">
        <v>2438</v>
      </c>
      <c r="W66" t="s">
        <v>2438</v>
      </c>
      <c r="X66" t="s">
        <v>2437</v>
      </c>
      <c r="Y66" t="s">
        <v>2438</v>
      </c>
      <c r="Z66" t="s">
        <v>2438</v>
      </c>
      <c r="AA66" t="s">
        <v>2438</v>
      </c>
      <c r="AB66" t="s">
        <v>2438</v>
      </c>
      <c r="AC66" t="s">
        <v>2437</v>
      </c>
      <c r="AD66" t="s">
        <v>2438</v>
      </c>
      <c r="AE66" t="s">
        <v>2438</v>
      </c>
      <c r="AF66" t="s">
        <v>2438</v>
      </c>
      <c r="AG66" t="s">
        <v>2438</v>
      </c>
      <c r="AH66" t="s">
        <v>2432</v>
      </c>
      <c r="AI66" t="s">
        <v>2433</v>
      </c>
      <c r="AJ66" t="s">
        <v>2433</v>
      </c>
      <c r="AK66" t="s">
        <v>2780</v>
      </c>
      <c r="AL66" t="s">
        <v>2459</v>
      </c>
      <c r="AM66" t="s">
        <v>2432</v>
      </c>
      <c r="AN66" t="s">
        <v>2478</v>
      </c>
      <c r="AO66" t="s">
        <v>2780</v>
      </c>
      <c r="AP66" t="s">
        <v>2459</v>
      </c>
      <c r="AQ66" t="s">
        <v>2437</v>
      </c>
      <c r="AR66" t="s">
        <v>2438</v>
      </c>
      <c r="AS66" t="s">
        <v>2438</v>
      </c>
      <c r="AT66" t="s">
        <v>2438</v>
      </c>
      <c r="AU66" t="s">
        <v>2432</v>
      </c>
      <c r="AV66" t="s">
        <v>2478</v>
      </c>
      <c r="AW66" t="s">
        <v>2557</v>
      </c>
      <c r="AX66" t="s">
        <v>2480</v>
      </c>
      <c r="AY66" t="s">
        <v>2432</v>
      </c>
      <c r="AZ66" t="s">
        <v>2455</v>
      </c>
      <c r="BA66" t="s">
        <v>2780</v>
      </c>
      <c r="BB66" t="s">
        <v>2554</v>
      </c>
      <c r="BC66" t="s">
        <v>2432</v>
      </c>
      <c r="BD66" t="s">
        <v>2455</v>
      </c>
      <c r="BE66" t="s">
        <v>3197</v>
      </c>
      <c r="BF66" t="s">
        <v>2480</v>
      </c>
      <c r="BG66" t="s">
        <v>2437</v>
      </c>
      <c r="BH66" t="s">
        <v>2438</v>
      </c>
      <c r="BI66" t="s">
        <v>2438</v>
      </c>
      <c r="BJ66" t="s">
        <v>2438</v>
      </c>
      <c r="BK66" t="s">
        <v>2437</v>
      </c>
      <c r="BL66" t="s">
        <v>2438</v>
      </c>
      <c r="BM66" t="s">
        <v>2438</v>
      </c>
      <c r="BN66" t="s">
        <v>2438</v>
      </c>
      <c r="BO66" t="s">
        <v>2437</v>
      </c>
      <c r="BP66" t="s">
        <v>2438</v>
      </c>
      <c r="BQ66" t="s">
        <v>2438</v>
      </c>
      <c r="BR66" t="s">
        <v>2438</v>
      </c>
      <c r="BS66" t="s">
        <v>2437</v>
      </c>
      <c r="BT66" t="s">
        <v>2438</v>
      </c>
      <c r="BU66" t="s">
        <v>2438</v>
      </c>
      <c r="BV66" t="s">
        <v>2438</v>
      </c>
      <c r="BW66" t="s">
        <v>2437</v>
      </c>
      <c r="BX66" t="s">
        <v>2438</v>
      </c>
      <c r="BY66" t="s">
        <v>2438</v>
      </c>
      <c r="BZ66" t="s">
        <v>2438</v>
      </c>
      <c r="CA66" t="s">
        <v>2437</v>
      </c>
      <c r="CB66" t="s">
        <v>2438</v>
      </c>
      <c r="CC66" t="s">
        <v>2438</v>
      </c>
      <c r="CD66" t="s">
        <v>2438</v>
      </c>
      <c r="CE66" t="s">
        <v>2440</v>
      </c>
      <c r="CF66" t="s">
        <v>2440</v>
      </c>
      <c r="CG66" t="s">
        <v>3198</v>
      </c>
      <c r="CH66" t="s">
        <v>2444</v>
      </c>
      <c r="CI66" t="s">
        <v>2444</v>
      </c>
      <c r="CJ66" t="s">
        <v>2444</v>
      </c>
      <c r="CK66" t="s">
        <v>3199</v>
      </c>
      <c r="CL66" t="s">
        <v>2444</v>
      </c>
      <c r="CM66" t="s">
        <v>2444</v>
      </c>
      <c r="CN66" t="s">
        <v>2444</v>
      </c>
      <c r="CO66" t="s">
        <v>3200</v>
      </c>
      <c r="CP66" t="s">
        <v>2444</v>
      </c>
      <c r="CQ66" t="s">
        <v>2444</v>
      </c>
      <c r="CR66" t="s">
        <v>2444</v>
      </c>
      <c r="CS66" t="s">
        <v>3201</v>
      </c>
      <c r="CT66" t="s">
        <v>2444</v>
      </c>
      <c r="CU66" t="s">
        <v>2444</v>
      </c>
      <c r="CV66" t="s">
        <v>2444</v>
      </c>
      <c r="CW66" t="s">
        <v>2444</v>
      </c>
      <c r="CX66" t="s">
        <v>2444</v>
      </c>
      <c r="CY66" t="s">
        <v>2444</v>
      </c>
      <c r="CZ66" t="s">
        <v>2444</v>
      </c>
      <c r="DA66" t="s">
        <v>2444</v>
      </c>
      <c r="DB66" t="s">
        <v>2444</v>
      </c>
      <c r="DC66" t="s">
        <v>2444</v>
      </c>
      <c r="DD66" t="s">
        <v>2444</v>
      </c>
      <c r="DE66" t="s">
        <v>2444</v>
      </c>
      <c r="DF66" t="s">
        <v>2444</v>
      </c>
      <c r="DG66" t="s">
        <v>2444</v>
      </c>
      <c r="DH66" t="s">
        <v>2444</v>
      </c>
      <c r="DI66" t="s">
        <v>2444</v>
      </c>
      <c r="DJ66" t="s">
        <v>2444</v>
      </c>
      <c r="DK66" t="s">
        <v>2444</v>
      </c>
      <c r="DL66" t="s">
        <v>2444</v>
      </c>
      <c r="DM66" t="s">
        <v>2444</v>
      </c>
      <c r="DN66" t="s">
        <v>2444</v>
      </c>
      <c r="DO66" t="s">
        <v>2444</v>
      </c>
      <c r="DP66" t="s">
        <v>2444</v>
      </c>
      <c r="DQ66" t="s">
        <v>2444</v>
      </c>
      <c r="DR66" t="s">
        <v>2444</v>
      </c>
      <c r="DS66" t="s">
        <v>2444</v>
      </c>
      <c r="DT66" t="s">
        <v>2444</v>
      </c>
      <c r="DU66" t="s">
        <v>2444</v>
      </c>
      <c r="DV66" t="s">
        <v>2444</v>
      </c>
      <c r="DW66" t="s">
        <v>2444</v>
      </c>
      <c r="DX66" t="s">
        <v>2444</v>
      </c>
      <c r="DY66" t="s">
        <v>3202</v>
      </c>
      <c r="DZ66" t="s">
        <v>2444</v>
      </c>
      <c r="EA66" t="s">
        <v>2444</v>
      </c>
      <c r="EB66" t="s">
        <v>2444</v>
      </c>
      <c r="EC66" t="s">
        <v>3203</v>
      </c>
      <c r="ED66" t="s">
        <v>2444</v>
      </c>
      <c r="EE66" t="s">
        <v>2444</v>
      </c>
      <c r="EF66" t="s">
        <v>2444</v>
      </c>
      <c r="EG66" t="s">
        <v>3200</v>
      </c>
      <c r="EH66" t="s">
        <v>2444</v>
      </c>
      <c r="EI66" t="s">
        <v>2444</v>
      </c>
      <c r="EJ66" t="s">
        <v>2444</v>
      </c>
      <c r="EK66" t="s">
        <v>3201</v>
      </c>
      <c r="EL66" t="s">
        <v>2444</v>
      </c>
      <c r="EM66" t="s">
        <v>2444</v>
      </c>
      <c r="EN66" t="s">
        <v>2444</v>
      </c>
      <c r="EO66" t="s">
        <v>2444</v>
      </c>
      <c r="EP66" t="s">
        <v>2444</v>
      </c>
      <c r="EQ66" t="s">
        <v>2444</v>
      </c>
      <c r="ER66" t="s">
        <v>2444</v>
      </c>
      <c r="ES66" t="s">
        <v>2444</v>
      </c>
      <c r="ET66" t="s">
        <v>2444</v>
      </c>
      <c r="EU66" t="s">
        <v>2444</v>
      </c>
      <c r="EV66" t="s">
        <v>2444</v>
      </c>
      <c r="EW66" t="s">
        <v>2444</v>
      </c>
      <c r="EX66" t="s">
        <v>2444</v>
      </c>
      <c r="EY66" t="s">
        <v>2444</v>
      </c>
      <c r="EZ66" t="s">
        <v>2444</v>
      </c>
      <c r="FA66" t="s">
        <v>2444</v>
      </c>
      <c r="FB66" t="s">
        <v>2444</v>
      </c>
      <c r="FC66" t="s">
        <v>2444</v>
      </c>
      <c r="FD66" t="s">
        <v>2444</v>
      </c>
      <c r="FE66" t="s">
        <v>2444</v>
      </c>
      <c r="FF66" t="s">
        <v>2444</v>
      </c>
      <c r="FG66" t="s">
        <v>2444</v>
      </c>
      <c r="FH66" t="s">
        <v>2444</v>
      </c>
      <c r="FI66" t="s">
        <v>2444</v>
      </c>
      <c r="FJ66" t="s">
        <v>2444</v>
      </c>
      <c r="FK66" t="s">
        <v>2444</v>
      </c>
      <c r="FL66" t="s">
        <v>2444</v>
      </c>
      <c r="FM66" t="s">
        <v>2444</v>
      </c>
      <c r="FN66" t="s">
        <v>2444</v>
      </c>
      <c r="FO66" t="s">
        <v>2444</v>
      </c>
      <c r="FP66" t="s">
        <v>2444</v>
      </c>
      <c r="FQ66" t="s">
        <v>2444</v>
      </c>
      <c r="FR66" t="s">
        <v>2444</v>
      </c>
      <c r="FS66" t="s">
        <v>2444</v>
      </c>
      <c r="FT66" t="s">
        <v>2444</v>
      </c>
      <c r="FU66">
        <v>1</v>
      </c>
      <c r="FV66" t="s">
        <v>2444</v>
      </c>
      <c r="FW66" t="s">
        <v>2444</v>
      </c>
      <c r="FX66" t="s">
        <v>2444</v>
      </c>
      <c r="FY66" t="s">
        <v>2444</v>
      </c>
      <c r="FZ66" t="s">
        <v>2444</v>
      </c>
      <c r="GA66" t="s">
        <v>2444</v>
      </c>
      <c r="GB66" t="s">
        <v>2444</v>
      </c>
      <c r="GC66" t="s">
        <v>2444</v>
      </c>
      <c r="GD66" t="s">
        <v>2444</v>
      </c>
      <c r="GE66" t="s">
        <v>2444</v>
      </c>
      <c r="GF66" t="s">
        <v>2444</v>
      </c>
      <c r="GG66" t="s">
        <v>2444</v>
      </c>
      <c r="GH66" t="s">
        <v>2444</v>
      </c>
      <c r="GI66" t="s">
        <v>2444</v>
      </c>
      <c r="GJ66" t="s">
        <v>2444</v>
      </c>
      <c r="GK66" t="s">
        <v>2444</v>
      </c>
      <c r="GL66" t="s">
        <v>2444</v>
      </c>
      <c r="GM66" t="s">
        <v>2444</v>
      </c>
      <c r="GN66" t="s">
        <v>2444</v>
      </c>
      <c r="GO66" t="s">
        <v>2444</v>
      </c>
      <c r="GP66" t="s">
        <v>2444</v>
      </c>
      <c r="GQ66" t="s">
        <v>2444</v>
      </c>
      <c r="GR66" t="s">
        <v>2444</v>
      </c>
      <c r="GS66" t="s">
        <v>2444</v>
      </c>
      <c r="GT66" t="s">
        <v>2444</v>
      </c>
      <c r="GU66" t="s">
        <v>2444</v>
      </c>
      <c r="GV66" t="s">
        <v>2444</v>
      </c>
      <c r="GW66" t="s">
        <v>2444</v>
      </c>
      <c r="GX66" t="s">
        <v>2444</v>
      </c>
      <c r="GY66" t="s">
        <v>2444</v>
      </c>
      <c r="GZ66" t="s">
        <v>2444</v>
      </c>
    </row>
    <row r="67" spans="1:208">
      <c r="A67" t="s">
        <v>3204</v>
      </c>
      <c r="B67" t="s">
        <v>2420</v>
      </c>
      <c r="C67" t="s">
        <v>3205</v>
      </c>
      <c r="D67" t="s">
        <v>2505</v>
      </c>
      <c r="E67" t="s">
        <v>3206</v>
      </c>
      <c r="F67" t="s">
        <v>3207</v>
      </c>
      <c r="G67" t="s">
        <v>2653</v>
      </c>
      <c r="H67" t="s">
        <v>2426</v>
      </c>
      <c r="I67" t="s">
        <v>2654</v>
      </c>
      <c r="J67" t="s">
        <v>2428</v>
      </c>
      <c r="K67" t="s">
        <v>3208</v>
      </c>
      <c r="L67" t="s">
        <v>2430</v>
      </c>
      <c r="M67" t="s">
        <v>2553</v>
      </c>
      <c r="N67" t="s">
        <v>2432</v>
      </c>
      <c r="O67" t="s">
        <v>2433</v>
      </c>
      <c r="P67" t="s">
        <v>2442</v>
      </c>
      <c r="Q67" t="s">
        <v>2820</v>
      </c>
      <c r="R67" t="s">
        <v>2459</v>
      </c>
      <c r="S67" t="s">
        <v>2437</v>
      </c>
      <c r="T67" t="s">
        <v>2438</v>
      </c>
      <c r="U67" t="s">
        <v>2438</v>
      </c>
      <c r="V67" t="s">
        <v>2438</v>
      </c>
      <c r="W67" t="s">
        <v>2438</v>
      </c>
      <c r="X67" t="s">
        <v>2437</v>
      </c>
      <c r="Y67" t="s">
        <v>2438</v>
      </c>
      <c r="Z67" t="s">
        <v>2438</v>
      </c>
      <c r="AA67" t="s">
        <v>2438</v>
      </c>
      <c r="AB67" t="s">
        <v>2438</v>
      </c>
      <c r="AC67" t="s">
        <v>2437</v>
      </c>
      <c r="AD67" t="s">
        <v>2438</v>
      </c>
      <c r="AE67" t="s">
        <v>2438</v>
      </c>
      <c r="AF67" t="s">
        <v>2438</v>
      </c>
      <c r="AG67" t="s">
        <v>2438</v>
      </c>
      <c r="AH67" t="s">
        <v>2437</v>
      </c>
      <c r="AI67" t="s">
        <v>2438</v>
      </c>
      <c r="AJ67" t="s">
        <v>2438</v>
      </c>
      <c r="AK67" t="s">
        <v>2438</v>
      </c>
      <c r="AL67" t="s">
        <v>2438</v>
      </c>
      <c r="AM67" t="s">
        <v>2432</v>
      </c>
      <c r="AN67" t="s">
        <v>2574</v>
      </c>
      <c r="AO67" t="s">
        <v>2433</v>
      </c>
      <c r="AP67" t="s">
        <v>2459</v>
      </c>
      <c r="AQ67" t="s">
        <v>2437</v>
      </c>
      <c r="AR67" t="s">
        <v>2438</v>
      </c>
      <c r="AS67" t="s">
        <v>2438</v>
      </c>
      <c r="AT67" t="s">
        <v>2438</v>
      </c>
      <c r="AU67" t="s">
        <v>2432</v>
      </c>
      <c r="AV67" t="s">
        <v>2433</v>
      </c>
      <c r="AW67" t="s">
        <v>2433</v>
      </c>
      <c r="AX67" t="s">
        <v>2459</v>
      </c>
      <c r="AY67" t="s">
        <v>2432</v>
      </c>
      <c r="AZ67" t="s">
        <v>2588</v>
      </c>
      <c r="BA67" t="s">
        <v>2588</v>
      </c>
      <c r="BB67" t="s">
        <v>2691</v>
      </c>
      <c r="BC67" t="s">
        <v>2432</v>
      </c>
      <c r="BD67" t="s">
        <v>2433</v>
      </c>
      <c r="BE67" t="s">
        <v>2440</v>
      </c>
      <c r="BF67" t="s">
        <v>2480</v>
      </c>
      <c r="BG67" t="s">
        <v>2437</v>
      </c>
      <c r="BH67" t="s">
        <v>2438</v>
      </c>
      <c r="BI67" t="s">
        <v>2438</v>
      </c>
      <c r="BJ67" t="s">
        <v>2438</v>
      </c>
      <c r="BK67" t="s">
        <v>2437</v>
      </c>
      <c r="BL67" t="s">
        <v>2438</v>
      </c>
      <c r="BM67" t="s">
        <v>2438</v>
      </c>
      <c r="BN67" t="s">
        <v>2438</v>
      </c>
      <c r="BO67" t="s">
        <v>2432</v>
      </c>
      <c r="BP67" t="s">
        <v>2433</v>
      </c>
      <c r="BQ67" t="s">
        <v>2440</v>
      </c>
      <c r="BR67" t="s">
        <v>2443</v>
      </c>
      <c r="BS67" t="s">
        <v>2437</v>
      </c>
      <c r="BT67" t="s">
        <v>2438</v>
      </c>
      <c r="BU67" t="s">
        <v>2438</v>
      </c>
      <c r="BV67" t="s">
        <v>2438</v>
      </c>
      <c r="BW67" t="s">
        <v>2437</v>
      </c>
      <c r="BX67" t="s">
        <v>2438</v>
      </c>
      <c r="BY67" t="s">
        <v>2438</v>
      </c>
      <c r="BZ67" t="s">
        <v>2438</v>
      </c>
      <c r="CA67" t="s">
        <v>2437</v>
      </c>
      <c r="CB67" t="s">
        <v>2438</v>
      </c>
      <c r="CC67" t="s">
        <v>2438</v>
      </c>
      <c r="CD67" t="s">
        <v>2438</v>
      </c>
      <c r="CE67" t="s">
        <v>2433</v>
      </c>
      <c r="CF67" t="s">
        <v>2433</v>
      </c>
      <c r="CG67" t="s">
        <v>3209</v>
      </c>
      <c r="CH67" t="s">
        <v>2444</v>
      </c>
      <c r="CI67" t="s">
        <v>2478</v>
      </c>
      <c r="CJ67" t="s">
        <v>2478</v>
      </c>
      <c r="CK67" t="s">
        <v>3210</v>
      </c>
      <c r="CL67" t="s">
        <v>2440</v>
      </c>
      <c r="CM67" t="s">
        <v>2478</v>
      </c>
      <c r="CN67" t="s">
        <v>2440</v>
      </c>
      <c r="CO67" t="s">
        <v>3211</v>
      </c>
      <c r="CP67" t="s">
        <v>2440</v>
      </c>
      <c r="CQ67" t="s">
        <v>2440</v>
      </c>
      <c r="CR67" t="s">
        <v>2440</v>
      </c>
      <c r="CS67" t="s">
        <v>3212</v>
      </c>
      <c r="CT67" t="s">
        <v>2440</v>
      </c>
      <c r="CU67" t="s">
        <v>2478</v>
      </c>
      <c r="CV67" t="s">
        <v>2440</v>
      </c>
      <c r="CW67" t="s">
        <v>2440</v>
      </c>
      <c r="CX67" t="s">
        <v>2444</v>
      </c>
      <c r="CY67" t="s">
        <v>2478</v>
      </c>
      <c r="CZ67" t="s">
        <v>2440</v>
      </c>
      <c r="DA67" t="s">
        <v>2444</v>
      </c>
      <c r="DB67" t="s">
        <v>2485</v>
      </c>
      <c r="DC67" t="s">
        <v>2440</v>
      </c>
      <c r="DD67" t="s">
        <v>2485</v>
      </c>
      <c r="DE67" t="s">
        <v>2485</v>
      </c>
      <c r="DF67" t="s">
        <v>2485</v>
      </c>
      <c r="DG67" t="s">
        <v>2478</v>
      </c>
      <c r="DH67" t="s">
        <v>2485</v>
      </c>
      <c r="DI67" t="s">
        <v>2440</v>
      </c>
      <c r="DJ67" t="s">
        <v>2440</v>
      </c>
      <c r="DK67" t="s">
        <v>2478</v>
      </c>
      <c r="DL67" t="s">
        <v>2440</v>
      </c>
      <c r="DM67" t="s">
        <v>2478</v>
      </c>
      <c r="DN67" t="s">
        <v>2440</v>
      </c>
      <c r="DO67" t="s">
        <v>2444</v>
      </c>
      <c r="DP67" t="s">
        <v>2440</v>
      </c>
      <c r="DQ67" t="s">
        <v>2478</v>
      </c>
      <c r="DR67" t="s">
        <v>2440</v>
      </c>
      <c r="DS67" t="s">
        <v>2440</v>
      </c>
      <c r="DT67" t="s">
        <v>2440</v>
      </c>
      <c r="DU67" t="s">
        <v>2440</v>
      </c>
      <c r="DV67" t="s">
        <v>2440</v>
      </c>
      <c r="DW67" t="s">
        <v>2440</v>
      </c>
      <c r="DX67" t="s">
        <v>2440</v>
      </c>
      <c r="DY67" t="s">
        <v>3212</v>
      </c>
      <c r="DZ67" t="s">
        <v>2440</v>
      </c>
      <c r="EA67" t="s">
        <v>2478</v>
      </c>
      <c r="EB67" t="s">
        <v>2440</v>
      </c>
      <c r="EC67" t="s">
        <v>3213</v>
      </c>
      <c r="ED67" t="s">
        <v>2440</v>
      </c>
      <c r="EE67" t="s">
        <v>2440</v>
      </c>
      <c r="EF67" t="s">
        <v>2440</v>
      </c>
      <c r="EG67" t="s">
        <v>3214</v>
      </c>
      <c r="EH67" t="s">
        <v>2478</v>
      </c>
      <c r="EI67" t="s">
        <v>2440</v>
      </c>
      <c r="EJ67" t="s">
        <v>2440</v>
      </c>
      <c r="EK67" t="s">
        <v>3212</v>
      </c>
      <c r="EL67" t="s">
        <v>2478</v>
      </c>
      <c r="EM67" t="s">
        <v>2478</v>
      </c>
      <c r="EN67" t="s">
        <v>2478</v>
      </c>
      <c r="EO67" t="s">
        <v>2478</v>
      </c>
      <c r="EP67" t="s">
        <v>2478</v>
      </c>
      <c r="EQ67" t="s">
        <v>2478</v>
      </c>
      <c r="ER67" t="s">
        <v>2478</v>
      </c>
      <c r="ES67" t="s">
        <v>2478</v>
      </c>
      <c r="ET67" t="s">
        <v>2478</v>
      </c>
      <c r="EU67" t="s">
        <v>2478</v>
      </c>
      <c r="EV67" t="s">
        <v>2478</v>
      </c>
      <c r="EW67" t="s">
        <v>2478</v>
      </c>
      <c r="EX67" t="s">
        <v>2478</v>
      </c>
      <c r="EY67" t="s">
        <v>2478</v>
      </c>
      <c r="EZ67" t="s">
        <v>2478</v>
      </c>
      <c r="FA67" t="s">
        <v>2478</v>
      </c>
      <c r="FB67" t="s">
        <v>2478</v>
      </c>
      <c r="FC67" t="s">
        <v>2478</v>
      </c>
      <c r="FD67" t="s">
        <v>2478</v>
      </c>
      <c r="FE67" t="s">
        <v>2478</v>
      </c>
      <c r="FF67" t="s">
        <v>2478</v>
      </c>
      <c r="FG67" t="s">
        <v>2478</v>
      </c>
      <c r="FH67" t="s">
        <v>2478</v>
      </c>
      <c r="FI67" t="s">
        <v>2478</v>
      </c>
      <c r="FJ67" t="s">
        <v>2478</v>
      </c>
      <c r="FK67" t="s">
        <v>2478</v>
      </c>
      <c r="FL67" t="s">
        <v>2478</v>
      </c>
      <c r="FM67" t="s">
        <v>2478</v>
      </c>
      <c r="FN67" t="s">
        <v>2478</v>
      </c>
      <c r="FO67" t="s">
        <v>2478</v>
      </c>
      <c r="FP67" t="s">
        <v>2478</v>
      </c>
      <c r="FQ67" t="s">
        <v>2478</v>
      </c>
      <c r="FR67" t="s">
        <v>2478</v>
      </c>
      <c r="FS67" t="s">
        <v>2478</v>
      </c>
      <c r="FT67" t="s">
        <v>2478</v>
      </c>
      <c r="FU67">
        <v>4</v>
      </c>
      <c r="FV67" t="s">
        <v>2478</v>
      </c>
      <c r="FW67" t="s">
        <v>2478</v>
      </c>
      <c r="FX67" t="s">
        <v>2478</v>
      </c>
      <c r="FY67" t="s">
        <v>2478</v>
      </c>
      <c r="FZ67" t="s">
        <v>2478</v>
      </c>
      <c r="GA67" t="s">
        <v>2478</v>
      </c>
      <c r="GB67" t="s">
        <v>2478</v>
      </c>
      <c r="GC67" t="s">
        <v>2478</v>
      </c>
      <c r="GD67" t="s">
        <v>2478</v>
      </c>
      <c r="GE67" t="s">
        <v>2478</v>
      </c>
      <c r="GF67" t="s">
        <v>2478</v>
      </c>
      <c r="GG67" t="s">
        <v>2478</v>
      </c>
      <c r="GH67" t="s">
        <v>2478</v>
      </c>
      <c r="GI67" t="s">
        <v>2478</v>
      </c>
      <c r="GJ67" t="s">
        <v>2478</v>
      </c>
      <c r="GK67" t="s">
        <v>2478</v>
      </c>
      <c r="GL67" t="s">
        <v>2478</v>
      </c>
      <c r="GM67" t="s">
        <v>2478</v>
      </c>
      <c r="GN67" t="s">
        <v>2478</v>
      </c>
      <c r="GO67" t="s">
        <v>2478</v>
      </c>
      <c r="GP67" t="s">
        <v>2478</v>
      </c>
      <c r="GQ67" t="s">
        <v>2478</v>
      </c>
      <c r="GR67" t="s">
        <v>2478</v>
      </c>
      <c r="GS67" t="s">
        <v>2478</v>
      </c>
      <c r="GT67" t="s">
        <v>2478</v>
      </c>
      <c r="GU67" t="s">
        <v>2478</v>
      </c>
      <c r="GV67" t="s">
        <v>2478</v>
      </c>
      <c r="GW67" t="s">
        <v>2478</v>
      </c>
      <c r="GX67" t="s">
        <v>2478</v>
      </c>
      <c r="GY67" t="s">
        <v>2478</v>
      </c>
      <c r="GZ67" t="s">
        <v>2434</v>
      </c>
    </row>
    <row r="68" spans="1:208">
      <c r="A68" t="s">
        <v>3215</v>
      </c>
      <c r="B68" t="s">
        <v>2420</v>
      </c>
      <c r="C68" t="s">
        <v>3216</v>
      </c>
      <c r="D68" t="s">
        <v>2505</v>
      </c>
      <c r="E68" t="s">
        <v>3217</v>
      </c>
      <c r="F68" t="s">
        <v>3218</v>
      </c>
      <c r="G68" t="s">
        <v>2441</v>
      </c>
      <c r="H68" t="s">
        <v>2426</v>
      </c>
      <c r="I68" t="s">
        <v>2456</v>
      </c>
      <c r="J68" t="s">
        <v>2428</v>
      </c>
      <c r="K68" t="s">
        <v>3219</v>
      </c>
      <c r="L68" t="s">
        <v>2473</v>
      </c>
      <c r="M68" t="s">
        <v>2553</v>
      </c>
      <c r="N68" t="s">
        <v>2432</v>
      </c>
      <c r="O68" t="s">
        <v>2433</v>
      </c>
      <c r="P68" t="s">
        <v>2588</v>
      </c>
      <c r="Q68" t="s">
        <v>2439</v>
      </c>
      <c r="R68" t="s">
        <v>3220</v>
      </c>
      <c r="S68" t="s">
        <v>2437</v>
      </c>
      <c r="T68" t="s">
        <v>2438</v>
      </c>
      <c r="U68" t="s">
        <v>2438</v>
      </c>
      <c r="V68" t="s">
        <v>2438</v>
      </c>
      <c r="W68" t="s">
        <v>2438</v>
      </c>
      <c r="X68" t="s">
        <v>2437</v>
      </c>
      <c r="Y68" t="s">
        <v>2438</v>
      </c>
      <c r="Z68" t="s">
        <v>2438</v>
      </c>
      <c r="AA68" t="s">
        <v>2438</v>
      </c>
      <c r="AB68" t="s">
        <v>2438</v>
      </c>
      <c r="AC68" t="s">
        <v>2437</v>
      </c>
      <c r="AD68" t="s">
        <v>2438</v>
      </c>
      <c r="AE68" t="s">
        <v>2438</v>
      </c>
      <c r="AF68" t="s">
        <v>2438</v>
      </c>
      <c r="AG68" t="s">
        <v>2438</v>
      </c>
      <c r="AH68" t="s">
        <v>2437</v>
      </c>
      <c r="AI68" t="s">
        <v>2438</v>
      </c>
      <c r="AJ68" t="s">
        <v>2438</v>
      </c>
      <c r="AK68" t="s">
        <v>2438</v>
      </c>
      <c r="AL68" t="s">
        <v>2438</v>
      </c>
      <c r="AM68" t="s">
        <v>2432</v>
      </c>
      <c r="AN68" t="s">
        <v>2442</v>
      </c>
      <c r="AO68" t="s">
        <v>2433</v>
      </c>
      <c r="AP68" t="s">
        <v>2536</v>
      </c>
      <c r="AQ68" t="s">
        <v>2437</v>
      </c>
      <c r="AR68" t="s">
        <v>2438</v>
      </c>
      <c r="AS68" t="s">
        <v>2438</v>
      </c>
      <c r="AT68" t="s">
        <v>2438</v>
      </c>
      <c r="AU68" t="s">
        <v>2432</v>
      </c>
      <c r="AV68" t="s">
        <v>2440</v>
      </c>
      <c r="AW68" t="s">
        <v>2433</v>
      </c>
      <c r="AX68" t="s">
        <v>2536</v>
      </c>
      <c r="AY68" t="s">
        <v>2432</v>
      </c>
      <c r="AZ68" t="s">
        <v>2442</v>
      </c>
      <c r="BA68" t="s">
        <v>2442</v>
      </c>
      <c r="BB68" t="s">
        <v>2703</v>
      </c>
      <c r="BC68" t="s">
        <v>2437</v>
      </c>
      <c r="BD68" t="s">
        <v>2438</v>
      </c>
      <c r="BE68" t="s">
        <v>2438</v>
      </c>
      <c r="BF68" t="s">
        <v>2438</v>
      </c>
      <c r="BG68" t="s">
        <v>2437</v>
      </c>
      <c r="BH68" t="s">
        <v>2438</v>
      </c>
      <c r="BI68" t="s">
        <v>2438</v>
      </c>
      <c r="BJ68" t="s">
        <v>2438</v>
      </c>
      <c r="BK68" t="s">
        <v>2437</v>
      </c>
      <c r="BL68" t="s">
        <v>2438</v>
      </c>
      <c r="BM68" t="s">
        <v>2438</v>
      </c>
      <c r="BN68" t="s">
        <v>2438</v>
      </c>
      <c r="BO68" t="s">
        <v>2437</v>
      </c>
      <c r="BP68" t="s">
        <v>2438</v>
      </c>
      <c r="BQ68" t="s">
        <v>2438</v>
      </c>
      <c r="BR68" t="s">
        <v>2438</v>
      </c>
      <c r="BS68" t="s">
        <v>2437</v>
      </c>
      <c r="BT68" t="s">
        <v>2438</v>
      </c>
      <c r="BU68" t="s">
        <v>2438</v>
      </c>
      <c r="BV68" t="s">
        <v>2438</v>
      </c>
      <c r="BW68" t="s">
        <v>2437</v>
      </c>
      <c r="BX68" t="s">
        <v>2438</v>
      </c>
      <c r="BY68" t="s">
        <v>2438</v>
      </c>
      <c r="BZ68" t="s">
        <v>2438</v>
      </c>
      <c r="CA68" t="s">
        <v>2437</v>
      </c>
      <c r="CB68" t="s">
        <v>2438</v>
      </c>
      <c r="CC68" t="s">
        <v>2438</v>
      </c>
      <c r="CD68" t="s">
        <v>2438</v>
      </c>
      <c r="CE68" t="s">
        <v>2434</v>
      </c>
      <c r="CF68" t="s">
        <v>2434</v>
      </c>
      <c r="CG68" t="s">
        <v>2429</v>
      </c>
      <c r="CH68" t="s">
        <v>2440</v>
      </c>
      <c r="CI68" t="s">
        <v>2440</v>
      </c>
      <c r="CJ68" t="s">
        <v>2440</v>
      </c>
      <c r="CK68" t="s">
        <v>2854</v>
      </c>
      <c r="CL68" t="s">
        <v>2478</v>
      </c>
      <c r="CM68" t="s">
        <v>2440</v>
      </c>
      <c r="CN68" t="s">
        <v>2440</v>
      </c>
      <c r="CO68" t="s">
        <v>3221</v>
      </c>
      <c r="CP68" t="s">
        <v>2440</v>
      </c>
      <c r="CQ68" t="s">
        <v>2440</v>
      </c>
      <c r="CR68" t="s">
        <v>2440</v>
      </c>
      <c r="CS68" t="s">
        <v>3222</v>
      </c>
      <c r="CT68" t="s">
        <v>2478</v>
      </c>
      <c r="CU68" t="s">
        <v>2478</v>
      </c>
      <c r="CV68" t="s">
        <v>2478</v>
      </c>
      <c r="CW68" t="s">
        <v>2434</v>
      </c>
      <c r="CX68" t="s">
        <v>2434</v>
      </c>
      <c r="CY68" t="s">
        <v>2434</v>
      </c>
      <c r="CZ68" t="s">
        <v>2434</v>
      </c>
      <c r="DA68" t="s">
        <v>2485</v>
      </c>
      <c r="DB68" t="s">
        <v>2485</v>
      </c>
      <c r="DC68" t="s">
        <v>2485</v>
      </c>
      <c r="DD68" t="s">
        <v>2485</v>
      </c>
      <c r="DE68" t="s">
        <v>2485</v>
      </c>
      <c r="DF68" t="s">
        <v>2485</v>
      </c>
      <c r="DG68" t="s">
        <v>2485</v>
      </c>
      <c r="DH68" t="s">
        <v>2440</v>
      </c>
      <c r="DI68" t="s">
        <v>2440</v>
      </c>
      <c r="DJ68" t="s">
        <v>2440</v>
      </c>
      <c r="DK68" t="s">
        <v>2440</v>
      </c>
      <c r="DL68" t="s">
        <v>2440</v>
      </c>
      <c r="DM68" t="s">
        <v>2440</v>
      </c>
      <c r="DN68" t="s">
        <v>2440</v>
      </c>
      <c r="DO68" t="s">
        <v>2440</v>
      </c>
      <c r="DP68" t="s">
        <v>2440</v>
      </c>
      <c r="DQ68" t="s">
        <v>2440</v>
      </c>
      <c r="DR68" t="s">
        <v>2440</v>
      </c>
      <c r="DS68" t="s">
        <v>2440</v>
      </c>
      <c r="DT68" t="s">
        <v>2440</v>
      </c>
      <c r="DU68" t="s">
        <v>2440</v>
      </c>
      <c r="DV68" t="s">
        <v>2434</v>
      </c>
      <c r="DW68" t="s">
        <v>2434</v>
      </c>
      <c r="DX68" t="s">
        <v>2434</v>
      </c>
      <c r="DY68" t="s">
        <v>2487</v>
      </c>
      <c r="DZ68" t="s">
        <v>2485</v>
      </c>
      <c r="EA68" t="s">
        <v>2485</v>
      </c>
      <c r="EB68" t="s">
        <v>2485</v>
      </c>
      <c r="EC68" t="s">
        <v>3223</v>
      </c>
      <c r="ED68" t="s">
        <v>2440</v>
      </c>
      <c r="EE68" t="s">
        <v>2440</v>
      </c>
      <c r="EF68" t="s">
        <v>2440</v>
      </c>
      <c r="EG68" t="s">
        <v>3224</v>
      </c>
      <c r="EH68" t="s">
        <v>2485</v>
      </c>
      <c r="EI68" t="s">
        <v>2485</v>
      </c>
      <c r="EJ68" t="s">
        <v>2485</v>
      </c>
      <c r="EK68" t="s">
        <v>3222</v>
      </c>
      <c r="EL68" t="s">
        <v>2434</v>
      </c>
      <c r="EM68" t="s">
        <v>2440</v>
      </c>
      <c r="EN68" t="s">
        <v>2440</v>
      </c>
      <c r="EO68" t="s">
        <v>2440</v>
      </c>
      <c r="EP68" t="s">
        <v>2440</v>
      </c>
      <c r="EQ68" t="s">
        <v>2440</v>
      </c>
      <c r="ER68" t="s">
        <v>2440</v>
      </c>
      <c r="ES68" t="s">
        <v>2440</v>
      </c>
      <c r="ET68" t="s">
        <v>2440</v>
      </c>
      <c r="EU68" t="s">
        <v>2478</v>
      </c>
      <c r="EV68" t="s">
        <v>2440</v>
      </c>
      <c r="EW68" t="s">
        <v>2440</v>
      </c>
      <c r="EX68" t="s">
        <v>2440</v>
      </c>
      <c r="EY68" t="s">
        <v>2440</v>
      </c>
      <c r="EZ68" t="s">
        <v>2440</v>
      </c>
      <c r="FA68" t="s">
        <v>2440</v>
      </c>
      <c r="FB68" t="s">
        <v>2440</v>
      </c>
      <c r="FC68" t="s">
        <v>2440</v>
      </c>
      <c r="FD68" t="s">
        <v>2440</v>
      </c>
      <c r="FE68" t="s">
        <v>2440</v>
      </c>
      <c r="FF68" t="s">
        <v>2440</v>
      </c>
      <c r="FG68" t="s">
        <v>2440</v>
      </c>
      <c r="FH68" t="s">
        <v>2440</v>
      </c>
      <c r="FI68" t="s">
        <v>2440</v>
      </c>
      <c r="FJ68" t="s">
        <v>2440</v>
      </c>
      <c r="FK68" t="s">
        <v>2478</v>
      </c>
      <c r="FL68" t="s">
        <v>2440</v>
      </c>
      <c r="FM68" t="s">
        <v>2440</v>
      </c>
      <c r="FN68" t="s">
        <v>2440</v>
      </c>
      <c r="FO68" t="s">
        <v>2440</v>
      </c>
      <c r="FP68" t="s">
        <v>2440</v>
      </c>
      <c r="FQ68" t="s">
        <v>2440</v>
      </c>
      <c r="FR68" t="s">
        <v>2440</v>
      </c>
      <c r="FS68" t="s">
        <v>2440</v>
      </c>
      <c r="FT68" t="s">
        <v>2440</v>
      </c>
      <c r="FU68">
        <v>3</v>
      </c>
      <c r="FV68" t="s">
        <v>2440</v>
      </c>
      <c r="FW68" t="s">
        <v>2440</v>
      </c>
      <c r="FX68" t="s">
        <v>2440</v>
      </c>
      <c r="FY68" t="s">
        <v>2440</v>
      </c>
      <c r="FZ68" t="s">
        <v>2440</v>
      </c>
      <c r="GA68" t="s">
        <v>2440</v>
      </c>
      <c r="GB68" t="s">
        <v>2440</v>
      </c>
      <c r="GC68" t="s">
        <v>2440</v>
      </c>
      <c r="GD68" t="s">
        <v>2440</v>
      </c>
      <c r="GE68" t="s">
        <v>2440</v>
      </c>
      <c r="GF68" t="s">
        <v>2440</v>
      </c>
      <c r="GG68" t="s">
        <v>2440</v>
      </c>
      <c r="GH68" t="s">
        <v>2440</v>
      </c>
      <c r="GI68" t="s">
        <v>2440</v>
      </c>
      <c r="GJ68" t="s">
        <v>2440</v>
      </c>
      <c r="GK68" t="s">
        <v>2434</v>
      </c>
      <c r="GL68" t="s">
        <v>2434</v>
      </c>
      <c r="GM68" t="s">
        <v>2434</v>
      </c>
      <c r="GN68" t="s">
        <v>2434</v>
      </c>
      <c r="GO68" t="s">
        <v>2478</v>
      </c>
      <c r="GP68" t="s">
        <v>2478</v>
      </c>
      <c r="GQ68" t="s">
        <v>2478</v>
      </c>
      <c r="GR68" t="s">
        <v>2478</v>
      </c>
      <c r="GS68" t="s">
        <v>2478</v>
      </c>
      <c r="GT68" t="s">
        <v>2478</v>
      </c>
      <c r="GU68" t="s">
        <v>2478</v>
      </c>
      <c r="GV68" t="s">
        <v>2478</v>
      </c>
      <c r="GW68" t="s">
        <v>2478</v>
      </c>
      <c r="GX68" t="s">
        <v>2478</v>
      </c>
      <c r="GY68" t="s">
        <v>2478</v>
      </c>
      <c r="GZ68" t="s">
        <v>2478</v>
      </c>
    </row>
    <row r="69" spans="1:208">
      <c r="A69" t="s">
        <v>3225</v>
      </c>
      <c r="B69" t="s">
        <v>2420</v>
      </c>
      <c r="C69" t="s">
        <v>3226</v>
      </c>
      <c r="D69" t="s">
        <v>2505</v>
      </c>
      <c r="E69" t="s">
        <v>3227</v>
      </c>
      <c r="F69" t="s">
        <v>3228</v>
      </c>
      <c r="G69" t="s">
        <v>2811</v>
      </c>
      <c r="H69" t="s">
        <v>2509</v>
      </c>
      <c r="I69" t="s">
        <v>2654</v>
      </c>
      <c r="J69" t="s">
        <v>2428</v>
      </c>
      <c r="K69" t="s">
        <v>3229</v>
      </c>
      <c r="L69" t="s">
        <v>3230</v>
      </c>
      <c r="M69" t="s">
        <v>2952</v>
      </c>
      <c r="N69" t="s">
        <v>2432</v>
      </c>
      <c r="O69" t="s">
        <v>2439</v>
      </c>
      <c r="P69" t="s">
        <v>2440</v>
      </c>
      <c r="Q69" t="s">
        <v>2474</v>
      </c>
      <c r="R69" t="s">
        <v>2518</v>
      </c>
      <c r="S69" t="s">
        <v>2432</v>
      </c>
      <c r="T69" t="s">
        <v>2433</v>
      </c>
      <c r="U69" t="s">
        <v>2440</v>
      </c>
      <c r="V69" t="s">
        <v>2474</v>
      </c>
      <c r="W69" t="s">
        <v>2518</v>
      </c>
      <c r="X69" t="s">
        <v>2437</v>
      </c>
      <c r="Y69" t="s">
        <v>2438</v>
      </c>
      <c r="Z69" t="s">
        <v>2438</v>
      </c>
      <c r="AA69" t="s">
        <v>2438</v>
      </c>
      <c r="AB69" t="s">
        <v>2438</v>
      </c>
      <c r="AC69" t="s">
        <v>2432</v>
      </c>
      <c r="AD69" t="s">
        <v>2433</v>
      </c>
      <c r="AE69" t="s">
        <v>2439</v>
      </c>
      <c r="AF69" t="s">
        <v>2474</v>
      </c>
      <c r="AG69" t="s">
        <v>2876</v>
      </c>
      <c r="AH69" t="s">
        <v>2432</v>
      </c>
      <c r="AI69" t="s">
        <v>2433</v>
      </c>
      <c r="AJ69" t="s">
        <v>2439</v>
      </c>
      <c r="AK69" t="s">
        <v>2474</v>
      </c>
      <c r="AL69" t="s">
        <v>2876</v>
      </c>
      <c r="AM69" t="s">
        <v>2432</v>
      </c>
      <c r="AN69" t="s">
        <v>2433</v>
      </c>
      <c r="AO69" t="s">
        <v>2441</v>
      </c>
      <c r="AP69" t="s">
        <v>2536</v>
      </c>
      <c r="AQ69" t="s">
        <v>2437</v>
      </c>
      <c r="AR69" t="s">
        <v>2438</v>
      </c>
      <c r="AS69" t="s">
        <v>2438</v>
      </c>
      <c r="AT69" t="s">
        <v>2438</v>
      </c>
      <c r="AU69" t="s">
        <v>2437</v>
      </c>
      <c r="AV69" t="s">
        <v>2438</v>
      </c>
      <c r="AW69" t="s">
        <v>2438</v>
      </c>
      <c r="AX69" t="s">
        <v>2438</v>
      </c>
      <c r="AY69" t="s">
        <v>2432</v>
      </c>
      <c r="AZ69" t="s">
        <v>2442</v>
      </c>
      <c r="BA69" t="s">
        <v>2557</v>
      </c>
      <c r="BB69" t="s">
        <v>2518</v>
      </c>
      <c r="BC69" t="s">
        <v>2437</v>
      </c>
      <c r="BD69" t="s">
        <v>2438</v>
      </c>
      <c r="BE69" t="s">
        <v>2438</v>
      </c>
      <c r="BF69" t="s">
        <v>2438</v>
      </c>
      <c r="BG69" t="s">
        <v>2437</v>
      </c>
      <c r="BH69" t="s">
        <v>2438</v>
      </c>
      <c r="BI69" t="s">
        <v>2438</v>
      </c>
      <c r="BJ69" t="s">
        <v>2438</v>
      </c>
      <c r="BK69" t="s">
        <v>2437</v>
      </c>
      <c r="BL69" t="s">
        <v>2438</v>
      </c>
      <c r="BM69" t="s">
        <v>2438</v>
      </c>
      <c r="BN69" t="s">
        <v>2438</v>
      </c>
      <c r="BO69" t="s">
        <v>2437</v>
      </c>
      <c r="BP69" t="s">
        <v>2438</v>
      </c>
      <c r="BQ69" t="s">
        <v>2438</v>
      </c>
      <c r="BR69" t="s">
        <v>2438</v>
      </c>
      <c r="BS69" t="s">
        <v>2437</v>
      </c>
      <c r="BT69" t="s">
        <v>2438</v>
      </c>
      <c r="BU69" t="s">
        <v>2438</v>
      </c>
      <c r="BV69" t="s">
        <v>2438</v>
      </c>
      <c r="BW69" t="s">
        <v>2437</v>
      </c>
      <c r="BX69" t="s">
        <v>2438</v>
      </c>
      <c r="BY69" t="s">
        <v>2438</v>
      </c>
      <c r="BZ69" t="s">
        <v>2438</v>
      </c>
      <c r="CA69" t="s">
        <v>2437</v>
      </c>
      <c r="CB69" t="s">
        <v>2438</v>
      </c>
      <c r="CC69" t="s">
        <v>2438</v>
      </c>
      <c r="CD69" t="s">
        <v>2438</v>
      </c>
      <c r="CE69" t="s">
        <v>2434</v>
      </c>
      <c r="CF69" t="s">
        <v>2439</v>
      </c>
      <c r="CG69" t="s">
        <v>3231</v>
      </c>
      <c r="CH69" t="s">
        <v>2439</v>
      </c>
      <c r="CI69" t="s">
        <v>2439</v>
      </c>
      <c r="CJ69" t="s">
        <v>2439</v>
      </c>
      <c r="CK69" t="s">
        <v>2631</v>
      </c>
      <c r="CL69" t="s">
        <v>2444</v>
      </c>
      <c r="CM69" t="s">
        <v>2478</v>
      </c>
      <c r="CN69" t="s">
        <v>2434</v>
      </c>
      <c r="CO69" t="s">
        <v>3232</v>
      </c>
      <c r="CP69" t="s">
        <v>2478</v>
      </c>
      <c r="CQ69" t="s">
        <v>2478</v>
      </c>
      <c r="CR69" t="s">
        <v>2478</v>
      </c>
      <c r="CS69" t="s">
        <v>3209</v>
      </c>
      <c r="CT69" t="s">
        <v>2440</v>
      </c>
      <c r="CU69" t="s">
        <v>2440</v>
      </c>
      <c r="CV69" t="s">
        <v>2440</v>
      </c>
      <c r="CW69" t="s">
        <v>2440</v>
      </c>
      <c r="CX69" t="s">
        <v>2440</v>
      </c>
      <c r="CY69" t="s">
        <v>2440</v>
      </c>
      <c r="CZ69" t="s">
        <v>2440</v>
      </c>
      <c r="DA69" t="s">
        <v>2478</v>
      </c>
      <c r="DB69" t="s">
        <v>2478</v>
      </c>
      <c r="DC69" t="s">
        <v>2478</v>
      </c>
      <c r="DD69" t="s">
        <v>2478</v>
      </c>
      <c r="DE69" t="s">
        <v>2478</v>
      </c>
      <c r="DF69" t="s">
        <v>2478</v>
      </c>
      <c r="DG69" t="s">
        <v>2444</v>
      </c>
      <c r="DH69" t="s">
        <v>2444</v>
      </c>
      <c r="DI69" t="s">
        <v>2444</v>
      </c>
      <c r="DJ69" t="s">
        <v>2444</v>
      </c>
      <c r="DK69" t="s">
        <v>2478</v>
      </c>
      <c r="DL69" t="s">
        <v>2440</v>
      </c>
      <c r="DM69" t="s">
        <v>2440</v>
      </c>
      <c r="DN69" t="s">
        <v>2444</v>
      </c>
      <c r="DO69" t="s">
        <v>2440</v>
      </c>
      <c r="DP69" t="s">
        <v>2444</v>
      </c>
      <c r="DQ69" t="s">
        <v>2440</v>
      </c>
      <c r="DR69" t="s">
        <v>2440</v>
      </c>
      <c r="DS69" t="s">
        <v>2440</v>
      </c>
      <c r="DT69" t="s">
        <v>2440</v>
      </c>
      <c r="DU69" t="s">
        <v>2444</v>
      </c>
      <c r="DV69" t="s">
        <v>2440</v>
      </c>
      <c r="DW69" t="s">
        <v>2440</v>
      </c>
      <c r="DX69" t="s">
        <v>2440</v>
      </c>
      <c r="DY69" t="s">
        <v>3209</v>
      </c>
      <c r="DZ69" t="s">
        <v>2440</v>
      </c>
      <c r="EA69" t="s">
        <v>2440</v>
      </c>
      <c r="EB69" t="s">
        <v>2440</v>
      </c>
      <c r="EC69" t="s">
        <v>2631</v>
      </c>
      <c r="ED69" t="s">
        <v>2444</v>
      </c>
      <c r="EE69" t="s">
        <v>2444</v>
      </c>
      <c r="EF69" t="s">
        <v>2444</v>
      </c>
      <c r="EG69" t="s">
        <v>3233</v>
      </c>
      <c r="EH69" t="s">
        <v>2444</v>
      </c>
      <c r="EI69" t="s">
        <v>2444</v>
      </c>
      <c r="EJ69" t="s">
        <v>2444</v>
      </c>
      <c r="EK69" t="s">
        <v>3209</v>
      </c>
      <c r="EL69" t="s">
        <v>2440</v>
      </c>
      <c r="EM69" t="s">
        <v>2478</v>
      </c>
      <c r="EN69" t="s">
        <v>2440</v>
      </c>
      <c r="EO69" t="s">
        <v>2440</v>
      </c>
      <c r="EP69" t="s">
        <v>2478</v>
      </c>
      <c r="EQ69" t="s">
        <v>2478</v>
      </c>
      <c r="ER69" t="s">
        <v>2478</v>
      </c>
      <c r="ES69" t="s">
        <v>2478</v>
      </c>
      <c r="ET69" t="s">
        <v>2478</v>
      </c>
      <c r="EU69" t="s">
        <v>2478</v>
      </c>
      <c r="EV69" t="s">
        <v>2440</v>
      </c>
      <c r="EW69" t="s">
        <v>2440</v>
      </c>
      <c r="EX69" t="s">
        <v>2440</v>
      </c>
      <c r="EY69" t="s">
        <v>2440</v>
      </c>
      <c r="EZ69" t="s">
        <v>2440</v>
      </c>
      <c r="FA69" t="s">
        <v>2440</v>
      </c>
      <c r="FB69" t="s">
        <v>2440</v>
      </c>
      <c r="FC69" t="s">
        <v>2440</v>
      </c>
      <c r="FD69" t="s">
        <v>2440</v>
      </c>
      <c r="FE69" t="s">
        <v>2440</v>
      </c>
      <c r="FF69" t="s">
        <v>2444</v>
      </c>
      <c r="FG69" t="s">
        <v>2444</v>
      </c>
      <c r="FH69" t="s">
        <v>2444</v>
      </c>
      <c r="FI69" t="s">
        <v>2444</v>
      </c>
      <c r="FJ69" t="s">
        <v>2444</v>
      </c>
      <c r="FK69" t="s">
        <v>2444</v>
      </c>
      <c r="FL69" t="s">
        <v>2444</v>
      </c>
      <c r="FM69" t="s">
        <v>2433</v>
      </c>
      <c r="FN69" t="s">
        <v>2440</v>
      </c>
      <c r="FO69" t="s">
        <v>2433</v>
      </c>
      <c r="FP69" t="s">
        <v>2444</v>
      </c>
      <c r="FQ69" t="s">
        <v>2444</v>
      </c>
      <c r="FR69" t="s">
        <v>2444</v>
      </c>
      <c r="FS69" t="s">
        <v>2433</v>
      </c>
      <c r="FT69" t="s">
        <v>2433</v>
      </c>
      <c r="FU69">
        <v>7</v>
      </c>
      <c r="FV69" t="s">
        <v>2433</v>
      </c>
      <c r="FW69" t="s">
        <v>2444</v>
      </c>
      <c r="FX69" t="s">
        <v>2444</v>
      </c>
      <c r="FY69" t="s">
        <v>2444</v>
      </c>
      <c r="FZ69" t="s">
        <v>2444</v>
      </c>
      <c r="GA69" t="s">
        <v>2433</v>
      </c>
      <c r="GB69" t="s">
        <v>2433</v>
      </c>
      <c r="GC69" t="s">
        <v>2433</v>
      </c>
      <c r="GD69" t="s">
        <v>2444</v>
      </c>
      <c r="GE69" t="s">
        <v>2433</v>
      </c>
      <c r="GF69" t="s">
        <v>2444</v>
      </c>
      <c r="GG69" t="s">
        <v>2433</v>
      </c>
      <c r="GH69" t="s">
        <v>2433</v>
      </c>
      <c r="GI69" t="s">
        <v>2433</v>
      </c>
      <c r="GJ69" t="s">
        <v>2444</v>
      </c>
      <c r="GK69" t="s">
        <v>2444</v>
      </c>
      <c r="GL69" t="s">
        <v>2444</v>
      </c>
      <c r="GM69" t="s">
        <v>2444</v>
      </c>
      <c r="GN69" t="s">
        <v>2444</v>
      </c>
      <c r="GO69" t="s">
        <v>2444</v>
      </c>
      <c r="GP69" t="s">
        <v>2444</v>
      </c>
      <c r="GQ69" t="s">
        <v>2444</v>
      </c>
      <c r="GR69" t="s">
        <v>2444</v>
      </c>
      <c r="GS69" t="s">
        <v>2444</v>
      </c>
      <c r="GT69" t="s">
        <v>2444</v>
      </c>
      <c r="GU69" t="s">
        <v>2444</v>
      </c>
      <c r="GV69" t="s">
        <v>2444</v>
      </c>
      <c r="GW69" t="s">
        <v>2444</v>
      </c>
      <c r="GX69" t="s">
        <v>2444</v>
      </c>
      <c r="GY69" t="s">
        <v>2444</v>
      </c>
      <c r="GZ69" t="s">
        <v>2444</v>
      </c>
    </row>
    <row r="70" spans="1:208">
      <c r="A70" t="s">
        <v>3234</v>
      </c>
      <c r="B70" t="s">
        <v>2420</v>
      </c>
      <c r="C70" t="s">
        <v>3235</v>
      </c>
      <c r="D70" t="s">
        <v>2505</v>
      </c>
      <c r="E70" t="s">
        <v>3236</v>
      </c>
      <c r="F70" t="s">
        <v>3237</v>
      </c>
      <c r="G70" t="s">
        <v>2653</v>
      </c>
      <c r="H70" t="s">
        <v>2426</v>
      </c>
      <c r="I70" t="s">
        <v>2654</v>
      </c>
      <c r="J70" t="s">
        <v>2428</v>
      </c>
      <c r="K70" t="s">
        <v>3229</v>
      </c>
      <c r="L70" t="s">
        <v>2688</v>
      </c>
      <c r="M70" t="s">
        <v>2908</v>
      </c>
      <c r="N70" t="s">
        <v>2432</v>
      </c>
      <c r="O70" t="s">
        <v>2433</v>
      </c>
      <c r="P70" t="s">
        <v>2588</v>
      </c>
      <c r="Q70" t="s">
        <v>2557</v>
      </c>
      <c r="R70" t="s">
        <v>2457</v>
      </c>
      <c r="S70" t="s">
        <v>2432</v>
      </c>
      <c r="T70" t="s">
        <v>2433</v>
      </c>
      <c r="U70" t="s">
        <v>2588</v>
      </c>
      <c r="V70" t="s">
        <v>2557</v>
      </c>
      <c r="W70" t="s">
        <v>2457</v>
      </c>
      <c r="X70" t="s">
        <v>2437</v>
      </c>
      <c r="Y70" t="s">
        <v>2438</v>
      </c>
      <c r="Z70" t="s">
        <v>2438</v>
      </c>
      <c r="AA70" t="s">
        <v>2438</v>
      </c>
      <c r="AB70" t="s">
        <v>2438</v>
      </c>
      <c r="AC70" t="s">
        <v>2437</v>
      </c>
      <c r="AD70" t="s">
        <v>2438</v>
      </c>
      <c r="AE70" t="s">
        <v>2438</v>
      </c>
      <c r="AF70" t="s">
        <v>2438</v>
      </c>
      <c r="AG70" t="s">
        <v>2438</v>
      </c>
      <c r="AH70" t="s">
        <v>2432</v>
      </c>
      <c r="AI70" t="s">
        <v>2433</v>
      </c>
      <c r="AJ70" t="s">
        <v>2433</v>
      </c>
      <c r="AK70" t="s">
        <v>2557</v>
      </c>
      <c r="AL70" t="s">
        <v>2460</v>
      </c>
      <c r="AM70" t="s">
        <v>2432</v>
      </c>
      <c r="AN70" t="s">
        <v>2433</v>
      </c>
      <c r="AO70" t="s">
        <v>2435</v>
      </c>
      <c r="AP70" t="s">
        <v>2457</v>
      </c>
      <c r="AQ70" t="s">
        <v>2437</v>
      </c>
      <c r="AR70" t="s">
        <v>2438</v>
      </c>
      <c r="AS70" t="s">
        <v>2438</v>
      </c>
      <c r="AT70" t="s">
        <v>2438</v>
      </c>
      <c r="AU70" t="s">
        <v>2432</v>
      </c>
      <c r="AV70" t="s">
        <v>2485</v>
      </c>
      <c r="AW70" t="s">
        <v>2474</v>
      </c>
      <c r="AX70" t="s">
        <v>2457</v>
      </c>
      <c r="AY70" t="s">
        <v>2432</v>
      </c>
      <c r="AZ70" t="s">
        <v>2588</v>
      </c>
      <c r="BA70" t="s">
        <v>2557</v>
      </c>
      <c r="BB70" t="s">
        <v>2457</v>
      </c>
      <c r="BC70" t="s">
        <v>2432</v>
      </c>
      <c r="BD70" t="s">
        <v>2485</v>
      </c>
      <c r="BE70" t="s">
        <v>2461</v>
      </c>
      <c r="BF70" t="s">
        <v>2534</v>
      </c>
      <c r="BG70" t="s">
        <v>2432</v>
      </c>
      <c r="BH70" t="s">
        <v>2478</v>
      </c>
      <c r="BI70" t="s">
        <v>2474</v>
      </c>
      <c r="BJ70" t="s">
        <v>2460</v>
      </c>
      <c r="BK70" t="s">
        <v>2432</v>
      </c>
      <c r="BL70" t="s">
        <v>2433</v>
      </c>
      <c r="BM70" t="s">
        <v>2435</v>
      </c>
      <c r="BN70" t="s">
        <v>2476</v>
      </c>
      <c r="BO70" t="s">
        <v>2432</v>
      </c>
      <c r="BP70" t="s">
        <v>2433</v>
      </c>
      <c r="BQ70" t="s">
        <v>2474</v>
      </c>
      <c r="BR70" t="s">
        <v>2443</v>
      </c>
      <c r="BS70" t="s">
        <v>2437</v>
      </c>
      <c r="BT70" t="s">
        <v>2438</v>
      </c>
      <c r="BU70" t="s">
        <v>2438</v>
      </c>
      <c r="BV70" t="s">
        <v>2438</v>
      </c>
      <c r="BW70" t="s">
        <v>2437</v>
      </c>
      <c r="BX70" t="s">
        <v>2438</v>
      </c>
      <c r="BY70" t="s">
        <v>2438</v>
      </c>
      <c r="BZ70" t="s">
        <v>2438</v>
      </c>
      <c r="CA70" t="s">
        <v>2437</v>
      </c>
      <c r="CB70" t="s">
        <v>2438</v>
      </c>
      <c r="CC70" t="s">
        <v>2438</v>
      </c>
      <c r="CD70" t="s">
        <v>2438</v>
      </c>
      <c r="CE70" t="s">
        <v>2440</v>
      </c>
      <c r="CF70" t="s">
        <v>2478</v>
      </c>
      <c r="CG70" t="s">
        <v>3238</v>
      </c>
      <c r="CH70" t="s">
        <v>2478</v>
      </c>
      <c r="CI70" t="s">
        <v>2478</v>
      </c>
      <c r="CJ70" t="s">
        <v>2434</v>
      </c>
      <c r="CK70" t="s">
        <v>3239</v>
      </c>
      <c r="CL70" t="s">
        <v>2478</v>
      </c>
      <c r="CM70" t="s">
        <v>2478</v>
      </c>
      <c r="CN70" t="s">
        <v>2478</v>
      </c>
      <c r="CO70" t="s">
        <v>3240</v>
      </c>
      <c r="CP70" t="s">
        <v>2478</v>
      </c>
      <c r="CQ70" t="s">
        <v>2478</v>
      </c>
      <c r="CR70" t="s">
        <v>2434</v>
      </c>
      <c r="CS70" t="s">
        <v>3241</v>
      </c>
      <c r="CT70" t="s">
        <v>2434</v>
      </c>
      <c r="CU70" t="s">
        <v>2434</v>
      </c>
      <c r="CV70" t="s">
        <v>2478</v>
      </c>
      <c r="CW70" t="s">
        <v>2485</v>
      </c>
      <c r="CX70" t="s">
        <v>2478</v>
      </c>
      <c r="CY70" t="s">
        <v>2478</v>
      </c>
      <c r="CZ70" t="s">
        <v>2478</v>
      </c>
      <c r="DA70" t="s">
        <v>2478</v>
      </c>
      <c r="DB70" t="s">
        <v>2478</v>
      </c>
      <c r="DC70" t="s">
        <v>2478</v>
      </c>
      <c r="DD70" t="s">
        <v>2478</v>
      </c>
      <c r="DE70" t="s">
        <v>2478</v>
      </c>
      <c r="DF70" t="s">
        <v>2478</v>
      </c>
      <c r="DG70" t="s">
        <v>2478</v>
      </c>
      <c r="DH70" t="s">
        <v>2478</v>
      </c>
      <c r="DI70" t="s">
        <v>2478</v>
      </c>
      <c r="DJ70" t="s">
        <v>2478</v>
      </c>
      <c r="DK70" t="s">
        <v>2478</v>
      </c>
      <c r="DL70" t="s">
        <v>2478</v>
      </c>
      <c r="DM70" t="s">
        <v>2478</v>
      </c>
      <c r="DN70" t="s">
        <v>2440</v>
      </c>
      <c r="DO70" t="s">
        <v>2478</v>
      </c>
      <c r="DP70" t="s">
        <v>2478</v>
      </c>
      <c r="DQ70" t="s">
        <v>2478</v>
      </c>
      <c r="DR70" t="s">
        <v>2478</v>
      </c>
      <c r="DS70" t="s">
        <v>2478</v>
      </c>
      <c r="DT70" t="s">
        <v>2478</v>
      </c>
      <c r="DU70" t="s">
        <v>2478</v>
      </c>
      <c r="DV70" t="s">
        <v>2485</v>
      </c>
      <c r="DW70" t="s">
        <v>2485</v>
      </c>
      <c r="DX70" t="s">
        <v>2478</v>
      </c>
      <c r="DY70" t="s">
        <v>3238</v>
      </c>
      <c r="DZ70" t="s">
        <v>2444</v>
      </c>
      <c r="EA70" t="s">
        <v>2444</v>
      </c>
      <c r="EB70" t="s">
        <v>2478</v>
      </c>
      <c r="EC70" t="s">
        <v>3241</v>
      </c>
      <c r="ED70" t="s">
        <v>2444</v>
      </c>
      <c r="EE70" t="s">
        <v>2444</v>
      </c>
      <c r="EF70" t="s">
        <v>2478</v>
      </c>
      <c r="EG70" t="s">
        <v>3242</v>
      </c>
      <c r="EH70" t="s">
        <v>2444</v>
      </c>
      <c r="EI70" t="s">
        <v>2485</v>
      </c>
      <c r="EJ70" t="s">
        <v>2440</v>
      </c>
      <c r="EK70" t="s">
        <v>3241</v>
      </c>
      <c r="EL70" t="s">
        <v>2485</v>
      </c>
      <c r="EM70" t="s">
        <v>2485</v>
      </c>
      <c r="EN70" t="s">
        <v>2485</v>
      </c>
      <c r="EO70" t="s">
        <v>2485</v>
      </c>
      <c r="EP70" t="s">
        <v>2478</v>
      </c>
      <c r="EQ70" t="s">
        <v>2478</v>
      </c>
      <c r="ER70" t="s">
        <v>2478</v>
      </c>
      <c r="ES70" t="s">
        <v>2478</v>
      </c>
      <c r="ET70" t="s">
        <v>2478</v>
      </c>
      <c r="EU70" t="s">
        <v>2478</v>
      </c>
      <c r="EV70" t="s">
        <v>2478</v>
      </c>
      <c r="EW70" t="s">
        <v>2478</v>
      </c>
      <c r="EX70" t="s">
        <v>2478</v>
      </c>
      <c r="EY70" t="s">
        <v>2478</v>
      </c>
      <c r="EZ70" t="s">
        <v>2478</v>
      </c>
      <c r="FA70" t="s">
        <v>2478</v>
      </c>
      <c r="FB70" t="s">
        <v>2478</v>
      </c>
      <c r="FC70" t="s">
        <v>2478</v>
      </c>
      <c r="FD70" t="s">
        <v>2478</v>
      </c>
      <c r="FE70" t="s">
        <v>2440</v>
      </c>
      <c r="FF70" t="s">
        <v>2440</v>
      </c>
      <c r="FG70" t="s">
        <v>2434</v>
      </c>
      <c r="FH70" t="s">
        <v>2478</v>
      </c>
      <c r="FI70" t="s">
        <v>2444</v>
      </c>
      <c r="FJ70" t="s">
        <v>2440</v>
      </c>
      <c r="FK70" t="s">
        <v>2440</v>
      </c>
      <c r="FL70" t="s">
        <v>2440</v>
      </c>
      <c r="FM70" t="s">
        <v>2485</v>
      </c>
      <c r="FN70" t="s">
        <v>2434</v>
      </c>
      <c r="FO70" t="s">
        <v>2434</v>
      </c>
      <c r="FP70" t="s">
        <v>2440</v>
      </c>
      <c r="FQ70" t="s">
        <v>2440</v>
      </c>
      <c r="FR70" t="s">
        <v>2485</v>
      </c>
      <c r="FS70" t="s">
        <v>2485</v>
      </c>
      <c r="FT70" t="s">
        <v>2433</v>
      </c>
      <c r="FU70">
        <v>7</v>
      </c>
      <c r="FV70" t="s">
        <v>2433</v>
      </c>
      <c r="FW70" t="s">
        <v>2440</v>
      </c>
      <c r="FX70" t="s">
        <v>2440</v>
      </c>
      <c r="FY70" t="s">
        <v>2478</v>
      </c>
      <c r="FZ70" t="s">
        <v>2478</v>
      </c>
      <c r="GA70" t="s">
        <v>2440</v>
      </c>
      <c r="GB70" t="s">
        <v>2433</v>
      </c>
      <c r="GC70" t="s">
        <v>2439</v>
      </c>
      <c r="GD70" t="s">
        <v>2440</v>
      </c>
      <c r="GE70" t="s">
        <v>2434</v>
      </c>
      <c r="GF70" t="s">
        <v>2440</v>
      </c>
      <c r="GG70" t="s">
        <v>2433</v>
      </c>
      <c r="GH70" t="s">
        <v>2433</v>
      </c>
      <c r="GI70" t="s">
        <v>2439</v>
      </c>
      <c r="GJ70" t="s">
        <v>2485</v>
      </c>
      <c r="GK70" t="s">
        <v>2485</v>
      </c>
      <c r="GL70" t="s">
        <v>2440</v>
      </c>
      <c r="GM70" t="s">
        <v>2440</v>
      </c>
      <c r="GN70" t="s">
        <v>2444</v>
      </c>
      <c r="GO70" t="s">
        <v>2485</v>
      </c>
      <c r="GP70" t="s">
        <v>2485</v>
      </c>
      <c r="GQ70" t="s">
        <v>2440</v>
      </c>
      <c r="GR70" t="s">
        <v>2478</v>
      </c>
      <c r="GS70" t="s">
        <v>2485</v>
      </c>
      <c r="GT70" t="s">
        <v>2478</v>
      </c>
      <c r="GU70" t="s">
        <v>2478</v>
      </c>
      <c r="GV70" t="s">
        <v>2478</v>
      </c>
      <c r="GW70" t="s">
        <v>2440</v>
      </c>
      <c r="GX70" t="s">
        <v>2440</v>
      </c>
      <c r="GY70" t="s">
        <v>2440</v>
      </c>
      <c r="GZ70" t="s">
        <v>2440</v>
      </c>
    </row>
    <row r="71" spans="1:208">
      <c r="A71" t="s">
        <v>3243</v>
      </c>
      <c r="B71" t="s">
        <v>2420</v>
      </c>
      <c r="C71" t="s">
        <v>3244</v>
      </c>
      <c r="D71" t="s">
        <v>2422</v>
      </c>
      <c r="E71" t="s">
        <v>3245</v>
      </c>
      <c r="F71" t="s">
        <v>3246</v>
      </c>
      <c r="G71" t="s">
        <v>2852</v>
      </c>
      <c r="H71" t="s">
        <v>2426</v>
      </c>
      <c r="I71" t="s">
        <v>2456</v>
      </c>
      <c r="J71" t="s">
        <v>2428</v>
      </c>
      <c r="K71" t="s">
        <v>3247</v>
      </c>
      <c r="L71" t="s">
        <v>3248</v>
      </c>
      <c r="M71" t="s">
        <v>3249</v>
      </c>
      <c r="N71" t="s">
        <v>2432</v>
      </c>
      <c r="O71" t="s">
        <v>2433</v>
      </c>
      <c r="P71" t="s">
        <v>2440</v>
      </c>
      <c r="Q71" t="s">
        <v>2440</v>
      </c>
      <c r="R71" t="s">
        <v>2457</v>
      </c>
      <c r="S71" t="s">
        <v>2432</v>
      </c>
      <c r="T71" t="s">
        <v>2433</v>
      </c>
      <c r="U71" t="s">
        <v>2433</v>
      </c>
      <c r="V71" t="s">
        <v>2440</v>
      </c>
      <c r="W71" t="s">
        <v>2886</v>
      </c>
      <c r="X71" t="s">
        <v>2437</v>
      </c>
      <c r="Y71" t="s">
        <v>2438</v>
      </c>
      <c r="Z71" t="s">
        <v>2438</v>
      </c>
      <c r="AA71" t="s">
        <v>2438</v>
      </c>
      <c r="AB71" t="s">
        <v>2438</v>
      </c>
      <c r="AC71" t="s">
        <v>2437</v>
      </c>
      <c r="AD71" t="s">
        <v>2438</v>
      </c>
      <c r="AE71" t="s">
        <v>2438</v>
      </c>
      <c r="AF71" t="s">
        <v>2438</v>
      </c>
      <c r="AG71" t="s">
        <v>2438</v>
      </c>
      <c r="AH71" t="s">
        <v>2437</v>
      </c>
      <c r="AI71" t="s">
        <v>2438</v>
      </c>
      <c r="AJ71" t="s">
        <v>2438</v>
      </c>
      <c r="AK71" t="s">
        <v>2438</v>
      </c>
      <c r="AL71" t="s">
        <v>2438</v>
      </c>
      <c r="AM71" t="s">
        <v>2432</v>
      </c>
      <c r="AN71" t="s">
        <v>2439</v>
      </c>
      <c r="AO71" t="s">
        <v>2440</v>
      </c>
      <c r="AP71" t="s">
        <v>2476</v>
      </c>
      <c r="AQ71" t="s">
        <v>2437</v>
      </c>
      <c r="AR71" t="s">
        <v>2438</v>
      </c>
      <c r="AS71" t="s">
        <v>2438</v>
      </c>
      <c r="AT71" t="s">
        <v>2438</v>
      </c>
      <c r="AU71" t="s">
        <v>2432</v>
      </c>
      <c r="AV71" t="s">
        <v>2439</v>
      </c>
      <c r="AW71" t="s">
        <v>2440</v>
      </c>
      <c r="AX71" t="s">
        <v>2460</v>
      </c>
      <c r="AY71" t="s">
        <v>2432</v>
      </c>
      <c r="AZ71" t="s">
        <v>2442</v>
      </c>
      <c r="BA71" t="s">
        <v>2557</v>
      </c>
      <c r="BB71" t="s">
        <v>2554</v>
      </c>
      <c r="BC71" t="s">
        <v>2432</v>
      </c>
      <c r="BD71" t="s">
        <v>2442</v>
      </c>
      <c r="BE71" t="s">
        <v>2630</v>
      </c>
      <c r="BF71" t="s">
        <v>2480</v>
      </c>
      <c r="BG71" t="s">
        <v>2437</v>
      </c>
      <c r="BH71" t="s">
        <v>2438</v>
      </c>
      <c r="BI71" t="s">
        <v>2438</v>
      </c>
      <c r="BJ71" t="s">
        <v>2438</v>
      </c>
      <c r="BK71" t="s">
        <v>2437</v>
      </c>
      <c r="BL71" t="s">
        <v>2438</v>
      </c>
      <c r="BM71" t="s">
        <v>2438</v>
      </c>
      <c r="BN71" t="s">
        <v>2438</v>
      </c>
      <c r="BO71" t="s">
        <v>2437</v>
      </c>
      <c r="BP71" t="s">
        <v>2438</v>
      </c>
      <c r="BQ71" t="s">
        <v>2438</v>
      </c>
      <c r="BR71" t="s">
        <v>2438</v>
      </c>
      <c r="BS71" t="s">
        <v>2437</v>
      </c>
      <c r="BT71" t="s">
        <v>2438</v>
      </c>
      <c r="BU71" t="s">
        <v>2438</v>
      </c>
      <c r="BV71" t="s">
        <v>2438</v>
      </c>
      <c r="BW71" t="s">
        <v>2437</v>
      </c>
      <c r="BX71" t="s">
        <v>2438</v>
      </c>
      <c r="BY71" t="s">
        <v>2438</v>
      </c>
      <c r="BZ71" t="s">
        <v>2438</v>
      </c>
      <c r="CA71" t="s">
        <v>2437</v>
      </c>
      <c r="CB71" t="s">
        <v>2438</v>
      </c>
      <c r="CC71" t="s">
        <v>2438</v>
      </c>
      <c r="CD71" t="s">
        <v>2438</v>
      </c>
      <c r="CE71" t="s">
        <v>2478</v>
      </c>
      <c r="CF71" t="s">
        <v>2478</v>
      </c>
      <c r="CG71" t="s">
        <v>2429</v>
      </c>
      <c r="CH71" t="s">
        <v>2478</v>
      </c>
      <c r="CI71" t="s">
        <v>2478</v>
      </c>
      <c r="CJ71" t="s">
        <v>2478</v>
      </c>
      <c r="CK71" t="s">
        <v>3250</v>
      </c>
      <c r="CL71" t="s">
        <v>2440</v>
      </c>
      <c r="CM71" t="s">
        <v>2440</v>
      </c>
      <c r="CN71" t="s">
        <v>2478</v>
      </c>
      <c r="CO71" t="s">
        <v>2839</v>
      </c>
      <c r="CP71" t="s">
        <v>2478</v>
      </c>
      <c r="CQ71" t="s">
        <v>2478</v>
      </c>
      <c r="CR71" t="s">
        <v>2478</v>
      </c>
      <c r="CS71" t="s">
        <v>3251</v>
      </c>
      <c r="CT71" t="s">
        <v>2478</v>
      </c>
      <c r="CU71" t="s">
        <v>2434</v>
      </c>
      <c r="CV71" t="s">
        <v>2434</v>
      </c>
      <c r="CW71" t="s">
        <v>2440</v>
      </c>
      <c r="CX71" t="s">
        <v>2434</v>
      </c>
      <c r="CY71" t="s">
        <v>2478</v>
      </c>
      <c r="CZ71" t="s">
        <v>2478</v>
      </c>
      <c r="DA71" t="s">
        <v>2485</v>
      </c>
      <c r="DB71" t="s">
        <v>2485</v>
      </c>
      <c r="DC71" t="s">
        <v>2485</v>
      </c>
      <c r="DD71" t="s">
        <v>2485</v>
      </c>
      <c r="DE71" t="s">
        <v>2485</v>
      </c>
      <c r="DF71" t="s">
        <v>2485</v>
      </c>
      <c r="DG71" t="s">
        <v>2485</v>
      </c>
      <c r="DH71" t="s">
        <v>2478</v>
      </c>
      <c r="DI71" t="s">
        <v>2478</v>
      </c>
      <c r="DJ71" t="s">
        <v>2478</v>
      </c>
      <c r="DK71" t="s">
        <v>2478</v>
      </c>
      <c r="DL71" t="s">
        <v>2478</v>
      </c>
      <c r="DM71" t="s">
        <v>2478</v>
      </c>
      <c r="DN71" t="s">
        <v>2478</v>
      </c>
      <c r="DO71" t="s">
        <v>2478</v>
      </c>
      <c r="DP71" t="s">
        <v>2478</v>
      </c>
      <c r="DQ71" t="s">
        <v>2478</v>
      </c>
      <c r="DR71" t="s">
        <v>2478</v>
      </c>
      <c r="DS71" t="s">
        <v>2478</v>
      </c>
      <c r="DT71" t="s">
        <v>2478</v>
      </c>
      <c r="DU71" t="s">
        <v>2478</v>
      </c>
      <c r="DV71" t="s">
        <v>2433</v>
      </c>
      <c r="DW71" t="s">
        <v>2433</v>
      </c>
      <c r="DX71" t="s">
        <v>2433</v>
      </c>
      <c r="DY71" t="s">
        <v>2839</v>
      </c>
      <c r="DZ71" t="s">
        <v>2478</v>
      </c>
      <c r="EA71" t="s">
        <v>2478</v>
      </c>
      <c r="EB71" t="s">
        <v>2478</v>
      </c>
      <c r="EC71" t="s">
        <v>3250</v>
      </c>
      <c r="ED71" t="s">
        <v>2433</v>
      </c>
      <c r="EE71" t="s">
        <v>2433</v>
      </c>
      <c r="EF71" t="s">
        <v>2433</v>
      </c>
      <c r="EG71" t="s">
        <v>2839</v>
      </c>
      <c r="EH71" t="s">
        <v>2433</v>
      </c>
      <c r="EI71" t="s">
        <v>2433</v>
      </c>
      <c r="EJ71" t="s">
        <v>2433</v>
      </c>
      <c r="EK71" t="s">
        <v>2839</v>
      </c>
      <c r="EL71" t="s">
        <v>2433</v>
      </c>
      <c r="EM71" t="s">
        <v>2433</v>
      </c>
      <c r="EN71" t="s">
        <v>2433</v>
      </c>
      <c r="EO71" t="s">
        <v>2433</v>
      </c>
      <c r="EP71" t="s">
        <v>2433</v>
      </c>
      <c r="EQ71" t="s">
        <v>2433</v>
      </c>
      <c r="ER71" t="s">
        <v>2433</v>
      </c>
      <c r="ES71" t="s">
        <v>2433</v>
      </c>
      <c r="ET71" t="s">
        <v>2433</v>
      </c>
      <c r="EU71" t="s">
        <v>2433</v>
      </c>
      <c r="EV71" t="s">
        <v>2433</v>
      </c>
      <c r="EW71" t="s">
        <v>2433</v>
      </c>
      <c r="EX71" t="s">
        <v>2433</v>
      </c>
      <c r="EY71" t="s">
        <v>2433</v>
      </c>
      <c r="EZ71" t="s">
        <v>2433</v>
      </c>
      <c r="FA71" t="s">
        <v>2433</v>
      </c>
      <c r="FB71" t="s">
        <v>2433</v>
      </c>
      <c r="FC71" t="s">
        <v>2433</v>
      </c>
      <c r="FD71" t="s">
        <v>2433</v>
      </c>
      <c r="FE71" t="s">
        <v>2433</v>
      </c>
      <c r="FF71" t="s">
        <v>2433</v>
      </c>
      <c r="FG71" t="s">
        <v>2433</v>
      </c>
      <c r="FH71" t="s">
        <v>2433</v>
      </c>
      <c r="FI71" t="s">
        <v>2433</v>
      </c>
      <c r="FJ71" t="s">
        <v>2433</v>
      </c>
      <c r="FK71" t="s">
        <v>2439</v>
      </c>
      <c r="FL71" t="s">
        <v>2439</v>
      </c>
      <c r="FM71" t="s">
        <v>2439</v>
      </c>
      <c r="FN71" t="s">
        <v>2439</v>
      </c>
      <c r="FO71" t="s">
        <v>2439</v>
      </c>
      <c r="FP71" t="s">
        <v>2439</v>
      </c>
      <c r="FQ71" t="s">
        <v>2439</v>
      </c>
      <c r="FR71" t="s">
        <v>2439</v>
      </c>
      <c r="FS71" t="s">
        <v>2439</v>
      </c>
      <c r="FT71" t="s">
        <v>2439</v>
      </c>
      <c r="FU71">
        <v>6</v>
      </c>
      <c r="FV71" t="s">
        <v>2439</v>
      </c>
      <c r="FW71" t="s">
        <v>2439</v>
      </c>
      <c r="FX71" t="s">
        <v>2439</v>
      </c>
      <c r="FY71" t="s">
        <v>2439</v>
      </c>
      <c r="FZ71" t="s">
        <v>2439</v>
      </c>
      <c r="GA71" t="s">
        <v>2439</v>
      </c>
      <c r="GB71" t="s">
        <v>2439</v>
      </c>
      <c r="GC71" t="s">
        <v>2439</v>
      </c>
      <c r="GD71" t="s">
        <v>2439</v>
      </c>
      <c r="GE71" t="s">
        <v>2439</v>
      </c>
      <c r="GF71" t="s">
        <v>2439</v>
      </c>
      <c r="GG71" t="s">
        <v>2439</v>
      </c>
      <c r="GH71" t="s">
        <v>2439</v>
      </c>
      <c r="GI71" t="s">
        <v>2439</v>
      </c>
      <c r="GJ71" t="s">
        <v>2439</v>
      </c>
      <c r="GK71" t="s">
        <v>2478</v>
      </c>
      <c r="GL71" t="s">
        <v>2478</v>
      </c>
      <c r="GM71" t="s">
        <v>2478</v>
      </c>
      <c r="GN71" t="s">
        <v>2478</v>
      </c>
      <c r="GO71" t="s">
        <v>2478</v>
      </c>
      <c r="GP71" t="s">
        <v>2478</v>
      </c>
      <c r="GQ71" t="s">
        <v>2478</v>
      </c>
      <c r="GR71" t="s">
        <v>2478</v>
      </c>
      <c r="GS71" t="s">
        <v>2485</v>
      </c>
      <c r="GT71" t="s">
        <v>2440</v>
      </c>
      <c r="GU71" t="s">
        <v>2440</v>
      </c>
      <c r="GV71" t="s">
        <v>2440</v>
      </c>
      <c r="GW71" t="s">
        <v>2478</v>
      </c>
      <c r="GX71" t="s">
        <v>2478</v>
      </c>
      <c r="GY71" t="s">
        <v>2478</v>
      </c>
      <c r="GZ71" t="s">
        <v>2478</v>
      </c>
    </row>
    <row r="72" spans="1:208">
      <c r="A72" t="s">
        <v>3252</v>
      </c>
      <c r="B72" t="s">
        <v>2420</v>
      </c>
      <c r="C72" t="s">
        <v>3253</v>
      </c>
      <c r="D72" t="s">
        <v>2422</v>
      </c>
      <c r="E72" t="s">
        <v>3254</v>
      </c>
      <c r="F72" t="s">
        <v>3255</v>
      </c>
      <c r="G72" t="s">
        <v>2469</v>
      </c>
      <c r="H72" t="s">
        <v>2426</v>
      </c>
      <c r="I72" t="s">
        <v>2456</v>
      </c>
      <c r="J72" t="s">
        <v>2428</v>
      </c>
      <c r="K72" t="s">
        <v>3256</v>
      </c>
      <c r="L72" t="s">
        <v>2533</v>
      </c>
      <c r="M72" t="s">
        <v>2512</v>
      </c>
      <c r="N72" t="s">
        <v>2432</v>
      </c>
      <c r="O72" t="s">
        <v>2433</v>
      </c>
      <c r="P72" t="s">
        <v>2441</v>
      </c>
      <c r="Q72" t="s">
        <v>3257</v>
      </c>
      <c r="R72" t="s">
        <v>2536</v>
      </c>
      <c r="S72" t="s">
        <v>2437</v>
      </c>
      <c r="T72" t="s">
        <v>2438</v>
      </c>
      <c r="U72" t="s">
        <v>2438</v>
      </c>
      <c r="V72" t="s">
        <v>2438</v>
      </c>
      <c r="W72" t="s">
        <v>2438</v>
      </c>
      <c r="X72" t="s">
        <v>2437</v>
      </c>
      <c r="Y72" t="s">
        <v>2438</v>
      </c>
      <c r="Z72" t="s">
        <v>2438</v>
      </c>
      <c r="AA72" t="s">
        <v>2438</v>
      </c>
      <c r="AB72" t="s">
        <v>2438</v>
      </c>
      <c r="AC72" t="s">
        <v>2437</v>
      </c>
      <c r="AD72" t="s">
        <v>2438</v>
      </c>
      <c r="AE72" t="s">
        <v>2438</v>
      </c>
      <c r="AF72" t="s">
        <v>2438</v>
      </c>
      <c r="AG72" t="s">
        <v>2438</v>
      </c>
      <c r="AH72" t="s">
        <v>2437</v>
      </c>
      <c r="AI72" t="s">
        <v>2438</v>
      </c>
      <c r="AJ72" t="s">
        <v>2438</v>
      </c>
      <c r="AK72" t="s">
        <v>2438</v>
      </c>
      <c r="AL72" t="s">
        <v>2438</v>
      </c>
      <c r="AM72" t="s">
        <v>2432</v>
      </c>
      <c r="AN72" t="s">
        <v>2440</v>
      </c>
      <c r="AO72" t="s">
        <v>3258</v>
      </c>
      <c r="AP72" t="s">
        <v>2458</v>
      </c>
      <c r="AQ72" t="s">
        <v>2437</v>
      </c>
      <c r="AR72" t="s">
        <v>2438</v>
      </c>
      <c r="AS72" t="s">
        <v>2438</v>
      </c>
      <c r="AT72" t="s">
        <v>2438</v>
      </c>
      <c r="AU72" t="s">
        <v>2432</v>
      </c>
      <c r="AV72" t="s">
        <v>2442</v>
      </c>
      <c r="AW72" t="s">
        <v>2474</v>
      </c>
      <c r="AX72" t="s">
        <v>2705</v>
      </c>
      <c r="AY72" t="s">
        <v>2432</v>
      </c>
      <c r="AZ72" t="s">
        <v>2441</v>
      </c>
      <c r="BA72" t="s">
        <v>2440</v>
      </c>
      <c r="BB72" t="s">
        <v>2554</v>
      </c>
      <c r="BC72" t="s">
        <v>2432</v>
      </c>
      <c r="BD72" t="s">
        <v>2440</v>
      </c>
      <c r="BE72" t="s">
        <v>2474</v>
      </c>
      <c r="BF72" t="s">
        <v>2480</v>
      </c>
      <c r="BG72" t="s">
        <v>2432</v>
      </c>
      <c r="BH72" t="s">
        <v>2433</v>
      </c>
      <c r="BI72" t="s">
        <v>2474</v>
      </c>
      <c r="BJ72" t="s">
        <v>2480</v>
      </c>
      <c r="BK72" t="s">
        <v>2437</v>
      </c>
      <c r="BL72" t="s">
        <v>2438</v>
      </c>
      <c r="BM72" t="s">
        <v>2438</v>
      </c>
      <c r="BN72" t="s">
        <v>2438</v>
      </c>
      <c r="BO72" t="s">
        <v>2432</v>
      </c>
      <c r="BP72" t="s">
        <v>2433</v>
      </c>
      <c r="BQ72" t="s">
        <v>2440</v>
      </c>
      <c r="BR72" t="s">
        <v>2443</v>
      </c>
      <c r="BS72" t="s">
        <v>2437</v>
      </c>
      <c r="BT72" t="s">
        <v>2438</v>
      </c>
      <c r="BU72" t="s">
        <v>2438</v>
      </c>
      <c r="BV72" t="s">
        <v>2438</v>
      </c>
      <c r="BW72" t="s">
        <v>2437</v>
      </c>
      <c r="BX72" t="s">
        <v>2438</v>
      </c>
      <c r="BY72" t="s">
        <v>2438</v>
      </c>
      <c r="BZ72" t="s">
        <v>2438</v>
      </c>
      <c r="CA72" t="s">
        <v>2437</v>
      </c>
      <c r="CB72" t="s">
        <v>2438</v>
      </c>
      <c r="CC72" t="s">
        <v>2438</v>
      </c>
      <c r="CD72" t="s">
        <v>2438</v>
      </c>
      <c r="CE72" t="s">
        <v>2433</v>
      </c>
      <c r="CF72" t="s">
        <v>2439</v>
      </c>
      <c r="CG72" t="s">
        <v>2821</v>
      </c>
      <c r="CH72" t="s">
        <v>2485</v>
      </c>
      <c r="CI72" t="s">
        <v>2485</v>
      </c>
      <c r="CJ72" t="s">
        <v>2485</v>
      </c>
      <c r="CK72" t="s">
        <v>2446</v>
      </c>
      <c r="CL72" t="s">
        <v>2485</v>
      </c>
      <c r="CM72" t="s">
        <v>2485</v>
      </c>
      <c r="CN72" t="s">
        <v>2485</v>
      </c>
      <c r="CO72" t="s">
        <v>3259</v>
      </c>
      <c r="CP72" t="s">
        <v>2478</v>
      </c>
      <c r="CQ72" t="s">
        <v>2434</v>
      </c>
      <c r="CR72" t="s">
        <v>2434</v>
      </c>
      <c r="CS72" t="s">
        <v>3260</v>
      </c>
      <c r="CT72" t="s">
        <v>2485</v>
      </c>
      <c r="CU72" t="s">
        <v>2485</v>
      </c>
      <c r="CV72" t="s">
        <v>2485</v>
      </c>
      <c r="CW72" t="s">
        <v>2485</v>
      </c>
      <c r="CX72" t="s">
        <v>2485</v>
      </c>
      <c r="CY72" t="s">
        <v>2485</v>
      </c>
      <c r="CZ72" t="s">
        <v>2485</v>
      </c>
      <c r="DA72" t="s">
        <v>2485</v>
      </c>
      <c r="DB72" t="s">
        <v>2485</v>
      </c>
      <c r="DC72" t="s">
        <v>2485</v>
      </c>
      <c r="DD72" t="s">
        <v>2485</v>
      </c>
      <c r="DE72" t="s">
        <v>2485</v>
      </c>
      <c r="DF72" t="s">
        <v>2485</v>
      </c>
      <c r="DG72" t="s">
        <v>2485</v>
      </c>
      <c r="DH72" t="s">
        <v>2485</v>
      </c>
      <c r="DI72" t="s">
        <v>2485</v>
      </c>
      <c r="DJ72" t="s">
        <v>2485</v>
      </c>
      <c r="DK72" t="s">
        <v>2485</v>
      </c>
      <c r="DL72" t="s">
        <v>2485</v>
      </c>
      <c r="DM72" t="s">
        <v>2485</v>
      </c>
      <c r="DN72" t="s">
        <v>2485</v>
      </c>
      <c r="DO72" t="s">
        <v>2485</v>
      </c>
      <c r="DP72" t="s">
        <v>2485</v>
      </c>
      <c r="DQ72" t="s">
        <v>2485</v>
      </c>
      <c r="DR72" t="s">
        <v>2485</v>
      </c>
      <c r="DS72" t="s">
        <v>2485</v>
      </c>
      <c r="DT72" t="s">
        <v>2485</v>
      </c>
      <c r="DU72" t="s">
        <v>2485</v>
      </c>
      <c r="DV72" t="s">
        <v>2440</v>
      </c>
      <c r="DW72" t="s">
        <v>2440</v>
      </c>
      <c r="DX72" t="s">
        <v>2440</v>
      </c>
      <c r="DY72" t="s">
        <v>2821</v>
      </c>
      <c r="DZ72" t="s">
        <v>2485</v>
      </c>
      <c r="EA72" t="s">
        <v>2485</v>
      </c>
      <c r="EB72" t="s">
        <v>2485</v>
      </c>
      <c r="EC72" t="s">
        <v>2446</v>
      </c>
      <c r="ED72" t="s">
        <v>2485</v>
      </c>
      <c r="EE72" t="s">
        <v>2485</v>
      </c>
      <c r="EF72" t="s">
        <v>2485</v>
      </c>
      <c r="EG72" t="s">
        <v>3261</v>
      </c>
      <c r="EH72" t="s">
        <v>2440</v>
      </c>
      <c r="EI72" t="s">
        <v>2440</v>
      </c>
      <c r="EJ72" t="s">
        <v>2440</v>
      </c>
      <c r="EK72" t="s">
        <v>3262</v>
      </c>
      <c r="EL72" t="s">
        <v>2433</v>
      </c>
      <c r="EM72" t="s">
        <v>2433</v>
      </c>
      <c r="EN72" t="s">
        <v>2433</v>
      </c>
      <c r="EO72" t="s">
        <v>2433</v>
      </c>
      <c r="EP72" t="s">
        <v>2433</v>
      </c>
      <c r="EQ72" t="s">
        <v>2433</v>
      </c>
      <c r="ER72" t="s">
        <v>2433</v>
      </c>
      <c r="ES72" t="s">
        <v>2433</v>
      </c>
      <c r="ET72" t="s">
        <v>2433</v>
      </c>
      <c r="EU72" t="s">
        <v>2433</v>
      </c>
      <c r="EV72" t="s">
        <v>2433</v>
      </c>
      <c r="EW72" t="s">
        <v>2478</v>
      </c>
      <c r="EX72" t="s">
        <v>2433</v>
      </c>
      <c r="EY72" t="s">
        <v>2433</v>
      </c>
      <c r="EZ72" t="s">
        <v>2433</v>
      </c>
      <c r="FA72" t="s">
        <v>2433</v>
      </c>
      <c r="FB72" t="s">
        <v>2433</v>
      </c>
      <c r="FC72" t="s">
        <v>2433</v>
      </c>
      <c r="FD72" t="s">
        <v>2433</v>
      </c>
      <c r="FE72" t="s">
        <v>2433</v>
      </c>
      <c r="FF72" t="s">
        <v>2433</v>
      </c>
      <c r="FG72" t="s">
        <v>2433</v>
      </c>
      <c r="FH72" t="s">
        <v>2433</v>
      </c>
      <c r="FI72" t="s">
        <v>2433</v>
      </c>
      <c r="FJ72" t="s">
        <v>2433</v>
      </c>
      <c r="FK72" t="s">
        <v>2434</v>
      </c>
      <c r="FL72" t="s">
        <v>2434</v>
      </c>
      <c r="FM72" t="s">
        <v>2434</v>
      </c>
      <c r="FN72" t="s">
        <v>2434</v>
      </c>
      <c r="FO72" t="s">
        <v>2434</v>
      </c>
      <c r="FP72" t="s">
        <v>2434</v>
      </c>
      <c r="FQ72" t="s">
        <v>2434</v>
      </c>
      <c r="FR72" t="s">
        <v>2434</v>
      </c>
      <c r="FS72" t="s">
        <v>2434</v>
      </c>
      <c r="FT72" t="s">
        <v>2434</v>
      </c>
      <c r="FU72">
        <v>5</v>
      </c>
      <c r="FV72" t="s">
        <v>2434</v>
      </c>
      <c r="FW72" t="s">
        <v>2434</v>
      </c>
      <c r="FX72" t="s">
        <v>2434</v>
      </c>
      <c r="FY72" t="s">
        <v>2434</v>
      </c>
      <c r="FZ72" t="s">
        <v>2434</v>
      </c>
      <c r="GA72" t="s">
        <v>2434</v>
      </c>
      <c r="GB72" t="s">
        <v>2434</v>
      </c>
      <c r="GC72" t="s">
        <v>2434</v>
      </c>
      <c r="GD72" t="s">
        <v>2434</v>
      </c>
      <c r="GE72" t="s">
        <v>2434</v>
      </c>
      <c r="GF72" t="s">
        <v>2434</v>
      </c>
      <c r="GG72" t="s">
        <v>2434</v>
      </c>
      <c r="GH72" t="s">
        <v>2434</v>
      </c>
      <c r="GI72" t="s">
        <v>2434</v>
      </c>
      <c r="GJ72" t="s">
        <v>2434</v>
      </c>
      <c r="GK72" t="s">
        <v>2434</v>
      </c>
      <c r="GL72" t="s">
        <v>2434</v>
      </c>
      <c r="GM72" t="s">
        <v>2434</v>
      </c>
      <c r="GN72" t="s">
        <v>2434</v>
      </c>
      <c r="GO72" t="s">
        <v>2434</v>
      </c>
      <c r="GP72" t="s">
        <v>2434</v>
      </c>
      <c r="GQ72" t="s">
        <v>2434</v>
      </c>
      <c r="GR72" t="s">
        <v>2434</v>
      </c>
      <c r="GS72" t="s">
        <v>2434</v>
      </c>
      <c r="GT72" t="s">
        <v>2434</v>
      </c>
      <c r="GU72" t="s">
        <v>2434</v>
      </c>
      <c r="GV72" t="s">
        <v>2434</v>
      </c>
      <c r="GW72" t="s">
        <v>2434</v>
      </c>
      <c r="GX72" t="s">
        <v>2434</v>
      </c>
      <c r="GY72" t="s">
        <v>2434</v>
      </c>
      <c r="GZ72" t="s">
        <v>2434</v>
      </c>
    </row>
    <row r="73" spans="1:208">
      <c r="A73" t="s">
        <v>3263</v>
      </c>
      <c r="B73" t="s">
        <v>2420</v>
      </c>
      <c r="C73" t="s">
        <v>3264</v>
      </c>
      <c r="D73" t="s">
        <v>2422</v>
      </c>
      <c r="E73" t="s">
        <v>3265</v>
      </c>
      <c r="F73" t="s">
        <v>3266</v>
      </c>
      <c r="G73" t="s">
        <v>2603</v>
      </c>
      <c r="H73" t="s">
        <v>2426</v>
      </c>
      <c r="I73" t="s">
        <v>2654</v>
      </c>
      <c r="J73" t="s">
        <v>2428</v>
      </c>
      <c r="K73" t="s">
        <v>3267</v>
      </c>
      <c r="L73" t="s">
        <v>2908</v>
      </c>
      <c r="M73" t="s">
        <v>3268</v>
      </c>
      <c r="N73" t="s">
        <v>2432</v>
      </c>
      <c r="O73" t="s">
        <v>2433</v>
      </c>
      <c r="P73" t="s">
        <v>2434</v>
      </c>
      <c r="Q73" t="s">
        <v>3269</v>
      </c>
      <c r="R73" t="s">
        <v>2608</v>
      </c>
      <c r="S73" t="s">
        <v>2432</v>
      </c>
      <c r="T73" t="s">
        <v>2433</v>
      </c>
      <c r="U73" t="s">
        <v>2434</v>
      </c>
      <c r="V73" t="s">
        <v>3270</v>
      </c>
      <c r="W73" t="s">
        <v>2534</v>
      </c>
      <c r="X73" t="s">
        <v>2437</v>
      </c>
      <c r="Y73" t="s">
        <v>2438</v>
      </c>
      <c r="Z73" t="s">
        <v>2438</v>
      </c>
      <c r="AA73" t="s">
        <v>2438</v>
      </c>
      <c r="AB73" t="s">
        <v>2438</v>
      </c>
      <c r="AC73" t="s">
        <v>2437</v>
      </c>
      <c r="AD73" t="s">
        <v>2438</v>
      </c>
      <c r="AE73" t="s">
        <v>2438</v>
      </c>
      <c r="AF73" t="s">
        <v>2438</v>
      </c>
      <c r="AG73" t="s">
        <v>2438</v>
      </c>
      <c r="AH73" t="s">
        <v>2432</v>
      </c>
      <c r="AI73" t="s">
        <v>2433</v>
      </c>
      <c r="AJ73" t="s">
        <v>2433</v>
      </c>
      <c r="AK73" t="s">
        <v>3271</v>
      </c>
      <c r="AL73" t="s">
        <v>2459</v>
      </c>
      <c r="AM73" t="s">
        <v>2432</v>
      </c>
      <c r="AN73" t="s">
        <v>2439</v>
      </c>
      <c r="AO73" t="s">
        <v>2557</v>
      </c>
      <c r="AP73" t="s">
        <v>2480</v>
      </c>
      <c r="AQ73" t="s">
        <v>2437</v>
      </c>
      <c r="AR73" t="s">
        <v>2438</v>
      </c>
      <c r="AS73" t="s">
        <v>2438</v>
      </c>
      <c r="AT73" t="s">
        <v>2438</v>
      </c>
      <c r="AU73" t="s">
        <v>2432</v>
      </c>
      <c r="AV73" t="s">
        <v>2433</v>
      </c>
      <c r="AW73" t="s">
        <v>3271</v>
      </c>
      <c r="AX73" t="s">
        <v>2460</v>
      </c>
      <c r="AY73" t="s">
        <v>2432</v>
      </c>
      <c r="AZ73" t="s">
        <v>2434</v>
      </c>
      <c r="BA73" t="s">
        <v>3270</v>
      </c>
      <c r="BB73" t="s">
        <v>2534</v>
      </c>
      <c r="BC73" t="s">
        <v>2432</v>
      </c>
      <c r="BD73" t="s">
        <v>2434</v>
      </c>
      <c r="BE73" t="s">
        <v>3272</v>
      </c>
      <c r="BF73" t="s">
        <v>2538</v>
      </c>
      <c r="BG73" t="s">
        <v>2432</v>
      </c>
      <c r="BH73" t="s">
        <v>2433</v>
      </c>
      <c r="BI73" t="s">
        <v>3273</v>
      </c>
      <c r="BJ73" t="s">
        <v>2480</v>
      </c>
      <c r="BK73" t="s">
        <v>2437</v>
      </c>
      <c r="BL73" t="s">
        <v>2438</v>
      </c>
      <c r="BM73" t="s">
        <v>2438</v>
      </c>
      <c r="BN73" t="s">
        <v>2438</v>
      </c>
      <c r="BO73" t="s">
        <v>2432</v>
      </c>
      <c r="BP73" t="s">
        <v>2433</v>
      </c>
      <c r="BQ73" t="s">
        <v>3271</v>
      </c>
      <c r="BR73" t="s">
        <v>2443</v>
      </c>
      <c r="BS73" t="s">
        <v>2437</v>
      </c>
      <c r="BT73" t="s">
        <v>2438</v>
      </c>
      <c r="BU73" t="s">
        <v>2438</v>
      </c>
      <c r="BV73" t="s">
        <v>2438</v>
      </c>
      <c r="BW73" t="s">
        <v>2437</v>
      </c>
      <c r="BX73" t="s">
        <v>2438</v>
      </c>
      <c r="BY73" t="s">
        <v>2438</v>
      </c>
      <c r="BZ73" t="s">
        <v>2438</v>
      </c>
      <c r="CA73" t="s">
        <v>2437</v>
      </c>
      <c r="CB73" t="s">
        <v>2438</v>
      </c>
      <c r="CC73" t="s">
        <v>2438</v>
      </c>
      <c r="CD73" t="s">
        <v>2438</v>
      </c>
      <c r="CE73" t="s">
        <v>2434</v>
      </c>
      <c r="CF73" t="s">
        <v>2434</v>
      </c>
      <c r="CG73" t="s">
        <v>3274</v>
      </c>
      <c r="CH73" t="s">
        <v>2440</v>
      </c>
      <c r="CI73" t="s">
        <v>2440</v>
      </c>
      <c r="CJ73" t="s">
        <v>2485</v>
      </c>
      <c r="CK73" t="s">
        <v>3275</v>
      </c>
      <c r="CL73" t="s">
        <v>2440</v>
      </c>
      <c r="CM73" t="s">
        <v>2440</v>
      </c>
      <c r="CN73" t="s">
        <v>2440</v>
      </c>
      <c r="CO73" t="s">
        <v>3276</v>
      </c>
      <c r="CP73" t="s">
        <v>2440</v>
      </c>
      <c r="CQ73" t="s">
        <v>2440</v>
      </c>
      <c r="CR73" t="s">
        <v>2440</v>
      </c>
      <c r="CS73" t="s">
        <v>2429</v>
      </c>
      <c r="CT73" t="s">
        <v>2440</v>
      </c>
      <c r="CU73" t="s">
        <v>2440</v>
      </c>
      <c r="CV73" t="s">
        <v>2478</v>
      </c>
      <c r="CW73" t="s">
        <v>2434</v>
      </c>
      <c r="CX73" t="s">
        <v>2434</v>
      </c>
      <c r="CY73" t="s">
        <v>2434</v>
      </c>
      <c r="CZ73" t="s">
        <v>2434</v>
      </c>
      <c r="DA73" t="s">
        <v>2478</v>
      </c>
      <c r="DB73" t="s">
        <v>2434</v>
      </c>
      <c r="DC73" t="s">
        <v>2478</v>
      </c>
      <c r="DD73" t="s">
        <v>2478</v>
      </c>
      <c r="DE73" t="s">
        <v>2478</v>
      </c>
      <c r="DF73" t="s">
        <v>2478</v>
      </c>
      <c r="DG73" t="s">
        <v>2478</v>
      </c>
      <c r="DH73" t="s">
        <v>2444</v>
      </c>
      <c r="DI73" t="s">
        <v>2444</v>
      </c>
      <c r="DJ73" t="s">
        <v>2444</v>
      </c>
      <c r="DK73" t="s">
        <v>2440</v>
      </c>
      <c r="DL73" t="s">
        <v>2444</v>
      </c>
      <c r="DM73" t="s">
        <v>2485</v>
      </c>
      <c r="DN73" t="s">
        <v>2485</v>
      </c>
      <c r="DO73" t="s">
        <v>2444</v>
      </c>
      <c r="DP73" t="s">
        <v>2444</v>
      </c>
      <c r="DQ73" t="s">
        <v>2444</v>
      </c>
      <c r="DR73" t="s">
        <v>2444</v>
      </c>
      <c r="DS73" t="s">
        <v>2444</v>
      </c>
      <c r="DT73" t="s">
        <v>2444</v>
      </c>
      <c r="DU73" t="s">
        <v>2444</v>
      </c>
      <c r="DV73" t="s">
        <v>2444</v>
      </c>
      <c r="DW73" t="s">
        <v>2444</v>
      </c>
      <c r="DX73" t="s">
        <v>2444</v>
      </c>
      <c r="DY73" t="s">
        <v>2429</v>
      </c>
      <c r="DZ73" t="s">
        <v>2444</v>
      </c>
      <c r="EA73" t="s">
        <v>2444</v>
      </c>
      <c r="EB73" t="s">
        <v>2444</v>
      </c>
      <c r="EC73" t="s">
        <v>3277</v>
      </c>
      <c r="ED73" t="s">
        <v>2444</v>
      </c>
      <c r="EE73" t="s">
        <v>2444</v>
      </c>
      <c r="EF73" t="s">
        <v>2444</v>
      </c>
      <c r="EG73" t="s">
        <v>3278</v>
      </c>
      <c r="EH73" t="s">
        <v>2444</v>
      </c>
      <c r="EI73" t="s">
        <v>2444</v>
      </c>
      <c r="EJ73" t="s">
        <v>2444</v>
      </c>
      <c r="EK73" t="s">
        <v>2429</v>
      </c>
      <c r="EL73" t="s">
        <v>2444</v>
      </c>
      <c r="EM73" t="s">
        <v>2444</v>
      </c>
      <c r="EN73" t="s">
        <v>2444</v>
      </c>
      <c r="EO73" t="s">
        <v>2444</v>
      </c>
      <c r="EP73" t="s">
        <v>2444</v>
      </c>
      <c r="EQ73" t="s">
        <v>2444</v>
      </c>
      <c r="ER73" t="s">
        <v>2444</v>
      </c>
      <c r="ES73" t="s">
        <v>2444</v>
      </c>
      <c r="ET73" t="s">
        <v>2444</v>
      </c>
      <c r="EU73" t="s">
        <v>2444</v>
      </c>
      <c r="EV73" t="s">
        <v>2444</v>
      </c>
      <c r="EW73" t="s">
        <v>2444</v>
      </c>
      <c r="EX73" t="s">
        <v>2444</v>
      </c>
      <c r="EY73" t="s">
        <v>2444</v>
      </c>
      <c r="EZ73" t="s">
        <v>2444</v>
      </c>
      <c r="FA73" t="s">
        <v>2444</v>
      </c>
      <c r="FB73" t="s">
        <v>2444</v>
      </c>
      <c r="FC73" t="s">
        <v>2444</v>
      </c>
      <c r="FD73" t="s">
        <v>2444</v>
      </c>
      <c r="FE73" t="s">
        <v>2444</v>
      </c>
      <c r="FF73" t="s">
        <v>2444</v>
      </c>
      <c r="FG73" t="s">
        <v>2444</v>
      </c>
      <c r="FH73" t="s">
        <v>2444</v>
      </c>
      <c r="FI73" t="s">
        <v>2440</v>
      </c>
      <c r="FJ73" t="s">
        <v>2478</v>
      </c>
      <c r="FK73" t="s">
        <v>2440</v>
      </c>
      <c r="FL73" t="s">
        <v>2440</v>
      </c>
      <c r="FM73" t="s">
        <v>2440</v>
      </c>
      <c r="FN73" t="s">
        <v>2440</v>
      </c>
      <c r="FO73" t="s">
        <v>2440</v>
      </c>
      <c r="FP73" t="s">
        <v>2440</v>
      </c>
      <c r="FQ73" t="s">
        <v>2440</v>
      </c>
      <c r="FR73" t="s">
        <v>2440</v>
      </c>
      <c r="FS73" t="s">
        <v>2485</v>
      </c>
      <c r="FT73" t="s">
        <v>2485</v>
      </c>
      <c r="FU73">
        <v>2</v>
      </c>
      <c r="FV73" t="s">
        <v>2485</v>
      </c>
      <c r="FW73" t="s">
        <v>2478</v>
      </c>
      <c r="FX73" t="s">
        <v>2485</v>
      </c>
      <c r="FY73" t="s">
        <v>2485</v>
      </c>
      <c r="FZ73" t="s">
        <v>2440</v>
      </c>
      <c r="GA73" t="s">
        <v>2485</v>
      </c>
      <c r="GB73" t="s">
        <v>2485</v>
      </c>
      <c r="GC73" t="s">
        <v>2440</v>
      </c>
      <c r="GD73" t="s">
        <v>2485</v>
      </c>
      <c r="GE73" t="s">
        <v>2440</v>
      </c>
      <c r="GF73" t="s">
        <v>2478</v>
      </c>
      <c r="GG73" t="s">
        <v>2485</v>
      </c>
      <c r="GH73" t="s">
        <v>2485</v>
      </c>
      <c r="GI73" t="s">
        <v>2485</v>
      </c>
      <c r="GJ73" t="s">
        <v>2485</v>
      </c>
      <c r="GK73" t="s">
        <v>2440</v>
      </c>
      <c r="GL73" t="s">
        <v>2478</v>
      </c>
      <c r="GM73" t="s">
        <v>2434</v>
      </c>
      <c r="GN73" t="s">
        <v>2485</v>
      </c>
      <c r="GO73" t="s">
        <v>2485</v>
      </c>
      <c r="GP73" t="s">
        <v>2485</v>
      </c>
      <c r="GQ73" t="s">
        <v>2440</v>
      </c>
      <c r="GR73" t="s">
        <v>2440</v>
      </c>
      <c r="GS73" t="s">
        <v>2485</v>
      </c>
      <c r="GT73" t="s">
        <v>2485</v>
      </c>
      <c r="GU73" t="s">
        <v>2440</v>
      </c>
      <c r="GV73" t="s">
        <v>2440</v>
      </c>
      <c r="GW73" t="s">
        <v>2485</v>
      </c>
      <c r="GX73" t="s">
        <v>2485</v>
      </c>
      <c r="GY73" t="s">
        <v>2485</v>
      </c>
      <c r="GZ73" t="s">
        <v>2485</v>
      </c>
    </row>
    <row r="74" spans="1:208">
      <c r="A74" t="s">
        <v>3279</v>
      </c>
      <c r="B74" t="s">
        <v>2420</v>
      </c>
      <c r="C74" t="s">
        <v>3280</v>
      </c>
      <c r="D74" t="s">
        <v>2422</v>
      </c>
      <c r="E74" t="s">
        <v>3281</v>
      </c>
      <c r="F74" t="s">
        <v>3282</v>
      </c>
      <c r="G74" t="s">
        <v>2724</v>
      </c>
      <c r="H74" t="s">
        <v>2426</v>
      </c>
      <c r="I74" t="s">
        <v>2654</v>
      </c>
      <c r="J74" t="s">
        <v>2428</v>
      </c>
      <c r="K74" t="s">
        <v>3283</v>
      </c>
      <c r="L74" t="s">
        <v>2908</v>
      </c>
      <c r="M74" t="s">
        <v>2643</v>
      </c>
      <c r="N74" t="s">
        <v>2432</v>
      </c>
      <c r="O74" t="s">
        <v>2433</v>
      </c>
      <c r="P74" t="s">
        <v>2434</v>
      </c>
      <c r="Q74" t="s">
        <v>3272</v>
      </c>
      <c r="R74" t="s">
        <v>2534</v>
      </c>
      <c r="S74" t="s">
        <v>2432</v>
      </c>
      <c r="T74" t="s">
        <v>2433</v>
      </c>
      <c r="U74" t="s">
        <v>2434</v>
      </c>
      <c r="V74" t="s">
        <v>3272</v>
      </c>
      <c r="W74" t="s">
        <v>2534</v>
      </c>
      <c r="X74" t="s">
        <v>2432</v>
      </c>
      <c r="Y74" t="s">
        <v>2433</v>
      </c>
      <c r="Z74" t="s">
        <v>2434</v>
      </c>
      <c r="AA74" t="s">
        <v>3272</v>
      </c>
      <c r="AB74" t="s">
        <v>2457</v>
      </c>
      <c r="AC74" t="s">
        <v>2432</v>
      </c>
      <c r="AD74" t="s">
        <v>2433</v>
      </c>
      <c r="AE74" t="s">
        <v>2439</v>
      </c>
      <c r="AF74" t="s">
        <v>2630</v>
      </c>
      <c r="AG74" t="s">
        <v>2480</v>
      </c>
      <c r="AH74" t="s">
        <v>2432</v>
      </c>
      <c r="AI74" t="s">
        <v>2433</v>
      </c>
      <c r="AJ74" t="s">
        <v>2439</v>
      </c>
      <c r="AK74" t="s">
        <v>2557</v>
      </c>
      <c r="AL74" t="s">
        <v>2460</v>
      </c>
      <c r="AM74" t="s">
        <v>2432</v>
      </c>
      <c r="AN74" t="s">
        <v>2433</v>
      </c>
      <c r="AO74" t="s">
        <v>2474</v>
      </c>
      <c r="AP74" t="s">
        <v>2460</v>
      </c>
      <c r="AQ74" t="s">
        <v>2432</v>
      </c>
      <c r="AR74" t="s">
        <v>2433</v>
      </c>
      <c r="AS74" t="s">
        <v>3284</v>
      </c>
      <c r="AT74" t="s">
        <v>2480</v>
      </c>
      <c r="AU74" t="s">
        <v>2432</v>
      </c>
      <c r="AV74" t="s">
        <v>2434</v>
      </c>
      <c r="AW74" t="s">
        <v>2644</v>
      </c>
      <c r="AX74" t="s">
        <v>2459</v>
      </c>
      <c r="AY74" t="s">
        <v>2432</v>
      </c>
      <c r="AZ74" t="s">
        <v>2444</v>
      </c>
      <c r="BA74" t="s">
        <v>3272</v>
      </c>
      <c r="BB74" t="s">
        <v>2458</v>
      </c>
      <c r="BC74" t="s">
        <v>2432</v>
      </c>
      <c r="BD74" t="s">
        <v>2434</v>
      </c>
      <c r="BE74" t="s">
        <v>2970</v>
      </c>
      <c r="BF74" t="s">
        <v>2460</v>
      </c>
      <c r="BG74" t="s">
        <v>2432</v>
      </c>
      <c r="BH74" t="s">
        <v>2434</v>
      </c>
      <c r="BI74" t="s">
        <v>2644</v>
      </c>
      <c r="BJ74" t="s">
        <v>2480</v>
      </c>
      <c r="BK74" t="s">
        <v>2432</v>
      </c>
      <c r="BL74" t="s">
        <v>2433</v>
      </c>
      <c r="BM74" t="s">
        <v>2474</v>
      </c>
      <c r="BN74" t="s">
        <v>2459</v>
      </c>
      <c r="BO74" t="s">
        <v>2432</v>
      </c>
      <c r="BP74" t="s">
        <v>2434</v>
      </c>
      <c r="BQ74" t="s">
        <v>2557</v>
      </c>
      <c r="BR74" t="s">
        <v>2443</v>
      </c>
      <c r="BS74" t="s">
        <v>2437</v>
      </c>
      <c r="BT74" t="s">
        <v>2438</v>
      </c>
      <c r="BU74" t="s">
        <v>2438</v>
      </c>
      <c r="BV74" t="s">
        <v>2438</v>
      </c>
      <c r="BW74" t="s">
        <v>2437</v>
      </c>
      <c r="BX74" t="s">
        <v>2438</v>
      </c>
      <c r="BY74" t="s">
        <v>2438</v>
      </c>
      <c r="BZ74" t="s">
        <v>2438</v>
      </c>
      <c r="CA74" t="s">
        <v>2437</v>
      </c>
      <c r="CB74" t="s">
        <v>2438</v>
      </c>
      <c r="CC74" t="s">
        <v>2438</v>
      </c>
      <c r="CD74" t="s">
        <v>2438</v>
      </c>
      <c r="CE74" t="s">
        <v>2434</v>
      </c>
      <c r="CF74" t="s">
        <v>2434</v>
      </c>
      <c r="CG74" t="s">
        <v>2974</v>
      </c>
      <c r="CH74" t="s">
        <v>2478</v>
      </c>
      <c r="CI74" t="s">
        <v>2485</v>
      </c>
      <c r="CJ74" t="s">
        <v>2485</v>
      </c>
      <c r="CK74" t="s">
        <v>3285</v>
      </c>
      <c r="CL74" t="s">
        <v>2444</v>
      </c>
      <c r="CM74" t="s">
        <v>2444</v>
      </c>
      <c r="CN74" t="s">
        <v>2444</v>
      </c>
      <c r="CO74" t="s">
        <v>2974</v>
      </c>
      <c r="CP74" t="s">
        <v>2444</v>
      </c>
      <c r="CQ74" t="s">
        <v>2444</v>
      </c>
      <c r="CR74" t="s">
        <v>2444</v>
      </c>
      <c r="CS74" t="s">
        <v>2974</v>
      </c>
      <c r="CT74" t="s">
        <v>2444</v>
      </c>
      <c r="CU74" t="s">
        <v>2444</v>
      </c>
      <c r="CV74" t="s">
        <v>2444</v>
      </c>
      <c r="CW74" t="s">
        <v>2444</v>
      </c>
      <c r="CX74" t="s">
        <v>2444</v>
      </c>
      <c r="CY74" t="s">
        <v>2444</v>
      </c>
      <c r="CZ74" t="s">
        <v>2444</v>
      </c>
      <c r="DA74" t="s">
        <v>2444</v>
      </c>
      <c r="DB74" t="s">
        <v>2444</v>
      </c>
      <c r="DC74" t="s">
        <v>2444</v>
      </c>
      <c r="DD74" t="s">
        <v>2444</v>
      </c>
      <c r="DE74" t="s">
        <v>2444</v>
      </c>
      <c r="DF74" t="s">
        <v>2444</v>
      </c>
      <c r="DG74" t="s">
        <v>2444</v>
      </c>
      <c r="DH74" t="s">
        <v>2444</v>
      </c>
      <c r="DI74" t="s">
        <v>2444</v>
      </c>
      <c r="DJ74" t="s">
        <v>2444</v>
      </c>
      <c r="DK74" t="s">
        <v>2444</v>
      </c>
      <c r="DL74" t="s">
        <v>2444</v>
      </c>
      <c r="DM74" t="s">
        <v>2444</v>
      </c>
      <c r="DN74" t="s">
        <v>2444</v>
      </c>
      <c r="DO74" t="s">
        <v>2444</v>
      </c>
      <c r="DP74" t="s">
        <v>2444</v>
      </c>
      <c r="DQ74" t="s">
        <v>2444</v>
      </c>
      <c r="DR74" t="s">
        <v>2444</v>
      </c>
      <c r="DS74" t="s">
        <v>2444</v>
      </c>
      <c r="DT74" t="s">
        <v>2444</v>
      </c>
      <c r="DU74" t="s">
        <v>2444</v>
      </c>
      <c r="DV74" t="s">
        <v>2444</v>
      </c>
      <c r="DW74" t="s">
        <v>2444</v>
      </c>
      <c r="DX74" t="s">
        <v>2444</v>
      </c>
      <c r="DY74" t="s">
        <v>2429</v>
      </c>
      <c r="DZ74" t="s">
        <v>2444</v>
      </c>
      <c r="EA74" t="s">
        <v>2444</v>
      </c>
      <c r="EB74" t="s">
        <v>2444</v>
      </c>
      <c r="EC74" t="s">
        <v>3286</v>
      </c>
      <c r="ED74" t="s">
        <v>2444</v>
      </c>
      <c r="EE74" t="s">
        <v>2444</v>
      </c>
      <c r="EF74" t="s">
        <v>2444</v>
      </c>
      <c r="EG74" t="s">
        <v>2447</v>
      </c>
      <c r="EH74" t="s">
        <v>2444</v>
      </c>
      <c r="EI74" t="s">
        <v>2444</v>
      </c>
      <c r="EJ74" t="s">
        <v>2444</v>
      </c>
      <c r="EK74" t="s">
        <v>3287</v>
      </c>
      <c r="EL74" t="s">
        <v>2444</v>
      </c>
      <c r="EM74" t="s">
        <v>2444</v>
      </c>
      <c r="EN74" t="s">
        <v>2444</v>
      </c>
      <c r="EO74" t="s">
        <v>2444</v>
      </c>
      <c r="EP74" t="s">
        <v>2444</v>
      </c>
      <c r="EQ74" t="s">
        <v>2444</v>
      </c>
      <c r="ER74" t="s">
        <v>2444</v>
      </c>
      <c r="ES74" t="s">
        <v>2444</v>
      </c>
      <c r="ET74" t="s">
        <v>2444</v>
      </c>
      <c r="EU74" t="s">
        <v>2444</v>
      </c>
      <c r="EV74" t="s">
        <v>2444</v>
      </c>
      <c r="EW74" t="s">
        <v>2444</v>
      </c>
      <c r="EX74" t="s">
        <v>2444</v>
      </c>
      <c r="EY74" t="s">
        <v>2444</v>
      </c>
      <c r="EZ74" t="s">
        <v>2444</v>
      </c>
      <c r="FA74" t="s">
        <v>2444</v>
      </c>
      <c r="FB74" t="s">
        <v>2444</v>
      </c>
      <c r="FC74" t="s">
        <v>2444</v>
      </c>
      <c r="FD74" t="s">
        <v>2444</v>
      </c>
      <c r="FE74" t="s">
        <v>2444</v>
      </c>
      <c r="FF74" t="s">
        <v>2444</v>
      </c>
      <c r="FG74" t="s">
        <v>2444</v>
      </c>
      <c r="FH74" t="s">
        <v>2444</v>
      </c>
      <c r="FI74" t="s">
        <v>2444</v>
      </c>
      <c r="FJ74" t="s">
        <v>2444</v>
      </c>
      <c r="FK74" t="s">
        <v>2444</v>
      </c>
      <c r="FL74" t="s">
        <v>2444</v>
      </c>
      <c r="FM74" t="s">
        <v>2444</v>
      </c>
      <c r="FN74" t="s">
        <v>2444</v>
      </c>
      <c r="FO74" t="s">
        <v>2444</v>
      </c>
      <c r="FP74" t="s">
        <v>2444</v>
      </c>
      <c r="FQ74" t="s">
        <v>2444</v>
      </c>
      <c r="FR74" t="s">
        <v>2444</v>
      </c>
      <c r="FS74" t="s">
        <v>2444</v>
      </c>
      <c r="FT74" t="s">
        <v>2444</v>
      </c>
      <c r="FU74">
        <v>1</v>
      </c>
      <c r="FV74" t="s">
        <v>2444</v>
      </c>
      <c r="FW74" t="s">
        <v>2444</v>
      </c>
      <c r="FX74" t="s">
        <v>2444</v>
      </c>
      <c r="FY74" t="s">
        <v>2444</v>
      </c>
      <c r="FZ74" t="s">
        <v>2444</v>
      </c>
      <c r="GA74" t="s">
        <v>2444</v>
      </c>
      <c r="GB74" t="s">
        <v>2444</v>
      </c>
      <c r="GC74" t="s">
        <v>2444</v>
      </c>
      <c r="GD74" t="s">
        <v>2444</v>
      </c>
      <c r="GE74" t="s">
        <v>2444</v>
      </c>
      <c r="GF74" t="s">
        <v>2444</v>
      </c>
      <c r="GG74" t="s">
        <v>2444</v>
      </c>
      <c r="GH74" t="s">
        <v>2444</v>
      </c>
      <c r="GI74" t="s">
        <v>2444</v>
      </c>
      <c r="GJ74" t="s">
        <v>2444</v>
      </c>
      <c r="GK74" t="s">
        <v>2444</v>
      </c>
      <c r="GL74" t="s">
        <v>2444</v>
      </c>
      <c r="GM74" t="s">
        <v>2444</v>
      </c>
      <c r="GN74" t="s">
        <v>2444</v>
      </c>
      <c r="GO74" t="s">
        <v>2444</v>
      </c>
      <c r="GP74" t="s">
        <v>2444</v>
      </c>
      <c r="GQ74" t="s">
        <v>2444</v>
      </c>
      <c r="GR74" t="s">
        <v>2444</v>
      </c>
      <c r="GS74" t="s">
        <v>2444</v>
      </c>
      <c r="GT74" t="s">
        <v>2444</v>
      </c>
      <c r="GU74" t="s">
        <v>2444</v>
      </c>
      <c r="GV74" t="s">
        <v>2444</v>
      </c>
      <c r="GW74" t="s">
        <v>2444</v>
      </c>
      <c r="GX74" t="s">
        <v>2444</v>
      </c>
      <c r="GY74" t="s">
        <v>2444</v>
      </c>
      <c r="GZ74" t="s">
        <v>2444</v>
      </c>
    </row>
    <row r="75" spans="1:208">
      <c r="A75" t="s">
        <v>3288</v>
      </c>
      <c r="B75" t="s">
        <v>2420</v>
      </c>
      <c r="C75" t="s">
        <v>3289</v>
      </c>
      <c r="D75" t="s">
        <v>2505</v>
      </c>
      <c r="E75" t="s">
        <v>3290</v>
      </c>
      <c r="F75" t="s">
        <v>3291</v>
      </c>
      <c r="G75" t="s">
        <v>2773</v>
      </c>
      <c r="H75" t="s">
        <v>2426</v>
      </c>
      <c r="I75" t="s">
        <v>2456</v>
      </c>
      <c r="J75" t="s">
        <v>2428</v>
      </c>
      <c r="K75" t="s">
        <v>2510</v>
      </c>
      <c r="L75" t="s">
        <v>2952</v>
      </c>
      <c r="M75" t="s">
        <v>2643</v>
      </c>
      <c r="N75" t="s">
        <v>2432</v>
      </c>
      <c r="O75" t="s">
        <v>2433</v>
      </c>
      <c r="P75" t="s">
        <v>3292</v>
      </c>
      <c r="Q75" t="s">
        <v>3293</v>
      </c>
      <c r="R75" t="s">
        <v>2534</v>
      </c>
      <c r="S75" t="s">
        <v>2432</v>
      </c>
      <c r="T75" t="s">
        <v>2433</v>
      </c>
      <c r="U75" t="s">
        <v>3292</v>
      </c>
      <c r="V75" t="s">
        <v>2535</v>
      </c>
      <c r="W75" t="s">
        <v>2534</v>
      </c>
      <c r="X75" t="s">
        <v>2437</v>
      </c>
      <c r="Y75" t="s">
        <v>2438</v>
      </c>
      <c r="Z75" t="s">
        <v>2438</v>
      </c>
      <c r="AA75" t="s">
        <v>2438</v>
      </c>
      <c r="AB75" t="s">
        <v>2438</v>
      </c>
      <c r="AC75" t="s">
        <v>2437</v>
      </c>
      <c r="AD75" t="s">
        <v>2438</v>
      </c>
      <c r="AE75" t="s">
        <v>2438</v>
      </c>
      <c r="AF75" t="s">
        <v>2438</v>
      </c>
      <c r="AG75" t="s">
        <v>2438</v>
      </c>
      <c r="AH75" t="s">
        <v>2437</v>
      </c>
      <c r="AI75" t="s">
        <v>2438</v>
      </c>
      <c r="AJ75" t="s">
        <v>2438</v>
      </c>
      <c r="AK75" t="s">
        <v>2438</v>
      </c>
      <c r="AL75" t="s">
        <v>2438</v>
      </c>
      <c r="AM75" t="s">
        <v>2432</v>
      </c>
      <c r="AN75" t="s">
        <v>2439</v>
      </c>
      <c r="AO75" t="s">
        <v>2658</v>
      </c>
      <c r="AP75" t="s">
        <v>2830</v>
      </c>
      <c r="AQ75" t="s">
        <v>2437</v>
      </c>
      <c r="AR75" t="s">
        <v>2438</v>
      </c>
      <c r="AS75" t="s">
        <v>2438</v>
      </c>
      <c r="AT75" t="s">
        <v>2438</v>
      </c>
      <c r="AU75" t="s">
        <v>2432</v>
      </c>
      <c r="AV75" t="s">
        <v>2439</v>
      </c>
      <c r="AW75" t="s">
        <v>2535</v>
      </c>
      <c r="AX75" t="s">
        <v>2740</v>
      </c>
      <c r="AY75" t="s">
        <v>2432</v>
      </c>
      <c r="AZ75" t="s">
        <v>2442</v>
      </c>
      <c r="BA75" t="s">
        <v>2658</v>
      </c>
      <c r="BB75" t="s">
        <v>2458</v>
      </c>
      <c r="BC75" t="s">
        <v>2432</v>
      </c>
      <c r="BD75" t="s">
        <v>2440</v>
      </c>
      <c r="BE75" t="s">
        <v>2442</v>
      </c>
      <c r="BF75" t="s">
        <v>2460</v>
      </c>
      <c r="BG75" t="s">
        <v>2437</v>
      </c>
      <c r="BH75" t="s">
        <v>2438</v>
      </c>
      <c r="BI75" t="s">
        <v>2438</v>
      </c>
      <c r="BJ75" t="s">
        <v>2438</v>
      </c>
      <c r="BK75" t="s">
        <v>2437</v>
      </c>
      <c r="BL75" t="s">
        <v>2438</v>
      </c>
      <c r="BM75" t="s">
        <v>2438</v>
      </c>
      <c r="BN75" t="s">
        <v>2438</v>
      </c>
      <c r="BO75" t="s">
        <v>2437</v>
      </c>
      <c r="BP75" t="s">
        <v>2438</v>
      </c>
      <c r="BQ75" t="s">
        <v>2438</v>
      </c>
      <c r="BR75" t="s">
        <v>2438</v>
      </c>
      <c r="BS75" t="s">
        <v>2437</v>
      </c>
      <c r="BT75" t="s">
        <v>2438</v>
      </c>
      <c r="BU75" t="s">
        <v>2438</v>
      </c>
      <c r="BV75" t="s">
        <v>2438</v>
      </c>
      <c r="BW75" t="s">
        <v>2437</v>
      </c>
      <c r="BX75" t="s">
        <v>2438</v>
      </c>
      <c r="BY75" t="s">
        <v>2438</v>
      </c>
      <c r="BZ75" t="s">
        <v>2438</v>
      </c>
      <c r="CA75" t="s">
        <v>2437</v>
      </c>
      <c r="CB75" t="s">
        <v>2438</v>
      </c>
      <c r="CC75" t="s">
        <v>2438</v>
      </c>
      <c r="CD75" t="s">
        <v>2438</v>
      </c>
      <c r="CE75" t="s">
        <v>2440</v>
      </c>
      <c r="CF75" t="s">
        <v>2478</v>
      </c>
      <c r="CG75" t="s">
        <v>3294</v>
      </c>
      <c r="CH75" t="s">
        <v>2485</v>
      </c>
      <c r="CI75" t="s">
        <v>2478</v>
      </c>
      <c r="CJ75" t="s">
        <v>2478</v>
      </c>
      <c r="CK75" t="s">
        <v>3239</v>
      </c>
      <c r="CL75" t="s">
        <v>2478</v>
      </c>
      <c r="CM75" t="s">
        <v>2478</v>
      </c>
      <c r="CN75" t="s">
        <v>2478</v>
      </c>
      <c r="CO75" t="s">
        <v>3186</v>
      </c>
      <c r="CP75" t="s">
        <v>2478</v>
      </c>
      <c r="CQ75" t="s">
        <v>2478</v>
      </c>
      <c r="CR75" t="s">
        <v>2440</v>
      </c>
      <c r="CS75" t="s">
        <v>3295</v>
      </c>
      <c r="CT75" t="s">
        <v>2434</v>
      </c>
      <c r="CU75" t="s">
        <v>2434</v>
      </c>
      <c r="CV75" t="s">
        <v>2434</v>
      </c>
      <c r="CW75" t="s">
        <v>2440</v>
      </c>
      <c r="CX75" t="s">
        <v>2478</v>
      </c>
      <c r="CY75" t="s">
        <v>2478</v>
      </c>
      <c r="CZ75" t="s">
        <v>2478</v>
      </c>
      <c r="DA75" t="s">
        <v>2440</v>
      </c>
      <c r="DB75" t="s">
        <v>2440</v>
      </c>
      <c r="DC75" t="s">
        <v>2485</v>
      </c>
      <c r="DD75" t="s">
        <v>2440</v>
      </c>
      <c r="DE75" t="s">
        <v>2440</v>
      </c>
      <c r="DF75" t="s">
        <v>2478</v>
      </c>
      <c r="DG75" t="s">
        <v>2485</v>
      </c>
      <c r="DH75" t="s">
        <v>2485</v>
      </c>
      <c r="DI75" t="s">
        <v>2485</v>
      </c>
      <c r="DJ75" t="s">
        <v>2440</v>
      </c>
      <c r="DK75" t="s">
        <v>2478</v>
      </c>
      <c r="DL75" t="s">
        <v>2478</v>
      </c>
      <c r="DM75" t="s">
        <v>2440</v>
      </c>
      <c r="DN75" t="s">
        <v>2440</v>
      </c>
      <c r="DO75" t="s">
        <v>2485</v>
      </c>
      <c r="DP75" t="s">
        <v>2440</v>
      </c>
      <c r="DQ75" t="s">
        <v>2440</v>
      </c>
      <c r="DR75" t="s">
        <v>2478</v>
      </c>
      <c r="DS75" t="s">
        <v>2478</v>
      </c>
      <c r="DT75" t="s">
        <v>2440</v>
      </c>
      <c r="DU75" t="s">
        <v>2434</v>
      </c>
      <c r="DV75" t="s">
        <v>2440</v>
      </c>
      <c r="DW75" t="s">
        <v>2440</v>
      </c>
      <c r="DX75" t="s">
        <v>2440</v>
      </c>
      <c r="DY75" t="s">
        <v>3296</v>
      </c>
      <c r="DZ75" t="s">
        <v>2485</v>
      </c>
      <c r="EA75" t="s">
        <v>2440</v>
      </c>
      <c r="EB75" t="s">
        <v>2440</v>
      </c>
      <c r="EC75" t="s">
        <v>3239</v>
      </c>
      <c r="ED75" t="s">
        <v>2440</v>
      </c>
      <c r="EE75" t="s">
        <v>2440</v>
      </c>
      <c r="EF75" t="s">
        <v>2478</v>
      </c>
      <c r="EG75" t="s">
        <v>3297</v>
      </c>
      <c r="EH75" t="s">
        <v>2440</v>
      </c>
      <c r="EI75" t="s">
        <v>2440</v>
      </c>
      <c r="EJ75" t="s">
        <v>2440</v>
      </c>
      <c r="EK75" t="s">
        <v>3298</v>
      </c>
      <c r="EL75" t="s">
        <v>2440</v>
      </c>
      <c r="EM75" t="s">
        <v>2434</v>
      </c>
      <c r="EN75" t="s">
        <v>2440</v>
      </c>
      <c r="EO75" t="s">
        <v>2434</v>
      </c>
      <c r="EP75" t="s">
        <v>2434</v>
      </c>
      <c r="EQ75" t="s">
        <v>2439</v>
      </c>
      <c r="ER75" t="s">
        <v>2439</v>
      </c>
      <c r="ES75" t="s">
        <v>2439</v>
      </c>
      <c r="ET75" t="s">
        <v>2439</v>
      </c>
      <c r="EU75" t="s">
        <v>2439</v>
      </c>
      <c r="EV75" t="s">
        <v>2434</v>
      </c>
      <c r="EW75" t="s">
        <v>2439</v>
      </c>
      <c r="EX75" t="s">
        <v>2434</v>
      </c>
      <c r="EY75" t="s">
        <v>2434</v>
      </c>
      <c r="EZ75" t="s">
        <v>2434</v>
      </c>
      <c r="FA75" t="s">
        <v>2439</v>
      </c>
      <c r="FB75" t="s">
        <v>2433</v>
      </c>
      <c r="FC75" t="s">
        <v>2439</v>
      </c>
      <c r="FD75" t="s">
        <v>2439</v>
      </c>
      <c r="FE75" t="s">
        <v>2434</v>
      </c>
      <c r="FF75" t="s">
        <v>2434</v>
      </c>
      <c r="FG75" t="s">
        <v>2439</v>
      </c>
      <c r="FH75" t="s">
        <v>2478</v>
      </c>
      <c r="FI75" t="s">
        <v>2478</v>
      </c>
      <c r="FJ75" t="s">
        <v>2485</v>
      </c>
      <c r="FK75" t="s">
        <v>2485</v>
      </c>
      <c r="FL75" t="s">
        <v>2440</v>
      </c>
      <c r="FM75" t="s">
        <v>2439</v>
      </c>
      <c r="FN75" t="s">
        <v>2434</v>
      </c>
      <c r="FO75" t="s">
        <v>2444</v>
      </c>
      <c r="FP75" t="s">
        <v>2444</v>
      </c>
      <c r="FQ75" t="s">
        <v>2485</v>
      </c>
      <c r="FR75" t="s">
        <v>2485</v>
      </c>
      <c r="FS75" t="s">
        <v>2485</v>
      </c>
      <c r="FT75" t="s">
        <v>2439</v>
      </c>
      <c r="FU75">
        <v>7</v>
      </c>
      <c r="FV75" t="s">
        <v>2439</v>
      </c>
      <c r="FW75" t="s">
        <v>2485</v>
      </c>
      <c r="FX75" t="s">
        <v>2485</v>
      </c>
      <c r="FY75" t="s">
        <v>2444</v>
      </c>
      <c r="FZ75" t="s">
        <v>2485</v>
      </c>
      <c r="GA75" t="s">
        <v>2485</v>
      </c>
      <c r="GB75" t="s">
        <v>2439</v>
      </c>
      <c r="GC75" t="s">
        <v>2433</v>
      </c>
      <c r="GD75" t="s">
        <v>2485</v>
      </c>
      <c r="GE75" t="s">
        <v>2433</v>
      </c>
      <c r="GF75" t="s">
        <v>2440</v>
      </c>
      <c r="GG75" t="s">
        <v>2439</v>
      </c>
      <c r="GH75" t="s">
        <v>2440</v>
      </c>
      <c r="GI75" t="s">
        <v>2440</v>
      </c>
      <c r="GJ75" t="s">
        <v>2444</v>
      </c>
      <c r="GK75" t="s">
        <v>2485</v>
      </c>
      <c r="GL75" t="s">
        <v>2485</v>
      </c>
      <c r="GM75" t="s">
        <v>2485</v>
      </c>
      <c r="GN75" t="s">
        <v>2485</v>
      </c>
      <c r="GO75" t="s">
        <v>2485</v>
      </c>
      <c r="GP75" t="s">
        <v>2485</v>
      </c>
      <c r="GQ75" t="s">
        <v>2485</v>
      </c>
      <c r="GR75" t="s">
        <v>2485</v>
      </c>
      <c r="GS75" t="s">
        <v>2485</v>
      </c>
      <c r="GT75" t="s">
        <v>2485</v>
      </c>
      <c r="GU75" t="s">
        <v>2485</v>
      </c>
      <c r="GV75" t="s">
        <v>2485</v>
      </c>
      <c r="GW75" t="s">
        <v>2485</v>
      </c>
      <c r="GX75" t="s">
        <v>2485</v>
      </c>
      <c r="GY75" t="s">
        <v>2485</v>
      </c>
      <c r="GZ75" t="s">
        <v>2485</v>
      </c>
    </row>
    <row r="76" spans="1:208">
      <c r="A76" t="s">
        <v>3299</v>
      </c>
      <c r="B76" t="s">
        <v>2420</v>
      </c>
      <c r="C76" t="s">
        <v>3300</v>
      </c>
      <c r="D76" t="s">
        <v>2505</v>
      </c>
      <c r="E76" t="s">
        <v>3231</v>
      </c>
      <c r="F76" t="s">
        <v>3301</v>
      </c>
      <c r="G76" t="s">
        <v>2852</v>
      </c>
      <c r="H76" t="s">
        <v>2426</v>
      </c>
      <c r="I76" t="s">
        <v>2654</v>
      </c>
      <c r="J76" t="s">
        <v>2428</v>
      </c>
      <c r="K76" t="s">
        <v>2806</v>
      </c>
      <c r="L76" t="s">
        <v>2656</v>
      </c>
      <c r="M76" t="s">
        <v>2642</v>
      </c>
      <c r="N76" t="s">
        <v>2432</v>
      </c>
      <c r="O76" t="s">
        <v>2433</v>
      </c>
      <c r="P76" t="s">
        <v>2588</v>
      </c>
      <c r="Q76" t="s">
        <v>2806</v>
      </c>
      <c r="R76" t="s">
        <v>2457</v>
      </c>
      <c r="S76" t="s">
        <v>2432</v>
      </c>
      <c r="T76" t="s">
        <v>2433</v>
      </c>
      <c r="U76" t="s">
        <v>2588</v>
      </c>
      <c r="V76" t="s">
        <v>2806</v>
      </c>
      <c r="W76" t="s">
        <v>2457</v>
      </c>
      <c r="X76" t="s">
        <v>2437</v>
      </c>
      <c r="Y76" t="s">
        <v>2438</v>
      </c>
      <c r="Z76" t="s">
        <v>2438</v>
      </c>
      <c r="AA76" t="s">
        <v>2438</v>
      </c>
      <c r="AB76" t="s">
        <v>2438</v>
      </c>
      <c r="AC76" t="s">
        <v>2437</v>
      </c>
      <c r="AD76" t="s">
        <v>2438</v>
      </c>
      <c r="AE76" t="s">
        <v>2438</v>
      </c>
      <c r="AF76" t="s">
        <v>2438</v>
      </c>
      <c r="AG76" t="s">
        <v>2438</v>
      </c>
      <c r="AH76" t="s">
        <v>2437</v>
      </c>
      <c r="AI76" t="s">
        <v>2438</v>
      </c>
      <c r="AJ76" t="s">
        <v>2438</v>
      </c>
      <c r="AK76" t="s">
        <v>2438</v>
      </c>
      <c r="AL76" t="s">
        <v>2438</v>
      </c>
      <c r="AM76" t="s">
        <v>2437</v>
      </c>
      <c r="AN76" t="s">
        <v>2438</v>
      </c>
      <c r="AO76" t="s">
        <v>2438</v>
      </c>
      <c r="AP76" t="s">
        <v>2438</v>
      </c>
      <c r="AQ76" t="s">
        <v>2437</v>
      </c>
      <c r="AR76" t="s">
        <v>2438</v>
      </c>
      <c r="AS76" t="s">
        <v>2438</v>
      </c>
      <c r="AT76" t="s">
        <v>2438</v>
      </c>
      <c r="AU76" t="s">
        <v>2432</v>
      </c>
      <c r="AV76" t="s">
        <v>2439</v>
      </c>
      <c r="AW76" t="s">
        <v>2806</v>
      </c>
      <c r="AX76" t="s">
        <v>2460</v>
      </c>
      <c r="AY76" t="s">
        <v>2432</v>
      </c>
      <c r="AZ76" t="s">
        <v>2442</v>
      </c>
      <c r="BA76" t="s">
        <v>2806</v>
      </c>
      <c r="BB76" t="s">
        <v>2458</v>
      </c>
      <c r="BC76" t="s">
        <v>2432</v>
      </c>
      <c r="BD76" t="s">
        <v>2440</v>
      </c>
      <c r="BE76" t="s">
        <v>2806</v>
      </c>
      <c r="BF76" t="s">
        <v>2460</v>
      </c>
      <c r="BG76" t="s">
        <v>2432</v>
      </c>
      <c r="BH76" t="s">
        <v>2434</v>
      </c>
      <c r="BI76" t="s">
        <v>2806</v>
      </c>
      <c r="BJ76" t="s">
        <v>2480</v>
      </c>
      <c r="BK76" t="s">
        <v>2437</v>
      </c>
      <c r="BL76" t="s">
        <v>2438</v>
      </c>
      <c r="BM76" t="s">
        <v>2438</v>
      </c>
      <c r="BN76" t="s">
        <v>2438</v>
      </c>
      <c r="BO76" t="s">
        <v>2432</v>
      </c>
      <c r="BP76" t="s">
        <v>2433</v>
      </c>
      <c r="BQ76" t="s">
        <v>2806</v>
      </c>
      <c r="BR76" t="s">
        <v>2443</v>
      </c>
      <c r="BS76" t="s">
        <v>2437</v>
      </c>
      <c r="BT76" t="s">
        <v>2438</v>
      </c>
      <c r="BU76" t="s">
        <v>2438</v>
      </c>
      <c r="BV76" t="s">
        <v>2438</v>
      </c>
      <c r="BW76" t="s">
        <v>2437</v>
      </c>
      <c r="BX76" t="s">
        <v>2438</v>
      </c>
      <c r="BY76" t="s">
        <v>2438</v>
      </c>
      <c r="BZ76" t="s">
        <v>2438</v>
      </c>
      <c r="CA76" t="s">
        <v>2432</v>
      </c>
      <c r="CB76" t="s">
        <v>2433</v>
      </c>
      <c r="CC76" t="s">
        <v>2806</v>
      </c>
      <c r="CD76" t="s">
        <v>2443</v>
      </c>
      <c r="CE76" t="s">
        <v>2485</v>
      </c>
      <c r="CF76" t="s">
        <v>2478</v>
      </c>
      <c r="CG76" t="s">
        <v>3302</v>
      </c>
      <c r="CH76" t="s">
        <v>2440</v>
      </c>
      <c r="CI76" t="s">
        <v>2478</v>
      </c>
      <c r="CJ76" t="s">
        <v>2478</v>
      </c>
      <c r="CK76" t="s">
        <v>2806</v>
      </c>
      <c r="CL76" t="s">
        <v>2440</v>
      </c>
      <c r="CM76" t="s">
        <v>2478</v>
      </c>
      <c r="CN76" t="s">
        <v>2478</v>
      </c>
      <c r="CO76" t="s">
        <v>2806</v>
      </c>
      <c r="CP76" t="s">
        <v>2440</v>
      </c>
      <c r="CQ76" t="s">
        <v>2478</v>
      </c>
      <c r="CR76" t="s">
        <v>2478</v>
      </c>
      <c r="CS76" t="s">
        <v>2806</v>
      </c>
      <c r="CT76" t="s">
        <v>2440</v>
      </c>
      <c r="CU76" t="s">
        <v>2478</v>
      </c>
      <c r="CV76" t="s">
        <v>2478</v>
      </c>
      <c r="CW76" t="s">
        <v>2478</v>
      </c>
      <c r="CX76" t="s">
        <v>2478</v>
      </c>
      <c r="CY76" t="s">
        <v>2478</v>
      </c>
      <c r="CZ76" t="s">
        <v>2485</v>
      </c>
      <c r="DA76" t="s">
        <v>2478</v>
      </c>
      <c r="DB76" t="s">
        <v>2478</v>
      </c>
      <c r="DC76" t="s">
        <v>2478</v>
      </c>
      <c r="DD76" t="s">
        <v>2478</v>
      </c>
      <c r="DE76" t="s">
        <v>2485</v>
      </c>
      <c r="DF76" t="s">
        <v>2478</v>
      </c>
      <c r="DG76" t="s">
        <v>2485</v>
      </c>
      <c r="DH76" t="s">
        <v>2485</v>
      </c>
      <c r="DI76" t="s">
        <v>2485</v>
      </c>
      <c r="DJ76" t="s">
        <v>2485</v>
      </c>
      <c r="DK76" t="s">
        <v>2478</v>
      </c>
      <c r="DL76" t="s">
        <v>2485</v>
      </c>
      <c r="DM76" t="s">
        <v>2485</v>
      </c>
      <c r="DN76" t="s">
        <v>2485</v>
      </c>
      <c r="DO76" t="s">
        <v>2440</v>
      </c>
      <c r="DP76" t="s">
        <v>2440</v>
      </c>
      <c r="DQ76" t="s">
        <v>2485</v>
      </c>
      <c r="DR76" t="s">
        <v>2440</v>
      </c>
      <c r="DS76" t="s">
        <v>2440</v>
      </c>
      <c r="DT76" t="s">
        <v>2440</v>
      </c>
      <c r="DU76" t="s">
        <v>2440</v>
      </c>
      <c r="DV76" t="s">
        <v>2478</v>
      </c>
      <c r="DW76" t="s">
        <v>2478</v>
      </c>
      <c r="DX76" t="s">
        <v>2440</v>
      </c>
      <c r="DY76" t="s">
        <v>2806</v>
      </c>
      <c r="DZ76" t="s">
        <v>2478</v>
      </c>
      <c r="EA76" t="s">
        <v>2478</v>
      </c>
      <c r="EB76" t="s">
        <v>2440</v>
      </c>
      <c r="EC76" t="s">
        <v>2806</v>
      </c>
      <c r="ED76" t="s">
        <v>2485</v>
      </c>
      <c r="EE76" t="s">
        <v>2485</v>
      </c>
      <c r="EF76" t="s">
        <v>2485</v>
      </c>
      <c r="EG76" t="s">
        <v>2806</v>
      </c>
      <c r="EH76" t="s">
        <v>2485</v>
      </c>
      <c r="EI76" t="s">
        <v>2485</v>
      </c>
      <c r="EJ76" t="s">
        <v>2485</v>
      </c>
      <c r="EK76" t="s">
        <v>2806</v>
      </c>
      <c r="EL76" t="s">
        <v>2485</v>
      </c>
      <c r="EM76" t="s">
        <v>2440</v>
      </c>
      <c r="EN76" t="s">
        <v>2485</v>
      </c>
      <c r="EO76" t="s">
        <v>2478</v>
      </c>
      <c r="EP76" t="s">
        <v>2485</v>
      </c>
      <c r="EQ76" t="s">
        <v>2485</v>
      </c>
      <c r="ER76" t="s">
        <v>2485</v>
      </c>
      <c r="ES76" t="s">
        <v>2440</v>
      </c>
      <c r="ET76" t="s">
        <v>2440</v>
      </c>
      <c r="EU76" t="s">
        <v>2485</v>
      </c>
      <c r="EV76" t="s">
        <v>2440</v>
      </c>
      <c r="EW76" t="s">
        <v>2485</v>
      </c>
      <c r="EX76" t="s">
        <v>2485</v>
      </c>
      <c r="EY76" t="s">
        <v>2440</v>
      </c>
      <c r="EZ76" t="s">
        <v>2485</v>
      </c>
      <c r="FA76" t="s">
        <v>2485</v>
      </c>
      <c r="FB76" t="s">
        <v>2485</v>
      </c>
      <c r="FC76" t="s">
        <v>2485</v>
      </c>
      <c r="FD76" t="s">
        <v>2485</v>
      </c>
      <c r="FE76" t="s">
        <v>2478</v>
      </c>
      <c r="FF76" t="s">
        <v>2478</v>
      </c>
      <c r="FG76" t="s">
        <v>2478</v>
      </c>
      <c r="FH76" t="s">
        <v>2485</v>
      </c>
      <c r="FI76" t="s">
        <v>2485</v>
      </c>
      <c r="FJ76" t="s">
        <v>2485</v>
      </c>
      <c r="FK76" t="s">
        <v>2440</v>
      </c>
      <c r="FL76" t="s">
        <v>2440</v>
      </c>
      <c r="FM76" t="s">
        <v>2440</v>
      </c>
      <c r="FN76" t="s">
        <v>2485</v>
      </c>
      <c r="FO76" t="s">
        <v>2440</v>
      </c>
      <c r="FP76" t="s">
        <v>2485</v>
      </c>
      <c r="FQ76" t="s">
        <v>2440</v>
      </c>
      <c r="FR76" t="s">
        <v>2440</v>
      </c>
      <c r="FS76" t="s">
        <v>2440</v>
      </c>
      <c r="FT76" t="s">
        <v>2485</v>
      </c>
      <c r="FU76">
        <v>3</v>
      </c>
      <c r="FV76" t="s">
        <v>2485</v>
      </c>
      <c r="FW76" t="s">
        <v>2440</v>
      </c>
      <c r="FX76" t="s">
        <v>2485</v>
      </c>
      <c r="FY76" t="s">
        <v>2440</v>
      </c>
      <c r="FZ76" t="s">
        <v>2485</v>
      </c>
      <c r="GA76" t="s">
        <v>2485</v>
      </c>
      <c r="GB76" t="s">
        <v>2485</v>
      </c>
      <c r="GC76" t="s">
        <v>2485</v>
      </c>
      <c r="GD76" t="s">
        <v>2485</v>
      </c>
      <c r="GE76" t="s">
        <v>2440</v>
      </c>
      <c r="GF76" t="s">
        <v>2440</v>
      </c>
      <c r="GG76" t="s">
        <v>2440</v>
      </c>
      <c r="GH76" t="s">
        <v>2478</v>
      </c>
      <c r="GI76" t="s">
        <v>2478</v>
      </c>
      <c r="GJ76" t="s">
        <v>2485</v>
      </c>
      <c r="GK76" t="s">
        <v>2485</v>
      </c>
      <c r="GL76" t="s">
        <v>2440</v>
      </c>
      <c r="GM76" t="s">
        <v>2440</v>
      </c>
      <c r="GN76" t="s">
        <v>2440</v>
      </c>
      <c r="GO76" t="s">
        <v>2485</v>
      </c>
      <c r="GP76" t="s">
        <v>2440</v>
      </c>
      <c r="GQ76" t="s">
        <v>2440</v>
      </c>
      <c r="GR76" t="s">
        <v>2440</v>
      </c>
      <c r="GS76" t="s">
        <v>2478</v>
      </c>
      <c r="GT76" t="s">
        <v>2478</v>
      </c>
      <c r="GU76" t="s">
        <v>2440</v>
      </c>
      <c r="GV76" t="s">
        <v>2440</v>
      </c>
      <c r="GW76" t="s">
        <v>2485</v>
      </c>
      <c r="GX76" t="s">
        <v>2478</v>
      </c>
      <c r="GY76" t="s">
        <v>2444</v>
      </c>
      <c r="GZ76" t="s">
        <v>2478</v>
      </c>
    </row>
    <row r="77" spans="1:208">
      <c r="A77" t="s">
        <v>3303</v>
      </c>
      <c r="B77" t="s">
        <v>2420</v>
      </c>
      <c r="C77" t="s">
        <v>3304</v>
      </c>
      <c r="D77" t="s">
        <v>2422</v>
      </c>
      <c r="E77" t="s">
        <v>3305</v>
      </c>
      <c r="F77" t="s">
        <v>3306</v>
      </c>
      <c r="G77" t="s">
        <v>2828</v>
      </c>
      <c r="H77" t="s">
        <v>2426</v>
      </c>
      <c r="I77" t="s">
        <v>2456</v>
      </c>
      <c r="J77" t="s">
        <v>2428</v>
      </c>
      <c r="K77" t="s">
        <v>3307</v>
      </c>
      <c r="L77" t="s">
        <v>2496</v>
      </c>
      <c r="M77" t="s">
        <v>2496</v>
      </c>
      <c r="N77" t="s">
        <v>2432</v>
      </c>
      <c r="O77" t="s">
        <v>2433</v>
      </c>
      <c r="P77" t="s">
        <v>3308</v>
      </c>
      <c r="Q77" t="s">
        <v>3272</v>
      </c>
      <c r="R77" t="s">
        <v>2534</v>
      </c>
      <c r="S77" t="s">
        <v>2432</v>
      </c>
      <c r="T77" t="s">
        <v>2433</v>
      </c>
      <c r="U77" t="s">
        <v>3308</v>
      </c>
      <c r="V77" t="s">
        <v>3272</v>
      </c>
      <c r="W77" t="s">
        <v>2534</v>
      </c>
      <c r="X77" t="s">
        <v>2437</v>
      </c>
      <c r="Y77" t="s">
        <v>2438</v>
      </c>
      <c r="Z77" t="s">
        <v>2438</v>
      </c>
      <c r="AA77" t="s">
        <v>2438</v>
      </c>
      <c r="AB77" t="s">
        <v>2438</v>
      </c>
      <c r="AC77" t="s">
        <v>2437</v>
      </c>
      <c r="AD77" t="s">
        <v>2438</v>
      </c>
      <c r="AE77" t="s">
        <v>2438</v>
      </c>
      <c r="AF77" t="s">
        <v>2438</v>
      </c>
      <c r="AG77" t="s">
        <v>2438</v>
      </c>
      <c r="AH77" t="s">
        <v>2437</v>
      </c>
      <c r="AI77" t="s">
        <v>2438</v>
      </c>
      <c r="AJ77" t="s">
        <v>2438</v>
      </c>
      <c r="AK77" t="s">
        <v>2438</v>
      </c>
      <c r="AL77" t="s">
        <v>2438</v>
      </c>
      <c r="AM77" t="s">
        <v>2432</v>
      </c>
      <c r="AN77" t="s">
        <v>2478</v>
      </c>
      <c r="AO77" t="s">
        <v>3309</v>
      </c>
      <c r="AP77" t="s">
        <v>2457</v>
      </c>
      <c r="AQ77" t="s">
        <v>2437</v>
      </c>
      <c r="AR77" t="s">
        <v>2438</v>
      </c>
      <c r="AS77" t="s">
        <v>2438</v>
      </c>
      <c r="AT77" t="s">
        <v>2438</v>
      </c>
      <c r="AU77" t="s">
        <v>2432</v>
      </c>
      <c r="AV77" t="s">
        <v>2478</v>
      </c>
      <c r="AW77" t="s">
        <v>3309</v>
      </c>
      <c r="AX77" t="s">
        <v>2457</v>
      </c>
      <c r="AY77" t="s">
        <v>2432</v>
      </c>
      <c r="AZ77" t="s">
        <v>3310</v>
      </c>
      <c r="BA77" t="s">
        <v>3272</v>
      </c>
      <c r="BB77" t="s">
        <v>2534</v>
      </c>
      <c r="BC77" t="s">
        <v>2432</v>
      </c>
      <c r="BD77" t="s">
        <v>3310</v>
      </c>
      <c r="BE77" t="s">
        <v>3272</v>
      </c>
      <c r="BF77" t="s">
        <v>2534</v>
      </c>
      <c r="BG77" t="s">
        <v>2432</v>
      </c>
      <c r="BH77" t="s">
        <v>2433</v>
      </c>
      <c r="BI77" t="s">
        <v>2474</v>
      </c>
      <c r="BJ77" t="s">
        <v>2534</v>
      </c>
      <c r="BK77" t="s">
        <v>2437</v>
      </c>
      <c r="BL77" t="s">
        <v>2438</v>
      </c>
      <c r="BM77" t="s">
        <v>2438</v>
      </c>
      <c r="BN77" t="s">
        <v>2438</v>
      </c>
      <c r="BO77" t="s">
        <v>2437</v>
      </c>
      <c r="BP77" t="s">
        <v>2438</v>
      </c>
      <c r="BQ77" t="s">
        <v>2438</v>
      </c>
      <c r="BR77" t="s">
        <v>2438</v>
      </c>
      <c r="BS77" t="s">
        <v>2437</v>
      </c>
      <c r="BT77" t="s">
        <v>2438</v>
      </c>
      <c r="BU77" t="s">
        <v>2438</v>
      </c>
      <c r="BV77" t="s">
        <v>2438</v>
      </c>
      <c r="BW77" t="s">
        <v>2437</v>
      </c>
      <c r="BX77" t="s">
        <v>2438</v>
      </c>
      <c r="BY77" t="s">
        <v>2438</v>
      </c>
      <c r="BZ77" t="s">
        <v>2438</v>
      </c>
      <c r="CA77" t="s">
        <v>2437</v>
      </c>
      <c r="CB77" t="s">
        <v>2438</v>
      </c>
      <c r="CC77" t="s">
        <v>2438</v>
      </c>
      <c r="CD77" t="s">
        <v>2438</v>
      </c>
      <c r="CE77" t="s">
        <v>2444</v>
      </c>
      <c r="CF77" t="s">
        <v>2444</v>
      </c>
      <c r="CG77" t="s">
        <v>3311</v>
      </c>
      <c r="CH77" t="s">
        <v>2444</v>
      </c>
      <c r="CI77" t="s">
        <v>2444</v>
      </c>
      <c r="CJ77" t="s">
        <v>2444</v>
      </c>
      <c r="CK77" t="s">
        <v>3311</v>
      </c>
      <c r="CL77" t="s">
        <v>2444</v>
      </c>
      <c r="CM77" t="s">
        <v>2444</v>
      </c>
      <c r="CN77" t="s">
        <v>2444</v>
      </c>
      <c r="CO77" t="s">
        <v>3312</v>
      </c>
      <c r="CP77" t="s">
        <v>2444</v>
      </c>
      <c r="CQ77" t="s">
        <v>2444</v>
      </c>
      <c r="CR77" t="s">
        <v>2444</v>
      </c>
      <c r="CS77" t="s">
        <v>3312</v>
      </c>
      <c r="CT77" t="s">
        <v>2444</v>
      </c>
      <c r="CU77" t="s">
        <v>2444</v>
      </c>
      <c r="CV77" t="s">
        <v>2444</v>
      </c>
      <c r="CW77" t="s">
        <v>2444</v>
      </c>
      <c r="CX77" t="s">
        <v>2444</v>
      </c>
      <c r="CY77" t="s">
        <v>2444</v>
      </c>
      <c r="CZ77" t="s">
        <v>2444</v>
      </c>
      <c r="DA77" t="s">
        <v>2444</v>
      </c>
      <c r="DB77" t="s">
        <v>2444</v>
      </c>
      <c r="DC77" t="s">
        <v>2444</v>
      </c>
      <c r="DD77" t="s">
        <v>2444</v>
      </c>
      <c r="DE77" t="s">
        <v>2444</v>
      </c>
      <c r="DF77" t="s">
        <v>2444</v>
      </c>
      <c r="DG77" t="s">
        <v>2444</v>
      </c>
      <c r="DH77" t="s">
        <v>2444</v>
      </c>
      <c r="DI77" t="s">
        <v>2444</v>
      </c>
      <c r="DJ77" t="s">
        <v>2444</v>
      </c>
      <c r="DK77" t="s">
        <v>2444</v>
      </c>
      <c r="DL77" t="s">
        <v>2444</v>
      </c>
      <c r="DM77" t="s">
        <v>2444</v>
      </c>
      <c r="DN77" t="s">
        <v>2444</v>
      </c>
      <c r="DO77" t="s">
        <v>2444</v>
      </c>
      <c r="DP77" t="s">
        <v>2444</v>
      </c>
      <c r="DQ77" t="s">
        <v>2444</v>
      </c>
      <c r="DR77" t="s">
        <v>2444</v>
      </c>
      <c r="DS77" t="s">
        <v>2444</v>
      </c>
      <c r="DT77" t="s">
        <v>2444</v>
      </c>
      <c r="DU77" t="s">
        <v>2444</v>
      </c>
      <c r="DV77" t="s">
        <v>2444</v>
      </c>
      <c r="DW77" t="s">
        <v>2444</v>
      </c>
      <c r="DX77" t="s">
        <v>2444</v>
      </c>
      <c r="DY77" t="s">
        <v>3312</v>
      </c>
      <c r="DZ77" t="s">
        <v>2444</v>
      </c>
      <c r="EA77" t="s">
        <v>2444</v>
      </c>
      <c r="EB77" t="s">
        <v>2444</v>
      </c>
      <c r="EC77" t="s">
        <v>3312</v>
      </c>
      <c r="ED77" t="s">
        <v>2444</v>
      </c>
      <c r="EE77" t="s">
        <v>2444</v>
      </c>
      <c r="EF77" t="s">
        <v>2444</v>
      </c>
      <c r="EG77" t="s">
        <v>3312</v>
      </c>
      <c r="EH77" t="s">
        <v>2444</v>
      </c>
      <c r="EI77" t="s">
        <v>2444</v>
      </c>
      <c r="EJ77" t="s">
        <v>2444</v>
      </c>
      <c r="EK77" t="s">
        <v>3312</v>
      </c>
      <c r="EL77" t="s">
        <v>2444</v>
      </c>
      <c r="EM77" t="s">
        <v>2444</v>
      </c>
      <c r="EN77" t="s">
        <v>2444</v>
      </c>
      <c r="EO77" t="s">
        <v>2444</v>
      </c>
      <c r="EP77" t="s">
        <v>2444</v>
      </c>
      <c r="EQ77" t="s">
        <v>2444</v>
      </c>
      <c r="ER77" t="s">
        <v>2444</v>
      </c>
      <c r="ES77" t="s">
        <v>2444</v>
      </c>
      <c r="ET77" t="s">
        <v>2444</v>
      </c>
      <c r="EU77" t="s">
        <v>2444</v>
      </c>
      <c r="EV77" t="s">
        <v>2444</v>
      </c>
      <c r="EW77" t="s">
        <v>2444</v>
      </c>
      <c r="EX77" t="s">
        <v>2444</v>
      </c>
      <c r="EY77" t="s">
        <v>2444</v>
      </c>
      <c r="EZ77" t="s">
        <v>2444</v>
      </c>
      <c r="FA77" t="s">
        <v>2444</v>
      </c>
      <c r="FB77" t="s">
        <v>2444</v>
      </c>
      <c r="FC77" t="s">
        <v>2444</v>
      </c>
      <c r="FD77" t="s">
        <v>2444</v>
      </c>
      <c r="FE77" t="s">
        <v>2444</v>
      </c>
      <c r="FF77" t="s">
        <v>2444</v>
      </c>
      <c r="FG77" t="s">
        <v>2444</v>
      </c>
      <c r="FH77" t="s">
        <v>2444</v>
      </c>
      <c r="FI77" t="s">
        <v>2444</v>
      </c>
      <c r="FJ77" t="s">
        <v>2444</v>
      </c>
      <c r="FK77" t="s">
        <v>2444</v>
      </c>
      <c r="FL77" t="s">
        <v>2444</v>
      </c>
      <c r="FM77" t="s">
        <v>2444</v>
      </c>
      <c r="FN77" t="s">
        <v>2444</v>
      </c>
      <c r="FO77" t="s">
        <v>2444</v>
      </c>
      <c r="FP77" t="s">
        <v>2444</v>
      </c>
      <c r="FQ77" t="s">
        <v>2444</v>
      </c>
      <c r="FR77" t="s">
        <v>2444</v>
      </c>
      <c r="FS77" t="s">
        <v>2444</v>
      </c>
      <c r="FT77" t="s">
        <v>2444</v>
      </c>
      <c r="FU77">
        <v>1</v>
      </c>
      <c r="FV77" t="s">
        <v>2444</v>
      </c>
      <c r="FW77" t="s">
        <v>2444</v>
      </c>
      <c r="FX77" t="s">
        <v>2444</v>
      </c>
      <c r="FY77" t="s">
        <v>2444</v>
      </c>
      <c r="FZ77" t="s">
        <v>2444</v>
      </c>
      <c r="GA77" t="s">
        <v>2444</v>
      </c>
      <c r="GB77" t="s">
        <v>2444</v>
      </c>
      <c r="GC77" t="s">
        <v>2444</v>
      </c>
      <c r="GD77" t="s">
        <v>2444</v>
      </c>
      <c r="GE77" t="s">
        <v>2444</v>
      </c>
      <c r="GF77" t="s">
        <v>2444</v>
      </c>
      <c r="GG77" t="s">
        <v>2444</v>
      </c>
      <c r="GH77" t="s">
        <v>2444</v>
      </c>
      <c r="GI77" t="s">
        <v>2444</v>
      </c>
      <c r="GJ77" t="s">
        <v>2444</v>
      </c>
      <c r="GK77" t="s">
        <v>2444</v>
      </c>
      <c r="GL77" t="s">
        <v>2444</v>
      </c>
      <c r="GM77" t="s">
        <v>2444</v>
      </c>
      <c r="GN77" t="s">
        <v>2444</v>
      </c>
      <c r="GO77" t="s">
        <v>2444</v>
      </c>
      <c r="GP77" t="s">
        <v>2444</v>
      </c>
      <c r="GQ77" t="s">
        <v>2444</v>
      </c>
      <c r="GR77" t="s">
        <v>2444</v>
      </c>
      <c r="GS77" t="s">
        <v>2444</v>
      </c>
      <c r="GT77" t="s">
        <v>2444</v>
      </c>
      <c r="GU77" t="s">
        <v>2444</v>
      </c>
      <c r="GV77" t="s">
        <v>2444</v>
      </c>
      <c r="GW77" t="s">
        <v>2444</v>
      </c>
      <c r="GX77" t="s">
        <v>2444</v>
      </c>
      <c r="GY77" t="s">
        <v>2444</v>
      </c>
      <c r="GZ77" t="s">
        <v>2444</v>
      </c>
    </row>
    <row r="78" spans="1:208">
      <c r="A78" t="s">
        <v>3313</v>
      </c>
      <c r="B78" t="s">
        <v>2420</v>
      </c>
      <c r="C78" t="s">
        <v>3314</v>
      </c>
      <c r="D78" t="s">
        <v>2422</v>
      </c>
      <c r="E78" t="s">
        <v>3315</v>
      </c>
      <c r="F78" t="s">
        <v>3316</v>
      </c>
      <c r="G78" t="s">
        <v>2469</v>
      </c>
      <c r="H78" t="s">
        <v>2426</v>
      </c>
      <c r="I78" t="s">
        <v>2456</v>
      </c>
      <c r="J78" t="s">
        <v>2428</v>
      </c>
      <c r="K78" t="s">
        <v>3317</v>
      </c>
      <c r="L78" t="s">
        <v>3318</v>
      </c>
      <c r="M78" t="s">
        <v>2512</v>
      </c>
      <c r="N78" t="s">
        <v>2432</v>
      </c>
      <c r="O78" t="s">
        <v>2433</v>
      </c>
      <c r="P78" t="s">
        <v>3308</v>
      </c>
      <c r="Q78" t="s">
        <v>3319</v>
      </c>
      <c r="R78" t="s">
        <v>2534</v>
      </c>
      <c r="S78" t="s">
        <v>2432</v>
      </c>
      <c r="T78" t="s">
        <v>2433</v>
      </c>
      <c r="U78" t="s">
        <v>2444</v>
      </c>
      <c r="V78" t="s">
        <v>3320</v>
      </c>
      <c r="W78" t="s">
        <v>2534</v>
      </c>
      <c r="X78" t="s">
        <v>2437</v>
      </c>
      <c r="Y78" t="s">
        <v>2438</v>
      </c>
      <c r="Z78" t="s">
        <v>2438</v>
      </c>
      <c r="AA78" t="s">
        <v>2438</v>
      </c>
      <c r="AB78" t="s">
        <v>2438</v>
      </c>
      <c r="AC78" t="s">
        <v>2437</v>
      </c>
      <c r="AD78" t="s">
        <v>2438</v>
      </c>
      <c r="AE78" t="s">
        <v>2438</v>
      </c>
      <c r="AF78" t="s">
        <v>2438</v>
      </c>
      <c r="AG78" t="s">
        <v>2438</v>
      </c>
      <c r="AH78" t="s">
        <v>2437</v>
      </c>
      <c r="AI78" t="s">
        <v>2438</v>
      </c>
      <c r="AJ78" t="s">
        <v>2438</v>
      </c>
      <c r="AK78" t="s">
        <v>2438</v>
      </c>
      <c r="AL78" t="s">
        <v>2438</v>
      </c>
      <c r="AM78" t="s">
        <v>2432</v>
      </c>
      <c r="AN78" t="s">
        <v>2439</v>
      </c>
      <c r="AO78" t="s">
        <v>2557</v>
      </c>
      <c r="AP78" t="s">
        <v>2457</v>
      </c>
      <c r="AQ78" t="s">
        <v>2437</v>
      </c>
      <c r="AR78" t="s">
        <v>2438</v>
      </c>
      <c r="AS78" t="s">
        <v>2438</v>
      </c>
      <c r="AT78" t="s">
        <v>2438</v>
      </c>
      <c r="AU78" t="s">
        <v>2432</v>
      </c>
      <c r="AV78" t="s">
        <v>2440</v>
      </c>
      <c r="AW78" t="s">
        <v>2646</v>
      </c>
      <c r="AX78" t="s">
        <v>2459</v>
      </c>
      <c r="AY78" t="s">
        <v>2432</v>
      </c>
      <c r="AZ78" t="s">
        <v>2689</v>
      </c>
      <c r="BA78" t="s">
        <v>2690</v>
      </c>
      <c r="BB78" t="s">
        <v>2458</v>
      </c>
      <c r="BC78" t="s">
        <v>2432</v>
      </c>
      <c r="BD78" t="s">
        <v>2689</v>
      </c>
      <c r="BE78" t="s">
        <v>2690</v>
      </c>
      <c r="BF78" t="s">
        <v>2460</v>
      </c>
      <c r="BG78" t="s">
        <v>2432</v>
      </c>
      <c r="BH78" t="s">
        <v>2440</v>
      </c>
      <c r="BI78" t="s">
        <v>2646</v>
      </c>
      <c r="BJ78" t="s">
        <v>2460</v>
      </c>
      <c r="BK78" t="s">
        <v>2437</v>
      </c>
      <c r="BL78" t="s">
        <v>2438</v>
      </c>
      <c r="BM78" t="s">
        <v>2438</v>
      </c>
      <c r="BN78" t="s">
        <v>2438</v>
      </c>
      <c r="BO78" t="s">
        <v>2432</v>
      </c>
      <c r="BP78" t="s">
        <v>2440</v>
      </c>
      <c r="BQ78" t="s">
        <v>2646</v>
      </c>
      <c r="BR78" t="s">
        <v>2443</v>
      </c>
      <c r="BS78" t="s">
        <v>2437</v>
      </c>
      <c r="BT78" t="s">
        <v>2438</v>
      </c>
      <c r="BU78" t="s">
        <v>2438</v>
      </c>
      <c r="BV78" t="s">
        <v>2438</v>
      </c>
      <c r="BW78" t="s">
        <v>2437</v>
      </c>
      <c r="BX78" t="s">
        <v>2438</v>
      </c>
      <c r="BY78" t="s">
        <v>2438</v>
      </c>
      <c r="BZ78" t="s">
        <v>2438</v>
      </c>
      <c r="CA78" t="s">
        <v>2437</v>
      </c>
      <c r="CB78" t="s">
        <v>2438</v>
      </c>
      <c r="CC78" t="s">
        <v>2438</v>
      </c>
      <c r="CD78" t="s">
        <v>2438</v>
      </c>
      <c r="CE78" t="s">
        <v>2433</v>
      </c>
      <c r="CF78" t="s">
        <v>2433</v>
      </c>
      <c r="CG78" t="s">
        <v>2839</v>
      </c>
      <c r="CH78" t="s">
        <v>2444</v>
      </c>
      <c r="CI78" t="s">
        <v>2444</v>
      </c>
      <c r="CJ78" t="s">
        <v>2444</v>
      </c>
      <c r="CK78" t="s">
        <v>2974</v>
      </c>
      <c r="CL78" t="s">
        <v>2444</v>
      </c>
      <c r="CM78" t="s">
        <v>2444</v>
      </c>
      <c r="CN78" t="s">
        <v>2444</v>
      </c>
      <c r="CO78" t="s">
        <v>2429</v>
      </c>
      <c r="CP78" t="s">
        <v>2444</v>
      </c>
      <c r="CQ78" t="s">
        <v>2444</v>
      </c>
      <c r="CR78" t="s">
        <v>2444</v>
      </c>
      <c r="CS78" t="s">
        <v>2429</v>
      </c>
      <c r="CT78" t="s">
        <v>2444</v>
      </c>
      <c r="CU78" t="s">
        <v>2444</v>
      </c>
      <c r="CV78" t="s">
        <v>2444</v>
      </c>
      <c r="CW78" t="s">
        <v>2444</v>
      </c>
      <c r="CX78" t="s">
        <v>2444</v>
      </c>
      <c r="CY78" t="s">
        <v>2444</v>
      </c>
      <c r="CZ78" t="s">
        <v>2444</v>
      </c>
      <c r="DA78" t="s">
        <v>2444</v>
      </c>
      <c r="DB78" t="s">
        <v>2444</v>
      </c>
      <c r="DC78" t="s">
        <v>2444</v>
      </c>
      <c r="DD78" t="s">
        <v>2444</v>
      </c>
      <c r="DE78" t="s">
        <v>2444</v>
      </c>
      <c r="DF78" t="s">
        <v>2444</v>
      </c>
      <c r="DG78" t="s">
        <v>2444</v>
      </c>
      <c r="DH78" t="s">
        <v>2444</v>
      </c>
      <c r="DI78" t="s">
        <v>2444</v>
      </c>
      <c r="DJ78" t="s">
        <v>2444</v>
      </c>
      <c r="DK78" t="s">
        <v>2444</v>
      </c>
      <c r="DL78" t="s">
        <v>2444</v>
      </c>
      <c r="DM78" t="s">
        <v>2444</v>
      </c>
      <c r="DN78" t="s">
        <v>2485</v>
      </c>
      <c r="DO78" t="s">
        <v>2444</v>
      </c>
      <c r="DP78" t="s">
        <v>2485</v>
      </c>
      <c r="DQ78" t="s">
        <v>2444</v>
      </c>
      <c r="DR78" t="s">
        <v>2444</v>
      </c>
      <c r="DS78" t="s">
        <v>2444</v>
      </c>
      <c r="DT78" t="s">
        <v>2485</v>
      </c>
      <c r="DU78" t="s">
        <v>2485</v>
      </c>
      <c r="DV78" t="s">
        <v>2440</v>
      </c>
      <c r="DW78" t="s">
        <v>2440</v>
      </c>
      <c r="DX78" t="s">
        <v>2440</v>
      </c>
      <c r="DY78" t="s">
        <v>2429</v>
      </c>
      <c r="DZ78" t="s">
        <v>2485</v>
      </c>
      <c r="EA78" t="s">
        <v>2440</v>
      </c>
      <c r="EB78" t="s">
        <v>2485</v>
      </c>
      <c r="EC78" t="s">
        <v>2429</v>
      </c>
      <c r="ED78" t="s">
        <v>2440</v>
      </c>
      <c r="EE78" t="s">
        <v>2485</v>
      </c>
      <c r="EF78" t="s">
        <v>2485</v>
      </c>
      <c r="EG78" t="s">
        <v>2429</v>
      </c>
      <c r="EH78" t="s">
        <v>2440</v>
      </c>
      <c r="EI78" t="s">
        <v>2440</v>
      </c>
      <c r="EJ78" t="s">
        <v>2440</v>
      </c>
      <c r="EK78" t="s">
        <v>2429</v>
      </c>
      <c r="EL78" t="s">
        <v>2440</v>
      </c>
      <c r="EM78" t="s">
        <v>2440</v>
      </c>
      <c r="EN78" t="s">
        <v>2440</v>
      </c>
      <c r="EO78" t="s">
        <v>2440</v>
      </c>
      <c r="EP78" t="s">
        <v>2478</v>
      </c>
      <c r="EQ78" t="s">
        <v>2485</v>
      </c>
      <c r="ER78" t="s">
        <v>2485</v>
      </c>
      <c r="ES78" t="s">
        <v>2440</v>
      </c>
      <c r="ET78" t="s">
        <v>2485</v>
      </c>
      <c r="EU78" t="s">
        <v>2485</v>
      </c>
      <c r="EV78" t="s">
        <v>2440</v>
      </c>
      <c r="EW78" t="s">
        <v>2485</v>
      </c>
      <c r="EX78" t="s">
        <v>2485</v>
      </c>
      <c r="EY78" t="s">
        <v>2485</v>
      </c>
      <c r="EZ78" t="s">
        <v>2440</v>
      </c>
      <c r="FA78" t="s">
        <v>2440</v>
      </c>
      <c r="FB78" t="s">
        <v>2485</v>
      </c>
      <c r="FC78" t="s">
        <v>2485</v>
      </c>
      <c r="FD78" t="s">
        <v>2440</v>
      </c>
      <c r="FE78" t="s">
        <v>2485</v>
      </c>
      <c r="FF78" t="s">
        <v>2485</v>
      </c>
      <c r="FG78" t="s">
        <v>2440</v>
      </c>
      <c r="FH78" t="s">
        <v>2440</v>
      </c>
      <c r="FI78" t="s">
        <v>2485</v>
      </c>
      <c r="FJ78" t="s">
        <v>2440</v>
      </c>
      <c r="FK78" t="s">
        <v>2485</v>
      </c>
      <c r="FL78" t="s">
        <v>2485</v>
      </c>
      <c r="FM78" t="s">
        <v>2440</v>
      </c>
      <c r="FN78" t="s">
        <v>2485</v>
      </c>
      <c r="FO78" t="s">
        <v>2440</v>
      </c>
      <c r="FP78" t="s">
        <v>2485</v>
      </c>
      <c r="FQ78" t="s">
        <v>2485</v>
      </c>
      <c r="FR78" t="s">
        <v>2440</v>
      </c>
      <c r="FS78" t="s">
        <v>2485</v>
      </c>
      <c r="FT78" t="s">
        <v>2485</v>
      </c>
      <c r="FU78">
        <v>2</v>
      </c>
      <c r="FV78" t="s">
        <v>2485</v>
      </c>
      <c r="FW78" t="s">
        <v>2485</v>
      </c>
      <c r="FX78" t="s">
        <v>2485</v>
      </c>
      <c r="FY78" t="s">
        <v>2485</v>
      </c>
      <c r="FZ78" t="s">
        <v>2485</v>
      </c>
      <c r="GA78" t="s">
        <v>2485</v>
      </c>
      <c r="GB78" t="s">
        <v>2440</v>
      </c>
      <c r="GC78" t="s">
        <v>2440</v>
      </c>
      <c r="GD78" t="s">
        <v>2485</v>
      </c>
      <c r="GE78" t="s">
        <v>2440</v>
      </c>
      <c r="GF78" t="s">
        <v>2440</v>
      </c>
      <c r="GG78" t="s">
        <v>2440</v>
      </c>
      <c r="GH78" t="s">
        <v>2440</v>
      </c>
      <c r="GI78" t="s">
        <v>2485</v>
      </c>
      <c r="GJ78" t="s">
        <v>2485</v>
      </c>
      <c r="GK78" t="s">
        <v>2444</v>
      </c>
      <c r="GL78" t="s">
        <v>2444</v>
      </c>
      <c r="GM78" t="s">
        <v>2444</v>
      </c>
      <c r="GN78" t="s">
        <v>2444</v>
      </c>
      <c r="GO78" t="s">
        <v>2485</v>
      </c>
      <c r="GP78" t="s">
        <v>2440</v>
      </c>
      <c r="GQ78" t="s">
        <v>2440</v>
      </c>
      <c r="GR78" t="s">
        <v>2485</v>
      </c>
      <c r="GS78" t="s">
        <v>2444</v>
      </c>
      <c r="GT78" t="s">
        <v>2485</v>
      </c>
      <c r="GU78" t="s">
        <v>2444</v>
      </c>
      <c r="GV78" t="s">
        <v>2485</v>
      </c>
      <c r="GW78" t="s">
        <v>2444</v>
      </c>
      <c r="GX78" t="s">
        <v>2485</v>
      </c>
      <c r="GY78" t="s">
        <v>2485</v>
      </c>
      <c r="GZ78" t="s">
        <v>2485</v>
      </c>
    </row>
    <row r="79" spans="1:208">
      <c r="A79" t="s">
        <v>3321</v>
      </c>
      <c r="B79" t="s">
        <v>2420</v>
      </c>
      <c r="C79" t="s">
        <v>3322</v>
      </c>
      <c r="D79" t="s">
        <v>2422</v>
      </c>
      <c r="E79" t="s">
        <v>3323</v>
      </c>
      <c r="F79" t="s">
        <v>3324</v>
      </c>
      <c r="G79" t="s">
        <v>3325</v>
      </c>
      <c r="H79" t="s">
        <v>2426</v>
      </c>
      <c r="I79" t="s">
        <v>2531</v>
      </c>
      <c r="J79" t="s">
        <v>2428</v>
      </c>
      <c r="K79" t="s">
        <v>3326</v>
      </c>
      <c r="L79" t="s">
        <v>3327</v>
      </c>
      <c r="M79" t="s">
        <v>2591</v>
      </c>
      <c r="N79" t="s">
        <v>2432</v>
      </c>
      <c r="O79" t="s">
        <v>2433</v>
      </c>
      <c r="P79" t="s">
        <v>2440</v>
      </c>
      <c r="Q79" t="s">
        <v>2646</v>
      </c>
      <c r="R79" t="s">
        <v>2608</v>
      </c>
      <c r="S79" t="s">
        <v>2432</v>
      </c>
      <c r="T79" t="s">
        <v>2433</v>
      </c>
      <c r="U79" t="s">
        <v>2440</v>
      </c>
      <c r="V79" t="s">
        <v>2646</v>
      </c>
      <c r="W79" t="s">
        <v>2608</v>
      </c>
      <c r="X79" t="s">
        <v>2437</v>
      </c>
      <c r="Y79" t="s">
        <v>2438</v>
      </c>
      <c r="Z79" t="s">
        <v>2438</v>
      </c>
      <c r="AA79" t="s">
        <v>2438</v>
      </c>
      <c r="AB79" t="s">
        <v>2438</v>
      </c>
      <c r="AC79" t="s">
        <v>2437</v>
      </c>
      <c r="AD79" t="s">
        <v>2438</v>
      </c>
      <c r="AE79" t="s">
        <v>2438</v>
      </c>
      <c r="AF79" t="s">
        <v>2438</v>
      </c>
      <c r="AG79" t="s">
        <v>2438</v>
      </c>
      <c r="AH79" t="s">
        <v>2437</v>
      </c>
      <c r="AI79" t="s">
        <v>2438</v>
      </c>
      <c r="AJ79" t="s">
        <v>2438</v>
      </c>
      <c r="AK79" t="s">
        <v>2438</v>
      </c>
      <c r="AL79" t="s">
        <v>2438</v>
      </c>
      <c r="AM79" t="s">
        <v>2432</v>
      </c>
      <c r="AN79" t="s">
        <v>2440</v>
      </c>
      <c r="AO79" t="s">
        <v>2646</v>
      </c>
      <c r="AP79" t="s">
        <v>2608</v>
      </c>
      <c r="AQ79" t="s">
        <v>2437</v>
      </c>
      <c r="AR79" t="s">
        <v>2438</v>
      </c>
      <c r="AS79" t="s">
        <v>2438</v>
      </c>
      <c r="AT79" t="s">
        <v>2438</v>
      </c>
      <c r="AU79" t="s">
        <v>2432</v>
      </c>
      <c r="AV79" t="s">
        <v>2440</v>
      </c>
      <c r="AW79" t="s">
        <v>2646</v>
      </c>
      <c r="AX79" t="s">
        <v>2608</v>
      </c>
      <c r="AY79" t="s">
        <v>2432</v>
      </c>
      <c r="AZ79" t="s">
        <v>2440</v>
      </c>
      <c r="BA79" t="s">
        <v>2646</v>
      </c>
      <c r="BB79" t="s">
        <v>2608</v>
      </c>
      <c r="BC79" t="s">
        <v>2432</v>
      </c>
      <c r="BD79" t="s">
        <v>2440</v>
      </c>
      <c r="BE79" t="s">
        <v>2646</v>
      </c>
      <c r="BF79" t="s">
        <v>2608</v>
      </c>
      <c r="BG79" t="s">
        <v>2437</v>
      </c>
      <c r="BH79" t="s">
        <v>2438</v>
      </c>
      <c r="BI79" t="s">
        <v>2438</v>
      </c>
      <c r="BJ79" t="s">
        <v>2438</v>
      </c>
      <c r="BK79" t="s">
        <v>2437</v>
      </c>
      <c r="BL79" t="s">
        <v>2438</v>
      </c>
      <c r="BM79" t="s">
        <v>2438</v>
      </c>
      <c r="BN79" t="s">
        <v>2438</v>
      </c>
      <c r="BO79" t="s">
        <v>2432</v>
      </c>
      <c r="BP79" t="s">
        <v>2440</v>
      </c>
      <c r="BQ79" t="s">
        <v>2646</v>
      </c>
      <c r="BR79" t="s">
        <v>3328</v>
      </c>
      <c r="BS79" t="s">
        <v>2437</v>
      </c>
      <c r="BT79" t="s">
        <v>2438</v>
      </c>
      <c r="BU79" t="s">
        <v>2438</v>
      </c>
      <c r="BV79" t="s">
        <v>2438</v>
      </c>
      <c r="BW79" t="s">
        <v>2437</v>
      </c>
      <c r="BX79" t="s">
        <v>2438</v>
      </c>
      <c r="BY79" t="s">
        <v>2438</v>
      </c>
      <c r="BZ79" t="s">
        <v>2438</v>
      </c>
      <c r="CA79" t="s">
        <v>2437</v>
      </c>
      <c r="CB79" t="s">
        <v>2438</v>
      </c>
      <c r="CC79" t="s">
        <v>2438</v>
      </c>
      <c r="CD79" t="s">
        <v>2438</v>
      </c>
      <c r="CE79" t="s">
        <v>2440</v>
      </c>
      <c r="CF79" t="s">
        <v>2440</v>
      </c>
      <c r="CG79" t="s">
        <v>3329</v>
      </c>
      <c r="CH79" t="s">
        <v>2439</v>
      </c>
      <c r="CI79" t="s">
        <v>2478</v>
      </c>
      <c r="CJ79" t="s">
        <v>2440</v>
      </c>
      <c r="CK79" t="s">
        <v>3330</v>
      </c>
      <c r="CL79" t="s">
        <v>2440</v>
      </c>
      <c r="CM79" t="s">
        <v>2478</v>
      </c>
      <c r="CN79" t="s">
        <v>2478</v>
      </c>
      <c r="CO79" t="s">
        <v>2429</v>
      </c>
      <c r="CP79" t="s">
        <v>2433</v>
      </c>
      <c r="CQ79" t="s">
        <v>2433</v>
      </c>
      <c r="CR79" t="s">
        <v>2433</v>
      </c>
      <c r="CS79" t="s">
        <v>2429</v>
      </c>
      <c r="CT79" t="s">
        <v>2433</v>
      </c>
      <c r="CU79" t="s">
        <v>2433</v>
      </c>
      <c r="CV79" t="s">
        <v>2433</v>
      </c>
      <c r="CW79" t="s">
        <v>2433</v>
      </c>
      <c r="CX79" t="s">
        <v>2433</v>
      </c>
      <c r="CY79" t="s">
        <v>2433</v>
      </c>
      <c r="CZ79" t="s">
        <v>2433</v>
      </c>
      <c r="DA79" t="s">
        <v>2478</v>
      </c>
      <c r="DB79" t="s">
        <v>2478</v>
      </c>
      <c r="DC79" t="s">
        <v>2478</v>
      </c>
      <c r="DD79" t="s">
        <v>2434</v>
      </c>
      <c r="DE79" t="s">
        <v>2434</v>
      </c>
      <c r="DF79" t="s">
        <v>2434</v>
      </c>
      <c r="DG79" t="s">
        <v>2478</v>
      </c>
      <c r="DH79" t="s">
        <v>2478</v>
      </c>
      <c r="DI79" t="s">
        <v>2478</v>
      </c>
      <c r="DJ79" t="s">
        <v>2478</v>
      </c>
      <c r="DK79" t="s">
        <v>2478</v>
      </c>
      <c r="DL79" t="s">
        <v>2478</v>
      </c>
      <c r="DM79" t="s">
        <v>2478</v>
      </c>
      <c r="DN79" t="s">
        <v>2478</v>
      </c>
      <c r="DO79" t="s">
        <v>2434</v>
      </c>
      <c r="DP79" t="s">
        <v>2434</v>
      </c>
      <c r="DQ79" t="s">
        <v>2478</v>
      </c>
      <c r="DR79" t="s">
        <v>2478</v>
      </c>
      <c r="DS79" t="s">
        <v>2478</v>
      </c>
      <c r="DT79" t="s">
        <v>2478</v>
      </c>
      <c r="DU79" t="s">
        <v>2478</v>
      </c>
      <c r="DV79" t="s">
        <v>2478</v>
      </c>
      <c r="DW79" t="s">
        <v>2478</v>
      </c>
      <c r="DX79" t="s">
        <v>2440</v>
      </c>
      <c r="DY79" t="s">
        <v>2429</v>
      </c>
      <c r="DZ79" t="s">
        <v>2478</v>
      </c>
      <c r="EA79" t="s">
        <v>2478</v>
      </c>
      <c r="EB79" t="s">
        <v>2478</v>
      </c>
      <c r="EC79" t="s">
        <v>2429</v>
      </c>
      <c r="ED79" t="s">
        <v>2478</v>
      </c>
      <c r="EE79" t="s">
        <v>2478</v>
      </c>
      <c r="EF79" t="s">
        <v>2478</v>
      </c>
      <c r="EG79" t="s">
        <v>2429</v>
      </c>
      <c r="EH79" t="s">
        <v>2478</v>
      </c>
      <c r="EI79" t="s">
        <v>2478</v>
      </c>
      <c r="EJ79" t="s">
        <v>2478</v>
      </c>
      <c r="EK79" t="s">
        <v>2429</v>
      </c>
      <c r="EL79" t="s">
        <v>2478</v>
      </c>
      <c r="EM79" t="s">
        <v>2478</v>
      </c>
      <c r="EN79" t="s">
        <v>2478</v>
      </c>
      <c r="EO79" t="s">
        <v>2478</v>
      </c>
      <c r="EP79" t="s">
        <v>2478</v>
      </c>
      <c r="EQ79" t="s">
        <v>2478</v>
      </c>
      <c r="ER79" t="s">
        <v>2478</v>
      </c>
      <c r="ES79" t="s">
        <v>2478</v>
      </c>
      <c r="ET79" t="s">
        <v>2478</v>
      </c>
      <c r="EU79" t="s">
        <v>2478</v>
      </c>
      <c r="EV79" t="s">
        <v>2478</v>
      </c>
      <c r="EW79" t="s">
        <v>2478</v>
      </c>
      <c r="EX79" t="s">
        <v>2478</v>
      </c>
      <c r="EY79" t="s">
        <v>2478</v>
      </c>
      <c r="EZ79" t="s">
        <v>2478</v>
      </c>
      <c r="FA79" t="s">
        <v>2478</v>
      </c>
      <c r="FB79" t="s">
        <v>2478</v>
      </c>
      <c r="FC79" t="s">
        <v>2478</v>
      </c>
      <c r="FD79" t="s">
        <v>2478</v>
      </c>
      <c r="FE79" t="s">
        <v>2478</v>
      </c>
      <c r="FF79" t="s">
        <v>2478</v>
      </c>
      <c r="FG79" t="s">
        <v>2478</v>
      </c>
      <c r="FH79" t="s">
        <v>2478</v>
      </c>
      <c r="FI79" t="s">
        <v>2478</v>
      </c>
      <c r="FJ79" t="s">
        <v>2478</v>
      </c>
      <c r="FK79" t="s">
        <v>2434</v>
      </c>
      <c r="FL79" t="s">
        <v>2434</v>
      </c>
      <c r="FM79" t="s">
        <v>2434</v>
      </c>
      <c r="FN79" t="s">
        <v>2434</v>
      </c>
      <c r="FO79" t="s">
        <v>2434</v>
      </c>
      <c r="FP79" t="s">
        <v>2434</v>
      </c>
      <c r="FQ79" t="s">
        <v>2434</v>
      </c>
      <c r="FR79" t="s">
        <v>2434</v>
      </c>
      <c r="FS79" t="s">
        <v>2434</v>
      </c>
      <c r="FT79" t="s">
        <v>2434</v>
      </c>
      <c r="FU79">
        <v>4</v>
      </c>
      <c r="FV79" t="s">
        <v>2434</v>
      </c>
      <c r="FW79" t="s">
        <v>2434</v>
      </c>
      <c r="FX79" t="s">
        <v>2478</v>
      </c>
      <c r="FY79" t="s">
        <v>2434</v>
      </c>
      <c r="FZ79" t="s">
        <v>2434</v>
      </c>
      <c r="GA79" t="s">
        <v>2434</v>
      </c>
      <c r="GB79" t="s">
        <v>2434</v>
      </c>
      <c r="GC79" t="s">
        <v>2434</v>
      </c>
      <c r="GD79" t="s">
        <v>2434</v>
      </c>
      <c r="GE79" t="s">
        <v>2434</v>
      </c>
      <c r="GF79" t="s">
        <v>2434</v>
      </c>
      <c r="GG79" t="s">
        <v>2434</v>
      </c>
      <c r="GH79" t="s">
        <v>2434</v>
      </c>
      <c r="GI79" t="s">
        <v>2434</v>
      </c>
      <c r="GJ79" t="s">
        <v>2434</v>
      </c>
      <c r="GK79" t="s">
        <v>2434</v>
      </c>
      <c r="GL79" t="s">
        <v>2434</v>
      </c>
      <c r="GM79" t="s">
        <v>2434</v>
      </c>
      <c r="GN79" t="s">
        <v>2434</v>
      </c>
      <c r="GO79" t="s">
        <v>2439</v>
      </c>
      <c r="GP79" t="s">
        <v>2434</v>
      </c>
      <c r="GQ79" t="s">
        <v>2434</v>
      </c>
      <c r="GR79" t="s">
        <v>2434</v>
      </c>
      <c r="GS79" t="s">
        <v>2434</v>
      </c>
      <c r="GT79" t="s">
        <v>2434</v>
      </c>
      <c r="GU79" t="s">
        <v>2434</v>
      </c>
      <c r="GV79" t="s">
        <v>2434</v>
      </c>
      <c r="GW79" t="s">
        <v>2434</v>
      </c>
      <c r="GX79" t="s">
        <v>2434</v>
      </c>
      <c r="GY79" t="s">
        <v>2434</v>
      </c>
      <c r="GZ79" t="s">
        <v>2434</v>
      </c>
    </row>
    <row r="80" spans="1:208">
      <c r="A80" t="s">
        <v>3331</v>
      </c>
      <c r="B80" t="s">
        <v>2420</v>
      </c>
      <c r="C80" t="s">
        <v>3332</v>
      </c>
      <c r="D80" t="s">
        <v>2422</v>
      </c>
      <c r="E80" t="s">
        <v>3333</v>
      </c>
      <c r="F80" t="s">
        <v>3334</v>
      </c>
      <c r="G80" t="s">
        <v>2530</v>
      </c>
      <c r="H80" t="s">
        <v>2426</v>
      </c>
      <c r="I80" t="s">
        <v>2654</v>
      </c>
      <c r="J80" t="s">
        <v>2428</v>
      </c>
      <c r="K80" t="s">
        <v>3335</v>
      </c>
      <c r="L80" t="s">
        <v>2533</v>
      </c>
      <c r="M80" t="s">
        <v>2431</v>
      </c>
      <c r="N80" t="s">
        <v>2432</v>
      </c>
      <c r="O80" t="s">
        <v>2433</v>
      </c>
      <c r="P80" t="s">
        <v>3308</v>
      </c>
      <c r="Q80" t="s">
        <v>3272</v>
      </c>
      <c r="R80" t="s">
        <v>2538</v>
      </c>
      <c r="S80" t="s">
        <v>2432</v>
      </c>
      <c r="T80" t="s">
        <v>2433</v>
      </c>
      <c r="U80" t="s">
        <v>2433</v>
      </c>
      <c r="V80" t="s">
        <v>2497</v>
      </c>
      <c r="W80" t="s">
        <v>2726</v>
      </c>
      <c r="X80" t="s">
        <v>2437</v>
      </c>
      <c r="Y80" t="s">
        <v>2438</v>
      </c>
      <c r="Z80" t="s">
        <v>2438</v>
      </c>
      <c r="AA80" t="s">
        <v>2438</v>
      </c>
      <c r="AB80" t="s">
        <v>2438</v>
      </c>
      <c r="AC80" t="s">
        <v>2437</v>
      </c>
      <c r="AD80" t="s">
        <v>2438</v>
      </c>
      <c r="AE80" t="s">
        <v>2438</v>
      </c>
      <c r="AF80" t="s">
        <v>2438</v>
      </c>
      <c r="AG80" t="s">
        <v>2438</v>
      </c>
      <c r="AH80" t="s">
        <v>2432</v>
      </c>
      <c r="AI80" t="s">
        <v>2433</v>
      </c>
      <c r="AJ80" t="s">
        <v>2433</v>
      </c>
      <c r="AK80" t="s">
        <v>3336</v>
      </c>
      <c r="AL80" t="s">
        <v>2458</v>
      </c>
      <c r="AM80" t="s">
        <v>2432</v>
      </c>
      <c r="AN80" t="s">
        <v>2433</v>
      </c>
      <c r="AO80" t="s">
        <v>2475</v>
      </c>
      <c r="AP80" t="s">
        <v>2480</v>
      </c>
      <c r="AQ80" t="s">
        <v>2437</v>
      </c>
      <c r="AR80" t="s">
        <v>2438</v>
      </c>
      <c r="AS80" t="s">
        <v>2438</v>
      </c>
      <c r="AT80" t="s">
        <v>2438</v>
      </c>
      <c r="AU80" t="s">
        <v>2432</v>
      </c>
      <c r="AV80" t="s">
        <v>2440</v>
      </c>
      <c r="AW80" t="s">
        <v>3337</v>
      </c>
      <c r="AX80" t="s">
        <v>2538</v>
      </c>
      <c r="AY80" t="s">
        <v>2432</v>
      </c>
      <c r="AZ80" t="s">
        <v>3308</v>
      </c>
      <c r="BA80" t="s">
        <v>3272</v>
      </c>
      <c r="BB80" t="s">
        <v>2554</v>
      </c>
      <c r="BC80" t="s">
        <v>2432</v>
      </c>
      <c r="BD80" t="s">
        <v>3126</v>
      </c>
      <c r="BE80" t="s">
        <v>2630</v>
      </c>
      <c r="BF80" t="s">
        <v>2457</v>
      </c>
      <c r="BG80" t="s">
        <v>2432</v>
      </c>
      <c r="BH80" t="s">
        <v>2574</v>
      </c>
      <c r="BI80" t="s">
        <v>2474</v>
      </c>
      <c r="BJ80" t="s">
        <v>2460</v>
      </c>
      <c r="BK80" t="s">
        <v>2437</v>
      </c>
      <c r="BL80" t="s">
        <v>2438</v>
      </c>
      <c r="BM80" t="s">
        <v>2438</v>
      </c>
      <c r="BN80" t="s">
        <v>2438</v>
      </c>
      <c r="BO80" t="s">
        <v>2432</v>
      </c>
      <c r="BP80" t="s">
        <v>2433</v>
      </c>
      <c r="BQ80" t="s">
        <v>2474</v>
      </c>
      <c r="BR80" t="s">
        <v>2443</v>
      </c>
      <c r="BS80" t="s">
        <v>2437</v>
      </c>
      <c r="BT80" t="s">
        <v>2438</v>
      </c>
      <c r="BU80" t="s">
        <v>2438</v>
      </c>
      <c r="BV80" t="s">
        <v>2438</v>
      </c>
      <c r="BW80" t="s">
        <v>2437</v>
      </c>
      <c r="BX80" t="s">
        <v>2438</v>
      </c>
      <c r="BY80" t="s">
        <v>2438</v>
      </c>
      <c r="BZ80" t="s">
        <v>2438</v>
      </c>
      <c r="CA80" t="s">
        <v>2437</v>
      </c>
      <c r="CB80" t="s">
        <v>2438</v>
      </c>
      <c r="CC80" t="s">
        <v>2438</v>
      </c>
      <c r="CD80" t="s">
        <v>2438</v>
      </c>
      <c r="CE80" t="s">
        <v>2444</v>
      </c>
      <c r="CF80" t="s">
        <v>2444</v>
      </c>
      <c r="CG80" t="s">
        <v>3312</v>
      </c>
      <c r="CH80" t="s">
        <v>2444</v>
      </c>
      <c r="CI80" t="s">
        <v>2444</v>
      </c>
      <c r="CJ80" t="s">
        <v>2444</v>
      </c>
      <c r="CK80" t="s">
        <v>3338</v>
      </c>
      <c r="CL80" t="s">
        <v>2444</v>
      </c>
      <c r="CM80" t="s">
        <v>2444</v>
      </c>
      <c r="CN80" t="s">
        <v>2444</v>
      </c>
      <c r="CO80" t="s">
        <v>3339</v>
      </c>
      <c r="CP80" t="s">
        <v>2444</v>
      </c>
      <c r="CQ80" t="s">
        <v>2444</v>
      </c>
      <c r="CR80" t="s">
        <v>2444</v>
      </c>
      <c r="CS80" t="s">
        <v>3340</v>
      </c>
      <c r="CT80" t="s">
        <v>2444</v>
      </c>
      <c r="CU80" t="s">
        <v>2444</v>
      </c>
      <c r="CV80" t="s">
        <v>2444</v>
      </c>
      <c r="CW80" t="s">
        <v>2444</v>
      </c>
      <c r="CX80" t="s">
        <v>2444</v>
      </c>
      <c r="CY80" t="s">
        <v>2444</v>
      </c>
      <c r="CZ80" t="s">
        <v>2444</v>
      </c>
      <c r="DA80" t="s">
        <v>2444</v>
      </c>
      <c r="DB80" t="s">
        <v>2444</v>
      </c>
      <c r="DC80" t="s">
        <v>2444</v>
      </c>
      <c r="DD80" t="s">
        <v>2444</v>
      </c>
      <c r="DE80" t="s">
        <v>2444</v>
      </c>
      <c r="DF80" t="s">
        <v>2444</v>
      </c>
      <c r="DG80" t="s">
        <v>2444</v>
      </c>
      <c r="DH80" t="s">
        <v>2444</v>
      </c>
      <c r="DI80" t="s">
        <v>2444</v>
      </c>
      <c r="DJ80" t="s">
        <v>2444</v>
      </c>
      <c r="DK80" t="s">
        <v>2444</v>
      </c>
      <c r="DL80" t="s">
        <v>2444</v>
      </c>
      <c r="DM80" t="s">
        <v>2444</v>
      </c>
      <c r="DN80" t="s">
        <v>2444</v>
      </c>
      <c r="DO80" t="s">
        <v>2444</v>
      </c>
      <c r="DP80" t="s">
        <v>2444</v>
      </c>
      <c r="DQ80" t="s">
        <v>2444</v>
      </c>
      <c r="DR80" t="s">
        <v>2444</v>
      </c>
      <c r="DS80" t="s">
        <v>2444</v>
      </c>
      <c r="DT80" t="s">
        <v>2444</v>
      </c>
      <c r="DU80" t="s">
        <v>2444</v>
      </c>
      <c r="DV80" t="s">
        <v>2444</v>
      </c>
      <c r="DW80" t="s">
        <v>2444</v>
      </c>
      <c r="DX80" t="s">
        <v>2444</v>
      </c>
      <c r="DY80" t="s">
        <v>3312</v>
      </c>
      <c r="DZ80" t="s">
        <v>2444</v>
      </c>
      <c r="EA80" t="s">
        <v>2444</v>
      </c>
      <c r="EB80" t="s">
        <v>2444</v>
      </c>
      <c r="EC80" t="s">
        <v>3312</v>
      </c>
      <c r="ED80" t="s">
        <v>2444</v>
      </c>
      <c r="EE80" t="s">
        <v>2444</v>
      </c>
      <c r="EF80" t="s">
        <v>2444</v>
      </c>
      <c r="EG80" t="s">
        <v>3341</v>
      </c>
      <c r="EH80" t="s">
        <v>2444</v>
      </c>
      <c r="EI80" t="s">
        <v>2444</v>
      </c>
      <c r="EJ80" t="s">
        <v>2444</v>
      </c>
      <c r="EK80" t="s">
        <v>3342</v>
      </c>
      <c r="EL80" t="s">
        <v>2444</v>
      </c>
      <c r="EM80" t="s">
        <v>2444</v>
      </c>
      <c r="EN80" t="s">
        <v>2444</v>
      </c>
      <c r="EO80" t="s">
        <v>2444</v>
      </c>
      <c r="EP80" t="s">
        <v>2444</v>
      </c>
      <c r="EQ80" t="s">
        <v>2444</v>
      </c>
      <c r="ER80" t="s">
        <v>2444</v>
      </c>
      <c r="ES80" t="s">
        <v>2444</v>
      </c>
      <c r="ET80" t="s">
        <v>2444</v>
      </c>
      <c r="EU80" t="s">
        <v>2444</v>
      </c>
      <c r="EV80" t="s">
        <v>2444</v>
      </c>
      <c r="EW80" t="s">
        <v>2444</v>
      </c>
      <c r="EX80" t="s">
        <v>2444</v>
      </c>
      <c r="EY80" t="s">
        <v>2444</v>
      </c>
      <c r="EZ80" t="s">
        <v>2444</v>
      </c>
      <c r="FA80" t="s">
        <v>2444</v>
      </c>
      <c r="FB80" t="s">
        <v>2444</v>
      </c>
      <c r="FC80" t="s">
        <v>2444</v>
      </c>
      <c r="FD80" t="s">
        <v>2444</v>
      </c>
      <c r="FE80" t="s">
        <v>2444</v>
      </c>
      <c r="FF80" t="s">
        <v>2444</v>
      </c>
      <c r="FG80" t="s">
        <v>2444</v>
      </c>
      <c r="FH80" t="s">
        <v>2444</v>
      </c>
      <c r="FI80" t="s">
        <v>2444</v>
      </c>
      <c r="FJ80" t="s">
        <v>2444</v>
      </c>
      <c r="FK80" t="s">
        <v>2444</v>
      </c>
      <c r="FL80" t="s">
        <v>2444</v>
      </c>
      <c r="FM80" t="s">
        <v>2444</v>
      </c>
      <c r="FN80" t="s">
        <v>2444</v>
      </c>
      <c r="FO80" t="s">
        <v>2444</v>
      </c>
      <c r="FP80" t="s">
        <v>2444</v>
      </c>
      <c r="FQ80" t="s">
        <v>2444</v>
      </c>
      <c r="FR80" t="s">
        <v>2444</v>
      </c>
      <c r="FS80" t="s">
        <v>2444</v>
      </c>
      <c r="FT80" t="s">
        <v>2444</v>
      </c>
      <c r="FU80">
        <v>1</v>
      </c>
      <c r="FV80" t="s">
        <v>2444</v>
      </c>
      <c r="FW80" t="s">
        <v>2444</v>
      </c>
      <c r="FX80" t="s">
        <v>2444</v>
      </c>
      <c r="FY80" t="s">
        <v>2444</v>
      </c>
      <c r="FZ80" t="s">
        <v>2444</v>
      </c>
      <c r="GA80" t="s">
        <v>2444</v>
      </c>
      <c r="GB80" t="s">
        <v>2444</v>
      </c>
      <c r="GC80" t="s">
        <v>2444</v>
      </c>
      <c r="GD80" t="s">
        <v>2444</v>
      </c>
      <c r="GE80" t="s">
        <v>2444</v>
      </c>
      <c r="GF80" t="s">
        <v>2444</v>
      </c>
      <c r="GG80" t="s">
        <v>2444</v>
      </c>
      <c r="GH80" t="s">
        <v>2444</v>
      </c>
      <c r="GI80" t="s">
        <v>2444</v>
      </c>
      <c r="GJ80" t="s">
        <v>2444</v>
      </c>
      <c r="GK80" t="s">
        <v>2444</v>
      </c>
      <c r="GL80" t="s">
        <v>2444</v>
      </c>
      <c r="GM80" t="s">
        <v>2444</v>
      </c>
      <c r="GN80" t="s">
        <v>2444</v>
      </c>
      <c r="GO80" t="s">
        <v>2444</v>
      </c>
      <c r="GP80" t="s">
        <v>2444</v>
      </c>
      <c r="GQ80" t="s">
        <v>2444</v>
      </c>
      <c r="GR80" t="s">
        <v>2444</v>
      </c>
      <c r="GS80" t="s">
        <v>2444</v>
      </c>
      <c r="GT80" t="s">
        <v>2444</v>
      </c>
      <c r="GU80" t="s">
        <v>2444</v>
      </c>
      <c r="GV80" t="s">
        <v>2444</v>
      </c>
      <c r="GW80" t="s">
        <v>2444</v>
      </c>
      <c r="GX80" t="s">
        <v>2444</v>
      </c>
      <c r="GY80" t="s">
        <v>2444</v>
      </c>
      <c r="GZ80" t="s">
        <v>2444</v>
      </c>
    </row>
    <row r="81" spans="1:208">
      <c r="A81" t="s">
        <v>3343</v>
      </c>
      <c r="B81" t="s">
        <v>2420</v>
      </c>
      <c r="C81" t="s">
        <v>3344</v>
      </c>
      <c r="D81" t="s">
        <v>2505</v>
      </c>
      <c r="E81" t="s">
        <v>3162</v>
      </c>
      <c r="F81" t="s">
        <v>3345</v>
      </c>
      <c r="G81" t="s">
        <v>2640</v>
      </c>
      <c r="H81" t="s">
        <v>2426</v>
      </c>
      <c r="I81" t="s">
        <v>2456</v>
      </c>
      <c r="J81" t="s">
        <v>2428</v>
      </c>
      <c r="K81" t="s">
        <v>3219</v>
      </c>
      <c r="L81" t="s">
        <v>2533</v>
      </c>
      <c r="M81" t="s">
        <v>2980</v>
      </c>
      <c r="N81" t="s">
        <v>2432</v>
      </c>
      <c r="O81" t="s">
        <v>2433</v>
      </c>
      <c r="P81" t="s">
        <v>2442</v>
      </c>
      <c r="Q81" t="s">
        <v>2442</v>
      </c>
      <c r="R81" t="s">
        <v>2534</v>
      </c>
      <c r="S81" t="s">
        <v>2437</v>
      </c>
      <c r="T81" t="s">
        <v>2438</v>
      </c>
      <c r="U81" t="s">
        <v>2438</v>
      </c>
      <c r="V81" t="s">
        <v>2438</v>
      </c>
      <c r="W81" t="s">
        <v>2438</v>
      </c>
      <c r="X81" t="s">
        <v>2437</v>
      </c>
      <c r="Y81" t="s">
        <v>2438</v>
      </c>
      <c r="Z81" t="s">
        <v>2438</v>
      </c>
      <c r="AA81" t="s">
        <v>2438</v>
      </c>
      <c r="AB81" t="s">
        <v>2438</v>
      </c>
      <c r="AC81" t="s">
        <v>2437</v>
      </c>
      <c r="AD81" t="s">
        <v>2438</v>
      </c>
      <c r="AE81" t="s">
        <v>2438</v>
      </c>
      <c r="AF81" t="s">
        <v>2438</v>
      </c>
      <c r="AG81" t="s">
        <v>2438</v>
      </c>
      <c r="AH81" t="s">
        <v>2437</v>
      </c>
      <c r="AI81" t="s">
        <v>2438</v>
      </c>
      <c r="AJ81" t="s">
        <v>2438</v>
      </c>
      <c r="AK81" t="s">
        <v>2438</v>
      </c>
      <c r="AL81" t="s">
        <v>2438</v>
      </c>
      <c r="AM81" t="s">
        <v>2432</v>
      </c>
      <c r="AN81" t="s">
        <v>2442</v>
      </c>
      <c r="AO81" t="s">
        <v>2442</v>
      </c>
      <c r="AP81" t="s">
        <v>2830</v>
      </c>
      <c r="AQ81" t="s">
        <v>2437</v>
      </c>
      <c r="AR81" t="s">
        <v>2438</v>
      </c>
      <c r="AS81" t="s">
        <v>2438</v>
      </c>
      <c r="AT81" t="s">
        <v>2438</v>
      </c>
      <c r="AU81" t="s">
        <v>2437</v>
      </c>
      <c r="AV81" t="s">
        <v>2438</v>
      </c>
      <c r="AW81" t="s">
        <v>2438</v>
      </c>
      <c r="AX81" t="s">
        <v>2438</v>
      </c>
      <c r="AY81" t="s">
        <v>2432</v>
      </c>
      <c r="AZ81" t="s">
        <v>2881</v>
      </c>
      <c r="BA81" t="s">
        <v>2881</v>
      </c>
      <c r="BB81" t="s">
        <v>2457</v>
      </c>
      <c r="BC81" t="s">
        <v>2437</v>
      </c>
      <c r="BD81" t="s">
        <v>2438</v>
      </c>
      <c r="BE81" t="s">
        <v>2438</v>
      </c>
      <c r="BF81" t="s">
        <v>2438</v>
      </c>
      <c r="BG81" t="s">
        <v>2437</v>
      </c>
      <c r="BH81" t="s">
        <v>2438</v>
      </c>
      <c r="BI81" t="s">
        <v>2438</v>
      </c>
      <c r="BJ81" t="s">
        <v>2438</v>
      </c>
      <c r="BK81" t="s">
        <v>2437</v>
      </c>
      <c r="BL81" t="s">
        <v>2438</v>
      </c>
      <c r="BM81" t="s">
        <v>2438</v>
      </c>
      <c r="BN81" t="s">
        <v>2438</v>
      </c>
      <c r="BO81" t="s">
        <v>2437</v>
      </c>
      <c r="BP81" t="s">
        <v>2438</v>
      </c>
      <c r="BQ81" t="s">
        <v>2438</v>
      </c>
      <c r="BR81" t="s">
        <v>2438</v>
      </c>
      <c r="BS81" t="s">
        <v>2437</v>
      </c>
      <c r="BT81" t="s">
        <v>2438</v>
      </c>
      <c r="BU81" t="s">
        <v>2438</v>
      </c>
      <c r="BV81" t="s">
        <v>2438</v>
      </c>
      <c r="BW81" t="s">
        <v>2437</v>
      </c>
      <c r="BX81" t="s">
        <v>2438</v>
      </c>
      <c r="BY81" t="s">
        <v>2438</v>
      </c>
      <c r="BZ81" t="s">
        <v>2438</v>
      </c>
      <c r="CA81" t="s">
        <v>2437</v>
      </c>
      <c r="CB81" t="s">
        <v>2438</v>
      </c>
      <c r="CC81" t="s">
        <v>2438</v>
      </c>
      <c r="CD81" t="s">
        <v>2438</v>
      </c>
      <c r="CE81" t="s">
        <v>2485</v>
      </c>
      <c r="CF81" t="s">
        <v>2444</v>
      </c>
      <c r="CG81" t="s">
        <v>2855</v>
      </c>
      <c r="CH81" t="s">
        <v>2478</v>
      </c>
      <c r="CI81" t="s">
        <v>2478</v>
      </c>
      <c r="CJ81" t="s">
        <v>2478</v>
      </c>
      <c r="CK81" t="s">
        <v>2854</v>
      </c>
      <c r="CL81" t="s">
        <v>2440</v>
      </c>
      <c r="CM81" t="s">
        <v>2434</v>
      </c>
      <c r="CN81" t="s">
        <v>2434</v>
      </c>
      <c r="CO81" t="s">
        <v>2488</v>
      </c>
      <c r="CP81" t="s">
        <v>2440</v>
      </c>
      <c r="CQ81" t="s">
        <v>2485</v>
      </c>
      <c r="CR81" t="s">
        <v>2485</v>
      </c>
      <c r="CS81" t="s">
        <v>3346</v>
      </c>
      <c r="CT81" t="s">
        <v>2440</v>
      </c>
      <c r="CU81" t="s">
        <v>2440</v>
      </c>
      <c r="CV81" t="s">
        <v>2440</v>
      </c>
      <c r="CW81" t="s">
        <v>2440</v>
      </c>
      <c r="CX81" t="s">
        <v>2485</v>
      </c>
      <c r="CY81" t="s">
        <v>2485</v>
      </c>
      <c r="CZ81" t="s">
        <v>2485</v>
      </c>
      <c r="DA81" t="s">
        <v>2440</v>
      </c>
      <c r="DB81" t="s">
        <v>2485</v>
      </c>
      <c r="DC81" t="s">
        <v>2440</v>
      </c>
      <c r="DD81" t="s">
        <v>2440</v>
      </c>
      <c r="DE81" t="s">
        <v>2440</v>
      </c>
      <c r="DF81" t="s">
        <v>2478</v>
      </c>
      <c r="DG81" t="s">
        <v>2478</v>
      </c>
      <c r="DH81" t="s">
        <v>2478</v>
      </c>
      <c r="DI81" t="s">
        <v>2440</v>
      </c>
      <c r="DJ81" t="s">
        <v>2478</v>
      </c>
      <c r="DK81" t="s">
        <v>2485</v>
      </c>
      <c r="DL81" t="s">
        <v>2440</v>
      </c>
      <c r="DM81" t="s">
        <v>2440</v>
      </c>
      <c r="DN81" t="s">
        <v>2478</v>
      </c>
      <c r="DO81" t="s">
        <v>2485</v>
      </c>
      <c r="DP81" t="s">
        <v>2485</v>
      </c>
      <c r="DQ81" t="s">
        <v>2440</v>
      </c>
      <c r="DR81" t="s">
        <v>2485</v>
      </c>
      <c r="DS81" t="s">
        <v>2440</v>
      </c>
      <c r="DT81" t="s">
        <v>2440</v>
      </c>
      <c r="DU81" t="s">
        <v>2440</v>
      </c>
      <c r="DV81" t="s">
        <v>2440</v>
      </c>
      <c r="DW81" t="s">
        <v>2440</v>
      </c>
      <c r="DX81" t="s">
        <v>2440</v>
      </c>
      <c r="DY81" t="s">
        <v>2855</v>
      </c>
      <c r="DZ81" t="s">
        <v>2478</v>
      </c>
      <c r="EA81" t="s">
        <v>2444</v>
      </c>
      <c r="EB81" t="s">
        <v>2440</v>
      </c>
      <c r="EC81" t="s">
        <v>2854</v>
      </c>
      <c r="ED81" t="s">
        <v>2440</v>
      </c>
      <c r="EE81" t="s">
        <v>2434</v>
      </c>
      <c r="EF81" t="s">
        <v>2439</v>
      </c>
      <c r="EG81" t="s">
        <v>2488</v>
      </c>
      <c r="EH81" t="s">
        <v>2440</v>
      </c>
      <c r="EI81" t="s">
        <v>2440</v>
      </c>
      <c r="EJ81" t="s">
        <v>2485</v>
      </c>
      <c r="EK81" t="s">
        <v>3149</v>
      </c>
      <c r="EL81" t="s">
        <v>2440</v>
      </c>
      <c r="EM81" t="s">
        <v>2440</v>
      </c>
      <c r="EN81" t="s">
        <v>2440</v>
      </c>
      <c r="EO81" t="s">
        <v>2440</v>
      </c>
      <c r="EP81" t="s">
        <v>2478</v>
      </c>
      <c r="EQ81" t="s">
        <v>2478</v>
      </c>
      <c r="ER81" t="s">
        <v>2478</v>
      </c>
      <c r="ES81" t="s">
        <v>2478</v>
      </c>
      <c r="ET81" t="s">
        <v>2440</v>
      </c>
      <c r="EU81" t="s">
        <v>2478</v>
      </c>
      <c r="EV81" t="s">
        <v>2478</v>
      </c>
      <c r="EW81" t="s">
        <v>2440</v>
      </c>
      <c r="EX81" t="s">
        <v>2478</v>
      </c>
      <c r="EY81" t="s">
        <v>2478</v>
      </c>
      <c r="EZ81" t="s">
        <v>2434</v>
      </c>
      <c r="FA81" t="s">
        <v>2440</v>
      </c>
      <c r="FB81" t="s">
        <v>2444</v>
      </c>
      <c r="FC81" t="s">
        <v>2485</v>
      </c>
      <c r="FD81" t="s">
        <v>2440</v>
      </c>
      <c r="FE81" t="s">
        <v>2440</v>
      </c>
      <c r="FF81" t="s">
        <v>2440</v>
      </c>
      <c r="FG81" t="s">
        <v>2485</v>
      </c>
      <c r="FH81" t="s">
        <v>2485</v>
      </c>
      <c r="FI81" t="s">
        <v>2440</v>
      </c>
      <c r="FJ81" t="s">
        <v>2440</v>
      </c>
      <c r="FK81" t="s">
        <v>2440</v>
      </c>
      <c r="FL81" t="s">
        <v>2485</v>
      </c>
      <c r="FM81" t="s">
        <v>2485</v>
      </c>
      <c r="FN81" t="s">
        <v>2440</v>
      </c>
      <c r="FO81" t="s">
        <v>2485</v>
      </c>
      <c r="FP81" t="s">
        <v>2440</v>
      </c>
      <c r="FQ81" t="s">
        <v>2485</v>
      </c>
      <c r="FR81" t="s">
        <v>2485</v>
      </c>
      <c r="FS81" t="s">
        <v>2444</v>
      </c>
      <c r="FT81" t="s">
        <v>2444</v>
      </c>
      <c r="FU81">
        <v>2</v>
      </c>
      <c r="FV81" t="s">
        <v>2485</v>
      </c>
      <c r="FW81" t="s">
        <v>2444</v>
      </c>
      <c r="FX81" t="s">
        <v>2440</v>
      </c>
      <c r="FY81" t="s">
        <v>2444</v>
      </c>
      <c r="FZ81" t="s">
        <v>2434</v>
      </c>
      <c r="GA81" t="s">
        <v>2440</v>
      </c>
      <c r="GB81" t="s">
        <v>2485</v>
      </c>
      <c r="GC81" t="s">
        <v>2440</v>
      </c>
      <c r="GD81" t="s">
        <v>2440</v>
      </c>
      <c r="GE81" t="s">
        <v>2440</v>
      </c>
      <c r="GF81" t="s">
        <v>2440</v>
      </c>
      <c r="GG81" t="s">
        <v>2485</v>
      </c>
      <c r="GH81" t="s">
        <v>2485</v>
      </c>
      <c r="GI81" t="s">
        <v>2440</v>
      </c>
      <c r="GJ81" t="s">
        <v>2440</v>
      </c>
      <c r="GK81" t="s">
        <v>2485</v>
      </c>
      <c r="GL81" t="s">
        <v>2440</v>
      </c>
      <c r="GM81" t="s">
        <v>2440</v>
      </c>
      <c r="GN81" t="s">
        <v>2440</v>
      </c>
      <c r="GO81" t="s">
        <v>2440</v>
      </c>
      <c r="GP81" t="s">
        <v>2485</v>
      </c>
      <c r="GQ81" t="s">
        <v>2485</v>
      </c>
      <c r="GR81" t="s">
        <v>2485</v>
      </c>
      <c r="GS81" t="s">
        <v>2440</v>
      </c>
      <c r="GT81" t="s">
        <v>2440</v>
      </c>
      <c r="GU81" t="s">
        <v>2440</v>
      </c>
      <c r="GV81" t="s">
        <v>2440</v>
      </c>
      <c r="GW81" t="s">
        <v>2440</v>
      </c>
      <c r="GX81" t="s">
        <v>2485</v>
      </c>
      <c r="GY81" t="s">
        <v>2440</v>
      </c>
      <c r="GZ81" t="s">
        <v>2440</v>
      </c>
    </row>
    <row r="82" spans="1:208">
      <c r="A82" t="s">
        <v>3347</v>
      </c>
      <c r="B82" t="s">
        <v>2420</v>
      </c>
      <c r="C82" t="s">
        <v>3348</v>
      </c>
      <c r="D82" t="s">
        <v>2422</v>
      </c>
      <c r="E82" t="s">
        <v>3349</v>
      </c>
      <c r="F82" t="s">
        <v>3350</v>
      </c>
      <c r="G82" t="s">
        <v>2616</v>
      </c>
      <c r="H82" t="s">
        <v>2426</v>
      </c>
      <c r="I82" t="s">
        <v>2654</v>
      </c>
      <c r="J82" t="s">
        <v>2428</v>
      </c>
      <c r="K82" t="s">
        <v>3351</v>
      </c>
      <c r="L82" t="s">
        <v>2642</v>
      </c>
      <c r="M82" t="s">
        <v>2643</v>
      </c>
      <c r="N82" t="s">
        <v>2432</v>
      </c>
      <c r="O82" t="s">
        <v>2433</v>
      </c>
      <c r="P82" t="s">
        <v>2440</v>
      </c>
      <c r="Q82" t="s">
        <v>2556</v>
      </c>
      <c r="R82" t="s">
        <v>2534</v>
      </c>
      <c r="S82" t="s">
        <v>2432</v>
      </c>
      <c r="T82" t="s">
        <v>2433</v>
      </c>
      <c r="U82" t="s">
        <v>2485</v>
      </c>
      <c r="V82" t="s">
        <v>2556</v>
      </c>
      <c r="W82" t="s">
        <v>2534</v>
      </c>
      <c r="X82" t="s">
        <v>2437</v>
      </c>
      <c r="Y82" t="s">
        <v>2438</v>
      </c>
      <c r="Z82" t="s">
        <v>2438</v>
      </c>
      <c r="AA82" t="s">
        <v>2438</v>
      </c>
      <c r="AB82" t="s">
        <v>2438</v>
      </c>
      <c r="AC82" t="s">
        <v>2437</v>
      </c>
      <c r="AD82" t="s">
        <v>2438</v>
      </c>
      <c r="AE82" t="s">
        <v>2438</v>
      </c>
      <c r="AF82" t="s">
        <v>2438</v>
      </c>
      <c r="AG82" t="s">
        <v>2438</v>
      </c>
      <c r="AH82" t="s">
        <v>2432</v>
      </c>
      <c r="AI82" t="s">
        <v>2433</v>
      </c>
      <c r="AJ82" t="s">
        <v>2439</v>
      </c>
      <c r="AK82" t="s">
        <v>2630</v>
      </c>
      <c r="AL82" t="s">
        <v>2457</v>
      </c>
      <c r="AM82" t="s">
        <v>2432</v>
      </c>
      <c r="AN82" t="s">
        <v>2442</v>
      </c>
      <c r="AO82" t="s">
        <v>2474</v>
      </c>
      <c r="AP82" t="s">
        <v>2457</v>
      </c>
      <c r="AQ82" t="s">
        <v>2437</v>
      </c>
      <c r="AR82" t="s">
        <v>2438</v>
      </c>
      <c r="AS82" t="s">
        <v>2438</v>
      </c>
      <c r="AT82" t="s">
        <v>2438</v>
      </c>
      <c r="AU82" t="s">
        <v>2432</v>
      </c>
      <c r="AV82" t="s">
        <v>2442</v>
      </c>
      <c r="AW82" t="s">
        <v>2474</v>
      </c>
      <c r="AX82" t="s">
        <v>2460</v>
      </c>
      <c r="AY82" t="s">
        <v>2432</v>
      </c>
      <c r="AZ82" t="s">
        <v>2555</v>
      </c>
      <c r="BA82" t="s">
        <v>2630</v>
      </c>
      <c r="BB82" t="s">
        <v>2458</v>
      </c>
      <c r="BC82" t="s">
        <v>2432</v>
      </c>
      <c r="BD82" t="s">
        <v>2555</v>
      </c>
      <c r="BE82" t="s">
        <v>2474</v>
      </c>
      <c r="BF82" t="s">
        <v>2538</v>
      </c>
      <c r="BG82" t="s">
        <v>2432</v>
      </c>
      <c r="BH82" t="s">
        <v>2439</v>
      </c>
      <c r="BI82" t="s">
        <v>2435</v>
      </c>
      <c r="BJ82" t="s">
        <v>2480</v>
      </c>
      <c r="BK82" t="s">
        <v>2437</v>
      </c>
      <c r="BL82" t="s">
        <v>2438</v>
      </c>
      <c r="BM82" t="s">
        <v>2438</v>
      </c>
      <c r="BN82" t="s">
        <v>2438</v>
      </c>
      <c r="BO82" t="s">
        <v>2432</v>
      </c>
      <c r="BP82" t="s">
        <v>2433</v>
      </c>
      <c r="BQ82" t="s">
        <v>2435</v>
      </c>
      <c r="BR82" t="s">
        <v>2443</v>
      </c>
      <c r="BS82" t="s">
        <v>2437</v>
      </c>
      <c r="BT82" t="s">
        <v>2438</v>
      </c>
      <c r="BU82" t="s">
        <v>2438</v>
      </c>
      <c r="BV82" t="s">
        <v>2438</v>
      </c>
      <c r="BW82" t="s">
        <v>2437</v>
      </c>
      <c r="BX82" t="s">
        <v>2438</v>
      </c>
      <c r="BY82" t="s">
        <v>2438</v>
      </c>
      <c r="BZ82" t="s">
        <v>2438</v>
      </c>
      <c r="CA82" t="s">
        <v>2437</v>
      </c>
      <c r="CB82" t="s">
        <v>2438</v>
      </c>
      <c r="CC82" t="s">
        <v>2438</v>
      </c>
      <c r="CD82" t="s">
        <v>2438</v>
      </c>
      <c r="CE82" t="s">
        <v>2444</v>
      </c>
      <c r="CF82" t="s">
        <v>2444</v>
      </c>
      <c r="CG82" t="s">
        <v>3352</v>
      </c>
      <c r="CH82" t="s">
        <v>2444</v>
      </c>
      <c r="CI82" t="s">
        <v>2444</v>
      </c>
      <c r="CJ82" t="s">
        <v>2444</v>
      </c>
      <c r="CK82" t="s">
        <v>3353</v>
      </c>
      <c r="CL82" t="s">
        <v>2444</v>
      </c>
      <c r="CM82" t="s">
        <v>2444</v>
      </c>
      <c r="CN82" t="s">
        <v>2433</v>
      </c>
      <c r="CO82" t="s">
        <v>3354</v>
      </c>
      <c r="CP82" t="s">
        <v>2433</v>
      </c>
      <c r="CQ82" t="s">
        <v>2433</v>
      </c>
      <c r="CR82" t="s">
        <v>2433</v>
      </c>
      <c r="CS82" t="s">
        <v>2429</v>
      </c>
      <c r="CT82" t="s">
        <v>2433</v>
      </c>
      <c r="CU82" t="s">
        <v>2433</v>
      </c>
      <c r="CV82" t="s">
        <v>2433</v>
      </c>
      <c r="CW82" t="s">
        <v>2444</v>
      </c>
      <c r="CX82" t="s">
        <v>2434</v>
      </c>
      <c r="CY82" t="s">
        <v>2444</v>
      </c>
      <c r="CZ82" t="s">
        <v>2433</v>
      </c>
      <c r="DA82" t="s">
        <v>2444</v>
      </c>
      <c r="DB82" t="s">
        <v>2433</v>
      </c>
      <c r="DC82" t="s">
        <v>2444</v>
      </c>
      <c r="DD82" t="s">
        <v>2433</v>
      </c>
      <c r="DE82" t="s">
        <v>2444</v>
      </c>
      <c r="DF82" t="s">
        <v>2444</v>
      </c>
      <c r="DG82" t="s">
        <v>2444</v>
      </c>
      <c r="DH82" t="s">
        <v>2444</v>
      </c>
      <c r="DI82" t="s">
        <v>2444</v>
      </c>
      <c r="DJ82" t="s">
        <v>2444</v>
      </c>
      <c r="DK82" t="s">
        <v>2444</v>
      </c>
      <c r="DL82" t="s">
        <v>2444</v>
      </c>
      <c r="DM82" t="s">
        <v>2444</v>
      </c>
      <c r="DN82" t="s">
        <v>2444</v>
      </c>
      <c r="DO82" t="s">
        <v>2444</v>
      </c>
      <c r="DP82" t="s">
        <v>2444</v>
      </c>
      <c r="DQ82" t="s">
        <v>2444</v>
      </c>
      <c r="DR82" t="s">
        <v>2444</v>
      </c>
      <c r="DS82" t="s">
        <v>2444</v>
      </c>
      <c r="DT82" t="s">
        <v>2444</v>
      </c>
      <c r="DU82" t="s">
        <v>2444</v>
      </c>
      <c r="DV82" t="s">
        <v>2444</v>
      </c>
      <c r="DW82" t="s">
        <v>2444</v>
      </c>
      <c r="DX82" t="s">
        <v>2444</v>
      </c>
      <c r="DY82" t="s">
        <v>3352</v>
      </c>
      <c r="DZ82" t="s">
        <v>2444</v>
      </c>
      <c r="EA82" t="s">
        <v>2444</v>
      </c>
      <c r="EB82" t="s">
        <v>2444</v>
      </c>
      <c r="EC82" t="s">
        <v>3355</v>
      </c>
      <c r="ED82" t="s">
        <v>2444</v>
      </c>
      <c r="EE82" t="s">
        <v>2444</v>
      </c>
      <c r="EF82" t="s">
        <v>2444</v>
      </c>
      <c r="EG82" t="s">
        <v>3354</v>
      </c>
      <c r="EH82" t="s">
        <v>2444</v>
      </c>
      <c r="EI82" t="s">
        <v>2444</v>
      </c>
      <c r="EJ82" t="s">
        <v>2444</v>
      </c>
      <c r="EK82" t="s">
        <v>3356</v>
      </c>
      <c r="EL82" t="s">
        <v>2444</v>
      </c>
      <c r="EM82" t="s">
        <v>2444</v>
      </c>
      <c r="EN82" t="s">
        <v>2444</v>
      </c>
      <c r="EO82" t="s">
        <v>2444</v>
      </c>
      <c r="EP82" t="s">
        <v>2444</v>
      </c>
      <c r="EQ82" t="s">
        <v>2444</v>
      </c>
      <c r="ER82" t="s">
        <v>2444</v>
      </c>
      <c r="ES82" t="s">
        <v>2444</v>
      </c>
      <c r="ET82" t="s">
        <v>2444</v>
      </c>
      <c r="EU82" t="s">
        <v>2444</v>
      </c>
      <c r="EV82" t="s">
        <v>2444</v>
      </c>
      <c r="EW82" t="s">
        <v>2444</v>
      </c>
      <c r="EX82" t="s">
        <v>2444</v>
      </c>
      <c r="EY82" t="s">
        <v>2444</v>
      </c>
      <c r="EZ82" t="s">
        <v>2444</v>
      </c>
      <c r="FA82" t="s">
        <v>2444</v>
      </c>
      <c r="FB82" t="s">
        <v>2444</v>
      </c>
      <c r="FC82" t="s">
        <v>2444</v>
      </c>
      <c r="FD82" t="s">
        <v>2444</v>
      </c>
      <c r="FE82" t="s">
        <v>2444</v>
      </c>
      <c r="FF82" t="s">
        <v>2444</v>
      </c>
      <c r="FG82" t="s">
        <v>2444</v>
      </c>
      <c r="FH82" t="s">
        <v>2444</v>
      </c>
      <c r="FI82" t="s">
        <v>2444</v>
      </c>
      <c r="FJ82" t="s">
        <v>2444</v>
      </c>
      <c r="FK82" t="s">
        <v>2444</v>
      </c>
      <c r="FL82" t="s">
        <v>2444</v>
      </c>
      <c r="FM82" t="s">
        <v>2433</v>
      </c>
      <c r="FN82" t="s">
        <v>2433</v>
      </c>
      <c r="FO82" t="s">
        <v>2433</v>
      </c>
      <c r="FP82" t="s">
        <v>2444</v>
      </c>
      <c r="FQ82" t="s">
        <v>2444</v>
      </c>
      <c r="FR82" t="s">
        <v>2444</v>
      </c>
      <c r="FS82" t="s">
        <v>2444</v>
      </c>
      <c r="FT82" t="s">
        <v>2433</v>
      </c>
      <c r="FU82">
        <v>7</v>
      </c>
      <c r="FV82" t="s">
        <v>2433</v>
      </c>
      <c r="FW82" t="s">
        <v>2433</v>
      </c>
      <c r="FX82" t="s">
        <v>2444</v>
      </c>
      <c r="FY82" t="s">
        <v>2444</v>
      </c>
      <c r="FZ82" t="s">
        <v>2444</v>
      </c>
      <c r="GA82" t="s">
        <v>2433</v>
      </c>
      <c r="GB82" t="s">
        <v>2433</v>
      </c>
      <c r="GC82" t="s">
        <v>2433</v>
      </c>
      <c r="GD82" t="s">
        <v>2444</v>
      </c>
      <c r="GE82" t="s">
        <v>2433</v>
      </c>
      <c r="GF82" t="s">
        <v>2444</v>
      </c>
      <c r="GG82" t="s">
        <v>2433</v>
      </c>
      <c r="GH82" t="s">
        <v>2433</v>
      </c>
      <c r="GI82" t="s">
        <v>2433</v>
      </c>
      <c r="GJ82" t="s">
        <v>2444</v>
      </c>
      <c r="GK82" t="s">
        <v>2444</v>
      </c>
      <c r="GL82" t="s">
        <v>2444</v>
      </c>
      <c r="GM82" t="s">
        <v>2444</v>
      </c>
      <c r="GN82" t="s">
        <v>2444</v>
      </c>
      <c r="GO82" t="s">
        <v>2444</v>
      </c>
      <c r="GP82" t="s">
        <v>2444</v>
      </c>
      <c r="GQ82" t="s">
        <v>2444</v>
      </c>
      <c r="GR82" t="s">
        <v>2444</v>
      </c>
      <c r="GS82" t="s">
        <v>2444</v>
      </c>
      <c r="GT82" t="s">
        <v>2444</v>
      </c>
      <c r="GU82" t="s">
        <v>2444</v>
      </c>
      <c r="GV82" t="s">
        <v>2444</v>
      </c>
      <c r="GW82" t="s">
        <v>2444</v>
      </c>
      <c r="GX82" t="s">
        <v>2444</v>
      </c>
      <c r="GY82" t="s">
        <v>2444</v>
      </c>
      <c r="GZ82" t="s">
        <v>2444</v>
      </c>
    </row>
    <row r="83" spans="1:208">
      <c r="A83" t="s">
        <v>3357</v>
      </c>
      <c r="B83" t="s">
        <v>2420</v>
      </c>
      <c r="C83" t="s">
        <v>3358</v>
      </c>
      <c r="D83" t="s">
        <v>2422</v>
      </c>
      <c r="E83" t="s">
        <v>3359</v>
      </c>
      <c r="F83" t="s">
        <v>3360</v>
      </c>
      <c r="G83" t="s">
        <v>2469</v>
      </c>
      <c r="H83" t="s">
        <v>2426</v>
      </c>
      <c r="I83" t="s">
        <v>2456</v>
      </c>
      <c r="J83" t="s">
        <v>2428</v>
      </c>
      <c r="K83" t="s">
        <v>3361</v>
      </c>
      <c r="L83" t="s">
        <v>2473</v>
      </c>
      <c r="M83" t="s">
        <v>2495</v>
      </c>
      <c r="N83" t="s">
        <v>2432</v>
      </c>
      <c r="O83" t="s">
        <v>2433</v>
      </c>
      <c r="P83" t="s">
        <v>2434</v>
      </c>
      <c r="Q83" t="s">
        <v>2440</v>
      </c>
      <c r="R83" t="s">
        <v>2457</v>
      </c>
      <c r="S83" t="s">
        <v>2432</v>
      </c>
      <c r="T83" t="s">
        <v>2433</v>
      </c>
      <c r="U83" t="s">
        <v>2434</v>
      </c>
      <c r="V83" t="s">
        <v>2434</v>
      </c>
      <c r="W83" t="s">
        <v>2457</v>
      </c>
      <c r="X83" t="s">
        <v>2437</v>
      </c>
      <c r="Y83" t="s">
        <v>2438</v>
      </c>
      <c r="Z83" t="s">
        <v>2438</v>
      </c>
      <c r="AA83" t="s">
        <v>2438</v>
      </c>
      <c r="AB83" t="s">
        <v>2438</v>
      </c>
      <c r="AC83" t="s">
        <v>2437</v>
      </c>
      <c r="AD83" t="s">
        <v>2438</v>
      </c>
      <c r="AE83" t="s">
        <v>2438</v>
      </c>
      <c r="AF83" t="s">
        <v>2438</v>
      </c>
      <c r="AG83" t="s">
        <v>2438</v>
      </c>
      <c r="AH83" t="s">
        <v>2432</v>
      </c>
      <c r="AI83" t="s">
        <v>2433</v>
      </c>
      <c r="AJ83" t="s">
        <v>2439</v>
      </c>
      <c r="AK83" t="s">
        <v>2439</v>
      </c>
      <c r="AL83" t="s">
        <v>2457</v>
      </c>
      <c r="AM83" t="s">
        <v>2432</v>
      </c>
      <c r="AN83" t="s">
        <v>2434</v>
      </c>
      <c r="AO83" t="s">
        <v>2497</v>
      </c>
      <c r="AP83" t="s">
        <v>2460</v>
      </c>
      <c r="AQ83" t="s">
        <v>2437</v>
      </c>
      <c r="AR83" t="s">
        <v>2438</v>
      </c>
      <c r="AS83" t="s">
        <v>2438</v>
      </c>
      <c r="AT83" t="s">
        <v>2438</v>
      </c>
      <c r="AU83" t="s">
        <v>2432</v>
      </c>
      <c r="AV83" t="s">
        <v>2434</v>
      </c>
      <c r="AW83" t="s">
        <v>2497</v>
      </c>
      <c r="AX83" t="s">
        <v>2480</v>
      </c>
      <c r="AY83" t="s">
        <v>2432</v>
      </c>
      <c r="AZ83" t="s">
        <v>2440</v>
      </c>
      <c r="BA83" t="s">
        <v>2497</v>
      </c>
      <c r="BB83" t="s">
        <v>2457</v>
      </c>
      <c r="BC83" t="s">
        <v>2432</v>
      </c>
      <c r="BD83" t="s">
        <v>2434</v>
      </c>
      <c r="BE83" t="s">
        <v>2497</v>
      </c>
      <c r="BF83" t="s">
        <v>2460</v>
      </c>
      <c r="BG83" t="s">
        <v>2432</v>
      </c>
      <c r="BH83" t="s">
        <v>2439</v>
      </c>
      <c r="BI83" t="s">
        <v>2485</v>
      </c>
      <c r="BJ83" t="s">
        <v>2480</v>
      </c>
      <c r="BK83" t="s">
        <v>2437</v>
      </c>
      <c r="BL83" t="s">
        <v>2438</v>
      </c>
      <c r="BM83" t="s">
        <v>2438</v>
      </c>
      <c r="BN83" t="s">
        <v>2438</v>
      </c>
      <c r="BO83" t="s">
        <v>2432</v>
      </c>
      <c r="BP83" t="s">
        <v>2433</v>
      </c>
      <c r="BQ83" t="s">
        <v>2442</v>
      </c>
      <c r="BR83" t="s">
        <v>2443</v>
      </c>
      <c r="BS83" t="s">
        <v>2437</v>
      </c>
      <c r="BT83" t="s">
        <v>2438</v>
      </c>
      <c r="BU83" t="s">
        <v>2438</v>
      </c>
      <c r="BV83" t="s">
        <v>2438</v>
      </c>
      <c r="BW83" t="s">
        <v>2437</v>
      </c>
      <c r="BX83" t="s">
        <v>2438</v>
      </c>
      <c r="BY83" t="s">
        <v>2438</v>
      </c>
      <c r="BZ83" t="s">
        <v>2438</v>
      </c>
      <c r="CA83" t="s">
        <v>2437</v>
      </c>
      <c r="CB83" t="s">
        <v>2438</v>
      </c>
      <c r="CC83" t="s">
        <v>2438</v>
      </c>
      <c r="CD83" t="s">
        <v>2438</v>
      </c>
      <c r="CE83" t="s">
        <v>2433</v>
      </c>
      <c r="CF83" t="s">
        <v>2433</v>
      </c>
      <c r="CG83" t="s">
        <v>3362</v>
      </c>
      <c r="CH83" t="s">
        <v>2440</v>
      </c>
      <c r="CI83" t="s">
        <v>2440</v>
      </c>
      <c r="CJ83" t="s">
        <v>2440</v>
      </c>
      <c r="CK83" t="s">
        <v>3363</v>
      </c>
      <c r="CL83" t="s">
        <v>2444</v>
      </c>
      <c r="CM83" t="s">
        <v>2444</v>
      </c>
      <c r="CN83" t="s">
        <v>2444</v>
      </c>
      <c r="CO83" t="s">
        <v>2525</v>
      </c>
      <c r="CP83" t="s">
        <v>2434</v>
      </c>
      <c r="CQ83" t="s">
        <v>2434</v>
      </c>
      <c r="CR83" t="s">
        <v>2434</v>
      </c>
      <c r="CS83" t="s">
        <v>2577</v>
      </c>
      <c r="CT83" t="s">
        <v>2433</v>
      </c>
      <c r="CU83" t="s">
        <v>2433</v>
      </c>
      <c r="CV83" t="s">
        <v>2433</v>
      </c>
      <c r="CW83" t="s">
        <v>2433</v>
      </c>
      <c r="CX83" t="s">
        <v>2433</v>
      </c>
      <c r="CY83" t="s">
        <v>2433</v>
      </c>
      <c r="CZ83" t="s">
        <v>2433</v>
      </c>
      <c r="DA83" t="s">
        <v>2440</v>
      </c>
      <c r="DB83" t="s">
        <v>2440</v>
      </c>
      <c r="DC83" t="s">
        <v>2440</v>
      </c>
      <c r="DD83" t="s">
        <v>2440</v>
      </c>
      <c r="DE83" t="s">
        <v>2440</v>
      </c>
      <c r="DF83" t="s">
        <v>2440</v>
      </c>
      <c r="DG83" t="s">
        <v>2440</v>
      </c>
      <c r="DH83" t="s">
        <v>2440</v>
      </c>
      <c r="DI83" t="s">
        <v>2440</v>
      </c>
      <c r="DJ83" t="s">
        <v>2440</v>
      </c>
      <c r="DK83" t="s">
        <v>2440</v>
      </c>
      <c r="DL83" t="s">
        <v>2440</v>
      </c>
      <c r="DM83" t="s">
        <v>2440</v>
      </c>
      <c r="DN83" t="s">
        <v>2440</v>
      </c>
      <c r="DO83" t="s">
        <v>2434</v>
      </c>
      <c r="DP83" t="s">
        <v>2434</v>
      </c>
      <c r="DQ83" t="s">
        <v>2434</v>
      </c>
      <c r="DR83" t="s">
        <v>2434</v>
      </c>
      <c r="DS83" t="s">
        <v>2434</v>
      </c>
      <c r="DT83" t="s">
        <v>2434</v>
      </c>
      <c r="DU83" t="s">
        <v>2434</v>
      </c>
      <c r="DV83" t="s">
        <v>2433</v>
      </c>
      <c r="DW83" t="s">
        <v>2433</v>
      </c>
      <c r="DX83" t="s">
        <v>2433</v>
      </c>
      <c r="DY83" t="s">
        <v>3364</v>
      </c>
      <c r="DZ83" t="s">
        <v>2440</v>
      </c>
      <c r="EA83" t="s">
        <v>2440</v>
      </c>
      <c r="EB83" t="s">
        <v>2440</v>
      </c>
      <c r="EC83" t="s">
        <v>3365</v>
      </c>
      <c r="ED83" t="s">
        <v>2440</v>
      </c>
      <c r="EE83" t="s">
        <v>2440</v>
      </c>
      <c r="EF83" t="s">
        <v>2440</v>
      </c>
      <c r="EG83" t="s">
        <v>2429</v>
      </c>
      <c r="EH83" t="s">
        <v>2433</v>
      </c>
      <c r="EI83" t="s">
        <v>2433</v>
      </c>
      <c r="EJ83" t="s">
        <v>2433</v>
      </c>
      <c r="EK83" t="s">
        <v>2429</v>
      </c>
      <c r="EL83" t="s">
        <v>2434</v>
      </c>
      <c r="EM83" t="s">
        <v>2434</v>
      </c>
      <c r="EN83" t="s">
        <v>2440</v>
      </c>
      <c r="EO83" t="s">
        <v>2440</v>
      </c>
      <c r="EP83" t="s">
        <v>2440</v>
      </c>
      <c r="EQ83" t="s">
        <v>2440</v>
      </c>
      <c r="ER83" t="s">
        <v>2440</v>
      </c>
      <c r="ES83" t="s">
        <v>2440</v>
      </c>
      <c r="ET83" t="s">
        <v>2440</v>
      </c>
      <c r="EU83" t="s">
        <v>2440</v>
      </c>
      <c r="EV83" t="s">
        <v>2440</v>
      </c>
      <c r="EW83" t="s">
        <v>2440</v>
      </c>
      <c r="EX83" t="s">
        <v>2440</v>
      </c>
      <c r="EY83" t="s">
        <v>2440</v>
      </c>
      <c r="EZ83" t="s">
        <v>2440</v>
      </c>
      <c r="FA83" t="s">
        <v>2440</v>
      </c>
      <c r="FB83" t="s">
        <v>2440</v>
      </c>
      <c r="FC83" t="s">
        <v>2440</v>
      </c>
      <c r="FD83" t="s">
        <v>2440</v>
      </c>
      <c r="FE83" t="s">
        <v>2440</v>
      </c>
      <c r="FF83" t="s">
        <v>2440</v>
      </c>
      <c r="FG83" t="s">
        <v>2440</v>
      </c>
      <c r="FH83" t="s">
        <v>2440</v>
      </c>
      <c r="FI83" t="s">
        <v>2440</v>
      </c>
      <c r="FJ83" t="s">
        <v>2440</v>
      </c>
      <c r="FK83" t="s">
        <v>2444</v>
      </c>
      <c r="FL83" t="s">
        <v>2444</v>
      </c>
      <c r="FM83" t="s">
        <v>2433</v>
      </c>
      <c r="FN83" t="s">
        <v>2478</v>
      </c>
      <c r="FO83" t="s">
        <v>2444</v>
      </c>
      <c r="FP83" t="s">
        <v>2444</v>
      </c>
      <c r="FQ83" t="s">
        <v>2444</v>
      </c>
      <c r="FR83" t="s">
        <v>2444</v>
      </c>
      <c r="FS83" t="s">
        <v>2444</v>
      </c>
      <c r="FT83" t="s">
        <v>2478</v>
      </c>
      <c r="FU83">
        <v>4</v>
      </c>
      <c r="FV83" t="s">
        <v>2478</v>
      </c>
      <c r="FW83" t="s">
        <v>2478</v>
      </c>
      <c r="FX83" t="s">
        <v>2440</v>
      </c>
      <c r="FY83" t="s">
        <v>2440</v>
      </c>
      <c r="FZ83" t="s">
        <v>2440</v>
      </c>
      <c r="GA83" t="s">
        <v>2440</v>
      </c>
      <c r="GB83" t="s">
        <v>2440</v>
      </c>
      <c r="GC83" t="s">
        <v>2440</v>
      </c>
      <c r="GD83" t="s">
        <v>2440</v>
      </c>
      <c r="GE83" t="s">
        <v>2440</v>
      </c>
      <c r="GF83" t="s">
        <v>2440</v>
      </c>
      <c r="GG83" t="s">
        <v>2440</v>
      </c>
      <c r="GH83" t="s">
        <v>2440</v>
      </c>
      <c r="GI83" t="s">
        <v>2440</v>
      </c>
      <c r="GJ83" t="s">
        <v>2440</v>
      </c>
      <c r="GK83" t="s">
        <v>2485</v>
      </c>
      <c r="GL83" t="s">
        <v>2485</v>
      </c>
      <c r="GM83" t="s">
        <v>2485</v>
      </c>
      <c r="GN83" t="s">
        <v>2485</v>
      </c>
      <c r="GO83" t="s">
        <v>2485</v>
      </c>
      <c r="GP83" t="s">
        <v>2485</v>
      </c>
      <c r="GQ83" t="s">
        <v>2485</v>
      </c>
      <c r="GR83" t="s">
        <v>2485</v>
      </c>
      <c r="GS83" t="s">
        <v>2485</v>
      </c>
      <c r="GT83" t="s">
        <v>2485</v>
      </c>
      <c r="GU83" t="s">
        <v>2485</v>
      </c>
      <c r="GV83" t="s">
        <v>2485</v>
      </c>
      <c r="GW83" t="s">
        <v>2485</v>
      </c>
      <c r="GX83" t="s">
        <v>2485</v>
      </c>
      <c r="GY83" t="s">
        <v>2485</v>
      </c>
      <c r="GZ83" t="s">
        <v>2485</v>
      </c>
    </row>
    <row r="84" spans="1:208">
      <c r="A84" t="s">
        <v>3366</v>
      </c>
      <c r="B84" t="s">
        <v>2420</v>
      </c>
      <c r="C84" t="s">
        <v>3367</v>
      </c>
      <c r="D84" t="s">
        <v>2422</v>
      </c>
      <c r="E84" t="s">
        <v>2567</v>
      </c>
      <c r="F84" t="s">
        <v>3368</v>
      </c>
      <c r="G84" t="s">
        <v>3142</v>
      </c>
      <c r="H84" t="s">
        <v>2426</v>
      </c>
      <c r="I84" t="s">
        <v>2456</v>
      </c>
      <c r="J84" t="s">
        <v>2428</v>
      </c>
      <c r="K84" t="s">
        <v>3369</v>
      </c>
      <c r="L84" t="s">
        <v>2430</v>
      </c>
      <c r="M84" t="s">
        <v>2555</v>
      </c>
      <c r="N84" t="s">
        <v>2432</v>
      </c>
      <c r="O84" t="s">
        <v>2433</v>
      </c>
      <c r="P84" t="s">
        <v>2440</v>
      </c>
      <c r="Q84" t="s">
        <v>2537</v>
      </c>
      <c r="R84" t="s">
        <v>2476</v>
      </c>
      <c r="S84" t="s">
        <v>2432</v>
      </c>
      <c r="T84" t="s">
        <v>2430</v>
      </c>
      <c r="U84" t="s">
        <v>2430</v>
      </c>
      <c r="V84" t="s">
        <v>2430</v>
      </c>
      <c r="W84" t="s">
        <v>2476</v>
      </c>
      <c r="X84" t="s">
        <v>2437</v>
      </c>
      <c r="Y84" t="s">
        <v>2438</v>
      </c>
      <c r="Z84" t="s">
        <v>2438</v>
      </c>
      <c r="AA84" t="s">
        <v>2438</v>
      </c>
      <c r="AB84" t="s">
        <v>2438</v>
      </c>
      <c r="AC84" t="s">
        <v>2437</v>
      </c>
      <c r="AD84" t="s">
        <v>2438</v>
      </c>
      <c r="AE84" t="s">
        <v>2438</v>
      </c>
      <c r="AF84" t="s">
        <v>2438</v>
      </c>
      <c r="AG84" t="s">
        <v>2438</v>
      </c>
      <c r="AH84" t="s">
        <v>2432</v>
      </c>
      <c r="AI84" t="s">
        <v>2433</v>
      </c>
      <c r="AJ84" t="s">
        <v>2434</v>
      </c>
      <c r="AK84" t="s">
        <v>2435</v>
      </c>
      <c r="AL84" t="s">
        <v>2459</v>
      </c>
      <c r="AM84" t="s">
        <v>2437</v>
      </c>
      <c r="AN84" t="s">
        <v>2438</v>
      </c>
      <c r="AO84" t="s">
        <v>2438</v>
      </c>
      <c r="AP84" t="s">
        <v>2438</v>
      </c>
      <c r="AQ84" t="s">
        <v>2437</v>
      </c>
      <c r="AR84" t="s">
        <v>2438</v>
      </c>
      <c r="AS84" t="s">
        <v>2438</v>
      </c>
      <c r="AT84" t="s">
        <v>2438</v>
      </c>
      <c r="AU84" t="s">
        <v>2432</v>
      </c>
      <c r="AV84" t="s">
        <v>2442</v>
      </c>
      <c r="AW84" t="s">
        <v>2431</v>
      </c>
      <c r="AX84" t="s">
        <v>2459</v>
      </c>
      <c r="AY84" t="s">
        <v>2432</v>
      </c>
      <c r="AZ84" t="s">
        <v>2442</v>
      </c>
      <c r="BA84" t="s">
        <v>2431</v>
      </c>
      <c r="BB84" t="s">
        <v>2480</v>
      </c>
      <c r="BC84" t="s">
        <v>2432</v>
      </c>
      <c r="BD84" t="s">
        <v>2440</v>
      </c>
      <c r="BE84" t="s">
        <v>2441</v>
      </c>
      <c r="BF84" t="s">
        <v>2480</v>
      </c>
      <c r="BG84" t="s">
        <v>2437</v>
      </c>
      <c r="BH84" t="s">
        <v>2438</v>
      </c>
      <c r="BI84" t="s">
        <v>2438</v>
      </c>
      <c r="BJ84" t="s">
        <v>2438</v>
      </c>
      <c r="BK84" t="s">
        <v>2437</v>
      </c>
      <c r="BL84" t="s">
        <v>2438</v>
      </c>
      <c r="BM84" t="s">
        <v>2438</v>
      </c>
      <c r="BN84" t="s">
        <v>2438</v>
      </c>
      <c r="BO84" t="s">
        <v>2432</v>
      </c>
      <c r="BP84" t="s">
        <v>2434</v>
      </c>
      <c r="BQ84" t="s">
        <v>2442</v>
      </c>
      <c r="BR84" t="s">
        <v>2443</v>
      </c>
      <c r="BS84" t="s">
        <v>2437</v>
      </c>
      <c r="BT84" t="s">
        <v>2438</v>
      </c>
      <c r="BU84" t="s">
        <v>2438</v>
      </c>
      <c r="BV84" t="s">
        <v>2438</v>
      </c>
      <c r="BW84" t="s">
        <v>2437</v>
      </c>
      <c r="BX84" t="s">
        <v>2438</v>
      </c>
      <c r="BY84" t="s">
        <v>2438</v>
      </c>
      <c r="BZ84" t="s">
        <v>2438</v>
      </c>
      <c r="CA84" t="s">
        <v>2437</v>
      </c>
      <c r="CB84" t="s">
        <v>2438</v>
      </c>
      <c r="CC84" t="s">
        <v>2438</v>
      </c>
      <c r="CD84" t="s">
        <v>2438</v>
      </c>
      <c r="CE84" t="s">
        <v>2478</v>
      </c>
      <c r="CF84" t="s">
        <v>2478</v>
      </c>
      <c r="CG84" t="s">
        <v>3370</v>
      </c>
      <c r="CH84" t="s">
        <v>2478</v>
      </c>
      <c r="CI84" t="s">
        <v>2478</v>
      </c>
      <c r="CJ84" t="s">
        <v>2478</v>
      </c>
      <c r="CK84" t="s">
        <v>2822</v>
      </c>
      <c r="CL84" t="s">
        <v>2478</v>
      </c>
      <c r="CM84" t="s">
        <v>2478</v>
      </c>
      <c r="CN84" t="s">
        <v>2478</v>
      </c>
      <c r="CO84" t="s">
        <v>3371</v>
      </c>
      <c r="CP84" t="s">
        <v>2478</v>
      </c>
      <c r="CQ84" t="s">
        <v>2478</v>
      </c>
      <c r="CR84" t="s">
        <v>2478</v>
      </c>
      <c r="CS84" t="s">
        <v>3372</v>
      </c>
      <c r="CT84" t="s">
        <v>2478</v>
      </c>
      <c r="CU84" t="s">
        <v>2440</v>
      </c>
      <c r="CV84" t="s">
        <v>2478</v>
      </c>
      <c r="CW84" t="s">
        <v>2478</v>
      </c>
      <c r="CX84" t="s">
        <v>2478</v>
      </c>
      <c r="CY84" t="s">
        <v>2478</v>
      </c>
      <c r="CZ84" t="s">
        <v>2478</v>
      </c>
      <c r="DA84" t="s">
        <v>2440</v>
      </c>
      <c r="DB84" t="s">
        <v>2440</v>
      </c>
      <c r="DC84" t="s">
        <v>2440</v>
      </c>
      <c r="DD84" t="s">
        <v>2440</v>
      </c>
      <c r="DE84" t="s">
        <v>2440</v>
      </c>
      <c r="DF84" t="s">
        <v>2440</v>
      </c>
      <c r="DG84" t="s">
        <v>2440</v>
      </c>
      <c r="DH84" t="s">
        <v>2440</v>
      </c>
      <c r="DI84" t="s">
        <v>2440</v>
      </c>
      <c r="DJ84" t="s">
        <v>2440</v>
      </c>
      <c r="DK84" t="s">
        <v>2440</v>
      </c>
      <c r="DL84" t="s">
        <v>2440</v>
      </c>
      <c r="DM84" t="s">
        <v>2440</v>
      </c>
      <c r="DN84" t="s">
        <v>2440</v>
      </c>
      <c r="DO84" t="s">
        <v>2440</v>
      </c>
      <c r="DP84" t="s">
        <v>2440</v>
      </c>
      <c r="DQ84" t="s">
        <v>2440</v>
      </c>
      <c r="DR84" t="s">
        <v>2440</v>
      </c>
      <c r="DS84" t="s">
        <v>2440</v>
      </c>
      <c r="DT84" t="s">
        <v>2440</v>
      </c>
      <c r="DU84" t="s">
        <v>2440</v>
      </c>
      <c r="DV84" t="s">
        <v>2440</v>
      </c>
      <c r="DW84" t="s">
        <v>2440</v>
      </c>
      <c r="DX84" t="s">
        <v>2440</v>
      </c>
      <c r="DY84" t="s">
        <v>3373</v>
      </c>
      <c r="DZ84" t="s">
        <v>2478</v>
      </c>
      <c r="EA84" t="s">
        <v>2478</v>
      </c>
      <c r="EB84" t="s">
        <v>2478</v>
      </c>
      <c r="EC84" t="s">
        <v>2939</v>
      </c>
      <c r="ED84" t="s">
        <v>2440</v>
      </c>
      <c r="EE84" t="s">
        <v>2440</v>
      </c>
      <c r="EF84" t="s">
        <v>2478</v>
      </c>
      <c r="EG84" t="s">
        <v>3374</v>
      </c>
      <c r="EH84" t="s">
        <v>2478</v>
      </c>
      <c r="EI84" t="s">
        <v>2478</v>
      </c>
      <c r="EJ84" t="s">
        <v>2478</v>
      </c>
      <c r="EK84" t="s">
        <v>3375</v>
      </c>
      <c r="EL84" t="s">
        <v>2478</v>
      </c>
      <c r="EM84" t="s">
        <v>2478</v>
      </c>
      <c r="EN84" t="s">
        <v>2478</v>
      </c>
      <c r="EO84" t="s">
        <v>2478</v>
      </c>
      <c r="EP84" t="s">
        <v>2478</v>
      </c>
      <c r="EQ84" t="s">
        <v>2478</v>
      </c>
      <c r="ER84" t="s">
        <v>2478</v>
      </c>
      <c r="ES84" t="s">
        <v>2478</v>
      </c>
      <c r="ET84" t="s">
        <v>2478</v>
      </c>
      <c r="EU84" t="s">
        <v>2478</v>
      </c>
      <c r="EV84" t="s">
        <v>2478</v>
      </c>
      <c r="EW84" t="s">
        <v>2478</v>
      </c>
      <c r="EX84" t="s">
        <v>2478</v>
      </c>
      <c r="EY84" t="s">
        <v>2478</v>
      </c>
      <c r="EZ84" t="s">
        <v>2478</v>
      </c>
      <c r="FA84" t="s">
        <v>2478</v>
      </c>
      <c r="FB84" t="s">
        <v>2478</v>
      </c>
      <c r="FC84" t="s">
        <v>2478</v>
      </c>
      <c r="FD84" t="s">
        <v>2478</v>
      </c>
      <c r="FE84" t="s">
        <v>2478</v>
      </c>
      <c r="FF84" t="s">
        <v>2478</v>
      </c>
      <c r="FG84" t="s">
        <v>2478</v>
      </c>
      <c r="FH84" t="s">
        <v>2478</v>
      </c>
      <c r="FI84" t="s">
        <v>2478</v>
      </c>
      <c r="FJ84" t="s">
        <v>2478</v>
      </c>
      <c r="FK84" t="s">
        <v>2478</v>
      </c>
      <c r="FL84" t="s">
        <v>2478</v>
      </c>
      <c r="FM84" t="s">
        <v>2478</v>
      </c>
      <c r="FN84" t="s">
        <v>2478</v>
      </c>
      <c r="FO84" t="s">
        <v>2478</v>
      </c>
      <c r="FP84" t="s">
        <v>2478</v>
      </c>
      <c r="FQ84" t="s">
        <v>2478</v>
      </c>
      <c r="FR84" t="s">
        <v>2478</v>
      </c>
      <c r="FS84" t="s">
        <v>2478</v>
      </c>
      <c r="FT84" t="s">
        <v>2478</v>
      </c>
      <c r="FU84">
        <v>4</v>
      </c>
      <c r="FV84" t="s">
        <v>2478</v>
      </c>
      <c r="FW84" t="s">
        <v>2478</v>
      </c>
      <c r="FX84" t="s">
        <v>2478</v>
      </c>
      <c r="FY84" t="s">
        <v>2478</v>
      </c>
      <c r="FZ84" t="s">
        <v>2478</v>
      </c>
      <c r="GA84" t="s">
        <v>2478</v>
      </c>
      <c r="GB84" t="s">
        <v>2478</v>
      </c>
      <c r="GC84" t="s">
        <v>2478</v>
      </c>
      <c r="GD84" t="s">
        <v>2478</v>
      </c>
      <c r="GE84" t="s">
        <v>2478</v>
      </c>
      <c r="GF84" t="s">
        <v>2478</v>
      </c>
      <c r="GG84" t="s">
        <v>2478</v>
      </c>
      <c r="GH84" t="s">
        <v>2478</v>
      </c>
      <c r="GI84" t="s">
        <v>2478</v>
      </c>
      <c r="GJ84" t="s">
        <v>2478</v>
      </c>
      <c r="GK84" t="s">
        <v>2478</v>
      </c>
      <c r="GL84" t="s">
        <v>2478</v>
      </c>
      <c r="GM84" t="s">
        <v>2478</v>
      </c>
      <c r="GN84" t="s">
        <v>2478</v>
      </c>
      <c r="GO84" t="s">
        <v>2485</v>
      </c>
      <c r="GP84" t="s">
        <v>2485</v>
      </c>
      <c r="GQ84" t="s">
        <v>2485</v>
      </c>
      <c r="GR84" t="s">
        <v>2485</v>
      </c>
      <c r="GS84" t="s">
        <v>2485</v>
      </c>
      <c r="GT84" t="s">
        <v>2485</v>
      </c>
      <c r="GU84" t="s">
        <v>2485</v>
      </c>
      <c r="GV84" t="s">
        <v>2485</v>
      </c>
      <c r="GW84" t="s">
        <v>2485</v>
      </c>
      <c r="GX84" t="s">
        <v>2485</v>
      </c>
      <c r="GY84" t="s">
        <v>2485</v>
      </c>
      <c r="GZ84" t="s">
        <v>2485</v>
      </c>
    </row>
    <row r="85" spans="1:208">
      <c r="A85" t="s">
        <v>3376</v>
      </c>
      <c r="B85" t="s">
        <v>2420</v>
      </c>
      <c r="C85" t="s">
        <v>3377</v>
      </c>
      <c r="D85" t="s">
        <v>2505</v>
      </c>
      <c r="E85" t="s">
        <v>3378</v>
      </c>
      <c r="F85" t="s">
        <v>3379</v>
      </c>
      <c r="G85" t="s">
        <v>2616</v>
      </c>
      <c r="H85" t="s">
        <v>2509</v>
      </c>
      <c r="I85" t="s">
        <v>2456</v>
      </c>
      <c r="J85" t="s">
        <v>2428</v>
      </c>
      <c r="K85" t="s">
        <v>2510</v>
      </c>
      <c r="L85" t="s">
        <v>2656</v>
      </c>
      <c r="M85" t="s">
        <v>2643</v>
      </c>
      <c r="N85" t="s">
        <v>2432</v>
      </c>
      <c r="O85" t="s">
        <v>2433</v>
      </c>
      <c r="P85" t="s">
        <v>3146</v>
      </c>
      <c r="Q85" t="s">
        <v>2658</v>
      </c>
      <c r="R85" t="s">
        <v>2459</v>
      </c>
      <c r="S85" t="s">
        <v>2432</v>
      </c>
      <c r="T85" t="s">
        <v>2433</v>
      </c>
      <c r="U85" t="s">
        <v>2440</v>
      </c>
      <c r="V85" t="s">
        <v>2658</v>
      </c>
      <c r="W85" t="s">
        <v>2459</v>
      </c>
      <c r="X85" t="s">
        <v>2437</v>
      </c>
      <c r="Y85" t="s">
        <v>2438</v>
      </c>
      <c r="Z85" t="s">
        <v>2438</v>
      </c>
      <c r="AA85" t="s">
        <v>2438</v>
      </c>
      <c r="AB85" t="s">
        <v>2438</v>
      </c>
      <c r="AC85" t="s">
        <v>2437</v>
      </c>
      <c r="AD85" t="s">
        <v>2438</v>
      </c>
      <c r="AE85" t="s">
        <v>2438</v>
      </c>
      <c r="AF85" t="s">
        <v>2438</v>
      </c>
      <c r="AG85" t="s">
        <v>2438</v>
      </c>
      <c r="AH85" t="s">
        <v>2437</v>
      </c>
      <c r="AI85" t="s">
        <v>2438</v>
      </c>
      <c r="AJ85" t="s">
        <v>2438</v>
      </c>
      <c r="AK85" t="s">
        <v>2438</v>
      </c>
      <c r="AL85" t="s">
        <v>2438</v>
      </c>
      <c r="AM85" t="s">
        <v>2432</v>
      </c>
      <c r="AN85" t="s">
        <v>2675</v>
      </c>
      <c r="AO85" t="s">
        <v>2535</v>
      </c>
      <c r="AP85" t="s">
        <v>2459</v>
      </c>
      <c r="AQ85" t="s">
        <v>2437</v>
      </c>
      <c r="AR85" t="s">
        <v>2438</v>
      </c>
      <c r="AS85" t="s">
        <v>2438</v>
      </c>
      <c r="AT85" t="s">
        <v>2438</v>
      </c>
      <c r="AU85" t="s">
        <v>2432</v>
      </c>
      <c r="AV85" t="s">
        <v>2434</v>
      </c>
      <c r="AW85" t="s">
        <v>2440</v>
      </c>
      <c r="AX85" t="s">
        <v>2459</v>
      </c>
      <c r="AY85" t="s">
        <v>2432</v>
      </c>
      <c r="AZ85" t="s">
        <v>2442</v>
      </c>
      <c r="BA85" t="s">
        <v>2434</v>
      </c>
      <c r="BB85" t="s">
        <v>2554</v>
      </c>
      <c r="BC85" t="s">
        <v>2437</v>
      </c>
      <c r="BD85" t="s">
        <v>2438</v>
      </c>
      <c r="BE85" t="s">
        <v>2438</v>
      </c>
      <c r="BF85" t="s">
        <v>2438</v>
      </c>
      <c r="BG85" t="s">
        <v>2437</v>
      </c>
      <c r="BH85" t="s">
        <v>2438</v>
      </c>
      <c r="BI85" t="s">
        <v>2438</v>
      </c>
      <c r="BJ85" t="s">
        <v>2438</v>
      </c>
      <c r="BK85" t="s">
        <v>2437</v>
      </c>
      <c r="BL85" t="s">
        <v>2438</v>
      </c>
      <c r="BM85" t="s">
        <v>2438</v>
      </c>
      <c r="BN85" t="s">
        <v>2438</v>
      </c>
      <c r="BO85" t="s">
        <v>2437</v>
      </c>
      <c r="BP85" t="s">
        <v>2438</v>
      </c>
      <c r="BQ85" t="s">
        <v>2438</v>
      </c>
      <c r="BR85" t="s">
        <v>2438</v>
      </c>
      <c r="BS85" t="s">
        <v>2437</v>
      </c>
      <c r="BT85" t="s">
        <v>2438</v>
      </c>
      <c r="BU85" t="s">
        <v>2438</v>
      </c>
      <c r="BV85" t="s">
        <v>2438</v>
      </c>
      <c r="BW85" t="s">
        <v>2437</v>
      </c>
      <c r="BX85" t="s">
        <v>2438</v>
      </c>
      <c r="BY85" t="s">
        <v>2438</v>
      </c>
      <c r="BZ85" t="s">
        <v>2438</v>
      </c>
      <c r="CA85" t="s">
        <v>2437</v>
      </c>
      <c r="CB85" t="s">
        <v>2438</v>
      </c>
      <c r="CC85" t="s">
        <v>2438</v>
      </c>
      <c r="CD85" t="s">
        <v>2438</v>
      </c>
      <c r="CE85" t="s">
        <v>2440</v>
      </c>
      <c r="CF85" t="s">
        <v>2440</v>
      </c>
      <c r="CG85" t="s">
        <v>2956</v>
      </c>
      <c r="CH85" t="s">
        <v>2444</v>
      </c>
      <c r="CI85" t="s">
        <v>2444</v>
      </c>
      <c r="CJ85" t="s">
        <v>2478</v>
      </c>
      <c r="CK85" t="s">
        <v>3380</v>
      </c>
      <c r="CL85" t="s">
        <v>2440</v>
      </c>
      <c r="CM85" t="s">
        <v>2440</v>
      </c>
      <c r="CN85" t="s">
        <v>2440</v>
      </c>
      <c r="CO85" t="s">
        <v>3381</v>
      </c>
      <c r="CP85" t="s">
        <v>2440</v>
      </c>
      <c r="CQ85" t="s">
        <v>2440</v>
      </c>
      <c r="CR85" t="s">
        <v>2478</v>
      </c>
      <c r="CS85" t="s">
        <v>3382</v>
      </c>
      <c r="CT85" t="s">
        <v>2478</v>
      </c>
      <c r="CU85" t="s">
        <v>2440</v>
      </c>
      <c r="CV85" t="s">
        <v>2478</v>
      </c>
      <c r="CW85" t="s">
        <v>2440</v>
      </c>
      <c r="CX85" t="s">
        <v>2478</v>
      </c>
      <c r="CY85" t="s">
        <v>2478</v>
      </c>
      <c r="CZ85" t="s">
        <v>2440</v>
      </c>
      <c r="DA85" t="s">
        <v>2440</v>
      </c>
      <c r="DB85" t="s">
        <v>2440</v>
      </c>
      <c r="DC85" t="s">
        <v>2440</v>
      </c>
      <c r="DD85" t="s">
        <v>2440</v>
      </c>
      <c r="DE85" t="s">
        <v>2440</v>
      </c>
      <c r="DF85" t="s">
        <v>2440</v>
      </c>
      <c r="DG85" t="s">
        <v>2440</v>
      </c>
      <c r="DH85" t="s">
        <v>2440</v>
      </c>
      <c r="DI85" t="s">
        <v>2440</v>
      </c>
      <c r="DJ85" t="s">
        <v>2440</v>
      </c>
      <c r="DK85" t="s">
        <v>2440</v>
      </c>
      <c r="DL85" t="s">
        <v>2440</v>
      </c>
      <c r="DM85" t="s">
        <v>2440</v>
      </c>
      <c r="DN85" t="s">
        <v>2440</v>
      </c>
      <c r="DO85" t="s">
        <v>2440</v>
      </c>
      <c r="DP85" t="s">
        <v>2440</v>
      </c>
      <c r="DQ85" t="s">
        <v>2440</v>
      </c>
      <c r="DR85" t="s">
        <v>2440</v>
      </c>
      <c r="DS85" t="s">
        <v>2440</v>
      </c>
      <c r="DT85" t="s">
        <v>2440</v>
      </c>
      <c r="DU85" t="s">
        <v>2440</v>
      </c>
      <c r="DV85" t="s">
        <v>2440</v>
      </c>
      <c r="DW85" t="s">
        <v>2440</v>
      </c>
      <c r="DX85" t="s">
        <v>2440</v>
      </c>
      <c r="DY85" t="s">
        <v>2577</v>
      </c>
      <c r="DZ85" t="s">
        <v>2440</v>
      </c>
      <c r="EA85" t="s">
        <v>2440</v>
      </c>
      <c r="EB85" t="s">
        <v>2440</v>
      </c>
      <c r="EC85" t="s">
        <v>2577</v>
      </c>
      <c r="ED85" t="s">
        <v>2440</v>
      </c>
      <c r="EE85" t="s">
        <v>2440</v>
      </c>
      <c r="EF85" t="s">
        <v>2440</v>
      </c>
      <c r="EG85" t="s">
        <v>2218</v>
      </c>
      <c r="EH85" t="s">
        <v>2440</v>
      </c>
      <c r="EI85" t="s">
        <v>2440</v>
      </c>
      <c r="EJ85" t="s">
        <v>2440</v>
      </c>
      <c r="EK85" t="s">
        <v>2577</v>
      </c>
      <c r="EL85" t="s">
        <v>2440</v>
      </c>
      <c r="EM85" t="s">
        <v>2440</v>
      </c>
      <c r="EN85" t="s">
        <v>2440</v>
      </c>
      <c r="EO85" t="s">
        <v>2440</v>
      </c>
      <c r="EP85" t="s">
        <v>2440</v>
      </c>
      <c r="EQ85" t="s">
        <v>2440</v>
      </c>
      <c r="ER85" t="s">
        <v>2440</v>
      </c>
      <c r="ES85" t="s">
        <v>2440</v>
      </c>
      <c r="ET85" t="s">
        <v>2440</v>
      </c>
      <c r="EU85" t="s">
        <v>2440</v>
      </c>
      <c r="EV85" t="s">
        <v>2440</v>
      </c>
      <c r="EW85" t="s">
        <v>2440</v>
      </c>
      <c r="EX85" t="s">
        <v>2440</v>
      </c>
      <c r="EY85" t="s">
        <v>2440</v>
      </c>
      <c r="EZ85" t="s">
        <v>2440</v>
      </c>
      <c r="FA85" t="s">
        <v>2440</v>
      </c>
      <c r="FB85" t="s">
        <v>2440</v>
      </c>
      <c r="FC85" t="s">
        <v>2485</v>
      </c>
      <c r="FD85" t="s">
        <v>2485</v>
      </c>
      <c r="FE85" t="s">
        <v>2485</v>
      </c>
      <c r="FF85" t="s">
        <v>2485</v>
      </c>
      <c r="FG85" t="s">
        <v>2485</v>
      </c>
      <c r="FH85" t="s">
        <v>2485</v>
      </c>
      <c r="FI85" t="s">
        <v>2485</v>
      </c>
      <c r="FJ85" t="s">
        <v>2440</v>
      </c>
      <c r="FK85" t="s">
        <v>2485</v>
      </c>
      <c r="FL85" t="s">
        <v>2485</v>
      </c>
      <c r="FM85" t="s">
        <v>2485</v>
      </c>
      <c r="FN85" t="s">
        <v>2485</v>
      </c>
      <c r="FO85" t="s">
        <v>2485</v>
      </c>
      <c r="FP85" t="s">
        <v>2485</v>
      </c>
      <c r="FQ85" t="s">
        <v>2485</v>
      </c>
      <c r="FR85" t="s">
        <v>2485</v>
      </c>
      <c r="FS85" t="s">
        <v>2485</v>
      </c>
      <c r="FT85" t="s">
        <v>2485</v>
      </c>
      <c r="FU85">
        <v>2</v>
      </c>
      <c r="FV85" t="s">
        <v>2485</v>
      </c>
      <c r="FW85" t="s">
        <v>2485</v>
      </c>
      <c r="FX85" t="s">
        <v>2485</v>
      </c>
      <c r="FY85" t="s">
        <v>2485</v>
      </c>
      <c r="FZ85" t="s">
        <v>2485</v>
      </c>
      <c r="GA85" t="s">
        <v>2485</v>
      </c>
      <c r="GB85" t="s">
        <v>2485</v>
      </c>
      <c r="GC85" t="s">
        <v>2485</v>
      </c>
      <c r="GD85" t="s">
        <v>2485</v>
      </c>
      <c r="GE85" t="s">
        <v>2485</v>
      </c>
      <c r="GF85" t="s">
        <v>2485</v>
      </c>
      <c r="GG85" t="s">
        <v>2485</v>
      </c>
      <c r="GH85" t="s">
        <v>2485</v>
      </c>
      <c r="GI85" t="s">
        <v>2485</v>
      </c>
      <c r="GJ85" t="s">
        <v>2440</v>
      </c>
      <c r="GK85" t="s">
        <v>2440</v>
      </c>
      <c r="GL85" t="s">
        <v>2485</v>
      </c>
      <c r="GM85" t="s">
        <v>2440</v>
      </c>
      <c r="GN85" t="s">
        <v>2440</v>
      </c>
      <c r="GO85" t="s">
        <v>2440</v>
      </c>
      <c r="GP85" t="s">
        <v>2440</v>
      </c>
      <c r="GQ85" t="s">
        <v>2485</v>
      </c>
      <c r="GR85" t="s">
        <v>2440</v>
      </c>
      <c r="GS85" t="s">
        <v>2478</v>
      </c>
      <c r="GT85" t="s">
        <v>2440</v>
      </c>
      <c r="GU85" t="s">
        <v>2440</v>
      </c>
      <c r="GV85" t="s">
        <v>2440</v>
      </c>
      <c r="GW85" t="s">
        <v>2440</v>
      </c>
      <c r="GX85" t="s">
        <v>2440</v>
      </c>
      <c r="GY85" t="s">
        <v>2440</v>
      </c>
      <c r="GZ85" t="s">
        <v>2440</v>
      </c>
    </row>
    <row r="86" spans="1:208">
      <c r="A86" t="s">
        <v>3383</v>
      </c>
      <c r="B86" t="s">
        <v>2420</v>
      </c>
      <c r="C86" t="s">
        <v>3384</v>
      </c>
      <c r="D86" t="s">
        <v>2422</v>
      </c>
      <c r="E86" t="s">
        <v>3385</v>
      </c>
      <c r="F86" t="s">
        <v>3386</v>
      </c>
      <c r="G86" t="s">
        <v>2441</v>
      </c>
      <c r="H86" t="s">
        <v>2426</v>
      </c>
      <c r="I86" t="s">
        <v>2456</v>
      </c>
      <c r="J86" t="s">
        <v>2428</v>
      </c>
      <c r="K86" t="s">
        <v>2702</v>
      </c>
      <c r="L86" t="s">
        <v>2430</v>
      </c>
      <c r="M86" t="s">
        <v>2431</v>
      </c>
      <c r="N86" t="s">
        <v>2432</v>
      </c>
      <c r="O86" t="s">
        <v>2433</v>
      </c>
      <c r="P86" t="s">
        <v>2485</v>
      </c>
      <c r="Q86" t="s">
        <v>2475</v>
      </c>
      <c r="R86" t="s">
        <v>2515</v>
      </c>
      <c r="S86" t="s">
        <v>2432</v>
      </c>
      <c r="T86" t="s">
        <v>2433</v>
      </c>
      <c r="U86" t="s">
        <v>2485</v>
      </c>
      <c r="V86" t="s">
        <v>2475</v>
      </c>
      <c r="W86" t="s">
        <v>2515</v>
      </c>
      <c r="X86" t="s">
        <v>2437</v>
      </c>
      <c r="Y86" t="s">
        <v>2438</v>
      </c>
      <c r="Z86" t="s">
        <v>2438</v>
      </c>
      <c r="AA86" t="s">
        <v>2438</v>
      </c>
      <c r="AB86" t="s">
        <v>2438</v>
      </c>
      <c r="AC86" t="s">
        <v>2437</v>
      </c>
      <c r="AD86" t="s">
        <v>2438</v>
      </c>
      <c r="AE86" t="s">
        <v>2438</v>
      </c>
      <c r="AF86" t="s">
        <v>2438</v>
      </c>
      <c r="AG86" t="s">
        <v>2438</v>
      </c>
      <c r="AH86" t="s">
        <v>2437</v>
      </c>
      <c r="AI86" t="s">
        <v>2438</v>
      </c>
      <c r="AJ86" t="s">
        <v>2438</v>
      </c>
      <c r="AK86" t="s">
        <v>2438</v>
      </c>
      <c r="AL86" t="s">
        <v>2438</v>
      </c>
      <c r="AM86" t="s">
        <v>2432</v>
      </c>
      <c r="AN86" t="s">
        <v>3126</v>
      </c>
      <c r="AO86" t="s">
        <v>3387</v>
      </c>
      <c r="AP86" t="s">
        <v>2457</v>
      </c>
      <c r="AQ86" t="s">
        <v>2437</v>
      </c>
      <c r="AR86" t="s">
        <v>2438</v>
      </c>
      <c r="AS86" t="s">
        <v>2438</v>
      </c>
      <c r="AT86" t="s">
        <v>2438</v>
      </c>
      <c r="AU86" t="s">
        <v>2432</v>
      </c>
      <c r="AV86" t="s">
        <v>2439</v>
      </c>
      <c r="AW86" t="s">
        <v>3388</v>
      </c>
      <c r="AX86" t="s">
        <v>2457</v>
      </c>
      <c r="AY86" t="s">
        <v>2432</v>
      </c>
      <c r="AZ86" t="s">
        <v>2689</v>
      </c>
      <c r="BA86" t="s">
        <v>3389</v>
      </c>
      <c r="BB86" t="s">
        <v>2457</v>
      </c>
      <c r="BC86" t="s">
        <v>2432</v>
      </c>
      <c r="BD86" t="s">
        <v>2485</v>
      </c>
      <c r="BE86" t="s">
        <v>2619</v>
      </c>
      <c r="BF86" t="s">
        <v>3390</v>
      </c>
      <c r="BG86" t="s">
        <v>2432</v>
      </c>
      <c r="BH86" t="s">
        <v>2439</v>
      </c>
      <c r="BI86" t="s">
        <v>2481</v>
      </c>
      <c r="BJ86" t="s">
        <v>2480</v>
      </c>
      <c r="BK86" t="s">
        <v>2437</v>
      </c>
      <c r="BL86" t="s">
        <v>2438</v>
      </c>
      <c r="BM86" t="s">
        <v>2438</v>
      </c>
      <c r="BN86" t="s">
        <v>2438</v>
      </c>
      <c r="BO86" t="s">
        <v>2432</v>
      </c>
      <c r="BP86" t="s">
        <v>2439</v>
      </c>
      <c r="BQ86" t="s">
        <v>3387</v>
      </c>
      <c r="BR86" t="s">
        <v>2813</v>
      </c>
      <c r="BS86" t="s">
        <v>2437</v>
      </c>
      <c r="BT86" t="s">
        <v>2438</v>
      </c>
      <c r="BU86" t="s">
        <v>2438</v>
      </c>
      <c r="BV86" t="s">
        <v>2438</v>
      </c>
      <c r="BW86" t="s">
        <v>2437</v>
      </c>
      <c r="BX86" t="s">
        <v>2438</v>
      </c>
      <c r="BY86" t="s">
        <v>2438</v>
      </c>
      <c r="BZ86" t="s">
        <v>2438</v>
      </c>
      <c r="CA86" t="s">
        <v>2437</v>
      </c>
      <c r="CB86" t="s">
        <v>2438</v>
      </c>
      <c r="CC86" t="s">
        <v>2438</v>
      </c>
      <c r="CD86" t="s">
        <v>2438</v>
      </c>
      <c r="CE86" t="s">
        <v>2478</v>
      </c>
      <c r="CF86" t="s">
        <v>2478</v>
      </c>
      <c r="CG86" t="s">
        <v>2487</v>
      </c>
      <c r="CH86" t="s">
        <v>2444</v>
      </c>
      <c r="CI86" t="s">
        <v>2444</v>
      </c>
      <c r="CJ86" t="s">
        <v>2444</v>
      </c>
      <c r="CK86" t="s">
        <v>2521</v>
      </c>
      <c r="CL86" t="s">
        <v>2440</v>
      </c>
      <c r="CM86" t="s">
        <v>2478</v>
      </c>
      <c r="CN86" t="s">
        <v>2478</v>
      </c>
      <c r="CO86" t="s">
        <v>3391</v>
      </c>
      <c r="CP86" t="s">
        <v>2485</v>
      </c>
      <c r="CQ86" t="s">
        <v>2440</v>
      </c>
      <c r="CR86" t="s">
        <v>2485</v>
      </c>
      <c r="CS86" t="s">
        <v>3392</v>
      </c>
      <c r="CT86" t="s">
        <v>2440</v>
      </c>
      <c r="CU86" t="s">
        <v>2440</v>
      </c>
      <c r="CV86" t="s">
        <v>2485</v>
      </c>
      <c r="CW86" t="s">
        <v>2433</v>
      </c>
      <c r="CX86" t="s">
        <v>2444</v>
      </c>
      <c r="CY86" t="s">
        <v>2444</v>
      </c>
      <c r="CZ86" t="s">
        <v>2444</v>
      </c>
      <c r="DA86" t="s">
        <v>2478</v>
      </c>
      <c r="DB86" t="s">
        <v>2485</v>
      </c>
      <c r="DC86" t="s">
        <v>2444</v>
      </c>
      <c r="DD86" t="s">
        <v>2439</v>
      </c>
      <c r="DE86" t="s">
        <v>2485</v>
      </c>
      <c r="DF86" t="s">
        <v>2440</v>
      </c>
      <c r="DG86" t="s">
        <v>2444</v>
      </c>
      <c r="DH86" t="s">
        <v>2478</v>
      </c>
      <c r="DI86" t="s">
        <v>2478</v>
      </c>
      <c r="DJ86" t="s">
        <v>2478</v>
      </c>
      <c r="DK86" t="s">
        <v>2440</v>
      </c>
      <c r="DL86" t="s">
        <v>2440</v>
      </c>
      <c r="DM86" t="s">
        <v>2478</v>
      </c>
      <c r="DN86" t="s">
        <v>2440</v>
      </c>
      <c r="DO86" t="s">
        <v>2478</v>
      </c>
      <c r="DP86" t="s">
        <v>2478</v>
      </c>
      <c r="DQ86" t="s">
        <v>2478</v>
      </c>
      <c r="DR86" t="s">
        <v>2478</v>
      </c>
      <c r="DS86" t="s">
        <v>2478</v>
      </c>
      <c r="DT86" t="s">
        <v>2478</v>
      </c>
      <c r="DU86" t="s">
        <v>2478</v>
      </c>
      <c r="DV86" t="s">
        <v>2440</v>
      </c>
      <c r="DW86" t="s">
        <v>2440</v>
      </c>
      <c r="DX86" t="s">
        <v>2478</v>
      </c>
      <c r="DY86" t="s">
        <v>2487</v>
      </c>
      <c r="DZ86" t="s">
        <v>2444</v>
      </c>
      <c r="EA86" t="s">
        <v>2444</v>
      </c>
      <c r="EB86" t="s">
        <v>2444</v>
      </c>
      <c r="EC86" t="s">
        <v>2521</v>
      </c>
      <c r="ED86" t="s">
        <v>2440</v>
      </c>
      <c r="EE86" t="s">
        <v>2440</v>
      </c>
      <c r="EF86" t="s">
        <v>2440</v>
      </c>
      <c r="EG86" t="s">
        <v>3393</v>
      </c>
      <c r="EH86" t="s">
        <v>2440</v>
      </c>
      <c r="EI86" t="s">
        <v>2440</v>
      </c>
      <c r="EJ86" t="s">
        <v>2440</v>
      </c>
      <c r="EK86" t="s">
        <v>3392</v>
      </c>
      <c r="EL86" t="s">
        <v>2440</v>
      </c>
      <c r="EM86" t="s">
        <v>2478</v>
      </c>
      <c r="EN86" t="s">
        <v>2440</v>
      </c>
      <c r="EO86" t="s">
        <v>2440</v>
      </c>
      <c r="EP86" t="s">
        <v>2440</v>
      </c>
      <c r="EQ86" t="s">
        <v>2485</v>
      </c>
      <c r="ER86" t="s">
        <v>2485</v>
      </c>
      <c r="ES86" t="s">
        <v>2444</v>
      </c>
      <c r="ET86" t="s">
        <v>2444</v>
      </c>
      <c r="EU86" t="s">
        <v>2444</v>
      </c>
      <c r="EV86" t="s">
        <v>2444</v>
      </c>
      <c r="EW86" t="s">
        <v>2444</v>
      </c>
      <c r="EX86" t="s">
        <v>2444</v>
      </c>
      <c r="EY86" t="s">
        <v>2444</v>
      </c>
      <c r="EZ86" t="s">
        <v>2440</v>
      </c>
      <c r="FA86" t="s">
        <v>2478</v>
      </c>
      <c r="FB86" t="s">
        <v>2478</v>
      </c>
      <c r="FC86" t="s">
        <v>2440</v>
      </c>
      <c r="FD86" t="s">
        <v>2440</v>
      </c>
      <c r="FE86" t="s">
        <v>2440</v>
      </c>
      <c r="FF86" t="s">
        <v>2440</v>
      </c>
      <c r="FG86" t="s">
        <v>2485</v>
      </c>
      <c r="FH86" t="s">
        <v>2440</v>
      </c>
      <c r="FI86" t="s">
        <v>2440</v>
      </c>
      <c r="FJ86" t="s">
        <v>2440</v>
      </c>
      <c r="FK86" t="s">
        <v>2478</v>
      </c>
      <c r="FL86" t="s">
        <v>2478</v>
      </c>
      <c r="FM86" t="s">
        <v>2478</v>
      </c>
      <c r="FN86" t="s">
        <v>2478</v>
      </c>
      <c r="FO86" t="s">
        <v>2478</v>
      </c>
      <c r="FP86" t="s">
        <v>2478</v>
      </c>
      <c r="FQ86" t="s">
        <v>2478</v>
      </c>
      <c r="FR86" t="s">
        <v>2478</v>
      </c>
      <c r="FS86" t="s">
        <v>2478</v>
      </c>
      <c r="FT86" t="s">
        <v>2478</v>
      </c>
      <c r="FU86">
        <v>4</v>
      </c>
      <c r="FV86" t="s">
        <v>2478</v>
      </c>
      <c r="FW86" t="s">
        <v>2478</v>
      </c>
      <c r="FX86" t="s">
        <v>2478</v>
      </c>
      <c r="FY86" t="s">
        <v>2478</v>
      </c>
      <c r="FZ86" t="s">
        <v>2478</v>
      </c>
      <c r="GA86" t="s">
        <v>2478</v>
      </c>
      <c r="GB86" t="s">
        <v>2478</v>
      </c>
      <c r="GC86" t="s">
        <v>2478</v>
      </c>
      <c r="GD86" t="s">
        <v>2478</v>
      </c>
      <c r="GE86" t="s">
        <v>2478</v>
      </c>
      <c r="GF86" t="s">
        <v>2478</v>
      </c>
      <c r="GG86" t="s">
        <v>2478</v>
      </c>
      <c r="GH86" t="s">
        <v>2478</v>
      </c>
      <c r="GI86" t="s">
        <v>2478</v>
      </c>
      <c r="GJ86" t="s">
        <v>2440</v>
      </c>
      <c r="GK86" t="s">
        <v>2440</v>
      </c>
      <c r="GL86" t="s">
        <v>2440</v>
      </c>
      <c r="GM86" t="s">
        <v>2440</v>
      </c>
      <c r="GN86" t="s">
        <v>2440</v>
      </c>
      <c r="GO86" t="s">
        <v>2433</v>
      </c>
      <c r="GP86" t="s">
        <v>2478</v>
      </c>
      <c r="GQ86" t="s">
        <v>2433</v>
      </c>
      <c r="GR86" t="s">
        <v>2478</v>
      </c>
      <c r="GS86" t="s">
        <v>2440</v>
      </c>
      <c r="GT86" t="s">
        <v>2440</v>
      </c>
      <c r="GU86" t="s">
        <v>2440</v>
      </c>
      <c r="GV86" t="s">
        <v>2440</v>
      </c>
      <c r="GW86" t="s">
        <v>2478</v>
      </c>
      <c r="GX86" t="s">
        <v>2478</v>
      </c>
      <c r="GY86" t="s">
        <v>2478</v>
      </c>
      <c r="GZ86" t="s">
        <v>2478</v>
      </c>
    </row>
    <row r="87" spans="1:208">
      <c r="A87" t="s">
        <v>3394</v>
      </c>
      <c r="B87" t="s">
        <v>2420</v>
      </c>
      <c r="C87" t="s">
        <v>3395</v>
      </c>
      <c r="D87" t="s">
        <v>2422</v>
      </c>
      <c r="E87" t="s">
        <v>3396</v>
      </c>
      <c r="F87" t="s">
        <v>3397</v>
      </c>
      <c r="G87" t="s">
        <v>2494</v>
      </c>
      <c r="H87" t="s">
        <v>2426</v>
      </c>
      <c r="I87" t="s">
        <v>2456</v>
      </c>
      <c r="J87" t="s">
        <v>2428</v>
      </c>
      <c r="K87" t="s">
        <v>2837</v>
      </c>
      <c r="L87" t="s">
        <v>2431</v>
      </c>
      <c r="M87" t="s">
        <v>2603</v>
      </c>
      <c r="N87" t="s">
        <v>2432</v>
      </c>
      <c r="O87" t="s">
        <v>2433</v>
      </c>
      <c r="P87" t="s">
        <v>3146</v>
      </c>
      <c r="Q87" t="s">
        <v>2537</v>
      </c>
      <c r="R87" t="s">
        <v>2476</v>
      </c>
      <c r="S87" t="s">
        <v>2437</v>
      </c>
      <c r="T87" t="s">
        <v>2438</v>
      </c>
      <c r="U87" t="s">
        <v>2438</v>
      </c>
      <c r="V87" t="s">
        <v>2438</v>
      </c>
      <c r="W87" t="s">
        <v>2438</v>
      </c>
      <c r="X87" t="s">
        <v>2437</v>
      </c>
      <c r="Y87" t="s">
        <v>2438</v>
      </c>
      <c r="Z87" t="s">
        <v>2438</v>
      </c>
      <c r="AA87" t="s">
        <v>2438</v>
      </c>
      <c r="AB87" t="s">
        <v>2438</v>
      </c>
      <c r="AC87" t="s">
        <v>2437</v>
      </c>
      <c r="AD87" t="s">
        <v>2438</v>
      </c>
      <c r="AE87" t="s">
        <v>2438</v>
      </c>
      <c r="AF87" t="s">
        <v>2438</v>
      </c>
      <c r="AG87" t="s">
        <v>2438</v>
      </c>
      <c r="AH87" t="s">
        <v>2437</v>
      </c>
      <c r="AI87" t="s">
        <v>2438</v>
      </c>
      <c r="AJ87" t="s">
        <v>2438</v>
      </c>
      <c r="AK87" t="s">
        <v>2438</v>
      </c>
      <c r="AL87" t="s">
        <v>2438</v>
      </c>
      <c r="AM87" t="s">
        <v>2432</v>
      </c>
      <c r="AN87" t="s">
        <v>2434</v>
      </c>
      <c r="AO87" t="s">
        <v>2481</v>
      </c>
      <c r="AP87" t="s">
        <v>2476</v>
      </c>
      <c r="AQ87" t="s">
        <v>2437</v>
      </c>
      <c r="AR87" t="s">
        <v>2438</v>
      </c>
      <c r="AS87" t="s">
        <v>2438</v>
      </c>
      <c r="AT87" t="s">
        <v>2438</v>
      </c>
      <c r="AU87" t="s">
        <v>2432</v>
      </c>
      <c r="AV87" t="s">
        <v>2497</v>
      </c>
      <c r="AW87" t="s">
        <v>2439</v>
      </c>
      <c r="AX87" t="s">
        <v>2476</v>
      </c>
      <c r="AY87" t="s">
        <v>2432</v>
      </c>
      <c r="AZ87" t="s">
        <v>2444</v>
      </c>
      <c r="BA87" t="s">
        <v>3398</v>
      </c>
      <c r="BB87" t="s">
        <v>2476</v>
      </c>
      <c r="BC87" t="s">
        <v>2432</v>
      </c>
      <c r="BD87" t="s">
        <v>2439</v>
      </c>
      <c r="BE87" t="s">
        <v>2853</v>
      </c>
      <c r="BF87" t="s">
        <v>2476</v>
      </c>
      <c r="BG87" t="s">
        <v>2432</v>
      </c>
      <c r="BH87" t="s">
        <v>2433</v>
      </c>
      <c r="BI87" t="s">
        <v>2442</v>
      </c>
      <c r="BJ87" t="s">
        <v>2476</v>
      </c>
      <c r="BK87" t="s">
        <v>2437</v>
      </c>
      <c r="BL87" t="s">
        <v>2438</v>
      </c>
      <c r="BM87" t="s">
        <v>2438</v>
      </c>
      <c r="BN87" t="s">
        <v>2438</v>
      </c>
      <c r="BO87" t="s">
        <v>2437</v>
      </c>
      <c r="BP87" t="s">
        <v>2438</v>
      </c>
      <c r="BQ87" t="s">
        <v>2438</v>
      </c>
      <c r="BR87" t="s">
        <v>2438</v>
      </c>
      <c r="BS87" t="s">
        <v>2437</v>
      </c>
      <c r="BT87" t="s">
        <v>2438</v>
      </c>
      <c r="BU87" t="s">
        <v>2438</v>
      </c>
      <c r="BV87" t="s">
        <v>2438</v>
      </c>
      <c r="BW87" t="s">
        <v>2437</v>
      </c>
      <c r="BX87" t="s">
        <v>2438</v>
      </c>
      <c r="BY87" t="s">
        <v>2438</v>
      </c>
      <c r="BZ87" t="s">
        <v>2438</v>
      </c>
      <c r="CA87" t="s">
        <v>2437</v>
      </c>
      <c r="CB87" t="s">
        <v>2438</v>
      </c>
      <c r="CC87" t="s">
        <v>2438</v>
      </c>
      <c r="CD87" t="s">
        <v>2438</v>
      </c>
      <c r="CE87" t="s">
        <v>2433</v>
      </c>
      <c r="CF87" t="s">
        <v>2433</v>
      </c>
      <c r="CG87" t="s">
        <v>2429</v>
      </c>
      <c r="CH87" t="s">
        <v>2444</v>
      </c>
      <c r="CI87" t="s">
        <v>2444</v>
      </c>
      <c r="CJ87" t="s">
        <v>2478</v>
      </c>
      <c r="CK87" t="s">
        <v>2500</v>
      </c>
      <c r="CL87" t="s">
        <v>2444</v>
      </c>
      <c r="CM87" t="s">
        <v>2444</v>
      </c>
      <c r="CN87" t="s">
        <v>2444</v>
      </c>
      <c r="CO87" t="s">
        <v>2500</v>
      </c>
      <c r="CP87" t="s">
        <v>2444</v>
      </c>
      <c r="CQ87" t="s">
        <v>2444</v>
      </c>
      <c r="CR87" t="s">
        <v>2444</v>
      </c>
      <c r="CS87" t="s">
        <v>2889</v>
      </c>
      <c r="CT87" t="s">
        <v>2433</v>
      </c>
      <c r="CU87" t="s">
        <v>2433</v>
      </c>
      <c r="CV87" t="s">
        <v>2433</v>
      </c>
      <c r="CW87" t="s">
        <v>2444</v>
      </c>
      <c r="CX87" t="s">
        <v>2434</v>
      </c>
      <c r="CY87" t="s">
        <v>2433</v>
      </c>
      <c r="CZ87" t="s">
        <v>2444</v>
      </c>
      <c r="DA87" t="s">
        <v>2444</v>
      </c>
      <c r="DB87" t="s">
        <v>2444</v>
      </c>
      <c r="DC87" t="s">
        <v>2444</v>
      </c>
      <c r="DD87" t="s">
        <v>2444</v>
      </c>
      <c r="DE87" t="s">
        <v>2444</v>
      </c>
      <c r="DF87" t="s">
        <v>2444</v>
      </c>
      <c r="DG87" t="s">
        <v>2444</v>
      </c>
      <c r="DH87" t="s">
        <v>2444</v>
      </c>
      <c r="DI87" t="s">
        <v>2444</v>
      </c>
      <c r="DJ87" t="s">
        <v>2444</v>
      </c>
      <c r="DK87" t="s">
        <v>2444</v>
      </c>
      <c r="DL87" t="s">
        <v>2444</v>
      </c>
      <c r="DM87" t="s">
        <v>2444</v>
      </c>
      <c r="DN87" t="s">
        <v>2444</v>
      </c>
      <c r="DO87" t="s">
        <v>2444</v>
      </c>
      <c r="DP87" t="s">
        <v>2444</v>
      </c>
      <c r="DQ87" t="s">
        <v>2444</v>
      </c>
      <c r="DR87" t="s">
        <v>2444</v>
      </c>
      <c r="DS87" t="s">
        <v>2444</v>
      </c>
      <c r="DT87" t="s">
        <v>2444</v>
      </c>
      <c r="DU87" t="s">
        <v>2444</v>
      </c>
      <c r="DV87" t="s">
        <v>2433</v>
      </c>
      <c r="DW87" t="s">
        <v>2433</v>
      </c>
      <c r="DX87" t="s">
        <v>2433</v>
      </c>
      <c r="DY87" t="s">
        <v>2437</v>
      </c>
      <c r="DZ87" t="s">
        <v>2444</v>
      </c>
      <c r="EA87" t="s">
        <v>2444</v>
      </c>
      <c r="EB87" t="s">
        <v>2444</v>
      </c>
      <c r="EC87" t="s">
        <v>3399</v>
      </c>
      <c r="ED87" t="s">
        <v>2444</v>
      </c>
      <c r="EE87" t="s">
        <v>2444</v>
      </c>
      <c r="EF87" t="s">
        <v>2444</v>
      </c>
      <c r="EG87" t="s">
        <v>3400</v>
      </c>
      <c r="EH87" t="s">
        <v>2433</v>
      </c>
      <c r="EI87" t="s">
        <v>2433</v>
      </c>
      <c r="EJ87" t="s">
        <v>2433</v>
      </c>
      <c r="EK87" t="s">
        <v>2437</v>
      </c>
      <c r="EL87" t="s">
        <v>2433</v>
      </c>
      <c r="EM87" t="s">
        <v>2485</v>
      </c>
      <c r="EN87" t="s">
        <v>2444</v>
      </c>
      <c r="EO87" t="s">
        <v>2444</v>
      </c>
      <c r="EP87" t="s">
        <v>2444</v>
      </c>
      <c r="EQ87" t="s">
        <v>2444</v>
      </c>
      <c r="ER87" t="s">
        <v>2444</v>
      </c>
      <c r="ES87" t="s">
        <v>2444</v>
      </c>
      <c r="ET87" t="s">
        <v>2444</v>
      </c>
      <c r="EU87" t="s">
        <v>2444</v>
      </c>
      <c r="EV87" t="s">
        <v>2444</v>
      </c>
      <c r="EW87" t="s">
        <v>2444</v>
      </c>
      <c r="EX87" t="s">
        <v>2444</v>
      </c>
      <c r="EY87" t="s">
        <v>2444</v>
      </c>
      <c r="EZ87" t="s">
        <v>2444</v>
      </c>
      <c r="FA87" t="s">
        <v>2444</v>
      </c>
      <c r="FB87" t="s">
        <v>2444</v>
      </c>
      <c r="FC87" t="s">
        <v>2444</v>
      </c>
      <c r="FD87" t="s">
        <v>2444</v>
      </c>
      <c r="FE87" t="s">
        <v>2444</v>
      </c>
      <c r="FF87" t="s">
        <v>2444</v>
      </c>
      <c r="FG87" t="s">
        <v>2444</v>
      </c>
      <c r="FH87" t="s">
        <v>2444</v>
      </c>
      <c r="FI87" t="s">
        <v>2444</v>
      </c>
      <c r="FJ87" t="s">
        <v>2444</v>
      </c>
      <c r="FK87" t="s">
        <v>2433</v>
      </c>
      <c r="FL87" t="s">
        <v>2433</v>
      </c>
      <c r="FM87" t="s">
        <v>2433</v>
      </c>
      <c r="FN87" t="s">
        <v>2433</v>
      </c>
      <c r="FO87" t="s">
        <v>2439</v>
      </c>
      <c r="FP87" t="s">
        <v>2433</v>
      </c>
      <c r="FQ87" t="s">
        <v>2433</v>
      </c>
      <c r="FR87" t="s">
        <v>2433</v>
      </c>
      <c r="FS87" t="s">
        <v>2433</v>
      </c>
      <c r="FT87" t="s">
        <v>2433</v>
      </c>
      <c r="FU87">
        <v>7</v>
      </c>
      <c r="FV87" t="s">
        <v>2433</v>
      </c>
      <c r="FW87" t="s">
        <v>2433</v>
      </c>
      <c r="FX87" t="s">
        <v>2433</v>
      </c>
      <c r="FY87" t="s">
        <v>2433</v>
      </c>
      <c r="FZ87" t="s">
        <v>2433</v>
      </c>
      <c r="GA87" t="s">
        <v>2433</v>
      </c>
      <c r="GB87" t="s">
        <v>2433</v>
      </c>
      <c r="GC87" t="s">
        <v>2433</v>
      </c>
      <c r="GD87" t="s">
        <v>2433</v>
      </c>
      <c r="GE87" t="s">
        <v>2433</v>
      </c>
      <c r="GF87" t="s">
        <v>2478</v>
      </c>
      <c r="GG87" t="s">
        <v>2440</v>
      </c>
      <c r="GH87" t="s">
        <v>2485</v>
      </c>
      <c r="GI87" t="s">
        <v>2440</v>
      </c>
      <c r="GJ87" t="s">
        <v>2478</v>
      </c>
      <c r="GK87" t="s">
        <v>2444</v>
      </c>
      <c r="GL87" t="s">
        <v>2433</v>
      </c>
      <c r="GM87" t="s">
        <v>2433</v>
      </c>
      <c r="GN87" t="s">
        <v>2434</v>
      </c>
      <c r="GO87" t="s">
        <v>2444</v>
      </c>
      <c r="GP87" t="s">
        <v>2444</v>
      </c>
      <c r="GQ87" t="s">
        <v>2444</v>
      </c>
      <c r="GR87" t="s">
        <v>2444</v>
      </c>
      <c r="GS87" t="s">
        <v>2433</v>
      </c>
      <c r="GT87" t="s">
        <v>2433</v>
      </c>
      <c r="GU87" t="s">
        <v>2444</v>
      </c>
      <c r="GV87" t="s">
        <v>2444</v>
      </c>
      <c r="GW87" t="s">
        <v>2433</v>
      </c>
      <c r="GX87" t="s">
        <v>2444</v>
      </c>
      <c r="GY87" t="s">
        <v>2444</v>
      </c>
      <c r="GZ87" t="s">
        <v>2433</v>
      </c>
    </row>
    <row r="88" spans="1:208">
      <c r="A88" t="s">
        <v>3401</v>
      </c>
      <c r="B88" t="s">
        <v>2420</v>
      </c>
      <c r="C88" t="s">
        <v>3402</v>
      </c>
      <c r="D88" t="s">
        <v>2505</v>
      </c>
      <c r="E88" t="s">
        <v>3403</v>
      </c>
      <c r="F88" t="s">
        <v>3404</v>
      </c>
      <c r="G88" t="s">
        <v>2469</v>
      </c>
      <c r="H88" t="s">
        <v>2426</v>
      </c>
      <c r="I88" t="s">
        <v>2456</v>
      </c>
      <c r="J88" t="s">
        <v>2428</v>
      </c>
      <c r="K88" t="s">
        <v>3405</v>
      </c>
      <c r="L88" t="s">
        <v>2430</v>
      </c>
      <c r="M88" t="s">
        <v>2557</v>
      </c>
      <c r="N88" t="s">
        <v>2432</v>
      </c>
      <c r="O88" t="s">
        <v>2433</v>
      </c>
      <c r="P88" t="s">
        <v>2434</v>
      </c>
      <c r="Q88" t="s">
        <v>2853</v>
      </c>
      <c r="R88" t="s">
        <v>2517</v>
      </c>
      <c r="S88" t="s">
        <v>2437</v>
      </c>
      <c r="T88" t="s">
        <v>2438</v>
      </c>
      <c r="U88" t="s">
        <v>2438</v>
      </c>
      <c r="V88" t="s">
        <v>2438</v>
      </c>
      <c r="W88" t="s">
        <v>2438</v>
      </c>
      <c r="X88" t="s">
        <v>2437</v>
      </c>
      <c r="Y88" t="s">
        <v>2438</v>
      </c>
      <c r="Z88" t="s">
        <v>2438</v>
      </c>
      <c r="AA88" t="s">
        <v>2438</v>
      </c>
      <c r="AB88" t="s">
        <v>2438</v>
      </c>
      <c r="AC88" t="s">
        <v>2437</v>
      </c>
      <c r="AD88" t="s">
        <v>2438</v>
      </c>
      <c r="AE88" t="s">
        <v>2438</v>
      </c>
      <c r="AF88" t="s">
        <v>2438</v>
      </c>
      <c r="AG88" t="s">
        <v>2438</v>
      </c>
      <c r="AH88" t="s">
        <v>2437</v>
      </c>
      <c r="AI88" t="s">
        <v>2438</v>
      </c>
      <c r="AJ88" t="s">
        <v>2438</v>
      </c>
      <c r="AK88" t="s">
        <v>2438</v>
      </c>
      <c r="AL88" t="s">
        <v>2438</v>
      </c>
      <c r="AM88" t="s">
        <v>2432</v>
      </c>
      <c r="AN88" t="s">
        <v>2433</v>
      </c>
      <c r="AO88" t="s">
        <v>2441</v>
      </c>
      <c r="AP88" t="s">
        <v>3390</v>
      </c>
      <c r="AQ88" t="s">
        <v>2437</v>
      </c>
      <c r="AR88" t="s">
        <v>2438</v>
      </c>
      <c r="AS88" t="s">
        <v>2438</v>
      </c>
      <c r="AT88" t="s">
        <v>2438</v>
      </c>
      <c r="AU88" t="s">
        <v>2432</v>
      </c>
      <c r="AV88" t="s">
        <v>2439</v>
      </c>
      <c r="AW88" t="s">
        <v>3406</v>
      </c>
      <c r="AX88" t="s">
        <v>2460</v>
      </c>
      <c r="AY88" t="s">
        <v>2432</v>
      </c>
      <c r="AZ88" t="s">
        <v>2689</v>
      </c>
      <c r="BA88" t="s">
        <v>2820</v>
      </c>
      <c r="BB88" t="s">
        <v>2517</v>
      </c>
      <c r="BC88" t="s">
        <v>2432</v>
      </c>
      <c r="BD88" t="s">
        <v>2442</v>
      </c>
      <c r="BE88" t="s">
        <v>2444</v>
      </c>
      <c r="BF88" t="s">
        <v>3390</v>
      </c>
      <c r="BG88" t="s">
        <v>2432</v>
      </c>
      <c r="BH88" t="s">
        <v>2478</v>
      </c>
      <c r="BI88" t="s">
        <v>2434</v>
      </c>
      <c r="BJ88" t="s">
        <v>2460</v>
      </c>
      <c r="BK88" t="s">
        <v>2437</v>
      </c>
      <c r="BL88" t="s">
        <v>2438</v>
      </c>
      <c r="BM88" t="s">
        <v>2438</v>
      </c>
      <c r="BN88" t="s">
        <v>2438</v>
      </c>
      <c r="BO88" t="s">
        <v>2432</v>
      </c>
      <c r="BP88" t="s">
        <v>2439</v>
      </c>
      <c r="BQ88" t="s">
        <v>2811</v>
      </c>
      <c r="BR88" t="s">
        <v>2726</v>
      </c>
      <c r="BS88" t="s">
        <v>2437</v>
      </c>
      <c r="BT88" t="s">
        <v>2438</v>
      </c>
      <c r="BU88" t="s">
        <v>2438</v>
      </c>
      <c r="BV88" t="s">
        <v>2438</v>
      </c>
      <c r="BW88" t="s">
        <v>2437</v>
      </c>
      <c r="BX88" t="s">
        <v>2438</v>
      </c>
      <c r="BY88" t="s">
        <v>2438</v>
      </c>
      <c r="BZ88" t="s">
        <v>2438</v>
      </c>
      <c r="CA88" t="s">
        <v>2437</v>
      </c>
      <c r="CB88" t="s">
        <v>2438</v>
      </c>
      <c r="CC88" t="s">
        <v>2438</v>
      </c>
      <c r="CD88" t="s">
        <v>2438</v>
      </c>
      <c r="CE88" t="s">
        <v>2444</v>
      </c>
      <c r="CF88" t="s">
        <v>2444</v>
      </c>
      <c r="CG88" t="s">
        <v>3407</v>
      </c>
      <c r="CH88" t="s">
        <v>2444</v>
      </c>
      <c r="CI88" t="s">
        <v>2444</v>
      </c>
      <c r="CJ88" t="s">
        <v>2444</v>
      </c>
      <c r="CK88" t="s">
        <v>3408</v>
      </c>
      <c r="CL88" t="s">
        <v>2444</v>
      </c>
      <c r="CM88" t="s">
        <v>2444</v>
      </c>
      <c r="CN88" t="s">
        <v>2444</v>
      </c>
      <c r="CO88" t="s">
        <v>3409</v>
      </c>
      <c r="CP88" t="s">
        <v>2444</v>
      </c>
      <c r="CQ88" t="s">
        <v>2444</v>
      </c>
      <c r="CR88" t="s">
        <v>2444</v>
      </c>
      <c r="CS88" t="s">
        <v>3410</v>
      </c>
      <c r="CT88" t="s">
        <v>2444</v>
      </c>
      <c r="CU88" t="s">
        <v>2444</v>
      </c>
      <c r="CV88" t="s">
        <v>2444</v>
      </c>
      <c r="CW88" t="s">
        <v>2444</v>
      </c>
      <c r="CX88" t="s">
        <v>2444</v>
      </c>
      <c r="CY88" t="s">
        <v>2444</v>
      </c>
      <c r="CZ88" t="s">
        <v>2444</v>
      </c>
      <c r="DA88" t="s">
        <v>2444</v>
      </c>
      <c r="DB88" t="s">
        <v>2444</v>
      </c>
      <c r="DC88" t="s">
        <v>2444</v>
      </c>
      <c r="DD88" t="s">
        <v>2444</v>
      </c>
      <c r="DE88" t="s">
        <v>2444</v>
      </c>
      <c r="DF88" t="s">
        <v>2444</v>
      </c>
      <c r="DG88" t="s">
        <v>2444</v>
      </c>
      <c r="DH88" t="s">
        <v>2444</v>
      </c>
      <c r="DI88" t="s">
        <v>2444</v>
      </c>
      <c r="DJ88" t="s">
        <v>2444</v>
      </c>
      <c r="DK88" t="s">
        <v>2444</v>
      </c>
      <c r="DL88" t="s">
        <v>2444</v>
      </c>
      <c r="DM88" t="s">
        <v>2444</v>
      </c>
      <c r="DN88" t="s">
        <v>2444</v>
      </c>
      <c r="DO88" t="s">
        <v>2444</v>
      </c>
      <c r="DP88" t="s">
        <v>2444</v>
      </c>
      <c r="DQ88" t="s">
        <v>2444</v>
      </c>
      <c r="DR88" t="s">
        <v>2444</v>
      </c>
      <c r="DS88" t="s">
        <v>2444</v>
      </c>
      <c r="DT88" t="s">
        <v>2444</v>
      </c>
      <c r="DU88" t="s">
        <v>2444</v>
      </c>
      <c r="DV88" t="s">
        <v>2434</v>
      </c>
      <c r="DW88" t="s">
        <v>2478</v>
      </c>
      <c r="DX88" t="s">
        <v>2478</v>
      </c>
      <c r="DY88" t="s">
        <v>2432</v>
      </c>
      <c r="DZ88" t="s">
        <v>2444</v>
      </c>
      <c r="EA88" t="s">
        <v>2444</v>
      </c>
      <c r="EB88" t="s">
        <v>2444</v>
      </c>
      <c r="EC88" t="s">
        <v>3411</v>
      </c>
      <c r="ED88" t="s">
        <v>2440</v>
      </c>
      <c r="EE88" t="s">
        <v>2440</v>
      </c>
      <c r="EF88" t="s">
        <v>2485</v>
      </c>
      <c r="EG88" t="s">
        <v>2432</v>
      </c>
      <c r="EH88" t="s">
        <v>2444</v>
      </c>
      <c r="EI88" t="s">
        <v>2485</v>
      </c>
      <c r="EJ88" t="s">
        <v>2440</v>
      </c>
      <c r="EK88" t="s">
        <v>2889</v>
      </c>
      <c r="EL88" t="s">
        <v>2485</v>
      </c>
      <c r="EM88" t="s">
        <v>2440</v>
      </c>
      <c r="EN88" t="s">
        <v>2478</v>
      </c>
      <c r="EO88" t="s">
        <v>2440</v>
      </c>
      <c r="EP88" t="s">
        <v>2485</v>
      </c>
      <c r="EQ88" t="s">
        <v>2485</v>
      </c>
      <c r="ER88" t="s">
        <v>2444</v>
      </c>
      <c r="ES88" t="s">
        <v>2478</v>
      </c>
      <c r="ET88" t="s">
        <v>2485</v>
      </c>
      <c r="EU88" t="s">
        <v>2485</v>
      </c>
      <c r="EV88" t="s">
        <v>2440</v>
      </c>
      <c r="EW88" t="s">
        <v>2440</v>
      </c>
      <c r="EX88" t="s">
        <v>2434</v>
      </c>
      <c r="EY88" t="s">
        <v>2485</v>
      </c>
      <c r="EZ88" t="s">
        <v>2444</v>
      </c>
      <c r="FA88" t="s">
        <v>2444</v>
      </c>
      <c r="FB88" t="s">
        <v>2444</v>
      </c>
      <c r="FC88" t="s">
        <v>2444</v>
      </c>
      <c r="FD88" t="s">
        <v>2444</v>
      </c>
      <c r="FE88" t="s">
        <v>2444</v>
      </c>
      <c r="FF88" t="s">
        <v>2444</v>
      </c>
      <c r="FG88" t="s">
        <v>2444</v>
      </c>
      <c r="FH88" t="s">
        <v>2444</v>
      </c>
      <c r="FI88" t="s">
        <v>2444</v>
      </c>
      <c r="FJ88" t="s">
        <v>2444</v>
      </c>
      <c r="FK88" t="s">
        <v>2444</v>
      </c>
      <c r="FL88" t="s">
        <v>2444</v>
      </c>
      <c r="FM88" t="s">
        <v>2444</v>
      </c>
      <c r="FN88" t="s">
        <v>2444</v>
      </c>
      <c r="FO88" t="s">
        <v>2444</v>
      </c>
      <c r="FP88" t="s">
        <v>2444</v>
      </c>
      <c r="FQ88" t="s">
        <v>2444</v>
      </c>
      <c r="FR88" t="s">
        <v>2444</v>
      </c>
      <c r="FS88" t="s">
        <v>2444</v>
      </c>
      <c r="FT88" t="s">
        <v>2485</v>
      </c>
      <c r="FU88">
        <v>2</v>
      </c>
      <c r="FV88" t="s">
        <v>2444</v>
      </c>
      <c r="FW88" t="s">
        <v>2485</v>
      </c>
      <c r="FX88" t="s">
        <v>2485</v>
      </c>
      <c r="FY88" t="s">
        <v>2440</v>
      </c>
      <c r="FZ88" t="s">
        <v>2440</v>
      </c>
      <c r="GA88" t="s">
        <v>2485</v>
      </c>
      <c r="GB88" t="s">
        <v>2444</v>
      </c>
      <c r="GC88" t="s">
        <v>2478</v>
      </c>
      <c r="GD88" t="s">
        <v>2440</v>
      </c>
      <c r="GE88" t="s">
        <v>2485</v>
      </c>
      <c r="GF88" t="s">
        <v>2485</v>
      </c>
      <c r="GG88" t="s">
        <v>2485</v>
      </c>
      <c r="GH88" t="s">
        <v>2485</v>
      </c>
      <c r="GI88" t="s">
        <v>2485</v>
      </c>
      <c r="GJ88" t="s">
        <v>2485</v>
      </c>
      <c r="GK88" t="s">
        <v>2485</v>
      </c>
      <c r="GL88" t="s">
        <v>2485</v>
      </c>
      <c r="GM88" t="s">
        <v>2485</v>
      </c>
      <c r="GN88" t="s">
        <v>2485</v>
      </c>
      <c r="GO88" t="s">
        <v>2485</v>
      </c>
      <c r="GP88" t="s">
        <v>2485</v>
      </c>
      <c r="GQ88" t="s">
        <v>2485</v>
      </c>
      <c r="GR88" t="s">
        <v>2485</v>
      </c>
      <c r="GS88" t="s">
        <v>2485</v>
      </c>
      <c r="GT88" t="s">
        <v>2444</v>
      </c>
      <c r="GU88" t="s">
        <v>2444</v>
      </c>
      <c r="GV88" t="s">
        <v>2485</v>
      </c>
      <c r="GW88" t="s">
        <v>2444</v>
      </c>
      <c r="GX88" t="s">
        <v>2444</v>
      </c>
      <c r="GY88" t="s">
        <v>2444</v>
      </c>
      <c r="GZ88" t="s">
        <v>2444</v>
      </c>
    </row>
    <row r="89" spans="1:208">
      <c r="A89" t="s">
        <v>3412</v>
      </c>
      <c r="B89" t="s">
        <v>2420</v>
      </c>
      <c r="C89" t="s">
        <v>3413</v>
      </c>
      <c r="D89" t="s">
        <v>2422</v>
      </c>
      <c r="E89" t="s">
        <v>3414</v>
      </c>
      <c r="F89" t="s">
        <v>3415</v>
      </c>
      <c r="G89" t="s">
        <v>2494</v>
      </c>
      <c r="H89" t="s">
        <v>2426</v>
      </c>
      <c r="I89" t="s">
        <v>2456</v>
      </c>
      <c r="J89" t="s">
        <v>2428</v>
      </c>
      <c r="K89" t="s">
        <v>2839</v>
      </c>
      <c r="L89" t="s">
        <v>2430</v>
      </c>
      <c r="M89" t="s">
        <v>2897</v>
      </c>
      <c r="N89" t="s">
        <v>2432</v>
      </c>
      <c r="O89" t="s">
        <v>2433</v>
      </c>
      <c r="P89" t="s">
        <v>3146</v>
      </c>
      <c r="Q89" t="s">
        <v>3416</v>
      </c>
      <c r="R89" t="s">
        <v>2534</v>
      </c>
      <c r="S89" t="s">
        <v>2437</v>
      </c>
      <c r="T89" t="s">
        <v>2438</v>
      </c>
      <c r="U89" t="s">
        <v>2438</v>
      </c>
      <c r="V89" t="s">
        <v>2438</v>
      </c>
      <c r="W89" t="s">
        <v>2438</v>
      </c>
      <c r="X89" t="s">
        <v>2437</v>
      </c>
      <c r="Y89" t="s">
        <v>2438</v>
      </c>
      <c r="Z89" t="s">
        <v>2438</v>
      </c>
      <c r="AA89" t="s">
        <v>2438</v>
      </c>
      <c r="AB89" t="s">
        <v>2438</v>
      </c>
      <c r="AC89" t="s">
        <v>2437</v>
      </c>
      <c r="AD89" t="s">
        <v>2438</v>
      </c>
      <c r="AE89" t="s">
        <v>2438</v>
      </c>
      <c r="AF89" t="s">
        <v>2438</v>
      </c>
      <c r="AG89" t="s">
        <v>2438</v>
      </c>
      <c r="AH89" t="s">
        <v>2437</v>
      </c>
      <c r="AI89" t="s">
        <v>2438</v>
      </c>
      <c r="AJ89" t="s">
        <v>2438</v>
      </c>
      <c r="AK89" t="s">
        <v>2438</v>
      </c>
      <c r="AL89" t="s">
        <v>2438</v>
      </c>
      <c r="AM89" t="s">
        <v>2432</v>
      </c>
      <c r="AN89" t="s">
        <v>2440</v>
      </c>
      <c r="AO89" t="s">
        <v>2481</v>
      </c>
      <c r="AP89" t="s">
        <v>2460</v>
      </c>
      <c r="AQ89" t="s">
        <v>2437</v>
      </c>
      <c r="AR89" t="s">
        <v>2438</v>
      </c>
      <c r="AS89" t="s">
        <v>2438</v>
      </c>
      <c r="AT89" t="s">
        <v>2438</v>
      </c>
      <c r="AU89" t="s">
        <v>2432</v>
      </c>
      <c r="AV89" t="s">
        <v>2442</v>
      </c>
      <c r="AW89" t="s">
        <v>2474</v>
      </c>
      <c r="AX89" t="s">
        <v>2457</v>
      </c>
      <c r="AY89" t="s">
        <v>2432</v>
      </c>
      <c r="AZ89" t="s">
        <v>2441</v>
      </c>
      <c r="BA89" t="s">
        <v>2780</v>
      </c>
      <c r="BB89" t="s">
        <v>2457</v>
      </c>
      <c r="BC89" t="s">
        <v>2432</v>
      </c>
      <c r="BD89" t="s">
        <v>2442</v>
      </c>
      <c r="BE89" t="s">
        <v>3416</v>
      </c>
      <c r="BF89" t="s">
        <v>2460</v>
      </c>
      <c r="BG89" t="s">
        <v>2437</v>
      </c>
      <c r="BH89" t="s">
        <v>2438</v>
      </c>
      <c r="BI89" t="s">
        <v>2438</v>
      </c>
      <c r="BJ89" t="s">
        <v>2438</v>
      </c>
      <c r="BK89" t="s">
        <v>2437</v>
      </c>
      <c r="BL89" t="s">
        <v>2438</v>
      </c>
      <c r="BM89" t="s">
        <v>2438</v>
      </c>
      <c r="BN89" t="s">
        <v>2438</v>
      </c>
      <c r="BO89" t="s">
        <v>2437</v>
      </c>
      <c r="BP89" t="s">
        <v>2438</v>
      </c>
      <c r="BQ89" t="s">
        <v>2438</v>
      </c>
      <c r="BR89" t="s">
        <v>2438</v>
      </c>
      <c r="BS89" t="s">
        <v>2437</v>
      </c>
      <c r="BT89" t="s">
        <v>2438</v>
      </c>
      <c r="BU89" t="s">
        <v>2438</v>
      </c>
      <c r="BV89" t="s">
        <v>2438</v>
      </c>
      <c r="BW89" t="s">
        <v>2437</v>
      </c>
      <c r="BX89" t="s">
        <v>2438</v>
      </c>
      <c r="BY89" t="s">
        <v>2438</v>
      </c>
      <c r="BZ89" t="s">
        <v>2438</v>
      </c>
      <c r="CA89" t="s">
        <v>2437</v>
      </c>
      <c r="CB89" t="s">
        <v>2438</v>
      </c>
      <c r="CC89" t="s">
        <v>2438</v>
      </c>
      <c r="CD89" t="s">
        <v>2438</v>
      </c>
      <c r="CE89" t="s">
        <v>2433</v>
      </c>
      <c r="CF89" t="s">
        <v>2433</v>
      </c>
      <c r="CG89" t="s">
        <v>2974</v>
      </c>
      <c r="CH89" t="s">
        <v>2444</v>
      </c>
      <c r="CI89" t="s">
        <v>2444</v>
      </c>
      <c r="CJ89" t="s">
        <v>2439</v>
      </c>
      <c r="CK89" t="s">
        <v>3417</v>
      </c>
      <c r="CL89" t="s">
        <v>2444</v>
      </c>
      <c r="CM89" t="s">
        <v>2444</v>
      </c>
      <c r="CN89" t="s">
        <v>2444</v>
      </c>
      <c r="CO89" t="s">
        <v>3418</v>
      </c>
      <c r="CP89" t="s">
        <v>2433</v>
      </c>
      <c r="CQ89" t="s">
        <v>2433</v>
      </c>
      <c r="CR89" t="s">
        <v>2433</v>
      </c>
      <c r="CS89" t="s">
        <v>2437</v>
      </c>
      <c r="CT89" t="s">
        <v>2433</v>
      </c>
      <c r="CU89" t="s">
        <v>2433</v>
      </c>
      <c r="CV89" t="s">
        <v>2433</v>
      </c>
      <c r="CW89" t="s">
        <v>2433</v>
      </c>
      <c r="CX89" t="s">
        <v>2433</v>
      </c>
      <c r="CY89" t="s">
        <v>2433</v>
      </c>
      <c r="CZ89" t="s">
        <v>2433</v>
      </c>
      <c r="DA89" t="s">
        <v>2485</v>
      </c>
      <c r="DB89" t="s">
        <v>2485</v>
      </c>
      <c r="DC89" t="s">
        <v>2485</v>
      </c>
      <c r="DD89" t="s">
        <v>2440</v>
      </c>
      <c r="DE89" t="s">
        <v>2485</v>
      </c>
      <c r="DF89" t="s">
        <v>2485</v>
      </c>
      <c r="DG89" t="s">
        <v>2485</v>
      </c>
      <c r="DH89" t="s">
        <v>2444</v>
      </c>
      <c r="DI89" t="s">
        <v>2444</v>
      </c>
      <c r="DJ89" t="s">
        <v>2444</v>
      </c>
      <c r="DK89" t="s">
        <v>2444</v>
      </c>
      <c r="DL89" t="s">
        <v>2444</v>
      </c>
      <c r="DM89" t="s">
        <v>2444</v>
      </c>
      <c r="DN89" t="s">
        <v>2444</v>
      </c>
      <c r="DO89" t="s">
        <v>2433</v>
      </c>
      <c r="DP89" t="s">
        <v>2433</v>
      </c>
      <c r="DQ89" t="s">
        <v>2433</v>
      </c>
      <c r="DR89" t="s">
        <v>2433</v>
      </c>
      <c r="DS89" t="s">
        <v>2433</v>
      </c>
      <c r="DT89" t="s">
        <v>2433</v>
      </c>
      <c r="DU89" t="s">
        <v>2433</v>
      </c>
      <c r="DV89" t="s">
        <v>2433</v>
      </c>
      <c r="DW89" t="s">
        <v>2433</v>
      </c>
      <c r="DX89" t="s">
        <v>2433</v>
      </c>
      <c r="DY89" t="s">
        <v>2437</v>
      </c>
      <c r="DZ89" t="s">
        <v>2485</v>
      </c>
      <c r="EA89" t="s">
        <v>2485</v>
      </c>
      <c r="EB89" t="s">
        <v>2485</v>
      </c>
      <c r="EC89" t="s">
        <v>3419</v>
      </c>
      <c r="ED89" t="s">
        <v>2485</v>
      </c>
      <c r="EE89" t="s">
        <v>2485</v>
      </c>
      <c r="EF89" t="s">
        <v>2485</v>
      </c>
      <c r="EG89" t="s">
        <v>3420</v>
      </c>
      <c r="EH89" t="s">
        <v>2433</v>
      </c>
      <c r="EI89" t="s">
        <v>2433</v>
      </c>
      <c r="EJ89" t="s">
        <v>2433</v>
      </c>
      <c r="EK89" t="s">
        <v>3421</v>
      </c>
      <c r="EL89" t="s">
        <v>2433</v>
      </c>
      <c r="EM89" t="s">
        <v>2433</v>
      </c>
      <c r="EN89" t="s">
        <v>2433</v>
      </c>
      <c r="EO89" t="s">
        <v>2433</v>
      </c>
      <c r="EP89" t="s">
        <v>2433</v>
      </c>
      <c r="EQ89" t="s">
        <v>2433</v>
      </c>
      <c r="ER89" t="s">
        <v>2433</v>
      </c>
      <c r="ES89" t="s">
        <v>2433</v>
      </c>
      <c r="ET89" t="s">
        <v>2433</v>
      </c>
      <c r="EU89" t="s">
        <v>2433</v>
      </c>
      <c r="EV89" t="s">
        <v>2433</v>
      </c>
      <c r="EW89" t="s">
        <v>2433</v>
      </c>
      <c r="EX89" t="s">
        <v>2433</v>
      </c>
      <c r="EY89" t="s">
        <v>2433</v>
      </c>
      <c r="EZ89" t="s">
        <v>2433</v>
      </c>
      <c r="FA89" t="s">
        <v>2433</v>
      </c>
      <c r="FB89" t="s">
        <v>2433</v>
      </c>
      <c r="FC89" t="s">
        <v>2433</v>
      </c>
      <c r="FD89" t="s">
        <v>2433</v>
      </c>
      <c r="FE89" t="s">
        <v>2433</v>
      </c>
      <c r="FF89" t="s">
        <v>2433</v>
      </c>
      <c r="FG89" t="s">
        <v>2433</v>
      </c>
      <c r="FH89" t="s">
        <v>2433</v>
      </c>
      <c r="FI89" t="s">
        <v>2433</v>
      </c>
      <c r="FJ89" t="s">
        <v>2433</v>
      </c>
      <c r="FK89" t="s">
        <v>2433</v>
      </c>
      <c r="FL89" t="s">
        <v>2433</v>
      </c>
      <c r="FM89" t="s">
        <v>2433</v>
      </c>
      <c r="FN89" t="s">
        <v>2433</v>
      </c>
      <c r="FO89" t="s">
        <v>2433</v>
      </c>
      <c r="FP89" t="s">
        <v>2433</v>
      </c>
      <c r="FQ89" t="s">
        <v>2433</v>
      </c>
      <c r="FR89" t="s">
        <v>2433</v>
      </c>
      <c r="FS89" t="s">
        <v>2433</v>
      </c>
      <c r="FT89" t="s">
        <v>2433</v>
      </c>
      <c r="FU89">
        <v>7</v>
      </c>
      <c r="FV89" t="s">
        <v>2433</v>
      </c>
      <c r="FW89" t="s">
        <v>2433</v>
      </c>
      <c r="FX89" t="s">
        <v>2433</v>
      </c>
      <c r="FY89" t="s">
        <v>2433</v>
      </c>
      <c r="FZ89" t="s">
        <v>2433</v>
      </c>
      <c r="GA89" t="s">
        <v>2433</v>
      </c>
      <c r="GB89" t="s">
        <v>2433</v>
      </c>
      <c r="GC89" t="s">
        <v>2433</v>
      </c>
      <c r="GD89" t="s">
        <v>2433</v>
      </c>
      <c r="GE89" t="s">
        <v>2433</v>
      </c>
      <c r="GF89" t="s">
        <v>2433</v>
      </c>
      <c r="GG89" t="s">
        <v>2433</v>
      </c>
      <c r="GH89" t="s">
        <v>2433</v>
      </c>
      <c r="GI89" t="s">
        <v>2433</v>
      </c>
      <c r="GJ89" t="s">
        <v>2433</v>
      </c>
      <c r="GK89" t="s">
        <v>2439</v>
      </c>
      <c r="GL89" t="s">
        <v>2439</v>
      </c>
      <c r="GM89" t="s">
        <v>2439</v>
      </c>
      <c r="GN89" t="s">
        <v>2439</v>
      </c>
      <c r="GO89" t="s">
        <v>2439</v>
      </c>
      <c r="GP89" t="s">
        <v>2439</v>
      </c>
      <c r="GQ89" t="s">
        <v>2439</v>
      </c>
      <c r="GR89" t="s">
        <v>2439</v>
      </c>
      <c r="GS89" t="s">
        <v>2433</v>
      </c>
      <c r="GT89" t="s">
        <v>2433</v>
      </c>
      <c r="GU89" t="s">
        <v>2433</v>
      </c>
      <c r="GV89" t="s">
        <v>2433</v>
      </c>
      <c r="GW89" t="s">
        <v>2439</v>
      </c>
      <c r="GX89" t="s">
        <v>2439</v>
      </c>
      <c r="GY89" t="s">
        <v>2439</v>
      </c>
      <c r="GZ89" t="s">
        <v>2439</v>
      </c>
    </row>
    <row r="90" spans="1:208">
      <c r="A90" t="s">
        <v>3422</v>
      </c>
      <c r="B90" t="s">
        <v>2420</v>
      </c>
      <c r="C90" t="s">
        <v>3423</v>
      </c>
      <c r="D90" t="s">
        <v>2422</v>
      </c>
      <c r="E90" t="s">
        <v>3290</v>
      </c>
      <c r="F90" t="s">
        <v>3424</v>
      </c>
      <c r="G90" t="s">
        <v>2425</v>
      </c>
      <c r="H90" t="s">
        <v>2509</v>
      </c>
      <c r="I90" t="s">
        <v>2456</v>
      </c>
      <c r="J90" t="s">
        <v>2428</v>
      </c>
      <c r="K90" t="s">
        <v>2837</v>
      </c>
      <c r="L90" t="s">
        <v>2430</v>
      </c>
      <c r="M90" t="s">
        <v>2591</v>
      </c>
      <c r="N90" t="s">
        <v>2432</v>
      </c>
      <c r="O90" t="s">
        <v>2439</v>
      </c>
      <c r="P90" t="s">
        <v>2444</v>
      </c>
      <c r="Q90" t="s">
        <v>3416</v>
      </c>
      <c r="R90" t="s">
        <v>3425</v>
      </c>
      <c r="S90" t="s">
        <v>2432</v>
      </c>
      <c r="T90" t="s">
        <v>2433</v>
      </c>
      <c r="U90" t="s">
        <v>2444</v>
      </c>
      <c r="V90" t="s">
        <v>3416</v>
      </c>
      <c r="W90" t="s">
        <v>3390</v>
      </c>
      <c r="X90" t="s">
        <v>2437</v>
      </c>
      <c r="Y90" t="s">
        <v>2438</v>
      </c>
      <c r="Z90" t="s">
        <v>2438</v>
      </c>
      <c r="AA90" t="s">
        <v>2438</v>
      </c>
      <c r="AB90" t="s">
        <v>2438</v>
      </c>
      <c r="AC90" t="s">
        <v>2437</v>
      </c>
      <c r="AD90" t="s">
        <v>2438</v>
      </c>
      <c r="AE90" t="s">
        <v>2438</v>
      </c>
      <c r="AF90" t="s">
        <v>2438</v>
      </c>
      <c r="AG90" t="s">
        <v>2438</v>
      </c>
      <c r="AH90" t="s">
        <v>2437</v>
      </c>
      <c r="AI90" t="s">
        <v>2438</v>
      </c>
      <c r="AJ90" t="s">
        <v>2438</v>
      </c>
      <c r="AK90" t="s">
        <v>2438</v>
      </c>
      <c r="AL90" t="s">
        <v>2438</v>
      </c>
      <c r="AM90" t="s">
        <v>2432</v>
      </c>
      <c r="AN90" t="s">
        <v>2442</v>
      </c>
      <c r="AO90" t="s">
        <v>2853</v>
      </c>
      <c r="AP90" t="s">
        <v>3390</v>
      </c>
      <c r="AQ90" t="s">
        <v>2437</v>
      </c>
      <c r="AR90" t="s">
        <v>2438</v>
      </c>
      <c r="AS90" t="s">
        <v>2438</v>
      </c>
      <c r="AT90" t="s">
        <v>2438</v>
      </c>
      <c r="AU90" t="s">
        <v>2432</v>
      </c>
      <c r="AV90" t="s">
        <v>2478</v>
      </c>
      <c r="AW90" t="s">
        <v>3426</v>
      </c>
      <c r="AX90" t="s">
        <v>2460</v>
      </c>
      <c r="AY90" t="s">
        <v>2437</v>
      </c>
      <c r="AZ90" t="s">
        <v>2438</v>
      </c>
      <c r="BA90" t="s">
        <v>2438</v>
      </c>
      <c r="BB90" t="s">
        <v>2438</v>
      </c>
      <c r="BC90" t="s">
        <v>2432</v>
      </c>
      <c r="BD90" t="s">
        <v>2440</v>
      </c>
      <c r="BE90" t="s">
        <v>2475</v>
      </c>
      <c r="BF90" t="s">
        <v>2536</v>
      </c>
      <c r="BG90" t="s">
        <v>2437</v>
      </c>
      <c r="BH90" t="s">
        <v>2438</v>
      </c>
      <c r="BI90" t="s">
        <v>2438</v>
      </c>
      <c r="BJ90" t="s">
        <v>2438</v>
      </c>
      <c r="BK90" t="s">
        <v>2437</v>
      </c>
      <c r="BL90" t="s">
        <v>2438</v>
      </c>
      <c r="BM90" t="s">
        <v>2438</v>
      </c>
      <c r="BN90" t="s">
        <v>2438</v>
      </c>
      <c r="BO90" t="s">
        <v>2437</v>
      </c>
      <c r="BP90" t="s">
        <v>2438</v>
      </c>
      <c r="BQ90" t="s">
        <v>2438</v>
      </c>
      <c r="BR90" t="s">
        <v>2438</v>
      </c>
      <c r="BS90" t="s">
        <v>2437</v>
      </c>
      <c r="BT90" t="s">
        <v>2438</v>
      </c>
      <c r="BU90" t="s">
        <v>2438</v>
      </c>
      <c r="BV90" t="s">
        <v>2438</v>
      </c>
      <c r="BW90" t="s">
        <v>2437</v>
      </c>
      <c r="BX90" t="s">
        <v>2438</v>
      </c>
      <c r="BY90" t="s">
        <v>2438</v>
      </c>
      <c r="BZ90" t="s">
        <v>2438</v>
      </c>
      <c r="CA90" t="s">
        <v>2437</v>
      </c>
      <c r="CB90" t="s">
        <v>2438</v>
      </c>
      <c r="CC90" t="s">
        <v>2438</v>
      </c>
      <c r="CD90" t="s">
        <v>2438</v>
      </c>
      <c r="CE90" t="s">
        <v>2444</v>
      </c>
      <c r="CF90" t="s">
        <v>2434</v>
      </c>
      <c r="CG90" t="s">
        <v>3427</v>
      </c>
      <c r="CH90" t="s">
        <v>2439</v>
      </c>
      <c r="CI90" t="s">
        <v>2439</v>
      </c>
      <c r="CJ90" t="s">
        <v>2434</v>
      </c>
      <c r="CK90" t="s">
        <v>2446</v>
      </c>
      <c r="CL90" t="s">
        <v>2433</v>
      </c>
      <c r="CM90" t="s">
        <v>2439</v>
      </c>
      <c r="CN90" t="s">
        <v>2439</v>
      </c>
      <c r="CO90" t="s">
        <v>2793</v>
      </c>
      <c r="CP90" t="s">
        <v>2439</v>
      </c>
      <c r="CQ90" t="s">
        <v>2439</v>
      </c>
      <c r="CR90" t="s">
        <v>2434</v>
      </c>
      <c r="CS90" t="s">
        <v>3428</v>
      </c>
      <c r="CT90" t="s">
        <v>2439</v>
      </c>
      <c r="CU90" t="s">
        <v>2439</v>
      </c>
      <c r="CV90" t="s">
        <v>2439</v>
      </c>
      <c r="CW90" t="s">
        <v>2439</v>
      </c>
      <c r="CX90" t="s">
        <v>2434</v>
      </c>
      <c r="CY90" t="s">
        <v>2434</v>
      </c>
      <c r="CZ90" t="s">
        <v>2439</v>
      </c>
      <c r="DA90" t="s">
        <v>2439</v>
      </c>
      <c r="DB90" t="s">
        <v>2439</v>
      </c>
      <c r="DC90" t="s">
        <v>2434</v>
      </c>
      <c r="DD90" t="s">
        <v>2434</v>
      </c>
      <c r="DE90" t="s">
        <v>2434</v>
      </c>
      <c r="DF90" t="s">
        <v>2434</v>
      </c>
      <c r="DG90" t="s">
        <v>2439</v>
      </c>
      <c r="DH90" t="s">
        <v>2439</v>
      </c>
      <c r="DI90" t="s">
        <v>2433</v>
      </c>
      <c r="DJ90" t="s">
        <v>2433</v>
      </c>
      <c r="DK90" t="s">
        <v>2433</v>
      </c>
      <c r="DL90" t="s">
        <v>2433</v>
      </c>
      <c r="DM90" t="s">
        <v>2439</v>
      </c>
      <c r="DN90" t="s">
        <v>2433</v>
      </c>
      <c r="DO90" t="s">
        <v>2433</v>
      </c>
      <c r="DP90" t="s">
        <v>2433</v>
      </c>
      <c r="DQ90" t="s">
        <v>2440</v>
      </c>
      <c r="DR90" t="s">
        <v>2434</v>
      </c>
      <c r="DS90" t="s">
        <v>2433</v>
      </c>
      <c r="DT90" t="s">
        <v>2433</v>
      </c>
      <c r="DU90" t="s">
        <v>2439</v>
      </c>
      <c r="DV90" t="s">
        <v>2433</v>
      </c>
      <c r="DW90" t="s">
        <v>2433</v>
      </c>
      <c r="DX90" t="s">
        <v>2478</v>
      </c>
      <c r="DY90" t="s">
        <v>2696</v>
      </c>
      <c r="DZ90" t="s">
        <v>2433</v>
      </c>
      <c r="EA90" t="s">
        <v>2439</v>
      </c>
      <c r="EB90" t="s">
        <v>2439</v>
      </c>
      <c r="EC90" t="s">
        <v>3429</v>
      </c>
      <c r="ED90" t="s">
        <v>2433</v>
      </c>
      <c r="EE90" t="s">
        <v>2439</v>
      </c>
      <c r="EF90" t="s">
        <v>2434</v>
      </c>
      <c r="EG90" t="s">
        <v>3430</v>
      </c>
      <c r="EH90" t="s">
        <v>2439</v>
      </c>
      <c r="EI90" t="s">
        <v>2434</v>
      </c>
      <c r="EJ90" t="s">
        <v>2440</v>
      </c>
      <c r="EK90" t="s">
        <v>3431</v>
      </c>
      <c r="EL90" t="s">
        <v>2439</v>
      </c>
      <c r="EM90" t="s">
        <v>2439</v>
      </c>
      <c r="EN90" t="s">
        <v>2439</v>
      </c>
      <c r="EO90" t="s">
        <v>2439</v>
      </c>
      <c r="EP90" t="s">
        <v>2439</v>
      </c>
      <c r="EQ90" t="s">
        <v>2439</v>
      </c>
      <c r="ER90" t="s">
        <v>2433</v>
      </c>
      <c r="ES90" t="s">
        <v>2439</v>
      </c>
      <c r="ET90" t="s">
        <v>2439</v>
      </c>
      <c r="EU90" t="s">
        <v>2439</v>
      </c>
      <c r="EV90" t="s">
        <v>2433</v>
      </c>
      <c r="EW90" t="s">
        <v>2433</v>
      </c>
      <c r="EX90" t="s">
        <v>2485</v>
      </c>
      <c r="EY90" t="s">
        <v>2485</v>
      </c>
      <c r="EZ90" t="s">
        <v>2444</v>
      </c>
      <c r="FA90" t="s">
        <v>2444</v>
      </c>
      <c r="FB90" t="s">
        <v>2434</v>
      </c>
      <c r="FC90" t="s">
        <v>2440</v>
      </c>
      <c r="FD90" t="s">
        <v>2440</v>
      </c>
      <c r="FE90" t="s">
        <v>2444</v>
      </c>
      <c r="FF90" t="s">
        <v>2444</v>
      </c>
      <c r="FG90" t="s">
        <v>2440</v>
      </c>
      <c r="FH90" t="s">
        <v>2478</v>
      </c>
      <c r="FI90" t="s">
        <v>2444</v>
      </c>
      <c r="FJ90" t="s">
        <v>2440</v>
      </c>
      <c r="FK90" t="s">
        <v>2433</v>
      </c>
      <c r="FL90" t="s">
        <v>2433</v>
      </c>
      <c r="FM90" t="s">
        <v>2439</v>
      </c>
      <c r="FN90" t="s">
        <v>2439</v>
      </c>
      <c r="FO90" t="s">
        <v>2440</v>
      </c>
      <c r="FP90" t="s">
        <v>2485</v>
      </c>
      <c r="FQ90" t="s">
        <v>2433</v>
      </c>
      <c r="FR90" t="s">
        <v>2485</v>
      </c>
      <c r="FS90" t="s">
        <v>2440</v>
      </c>
      <c r="FT90" t="s">
        <v>2444</v>
      </c>
      <c r="FU90">
        <v>1</v>
      </c>
      <c r="FV90" t="s">
        <v>2485</v>
      </c>
      <c r="FW90" t="s">
        <v>2444</v>
      </c>
      <c r="FX90" t="s">
        <v>2433</v>
      </c>
      <c r="FY90" t="s">
        <v>2440</v>
      </c>
      <c r="FZ90" t="s">
        <v>2444</v>
      </c>
      <c r="GA90" t="s">
        <v>2440</v>
      </c>
      <c r="GB90" t="s">
        <v>2485</v>
      </c>
      <c r="GC90" t="s">
        <v>2433</v>
      </c>
      <c r="GD90" t="s">
        <v>2439</v>
      </c>
      <c r="GE90" t="s">
        <v>2478</v>
      </c>
      <c r="GF90" t="s">
        <v>2433</v>
      </c>
      <c r="GG90" t="s">
        <v>2433</v>
      </c>
      <c r="GH90" t="s">
        <v>2434</v>
      </c>
      <c r="GI90" t="s">
        <v>2444</v>
      </c>
      <c r="GJ90" t="s">
        <v>2444</v>
      </c>
      <c r="GK90" t="s">
        <v>2433</v>
      </c>
      <c r="GL90" t="s">
        <v>2478</v>
      </c>
      <c r="GM90" t="s">
        <v>2485</v>
      </c>
      <c r="GN90" t="s">
        <v>2434</v>
      </c>
      <c r="GO90" t="s">
        <v>2433</v>
      </c>
      <c r="GP90" t="s">
        <v>2439</v>
      </c>
      <c r="GQ90" t="s">
        <v>2439</v>
      </c>
      <c r="GR90" t="s">
        <v>2433</v>
      </c>
      <c r="GS90" t="s">
        <v>2433</v>
      </c>
      <c r="GT90" t="s">
        <v>2433</v>
      </c>
      <c r="GU90" t="s">
        <v>2440</v>
      </c>
      <c r="GV90" t="s">
        <v>2440</v>
      </c>
      <c r="GW90" t="s">
        <v>2433</v>
      </c>
      <c r="GX90" t="s">
        <v>2434</v>
      </c>
      <c r="GY90" t="s">
        <v>2439</v>
      </c>
      <c r="GZ90" t="s">
        <v>2434</v>
      </c>
    </row>
    <row r="91" spans="1:208">
      <c r="A91" t="s">
        <v>3432</v>
      </c>
      <c r="B91" t="s">
        <v>2420</v>
      </c>
      <c r="C91" t="s">
        <v>3433</v>
      </c>
      <c r="D91" t="s">
        <v>2422</v>
      </c>
      <c r="E91" t="s">
        <v>3434</v>
      </c>
      <c r="F91" t="s">
        <v>3435</v>
      </c>
      <c r="G91" t="s">
        <v>2469</v>
      </c>
      <c r="H91" t="s">
        <v>2426</v>
      </c>
      <c r="I91" t="s">
        <v>2456</v>
      </c>
      <c r="J91" t="s">
        <v>2428</v>
      </c>
      <c r="K91" t="s">
        <v>2945</v>
      </c>
      <c r="L91" t="s">
        <v>3436</v>
      </c>
      <c r="M91" t="s">
        <v>2553</v>
      </c>
      <c r="N91" t="s">
        <v>2432</v>
      </c>
      <c r="O91" t="s">
        <v>2433</v>
      </c>
      <c r="P91" t="s">
        <v>2439</v>
      </c>
      <c r="Q91" t="s">
        <v>2474</v>
      </c>
      <c r="R91" t="s">
        <v>2515</v>
      </c>
      <c r="S91" t="s">
        <v>2437</v>
      </c>
      <c r="T91" t="s">
        <v>2438</v>
      </c>
      <c r="U91" t="s">
        <v>2438</v>
      </c>
      <c r="V91" t="s">
        <v>2438</v>
      </c>
      <c r="W91" t="s">
        <v>2438</v>
      </c>
      <c r="X91" t="s">
        <v>2437</v>
      </c>
      <c r="Y91" t="s">
        <v>2438</v>
      </c>
      <c r="Z91" t="s">
        <v>2438</v>
      </c>
      <c r="AA91" t="s">
        <v>2438</v>
      </c>
      <c r="AB91" t="s">
        <v>2438</v>
      </c>
      <c r="AC91" t="s">
        <v>2437</v>
      </c>
      <c r="AD91" t="s">
        <v>2438</v>
      </c>
      <c r="AE91" t="s">
        <v>2438</v>
      </c>
      <c r="AF91" t="s">
        <v>2438</v>
      </c>
      <c r="AG91" t="s">
        <v>2438</v>
      </c>
      <c r="AH91" t="s">
        <v>2437</v>
      </c>
      <c r="AI91" t="s">
        <v>2438</v>
      </c>
      <c r="AJ91" t="s">
        <v>2438</v>
      </c>
      <c r="AK91" t="s">
        <v>2438</v>
      </c>
      <c r="AL91" t="s">
        <v>2438</v>
      </c>
      <c r="AM91" t="s">
        <v>2432</v>
      </c>
      <c r="AN91" t="s">
        <v>2434</v>
      </c>
      <c r="AO91" t="s">
        <v>2557</v>
      </c>
      <c r="AP91" t="s">
        <v>2518</v>
      </c>
      <c r="AQ91" t="s">
        <v>2437</v>
      </c>
      <c r="AR91" t="s">
        <v>2438</v>
      </c>
      <c r="AS91" t="s">
        <v>2438</v>
      </c>
      <c r="AT91" t="s">
        <v>2438</v>
      </c>
      <c r="AU91" t="s">
        <v>2432</v>
      </c>
      <c r="AV91" t="s">
        <v>2439</v>
      </c>
      <c r="AW91" t="s">
        <v>2435</v>
      </c>
      <c r="AX91" t="s">
        <v>2536</v>
      </c>
      <c r="AY91" t="s">
        <v>2432</v>
      </c>
      <c r="AZ91" t="s">
        <v>2485</v>
      </c>
      <c r="BA91" t="s">
        <v>2557</v>
      </c>
      <c r="BB91" t="s">
        <v>2518</v>
      </c>
      <c r="BC91" t="s">
        <v>2432</v>
      </c>
      <c r="BD91" t="s">
        <v>2439</v>
      </c>
      <c r="BE91" t="s">
        <v>2557</v>
      </c>
      <c r="BF91" t="s">
        <v>2741</v>
      </c>
      <c r="BG91" t="s">
        <v>2432</v>
      </c>
      <c r="BH91" t="s">
        <v>2433</v>
      </c>
      <c r="BI91" t="s">
        <v>2435</v>
      </c>
      <c r="BJ91" t="s">
        <v>2480</v>
      </c>
      <c r="BK91" t="s">
        <v>2437</v>
      </c>
      <c r="BL91" t="s">
        <v>2438</v>
      </c>
      <c r="BM91" t="s">
        <v>2438</v>
      </c>
      <c r="BN91" t="s">
        <v>2438</v>
      </c>
      <c r="BO91" t="s">
        <v>2432</v>
      </c>
      <c r="BP91" t="s">
        <v>2434</v>
      </c>
      <c r="BQ91" t="s">
        <v>2557</v>
      </c>
      <c r="BR91" t="s">
        <v>2443</v>
      </c>
      <c r="BS91" t="s">
        <v>2437</v>
      </c>
      <c r="BT91" t="s">
        <v>2438</v>
      </c>
      <c r="BU91" t="s">
        <v>2438</v>
      </c>
      <c r="BV91" t="s">
        <v>2438</v>
      </c>
      <c r="BW91" t="s">
        <v>2437</v>
      </c>
      <c r="BX91" t="s">
        <v>2438</v>
      </c>
      <c r="BY91" t="s">
        <v>2438</v>
      </c>
      <c r="BZ91" t="s">
        <v>2438</v>
      </c>
      <c r="CA91" t="s">
        <v>2437</v>
      </c>
      <c r="CB91" t="s">
        <v>2438</v>
      </c>
      <c r="CC91" t="s">
        <v>2438</v>
      </c>
      <c r="CD91" t="s">
        <v>2438</v>
      </c>
      <c r="CE91" t="s">
        <v>2444</v>
      </c>
      <c r="CF91" t="s">
        <v>2444</v>
      </c>
      <c r="CG91" t="s">
        <v>2445</v>
      </c>
      <c r="CH91" t="s">
        <v>2444</v>
      </c>
      <c r="CI91" t="s">
        <v>2444</v>
      </c>
      <c r="CJ91" t="s">
        <v>2444</v>
      </c>
      <c r="CK91" t="s">
        <v>3437</v>
      </c>
      <c r="CL91" t="s">
        <v>2444</v>
      </c>
      <c r="CM91" t="s">
        <v>2444</v>
      </c>
      <c r="CN91" t="s">
        <v>2444</v>
      </c>
      <c r="CO91" t="s">
        <v>3438</v>
      </c>
      <c r="CP91" t="s">
        <v>2444</v>
      </c>
      <c r="CQ91" t="s">
        <v>2444</v>
      </c>
      <c r="CR91" t="s">
        <v>2444</v>
      </c>
      <c r="CS91" t="s">
        <v>3439</v>
      </c>
      <c r="CT91" t="s">
        <v>2485</v>
      </c>
      <c r="CU91" t="s">
        <v>2485</v>
      </c>
      <c r="CV91" t="s">
        <v>2440</v>
      </c>
      <c r="CW91" t="s">
        <v>2485</v>
      </c>
      <c r="CX91" t="s">
        <v>2444</v>
      </c>
      <c r="CY91" t="s">
        <v>2444</v>
      </c>
      <c r="CZ91" t="s">
        <v>2485</v>
      </c>
      <c r="DA91" t="s">
        <v>2485</v>
      </c>
      <c r="DB91" t="s">
        <v>2444</v>
      </c>
      <c r="DC91" t="s">
        <v>2485</v>
      </c>
      <c r="DD91" t="s">
        <v>2444</v>
      </c>
      <c r="DE91" t="s">
        <v>2444</v>
      </c>
      <c r="DF91" t="s">
        <v>2485</v>
      </c>
      <c r="DG91" t="s">
        <v>2444</v>
      </c>
      <c r="DH91" t="s">
        <v>2485</v>
      </c>
      <c r="DI91" t="s">
        <v>2444</v>
      </c>
      <c r="DJ91" t="s">
        <v>2440</v>
      </c>
      <c r="DK91" t="s">
        <v>2485</v>
      </c>
      <c r="DL91" t="s">
        <v>2444</v>
      </c>
      <c r="DM91" t="s">
        <v>2444</v>
      </c>
      <c r="DN91" t="s">
        <v>2440</v>
      </c>
      <c r="DO91" t="s">
        <v>2444</v>
      </c>
      <c r="DP91" t="s">
        <v>2485</v>
      </c>
      <c r="DQ91" t="s">
        <v>2444</v>
      </c>
      <c r="DR91" t="s">
        <v>2485</v>
      </c>
      <c r="DS91" t="s">
        <v>2440</v>
      </c>
      <c r="DT91" t="s">
        <v>2444</v>
      </c>
      <c r="DU91" t="s">
        <v>2485</v>
      </c>
      <c r="DV91" t="s">
        <v>2440</v>
      </c>
      <c r="DW91" t="s">
        <v>2485</v>
      </c>
      <c r="DX91" t="s">
        <v>2444</v>
      </c>
      <c r="DY91" t="s">
        <v>2866</v>
      </c>
      <c r="DZ91" t="s">
        <v>2485</v>
      </c>
      <c r="EA91" t="s">
        <v>2485</v>
      </c>
      <c r="EB91" t="s">
        <v>2444</v>
      </c>
      <c r="EC91" t="s">
        <v>2521</v>
      </c>
      <c r="ED91" t="s">
        <v>2485</v>
      </c>
      <c r="EE91" t="s">
        <v>2444</v>
      </c>
      <c r="EF91" t="s">
        <v>2444</v>
      </c>
      <c r="EG91" t="s">
        <v>3440</v>
      </c>
      <c r="EH91" t="s">
        <v>2485</v>
      </c>
      <c r="EI91" t="s">
        <v>2444</v>
      </c>
      <c r="EJ91" t="s">
        <v>2444</v>
      </c>
      <c r="EK91" t="s">
        <v>3441</v>
      </c>
      <c r="EL91" t="s">
        <v>2444</v>
      </c>
      <c r="EM91" t="s">
        <v>2485</v>
      </c>
      <c r="EN91" t="s">
        <v>2444</v>
      </c>
      <c r="EO91" t="s">
        <v>2444</v>
      </c>
      <c r="EP91" t="s">
        <v>2444</v>
      </c>
      <c r="EQ91" t="s">
        <v>2444</v>
      </c>
      <c r="ER91" t="s">
        <v>2444</v>
      </c>
      <c r="ES91" t="s">
        <v>2485</v>
      </c>
      <c r="ET91" t="s">
        <v>2485</v>
      </c>
      <c r="EU91" t="s">
        <v>2485</v>
      </c>
      <c r="EV91" t="s">
        <v>2444</v>
      </c>
      <c r="EW91" t="s">
        <v>2444</v>
      </c>
      <c r="EX91" t="s">
        <v>2444</v>
      </c>
      <c r="EY91" t="s">
        <v>2440</v>
      </c>
      <c r="EZ91" t="s">
        <v>2440</v>
      </c>
      <c r="FA91" t="s">
        <v>2485</v>
      </c>
      <c r="FB91" t="s">
        <v>2440</v>
      </c>
      <c r="FC91" t="s">
        <v>2485</v>
      </c>
      <c r="FD91" t="s">
        <v>2444</v>
      </c>
      <c r="FE91" t="s">
        <v>2485</v>
      </c>
      <c r="FF91" t="s">
        <v>2485</v>
      </c>
      <c r="FG91" t="s">
        <v>2485</v>
      </c>
      <c r="FH91" t="s">
        <v>2485</v>
      </c>
      <c r="FI91" t="s">
        <v>2440</v>
      </c>
      <c r="FJ91" t="s">
        <v>2485</v>
      </c>
      <c r="FK91" t="s">
        <v>2485</v>
      </c>
      <c r="FL91" t="s">
        <v>2440</v>
      </c>
      <c r="FM91" t="s">
        <v>2440</v>
      </c>
      <c r="FN91" t="s">
        <v>2440</v>
      </c>
      <c r="FO91" t="s">
        <v>2444</v>
      </c>
      <c r="FP91" t="s">
        <v>2485</v>
      </c>
      <c r="FQ91" t="s">
        <v>2440</v>
      </c>
      <c r="FR91" t="s">
        <v>2440</v>
      </c>
      <c r="FS91" t="s">
        <v>2434</v>
      </c>
      <c r="FT91" t="s">
        <v>2478</v>
      </c>
      <c r="FU91">
        <v>5</v>
      </c>
      <c r="FV91" t="s">
        <v>2434</v>
      </c>
      <c r="FW91" t="s">
        <v>2485</v>
      </c>
      <c r="FX91" t="s">
        <v>2440</v>
      </c>
      <c r="FY91" t="s">
        <v>2478</v>
      </c>
      <c r="FZ91" t="s">
        <v>2440</v>
      </c>
      <c r="GA91" t="s">
        <v>2440</v>
      </c>
      <c r="GB91" t="s">
        <v>2485</v>
      </c>
      <c r="GC91" t="s">
        <v>2440</v>
      </c>
      <c r="GD91" t="s">
        <v>2444</v>
      </c>
      <c r="GE91" t="s">
        <v>2485</v>
      </c>
      <c r="GF91" t="s">
        <v>2440</v>
      </c>
      <c r="GG91" t="s">
        <v>2440</v>
      </c>
      <c r="GH91" t="s">
        <v>2485</v>
      </c>
      <c r="GI91" t="s">
        <v>2444</v>
      </c>
      <c r="GJ91" t="s">
        <v>2444</v>
      </c>
      <c r="GK91" t="s">
        <v>2485</v>
      </c>
      <c r="GL91" t="s">
        <v>2485</v>
      </c>
      <c r="GM91" t="s">
        <v>2444</v>
      </c>
      <c r="GN91" t="s">
        <v>2444</v>
      </c>
      <c r="GO91" t="s">
        <v>2444</v>
      </c>
      <c r="GP91" t="s">
        <v>2485</v>
      </c>
      <c r="GQ91" t="s">
        <v>2485</v>
      </c>
      <c r="GR91" t="s">
        <v>2440</v>
      </c>
      <c r="GS91" t="s">
        <v>2440</v>
      </c>
      <c r="GT91" t="s">
        <v>2485</v>
      </c>
      <c r="GU91" t="s">
        <v>2444</v>
      </c>
      <c r="GV91" t="s">
        <v>2440</v>
      </c>
      <c r="GW91" t="s">
        <v>2485</v>
      </c>
      <c r="GX91" t="s">
        <v>2444</v>
      </c>
      <c r="GY91" t="s">
        <v>2485</v>
      </c>
      <c r="GZ91" t="s">
        <v>2485</v>
      </c>
    </row>
    <row r="92" spans="1:208">
      <c r="A92" t="s">
        <v>3442</v>
      </c>
      <c r="B92" t="s">
        <v>2420</v>
      </c>
      <c r="C92" t="s">
        <v>3443</v>
      </c>
      <c r="D92" t="s">
        <v>2422</v>
      </c>
      <c r="E92" t="s">
        <v>3444</v>
      </c>
      <c r="F92" t="s">
        <v>3445</v>
      </c>
      <c r="G92" t="s">
        <v>2530</v>
      </c>
      <c r="H92" t="s">
        <v>2426</v>
      </c>
      <c r="I92" t="s">
        <v>2456</v>
      </c>
      <c r="J92" t="s">
        <v>2428</v>
      </c>
      <c r="K92" t="s">
        <v>2829</v>
      </c>
      <c r="L92" t="s">
        <v>3183</v>
      </c>
      <c r="M92" t="s">
        <v>2643</v>
      </c>
      <c r="N92" t="s">
        <v>2432</v>
      </c>
      <c r="O92" t="s">
        <v>2433</v>
      </c>
      <c r="P92" t="s">
        <v>2689</v>
      </c>
      <c r="Q92" t="s">
        <v>3387</v>
      </c>
      <c r="R92" t="s">
        <v>2517</v>
      </c>
      <c r="S92" t="s">
        <v>2432</v>
      </c>
      <c r="T92" t="s">
        <v>2433</v>
      </c>
      <c r="U92" t="s">
        <v>2689</v>
      </c>
      <c r="V92" t="s">
        <v>3446</v>
      </c>
      <c r="W92" t="s">
        <v>2517</v>
      </c>
      <c r="X92" t="s">
        <v>2437</v>
      </c>
      <c r="Y92" t="s">
        <v>2438</v>
      </c>
      <c r="Z92" t="s">
        <v>2438</v>
      </c>
      <c r="AA92" t="s">
        <v>2438</v>
      </c>
      <c r="AB92" t="s">
        <v>2438</v>
      </c>
      <c r="AC92" t="s">
        <v>2437</v>
      </c>
      <c r="AD92" t="s">
        <v>2438</v>
      </c>
      <c r="AE92" t="s">
        <v>2438</v>
      </c>
      <c r="AF92" t="s">
        <v>2438</v>
      </c>
      <c r="AG92" t="s">
        <v>2438</v>
      </c>
      <c r="AH92" t="s">
        <v>2437</v>
      </c>
      <c r="AI92" t="s">
        <v>2438</v>
      </c>
      <c r="AJ92" t="s">
        <v>2438</v>
      </c>
      <c r="AK92" t="s">
        <v>2438</v>
      </c>
      <c r="AL92" t="s">
        <v>2438</v>
      </c>
      <c r="AM92" t="s">
        <v>2432</v>
      </c>
      <c r="AN92" t="s">
        <v>2440</v>
      </c>
      <c r="AO92" t="s">
        <v>2762</v>
      </c>
      <c r="AP92" t="s">
        <v>2573</v>
      </c>
      <c r="AQ92" t="s">
        <v>2437</v>
      </c>
      <c r="AR92" t="s">
        <v>2438</v>
      </c>
      <c r="AS92" t="s">
        <v>2438</v>
      </c>
      <c r="AT92" t="s">
        <v>2438</v>
      </c>
      <c r="AU92" t="s">
        <v>2432</v>
      </c>
      <c r="AV92" t="s">
        <v>2439</v>
      </c>
      <c r="AW92" t="s">
        <v>3447</v>
      </c>
      <c r="AX92" t="s">
        <v>2460</v>
      </c>
      <c r="AY92" t="s">
        <v>2432</v>
      </c>
      <c r="AZ92" t="s">
        <v>2513</v>
      </c>
      <c r="BA92" t="s">
        <v>3447</v>
      </c>
      <c r="BB92" t="s">
        <v>2458</v>
      </c>
      <c r="BC92" t="s">
        <v>2432</v>
      </c>
      <c r="BD92" t="s">
        <v>2485</v>
      </c>
      <c r="BE92" t="s">
        <v>3446</v>
      </c>
      <c r="BF92" t="s">
        <v>3390</v>
      </c>
      <c r="BG92" t="s">
        <v>2432</v>
      </c>
      <c r="BH92" t="s">
        <v>2433</v>
      </c>
      <c r="BI92" t="s">
        <v>2441</v>
      </c>
      <c r="BJ92" t="s">
        <v>2460</v>
      </c>
      <c r="BK92" t="s">
        <v>2437</v>
      </c>
      <c r="BL92" t="s">
        <v>2438</v>
      </c>
      <c r="BM92" t="s">
        <v>2438</v>
      </c>
      <c r="BN92" t="s">
        <v>2438</v>
      </c>
      <c r="BO92" t="s">
        <v>2432</v>
      </c>
      <c r="BP92" t="s">
        <v>2439</v>
      </c>
      <c r="BQ92" t="s">
        <v>3446</v>
      </c>
      <c r="BR92" t="s">
        <v>2443</v>
      </c>
      <c r="BS92" t="s">
        <v>2437</v>
      </c>
      <c r="BT92" t="s">
        <v>2438</v>
      </c>
      <c r="BU92" t="s">
        <v>2438</v>
      </c>
      <c r="BV92" t="s">
        <v>2438</v>
      </c>
      <c r="BW92" t="s">
        <v>2437</v>
      </c>
      <c r="BX92" t="s">
        <v>2438</v>
      </c>
      <c r="BY92" t="s">
        <v>2438</v>
      </c>
      <c r="BZ92" t="s">
        <v>2438</v>
      </c>
      <c r="CA92" t="s">
        <v>2437</v>
      </c>
      <c r="CB92" t="s">
        <v>2438</v>
      </c>
      <c r="CC92" t="s">
        <v>2438</v>
      </c>
      <c r="CD92" t="s">
        <v>2438</v>
      </c>
      <c r="CE92" t="s">
        <v>2440</v>
      </c>
      <c r="CF92" t="s">
        <v>2440</v>
      </c>
      <c r="CG92" t="s">
        <v>2764</v>
      </c>
      <c r="CH92" t="s">
        <v>2485</v>
      </c>
      <c r="CI92" t="s">
        <v>2485</v>
      </c>
      <c r="CJ92" t="s">
        <v>2485</v>
      </c>
      <c r="CK92" t="s">
        <v>3448</v>
      </c>
      <c r="CL92" t="s">
        <v>2433</v>
      </c>
      <c r="CM92" t="s">
        <v>2433</v>
      </c>
      <c r="CN92" t="s">
        <v>2433</v>
      </c>
      <c r="CO92" t="s">
        <v>2429</v>
      </c>
      <c r="CP92" t="s">
        <v>2485</v>
      </c>
      <c r="CQ92" t="s">
        <v>2485</v>
      </c>
      <c r="CR92" t="s">
        <v>2485</v>
      </c>
      <c r="CS92" t="s">
        <v>3449</v>
      </c>
      <c r="CT92" t="s">
        <v>2485</v>
      </c>
      <c r="CU92" t="s">
        <v>2440</v>
      </c>
      <c r="CV92" t="s">
        <v>2485</v>
      </c>
      <c r="CW92" t="s">
        <v>2440</v>
      </c>
      <c r="CX92" t="s">
        <v>2440</v>
      </c>
      <c r="CY92" t="s">
        <v>2440</v>
      </c>
      <c r="CZ92" t="s">
        <v>2485</v>
      </c>
      <c r="DA92" t="s">
        <v>2440</v>
      </c>
      <c r="DB92" t="s">
        <v>2440</v>
      </c>
      <c r="DC92" t="s">
        <v>2485</v>
      </c>
      <c r="DD92" t="s">
        <v>2478</v>
      </c>
      <c r="DE92" t="s">
        <v>2440</v>
      </c>
      <c r="DF92" t="s">
        <v>2485</v>
      </c>
      <c r="DG92" t="s">
        <v>2485</v>
      </c>
      <c r="DH92" t="s">
        <v>2439</v>
      </c>
      <c r="DI92" t="s">
        <v>2434</v>
      </c>
      <c r="DJ92" t="s">
        <v>2439</v>
      </c>
      <c r="DK92" t="s">
        <v>2439</v>
      </c>
      <c r="DL92" t="s">
        <v>2439</v>
      </c>
      <c r="DM92" t="s">
        <v>2434</v>
      </c>
      <c r="DN92" t="s">
        <v>2440</v>
      </c>
      <c r="DO92" t="s">
        <v>2444</v>
      </c>
      <c r="DP92" t="s">
        <v>2485</v>
      </c>
      <c r="DQ92" t="s">
        <v>2444</v>
      </c>
      <c r="DR92" t="s">
        <v>2444</v>
      </c>
      <c r="DS92" t="s">
        <v>2485</v>
      </c>
      <c r="DT92" t="s">
        <v>2485</v>
      </c>
      <c r="DU92" t="s">
        <v>2485</v>
      </c>
      <c r="DV92" t="s">
        <v>2440</v>
      </c>
      <c r="DW92" t="s">
        <v>2485</v>
      </c>
      <c r="DX92" t="s">
        <v>2485</v>
      </c>
      <c r="DY92" t="s">
        <v>3450</v>
      </c>
      <c r="DZ92" t="s">
        <v>2444</v>
      </c>
      <c r="EA92" t="s">
        <v>2485</v>
      </c>
      <c r="EB92" t="s">
        <v>2444</v>
      </c>
      <c r="EC92" t="s">
        <v>3451</v>
      </c>
      <c r="ED92" t="s">
        <v>2444</v>
      </c>
      <c r="EE92" t="s">
        <v>2440</v>
      </c>
      <c r="EF92" t="s">
        <v>2434</v>
      </c>
      <c r="EG92" t="s">
        <v>2429</v>
      </c>
      <c r="EH92" t="s">
        <v>2440</v>
      </c>
      <c r="EI92" t="s">
        <v>2485</v>
      </c>
      <c r="EJ92" t="s">
        <v>2485</v>
      </c>
      <c r="EK92" t="s">
        <v>3452</v>
      </c>
      <c r="EL92" t="s">
        <v>2434</v>
      </c>
      <c r="EM92" t="s">
        <v>2439</v>
      </c>
      <c r="EN92" t="s">
        <v>2434</v>
      </c>
      <c r="EO92" t="s">
        <v>2485</v>
      </c>
      <c r="EP92" t="s">
        <v>2440</v>
      </c>
      <c r="EQ92" t="s">
        <v>2485</v>
      </c>
      <c r="ER92" t="s">
        <v>2439</v>
      </c>
      <c r="ES92" t="s">
        <v>2444</v>
      </c>
      <c r="ET92" t="s">
        <v>2444</v>
      </c>
      <c r="EU92" t="s">
        <v>2485</v>
      </c>
      <c r="EV92" t="s">
        <v>2440</v>
      </c>
      <c r="EW92" t="s">
        <v>2440</v>
      </c>
      <c r="EX92" t="s">
        <v>2440</v>
      </c>
      <c r="EY92" t="s">
        <v>2434</v>
      </c>
      <c r="EZ92" t="s">
        <v>2478</v>
      </c>
      <c r="FA92" t="s">
        <v>2478</v>
      </c>
      <c r="FB92" t="s">
        <v>2440</v>
      </c>
      <c r="FC92" t="s">
        <v>2444</v>
      </c>
      <c r="FD92" t="s">
        <v>2440</v>
      </c>
      <c r="FE92" t="s">
        <v>2485</v>
      </c>
      <c r="FF92" t="s">
        <v>2440</v>
      </c>
      <c r="FG92" t="s">
        <v>2440</v>
      </c>
      <c r="FH92" t="s">
        <v>2485</v>
      </c>
      <c r="FI92" t="s">
        <v>2444</v>
      </c>
      <c r="FJ92" t="s">
        <v>2485</v>
      </c>
      <c r="FK92" t="s">
        <v>2444</v>
      </c>
      <c r="FL92" t="s">
        <v>2444</v>
      </c>
      <c r="FM92" t="s">
        <v>2433</v>
      </c>
      <c r="FN92" t="s">
        <v>2434</v>
      </c>
      <c r="FO92" t="s">
        <v>2433</v>
      </c>
      <c r="FP92" t="s">
        <v>2444</v>
      </c>
      <c r="FQ92" t="s">
        <v>2444</v>
      </c>
      <c r="FR92" t="s">
        <v>2444</v>
      </c>
      <c r="FS92" t="s">
        <v>2485</v>
      </c>
      <c r="FT92" t="s">
        <v>2433</v>
      </c>
      <c r="FU92">
        <v>7</v>
      </c>
      <c r="FV92" t="s">
        <v>2433</v>
      </c>
      <c r="FW92" t="s">
        <v>2485</v>
      </c>
      <c r="FX92" t="s">
        <v>2444</v>
      </c>
      <c r="FY92" t="s">
        <v>2444</v>
      </c>
      <c r="FZ92" t="s">
        <v>2444</v>
      </c>
      <c r="GA92" t="s">
        <v>2439</v>
      </c>
      <c r="GB92" t="s">
        <v>2433</v>
      </c>
      <c r="GC92" t="s">
        <v>2433</v>
      </c>
      <c r="GD92" t="s">
        <v>2485</v>
      </c>
      <c r="GE92" t="s">
        <v>2433</v>
      </c>
      <c r="GF92" t="s">
        <v>2444</v>
      </c>
      <c r="GG92" t="s">
        <v>2433</v>
      </c>
      <c r="GH92" t="s">
        <v>2433</v>
      </c>
      <c r="GI92" t="s">
        <v>2434</v>
      </c>
      <c r="GJ92" t="s">
        <v>2444</v>
      </c>
      <c r="GK92" t="s">
        <v>2444</v>
      </c>
      <c r="GL92" t="s">
        <v>2444</v>
      </c>
      <c r="GM92" t="s">
        <v>2444</v>
      </c>
      <c r="GN92" t="s">
        <v>2444</v>
      </c>
      <c r="GO92" t="s">
        <v>2444</v>
      </c>
      <c r="GP92" t="s">
        <v>2444</v>
      </c>
      <c r="GQ92" t="s">
        <v>2433</v>
      </c>
      <c r="GR92" t="s">
        <v>2444</v>
      </c>
      <c r="GS92" t="s">
        <v>2444</v>
      </c>
      <c r="GT92" t="s">
        <v>2444</v>
      </c>
      <c r="GU92" t="s">
        <v>2444</v>
      </c>
      <c r="GV92" t="s">
        <v>2444</v>
      </c>
      <c r="GW92" t="s">
        <v>2485</v>
      </c>
      <c r="GX92" t="s">
        <v>2444</v>
      </c>
      <c r="GY92" t="s">
        <v>2444</v>
      </c>
      <c r="GZ92" t="s">
        <v>2444</v>
      </c>
    </row>
    <row r="93" spans="1:208">
      <c r="A93" t="s">
        <v>3453</v>
      </c>
      <c r="B93" t="s">
        <v>2420</v>
      </c>
      <c r="C93" t="s">
        <v>3454</v>
      </c>
      <c r="D93" t="s">
        <v>2422</v>
      </c>
      <c r="E93" t="s">
        <v>3455</v>
      </c>
      <c r="F93" t="s">
        <v>3456</v>
      </c>
      <c r="G93" t="s">
        <v>2640</v>
      </c>
      <c r="H93" t="s">
        <v>2426</v>
      </c>
      <c r="I93" t="s">
        <v>2456</v>
      </c>
      <c r="J93" t="s">
        <v>2428</v>
      </c>
      <c r="K93" t="s">
        <v>2829</v>
      </c>
      <c r="L93" t="s">
        <v>2552</v>
      </c>
      <c r="M93" t="s">
        <v>2897</v>
      </c>
      <c r="N93" t="s">
        <v>2437</v>
      </c>
      <c r="O93" t="s">
        <v>2438</v>
      </c>
      <c r="P93" t="s">
        <v>2438</v>
      </c>
      <c r="Q93" t="s">
        <v>2438</v>
      </c>
      <c r="R93" t="s">
        <v>2438</v>
      </c>
      <c r="S93" t="s">
        <v>2432</v>
      </c>
      <c r="T93" t="s">
        <v>2433</v>
      </c>
      <c r="U93" t="s">
        <v>2478</v>
      </c>
      <c r="V93" t="s">
        <v>2780</v>
      </c>
      <c r="W93" t="s">
        <v>2886</v>
      </c>
      <c r="X93" t="s">
        <v>2437</v>
      </c>
      <c r="Y93" t="s">
        <v>2438</v>
      </c>
      <c r="Z93" t="s">
        <v>2438</v>
      </c>
      <c r="AA93" t="s">
        <v>2438</v>
      </c>
      <c r="AB93" t="s">
        <v>2438</v>
      </c>
      <c r="AC93" t="s">
        <v>2437</v>
      </c>
      <c r="AD93" t="s">
        <v>2438</v>
      </c>
      <c r="AE93" t="s">
        <v>2438</v>
      </c>
      <c r="AF93" t="s">
        <v>2438</v>
      </c>
      <c r="AG93" t="s">
        <v>2438</v>
      </c>
      <c r="AH93" t="s">
        <v>2432</v>
      </c>
      <c r="AI93" t="s">
        <v>2433</v>
      </c>
      <c r="AJ93" t="s">
        <v>2433</v>
      </c>
      <c r="AK93" t="s">
        <v>2537</v>
      </c>
      <c r="AL93" t="s">
        <v>2536</v>
      </c>
      <c r="AM93" t="s">
        <v>2432</v>
      </c>
      <c r="AN93" t="s">
        <v>2434</v>
      </c>
      <c r="AO93" t="s">
        <v>3457</v>
      </c>
      <c r="AP93" t="s">
        <v>2779</v>
      </c>
      <c r="AQ93" t="s">
        <v>2437</v>
      </c>
      <c r="AR93" t="s">
        <v>2438</v>
      </c>
      <c r="AS93" t="s">
        <v>2438</v>
      </c>
      <c r="AT93" t="s">
        <v>2438</v>
      </c>
      <c r="AU93" t="s">
        <v>2432</v>
      </c>
      <c r="AV93" t="s">
        <v>2433</v>
      </c>
      <c r="AW93" t="s">
        <v>2537</v>
      </c>
      <c r="AX93" t="s">
        <v>2460</v>
      </c>
      <c r="AY93" t="s">
        <v>2432</v>
      </c>
      <c r="AZ93" t="s">
        <v>2478</v>
      </c>
      <c r="BA93" t="s">
        <v>3416</v>
      </c>
      <c r="BB93" t="s">
        <v>2740</v>
      </c>
      <c r="BC93" t="s">
        <v>2432</v>
      </c>
      <c r="BD93" t="s">
        <v>2478</v>
      </c>
      <c r="BE93" t="s">
        <v>2801</v>
      </c>
      <c r="BF93" t="s">
        <v>2460</v>
      </c>
      <c r="BG93" t="s">
        <v>2432</v>
      </c>
      <c r="BH93" t="s">
        <v>2433</v>
      </c>
      <c r="BI93" t="s">
        <v>2658</v>
      </c>
      <c r="BJ93" t="s">
        <v>2480</v>
      </c>
      <c r="BK93" t="s">
        <v>2437</v>
      </c>
      <c r="BL93" t="s">
        <v>2438</v>
      </c>
      <c r="BM93" t="s">
        <v>2438</v>
      </c>
      <c r="BN93" t="s">
        <v>2438</v>
      </c>
      <c r="BO93" t="s">
        <v>2432</v>
      </c>
      <c r="BP93" t="s">
        <v>2433</v>
      </c>
      <c r="BQ93" t="s">
        <v>2537</v>
      </c>
      <c r="BR93" t="s">
        <v>2443</v>
      </c>
      <c r="BS93" t="s">
        <v>2437</v>
      </c>
      <c r="BT93" t="s">
        <v>2438</v>
      </c>
      <c r="BU93" t="s">
        <v>2438</v>
      </c>
      <c r="BV93" t="s">
        <v>2438</v>
      </c>
      <c r="BW93" t="s">
        <v>2437</v>
      </c>
      <c r="BX93" t="s">
        <v>2438</v>
      </c>
      <c r="BY93" t="s">
        <v>2438</v>
      </c>
      <c r="BZ93" t="s">
        <v>2438</v>
      </c>
      <c r="CA93" t="s">
        <v>2437</v>
      </c>
      <c r="CB93" t="s">
        <v>2438</v>
      </c>
      <c r="CC93" t="s">
        <v>2438</v>
      </c>
      <c r="CD93" t="s">
        <v>2438</v>
      </c>
      <c r="CE93" t="s">
        <v>2444</v>
      </c>
      <c r="CF93" t="s">
        <v>2440</v>
      </c>
      <c r="CG93" t="s">
        <v>2487</v>
      </c>
      <c r="CH93" t="s">
        <v>2485</v>
      </c>
      <c r="CI93" t="s">
        <v>2440</v>
      </c>
      <c r="CJ93" t="s">
        <v>2478</v>
      </c>
      <c r="CK93" t="s">
        <v>3458</v>
      </c>
      <c r="CL93" t="s">
        <v>2485</v>
      </c>
      <c r="CM93" t="s">
        <v>2478</v>
      </c>
      <c r="CN93" t="s">
        <v>2440</v>
      </c>
      <c r="CO93" t="s">
        <v>2429</v>
      </c>
      <c r="CP93" t="s">
        <v>2485</v>
      </c>
      <c r="CQ93" t="s">
        <v>2485</v>
      </c>
      <c r="CR93" t="s">
        <v>2485</v>
      </c>
      <c r="CS93" t="s">
        <v>3459</v>
      </c>
      <c r="CT93" t="s">
        <v>2485</v>
      </c>
      <c r="CU93" t="s">
        <v>2440</v>
      </c>
      <c r="CV93" t="s">
        <v>2485</v>
      </c>
      <c r="CW93" t="s">
        <v>2478</v>
      </c>
      <c r="CX93" t="s">
        <v>2485</v>
      </c>
      <c r="CY93" t="s">
        <v>2485</v>
      </c>
      <c r="CZ93" t="s">
        <v>2485</v>
      </c>
      <c r="DA93" t="s">
        <v>2485</v>
      </c>
      <c r="DB93" t="s">
        <v>2485</v>
      </c>
      <c r="DC93" t="s">
        <v>2440</v>
      </c>
      <c r="DD93" t="s">
        <v>2478</v>
      </c>
      <c r="DE93" t="s">
        <v>2485</v>
      </c>
      <c r="DF93" t="s">
        <v>2440</v>
      </c>
      <c r="DG93" t="s">
        <v>2485</v>
      </c>
      <c r="DH93" t="s">
        <v>2440</v>
      </c>
      <c r="DI93" t="s">
        <v>2485</v>
      </c>
      <c r="DJ93" t="s">
        <v>2440</v>
      </c>
      <c r="DK93" t="s">
        <v>2478</v>
      </c>
      <c r="DL93" t="s">
        <v>2440</v>
      </c>
      <c r="DM93" t="s">
        <v>2440</v>
      </c>
      <c r="DN93" t="s">
        <v>2485</v>
      </c>
      <c r="DO93" t="s">
        <v>2440</v>
      </c>
      <c r="DP93" t="s">
        <v>2440</v>
      </c>
      <c r="DQ93" t="s">
        <v>2478</v>
      </c>
      <c r="DR93" t="s">
        <v>2485</v>
      </c>
      <c r="DS93" t="s">
        <v>2478</v>
      </c>
      <c r="DT93" t="s">
        <v>2478</v>
      </c>
      <c r="DU93" t="s">
        <v>2485</v>
      </c>
      <c r="DV93" t="s">
        <v>2485</v>
      </c>
      <c r="DW93" t="s">
        <v>2444</v>
      </c>
      <c r="DX93" t="s">
        <v>2485</v>
      </c>
      <c r="DY93" t="s">
        <v>2866</v>
      </c>
      <c r="DZ93" t="s">
        <v>2485</v>
      </c>
      <c r="EA93" t="s">
        <v>2444</v>
      </c>
      <c r="EB93" t="s">
        <v>2440</v>
      </c>
      <c r="EC93" t="s">
        <v>3460</v>
      </c>
      <c r="ED93" t="s">
        <v>2485</v>
      </c>
      <c r="EE93" t="s">
        <v>2485</v>
      </c>
      <c r="EF93" t="s">
        <v>2440</v>
      </c>
      <c r="EG93" t="s">
        <v>2429</v>
      </c>
      <c r="EH93" t="s">
        <v>2485</v>
      </c>
      <c r="EI93" t="s">
        <v>2485</v>
      </c>
      <c r="EJ93" t="s">
        <v>2440</v>
      </c>
      <c r="EK93" t="s">
        <v>2429</v>
      </c>
      <c r="EL93" t="s">
        <v>2440</v>
      </c>
      <c r="EM93" t="s">
        <v>2440</v>
      </c>
      <c r="EN93" t="s">
        <v>2478</v>
      </c>
      <c r="EO93" t="s">
        <v>2478</v>
      </c>
      <c r="EP93" t="s">
        <v>2440</v>
      </c>
      <c r="EQ93" t="s">
        <v>2478</v>
      </c>
      <c r="ER93" t="s">
        <v>2478</v>
      </c>
      <c r="ES93" t="s">
        <v>2478</v>
      </c>
      <c r="ET93" t="s">
        <v>2478</v>
      </c>
      <c r="EU93" t="s">
        <v>2478</v>
      </c>
      <c r="EV93" t="s">
        <v>2440</v>
      </c>
      <c r="EW93" t="s">
        <v>2434</v>
      </c>
      <c r="EX93" t="s">
        <v>2439</v>
      </c>
      <c r="EY93" t="s">
        <v>2439</v>
      </c>
      <c r="EZ93" t="s">
        <v>2433</v>
      </c>
      <c r="FA93" t="s">
        <v>2433</v>
      </c>
      <c r="FB93" t="s">
        <v>2440</v>
      </c>
      <c r="FC93" t="s">
        <v>2440</v>
      </c>
      <c r="FD93" t="s">
        <v>2440</v>
      </c>
      <c r="FE93" t="s">
        <v>2485</v>
      </c>
      <c r="FF93" t="s">
        <v>2440</v>
      </c>
      <c r="FG93" t="s">
        <v>2478</v>
      </c>
      <c r="FH93" t="s">
        <v>2485</v>
      </c>
      <c r="FI93" t="s">
        <v>2444</v>
      </c>
      <c r="FJ93" t="s">
        <v>2444</v>
      </c>
      <c r="FK93" t="s">
        <v>2444</v>
      </c>
      <c r="FL93" t="s">
        <v>2485</v>
      </c>
      <c r="FM93" t="s">
        <v>2433</v>
      </c>
      <c r="FN93" t="s">
        <v>2433</v>
      </c>
      <c r="FO93" t="s">
        <v>2433</v>
      </c>
      <c r="FP93" t="s">
        <v>2444</v>
      </c>
      <c r="FQ93" t="s">
        <v>2485</v>
      </c>
      <c r="FR93" t="s">
        <v>2444</v>
      </c>
      <c r="FS93" t="s">
        <v>2433</v>
      </c>
      <c r="FT93" t="s">
        <v>2433</v>
      </c>
      <c r="FU93">
        <v>7</v>
      </c>
      <c r="FV93" t="s">
        <v>2433</v>
      </c>
      <c r="FW93" t="s">
        <v>2444</v>
      </c>
      <c r="FX93" t="s">
        <v>2444</v>
      </c>
      <c r="FY93" t="s">
        <v>2444</v>
      </c>
      <c r="FZ93" t="s">
        <v>2444</v>
      </c>
      <c r="GA93" t="s">
        <v>2433</v>
      </c>
      <c r="GB93" t="s">
        <v>2433</v>
      </c>
      <c r="GC93" t="s">
        <v>2433</v>
      </c>
      <c r="GD93" t="s">
        <v>2444</v>
      </c>
      <c r="GE93" t="s">
        <v>2433</v>
      </c>
      <c r="GF93" t="s">
        <v>2444</v>
      </c>
      <c r="GG93" t="s">
        <v>2433</v>
      </c>
      <c r="GH93" t="s">
        <v>2433</v>
      </c>
      <c r="GI93" t="s">
        <v>2478</v>
      </c>
      <c r="GJ93" t="s">
        <v>2444</v>
      </c>
      <c r="GK93" t="s">
        <v>2444</v>
      </c>
      <c r="GL93" t="s">
        <v>2444</v>
      </c>
      <c r="GM93" t="s">
        <v>2444</v>
      </c>
      <c r="GN93" t="s">
        <v>2485</v>
      </c>
      <c r="GO93" t="s">
        <v>2444</v>
      </c>
      <c r="GP93" t="s">
        <v>2444</v>
      </c>
      <c r="GQ93" t="s">
        <v>2444</v>
      </c>
      <c r="GR93" t="s">
        <v>2444</v>
      </c>
      <c r="GS93" t="s">
        <v>2444</v>
      </c>
      <c r="GT93" t="s">
        <v>2444</v>
      </c>
      <c r="GU93" t="s">
        <v>2444</v>
      </c>
      <c r="GV93" t="s">
        <v>2444</v>
      </c>
      <c r="GW93" t="s">
        <v>2444</v>
      </c>
      <c r="GX93" t="s">
        <v>2444</v>
      </c>
      <c r="GY93" t="s">
        <v>2444</v>
      </c>
      <c r="GZ93" t="s">
        <v>2444</v>
      </c>
    </row>
    <row r="94" spans="1:208">
      <c r="A94" t="s">
        <v>3461</v>
      </c>
      <c r="B94" t="s">
        <v>2420</v>
      </c>
      <c r="C94" t="s">
        <v>3462</v>
      </c>
      <c r="D94" t="s">
        <v>2505</v>
      </c>
      <c r="E94" t="s">
        <v>3463</v>
      </c>
      <c r="F94" t="s">
        <v>3464</v>
      </c>
      <c r="G94" t="s">
        <v>2435</v>
      </c>
      <c r="H94" t="s">
        <v>2509</v>
      </c>
      <c r="I94" t="s">
        <v>2456</v>
      </c>
      <c r="J94" t="s">
        <v>2428</v>
      </c>
      <c r="K94" t="s">
        <v>3465</v>
      </c>
      <c r="L94" t="s">
        <v>3466</v>
      </c>
      <c r="M94" t="s">
        <v>2553</v>
      </c>
      <c r="N94" t="s">
        <v>2437</v>
      </c>
      <c r="O94" t="s">
        <v>2438</v>
      </c>
      <c r="P94" t="s">
        <v>2438</v>
      </c>
      <c r="Q94" t="s">
        <v>2438</v>
      </c>
      <c r="R94" t="s">
        <v>2438</v>
      </c>
      <c r="S94" t="s">
        <v>2432</v>
      </c>
      <c r="T94" t="s">
        <v>2433</v>
      </c>
      <c r="U94" t="s">
        <v>2434</v>
      </c>
      <c r="V94" t="s">
        <v>2644</v>
      </c>
      <c r="W94" t="s">
        <v>2534</v>
      </c>
      <c r="X94" t="s">
        <v>2437</v>
      </c>
      <c r="Y94" t="s">
        <v>2438</v>
      </c>
      <c r="Z94" t="s">
        <v>2438</v>
      </c>
      <c r="AA94" t="s">
        <v>2438</v>
      </c>
      <c r="AB94" t="s">
        <v>2438</v>
      </c>
      <c r="AC94" t="s">
        <v>2437</v>
      </c>
      <c r="AD94" t="s">
        <v>2438</v>
      </c>
      <c r="AE94" t="s">
        <v>2438</v>
      </c>
      <c r="AF94" t="s">
        <v>2438</v>
      </c>
      <c r="AG94" t="s">
        <v>2438</v>
      </c>
      <c r="AH94" t="s">
        <v>2432</v>
      </c>
      <c r="AI94" t="s">
        <v>2433</v>
      </c>
      <c r="AJ94" t="s">
        <v>2433</v>
      </c>
      <c r="AK94" t="s">
        <v>2435</v>
      </c>
      <c r="AL94" t="s">
        <v>2534</v>
      </c>
      <c r="AM94" t="s">
        <v>2432</v>
      </c>
      <c r="AN94" t="s">
        <v>2433</v>
      </c>
      <c r="AO94" t="s">
        <v>2474</v>
      </c>
      <c r="AP94" t="s">
        <v>2534</v>
      </c>
      <c r="AQ94" t="s">
        <v>2437</v>
      </c>
      <c r="AR94" t="s">
        <v>2438</v>
      </c>
      <c r="AS94" t="s">
        <v>2438</v>
      </c>
      <c r="AT94" t="s">
        <v>2438</v>
      </c>
      <c r="AU94" t="s">
        <v>2437</v>
      </c>
      <c r="AV94" t="s">
        <v>2438</v>
      </c>
      <c r="AW94" t="s">
        <v>2438</v>
      </c>
      <c r="AX94" t="s">
        <v>2438</v>
      </c>
      <c r="AY94" t="s">
        <v>2432</v>
      </c>
      <c r="AZ94" t="s">
        <v>2433</v>
      </c>
      <c r="BA94" t="s">
        <v>2474</v>
      </c>
      <c r="BB94" t="s">
        <v>2534</v>
      </c>
      <c r="BC94" t="s">
        <v>2437</v>
      </c>
      <c r="BD94" t="s">
        <v>2438</v>
      </c>
      <c r="BE94" t="s">
        <v>2438</v>
      </c>
      <c r="BF94" t="s">
        <v>2438</v>
      </c>
      <c r="BG94" t="s">
        <v>2437</v>
      </c>
      <c r="BH94" t="s">
        <v>2438</v>
      </c>
      <c r="BI94" t="s">
        <v>2438</v>
      </c>
      <c r="BJ94" t="s">
        <v>2438</v>
      </c>
      <c r="BK94" t="s">
        <v>2437</v>
      </c>
      <c r="BL94" t="s">
        <v>2438</v>
      </c>
      <c r="BM94" t="s">
        <v>2438</v>
      </c>
      <c r="BN94" t="s">
        <v>2438</v>
      </c>
      <c r="BO94" t="s">
        <v>2437</v>
      </c>
      <c r="BP94" t="s">
        <v>2438</v>
      </c>
      <c r="BQ94" t="s">
        <v>2438</v>
      </c>
      <c r="BR94" t="s">
        <v>2438</v>
      </c>
      <c r="BS94" t="s">
        <v>2437</v>
      </c>
      <c r="BT94" t="s">
        <v>2438</v>
      </c>
      <c r="BU94" t="s">
        <v>2438</v>
      </c>
      <c r="BV94" t="s">
        <v>2438</v>
      </c>
      <c r="BW94" t="s">
        <v>2437</v>
      </c>
      <c r="BX94" t="s">
        <v>2438</v>
      </c>
      <c r="BY94" t="s">
        <v>2438</v>
      </c>
      <c r="BZ94" t="s">
        <v>2438</v>
      </c>
      <c r="CA94" t="s">
        <v>2437</v>
      </c>
      <c r="CB94" t="s">
        <v>2438</v>
      </c>
      <c r="CC94" t="s">
        <v>2438</v>
      </c>
      <c r="CD94" t="s">
        <v>2438</v>
      </c>
      <c r="CE94" t="s">
        <v>2478</v>
      </c>
      <c r="CF94" t="s">
        <v>2478</v>
      </c>
      <c r="CG94" t="s">
        <v>2866</v>
      </c>
      <c r="CH94" t="s">
        <v>2440</v>
      </c>
      <c r="CI94" t="s">
        <v>2478</v>
      </c>
      <c r="CJ94" t="s">
        <v>2478</v>
      </c>
      <c r="CK94" t="s">
        <v>3467</v>
      </c>
      <c r="CL94" t="s">
        <v>2478</v>
      </c>
      <c r="CM94" t="s">
        <v>2440</v>
      </c>
      <c r="CN94" t="s">
        <v>2440</v>
      </c>
      <c r="CO94" t="s">
        <v>2430</v>
      </c>
      <c r="CP94" t="s">
        <v>2478</v>
      </c>
      <c r="CQ94" t="s">
        <v>2478</v>
      </c>
      <c r="CR94" t="s">
        <v>2440</v>
      </c>
      <c r="CS94" t="s">
        <v>2430</v>
      </c>
      <c r="CT94" t="s">
        <v>2478</v>
      </c>
      <c r="CU94" t="s">
        <v>2478</v>
      </c>
      <c r="CV94" t="s">
        <v>2478</v>
      </c>
      <c r="CW94" t="s">
        <v>2478</v>
      </c>
      <c r="CX94" t="s">
        <v>2478</v>
      </c>
      <c r="CY94" t="s">
        <v>2434</v>
      </c>
      <c r="CZ94" t="s">
        <v>2434</v>
      </c>
      <c r="DA94" t="s">
        <v>2478</v>
      </c>
      <c r="DB94" t="s">
        <v>2478</v>
      </c>
      <c r="DC94" t="s">
        <v>2434</v>
      </c>
      <c r="DD94" t="s">
        <v>2478</v>
      </c>
      <c r="DE94" t="s">
        <v>2478</v>
      </c>
      <c r="DF94" t="s">
        <v>2434</v>
      </c>
      <c r="DG94" t="s">
        <v>2444</v>
      </c>
      <c r="DH94" t="s">
        <v>2444</v>
      </c>
      <c r="DI94" t="s">
        <v>2444</v>
      </c>
      <c r="DJ94" t="s">
        <v>2444</v>
      </c>
      <c r="DK94" t="s">
        <v>2444</v>
      </c>
      <c r="DL94" t="s">
        <v>2444</v>
      </c>
      <c r="DM94" t="s">
        <v>2444</v>
      </c>
      <c r="DN94" t="s">
        <v>2444</v>
      </c>
      <c r="DO94" t="s">
        <v>2439</v>
      </c>
      <c r="DP94" t="s">
        <v>2439</v>
      </c>
      <c r="DQ94" t="s">
        <v>2439</v>
      </c>
      <c r="DR94" t="s">
        <v>2439</v>
      </c>
      <c r="DS94" t="s">
        <v>2439</v>
      </c>
      <c r="DT94" t="s">
        <v>2439</v>
      </c>
      <c r="DU94" t="s">
        <v>2439</v>
      </c>
      <c r="DV94" t="s">
        <v>2439</v>
      </c>
      <c r="DW94" t="s">
        <v>2439</v>
      </c>
      <c r="DX94" t="s">
        <v>2439</v>
      </c>
      <c r="DY94" t="s">
        <v>3468</v>
      </c>
      <c r="DZ94" t="s">
        <v>2444</v>
      </c>
      <c r="EA94" t="s">
        <v>2444</v>
      </c>
      <c r="EB94" t="s">
        <v>2444</v>
      </c>
      <c r="EC94" t="s">
        <v>3468</v>
      </c>
      <c r="ED94" t="s">
        <v>2444</v>
      </c>
      <c r="EE94" t="s">
        <v>2444</v>
      </c>
      <c r="EF94" t="s">
        <v>2444</v>
      </c>
      <c r="EG94" t="s">
        <v>3469</v>
      </c>
      <c r="EH94" t="s">
        <v>2439</v>
      </c>
      <c r="EI94" t="s">
        <v>2439</v>
      </c>
      <c r="EJ94" t="s">
        <v>2439</v>
      </c>
      <c r="EK94" t="s">
        <v>3468</v>
      </c>
      <c r="EL94" t="s">
        <v>2439</v>
      </c>
      <c r="EM94" t="s">
        <v>2439</v>
      </c>
      <c r="EN94" t="s">
        <v>2439</v>
      </c>
      <c r="EO94" t="s">
        <v>2439</v>
      </c>
      <c r="EP94" t="s">
        <v>2439</v>
      </c>
      <c r="EQ94" t="s">
        <v>2439</v>
      </c>
      <c r="ER94" t="s">
        <v>2439</v>
      </c>
      <c r="ES94" t="s">
        <v>2439</v>
      </c>
      <c r="ET94" t="s">
        <v>2439</v>
      </c>
      <c r="EU94" t="s">
        <v>2439</v>
      </c>
      <c r="EV94" t="s">
        <v>2439</v>
      </c>
      <c r="EW94" t="s">
        <v>2439</v>
      </c>
      <c r="EX94" t="s">
        <v>2439</v>
      </c>
      <c r="EY94" t="s">
        <v>2439</v>
      </c>
      <c r="EZ94" t="s">
        <v>2439</v>
      </c>
      <c r="FA94" t="s">
        <v>2439</v>
      </c>
      <c r="FB94" t="s">
        <v>2439</v>
      </c>
      <c r="FC94" t="s">
        <v>2439</v>
      </c>
      <c r="FD94" t="s">
        <v>2439</v>
      </c>
      <c r="FE94" t="s">
        <v>2439</v>
      </c>
      <c r="FF94" t="s">
        <v>2439</v>
      </c>
      <c r="FG94" t="s">
        <v>2439</v>
      </c>
      <c r="FH94" t="s">
        <v>2439</v>
      </c>
      <c r="FI94" t="s">
        <v>2439</v>
      </c>
      <c r="FJ94" t="s">
        <v>2439</v>
      </c>
      <c r="FK94" t="s">
        <v>2439</v>
      </c>
      <c r="FL94" t="s">
        <v>2439</v>
      </c>
      <c r="FM94" t="s">
        <v>2439</v>
      </c>
      <c r="FN94" t="s">
        <v>2439</v>
      </c>
      <c r="FO94" t="s">
        <v>2439</v>
      </c>
      <c r="FP94" t="s">
        <v>2439</v>
      </c>
      <c r="FQ94" t="s">
        <v>2439</v>
      </c>
      <c r="FR94" t="s">
        <v>2439</v>
      </c>
      <c r="FS94" t="s">
        <v>2439</v>
      </c>
      <c r="FT94" t="s">
        <v>2439</v>
      </c>
      <c r="FU94">
        <v>6</v>
      </c>
      <c r="FV94" t="s">
        <v>2439</v>
      </c>
      <c r="FW94" t="s">
        <v>2439</v>
      </c>
      <c r="FX94" t="s">
        <v>2439</v>
      </c>
      <c r="FY94" t="s">
        <v>2439</v>
      </c>
      <c r="FZ94" t="s">
        <v>2439</v>
      </c>
      <c r="GA94" t="s">
        <v>2439</v>
      </c>
      <c r="GB94" t="s">
        <v>2439</v>
      </c>
      <c r="GC94" t="s">
        <v>2439</v>
      </c>
      <c r="GD94" t="s">
        <v>2439</v>
      </c>
      <c r="GE94" t="s">
        <v>2439</v>
      </c>
      <c r="GF94" t="s">
        <v>2439</v>
      </c>
      <c r="GG94" t="s">
        <v>2439</v>
      </c>
      <c r="GH94" t="s">
        <v>2439</v>
      </c>
      <c r="GI94" t="s">
        <v>2439</v>
      </c>
      <c r="GJ94" t="s">
        <v>2439</v>
      </c>
      <c r="GK94" t="s">
        <v>2439</v>
      </c>
      <c r="GL94" t="s">
        <v>2439</v>
      </c>
      <c r="GM94" t="s">
        <v>2439</v>
      </c>
      <c r="GN94" t="s">
        <v>2439</v>
      </c>
      <c r="GO94" t="s">
        <v>2444</v>
      </c>
      <c r="GP94" t="s">
        <v>2444</v>
      </c>
      <c r="GQ94" t="s">
        <v>2440</v>
      </c>
      <c r="GR94" t="s">
        <v>2444</v>
      </c>
      <c r="GS94" t="s">
        <v>2444</v>
      </c>
      <c r="GT94" t="s">
        <v>2444</v>
      </c>
      <c r="GU94" t="s">
        <v>2444</v>
      </c>
      <c r="GV94" t="s">
        <v>2444</v>
      </c>
      <c r="GW94" t="s">
        <v>2444</v>
      </c>
      <c r="GX94" t="s">
        <v>2444</v>
      </c>
      <c r="GY94" t="s">
        <v>2444</v>
      </c>
      <c r="GZ94" t="s">
        <v>2444</v>
      </c>
    </row>
    <row r="95" spans="1:208">
      <c r="A95" t="s">
        <v>3470</v>
      </c>
      <c r="B95" t="s">
        <v>2420</v>
      </c>
      <c r="C95" t="s">
        <v>3471</v>
      </c>
      <c r="D95" t="s">
        <v>2422</v>
      </c>
      <c r="E95" t="s">
        <v>3472</v>
      </c>
      <c r="F95" t="s">
        <v>3473</v>
      </c>
      <c r="G95" t="s">
        <v>2616</v>
      </c>
      <c r="H95" t="s">
        <v>2426</v>
      </c>
      <c r="I95" t="s">
        <v>2456</v>
      </c>
      <c r="J95" t="s">
        <v>2428</v>
      </c>
      <c r="K95" t="s">
        <v>3474</v>
      </c>
      <c r="L95" t="s">
        <v>2980</v>
      </c>
      <c r="M95" t="s">
        <v>2512</v>
      </c>
      <c r="N95" t="s">
        <v>2432</v>
      </c>
      <c r="O95" t="s">
        <v>2433</v>
      </c>
      <c r="P95" t="s">
        <v>2485</v>
      </c>
      <c r="Q95" t="s">
        <v>2556</v>
      </c>
      <c r="R95" t="s">
        <v>2740</v>
      </c>
      <c r="S95" t="s">
        <v>2437</v>
      </c>
      <c r="T95" t="s">
        <v>2438</v>
      </c>
      <c r="U95" t="s">
        <v>2438</v>
      </c>
      <c r="V95" t="s">
        <v>2438</v>
      </c>
      <c r="W95" t="s">
        <v>2438</v>
      </c>
      <c r="X95" t="s">
        <v>2437</v>
      </c>
      <c r="Y95" t="s">
        <v>2438</v>
      </c>
      <c r="Z95" t="s">
        <v>2438</v>
      </c>
      <c r="AA95" t="s">
        <v>2438</v>
      </c>
      <c r="AB95" t="s">
        <v>2438</v>
      </c>
      <c r="AC95" t="s">
        <v>2437</v>
      </c>
      <c r="AD95" t="s">
        <v>2438</v>
      </c>
      <c r="AE95" t="s">
        <v>2438</v>
      </c>
      <c r="AF95" t="s">
        <v>2438</v>
      </c>
      <c r="AG95" t="s">
        <v>2438</v>
      </c>
      <c r="AH95" t="s">
        <v>2437</v>
      </c>
      <c r="AI95" t="s">
        <v>2438</v>
      </c>
      <c r="AJ95" t="s">
        <v>2438</v>
      </c>
      <c r="AK95" t="s">
        <v>2438</v>
      </c>
      <c r="AL95" t="s">
        <v>2438</v>
      </c>
      <c r="AM95" t="s">
        <v>2432</v>
      </c>
      <c r="AN95" t="s">
        <v>2434</v>
      </c>
      <c r="AO95" t="s">
        <v>2557</v>
      </c>
      <c r="AP95" t="s">
        <v>2518</v>
      </c>
      <c r="AQ95" t="s">
        <v>2437</v>
      </c>
      <c r="AR95" t="s">
        <v>2438</v>
      </c>
      <c r="AS95" t="s">
        <v>2438</v>
      </c>
      <c r="AT95" t="s">
        <v>2438</v>
      </c>
      <c r="AU95" t="s">
        <v>2437</v>
      </c>
      <c r="AV95" t="s">
        <v>2438</v>
      </c>
      <c r="AW95" t="s">
        <v>2438</v>
      </c>
      <c r="AX95" t="s">
        <v>2438</v>
      </c>
      <c r="AY95" t="s">
        <v>2432</v>
      </c>
      <c r="AZ95" t="s">
        <v>2440</v>
      </c>
      <c r="BA95" t="s">
        <v>2646</v>
      </c>
      <c r="BB95" t="s">
        <v>2554</v>
      </c>
      <c r="BC95" t="s">
        <v>2432</v>
      </c>
      <c r="BD95" t="s">
        <v>2442</v>
      </c>
      <c r="BE95" t="s">
        <v>2645</v>
      </c>
      <c r="BF95" t="s">
        <v>2480</v>
      </c>
      <c r="BG95" t="s">
        <v>2437</v>
      </c>
      <c r="BH95" t="s">
        <v>2438</v>
      </c>
      <c r="BI95" t="s">
        <v>2438</v>
      </c>
      <c r="BJ95" t="s">
        <v>2438</v>
      </c>
      <c r="BK95" t="s">
        <v>2437</v>
      </c>
      <c r="BL95" t="s">
        <v>2438</v>
      </c>
      <c r="BM95" t="s">
        <v>2438</v>
      </c>
      <c r="BN95" t="s">
        <v>2438</v>
      </c>
      <c r="BO95" t="s">
        <v>2437</v>
      </c>
      <c r="BP95" t="s">
        <v>2438</v>
      </c>
      <c r="BQ95" t="s">
        <v>2438</v>
      </c>
      <c r="BR95" t="s">
        <v>2438</v>
      </c>
      <c r="BS95" t="s">
        <v>2437</v>
      </c>
      <c r="BT95" t="s">
        <v>2438</v>
      </c>
      <c r="BU95" t="s">
        <v>2438</v>
      </c>
      <c r="BV95" t="s">
        <v>2438</v>
      </c>
      <c r="BW95" t="s">
        <v>2437</v>
      </c>
      <c r="BX95" t="s">
        <v>2438</v>
      </c>
      <c r="BY95" t="s">
        <v>2438</v>
      </c>
      <c r="BZ95" t="s">
        <v>2438</v>
      </c>
      <c r="CA95" t="s">
        <v>2437</v>
      </c>
      <c r="CB95" t="s">
        <v>2438</v>
      </c>
      <c r="CC95" t="s">
        <v>2438</v>
      </c>
      <c r="CD95" t="s">
        <v>2438</v>
      </c>
      <c r="CE95" t="s">
        <v>2434</v>
      </c>
      <c r="CF95" t="s">
        <v>2433</v>
      </c>
      <c r="CG95" t="s">
        <v>2866</v>
      </c>
      <c r="CH95" t="s">
        <v>2478</v>
      </c>
      <c r="CI95" t="s">
        <v>2440</v>
      </c>
      <c r="CJ95" t="s">
        <v>2434</v>
      </c>
      <c r="CK95" t="s">
        <v>2446</v>
      </c>
      <c r="CL95" t="s">
        <v>2433</v>
      </c>
      <c r="CM95" t="s">
        <v>2433</v>
      </c>
      <c r="CN95" t="s">
        <v>2433</v>
      </c>
      <c r="CO95" t="s">
        <v>3475</v>
      </c>
      <c r="CP95" t="s">
        <v>2433</v>
      </c>
      <c r="CQ95" t="s">
        <v>2433</v>
      </c>
      <c r="CR95" t="s">
        <v>2433</v>
      </c>
      <c r="CS95" t="s">
        <v>2429</v>
      </c>
      <c r="CT95" t="s">
        <v>2478</v>
      </c>
      <c r="CU95" t="s">
        <v>2439</v>
      </c>
      <c r="CV95" t="s">
        <v>2478</v>
      </c>
      <c r="CW95" t="s">
        <v>2433</v>
      </c>
      <c r="CX95" t="s">
        <v>2478</v>
      </c>
      <c r="CY95" t="s">
        <v>2433</v>
      </c>
      <c r="CZ95" t="s">
        <v>2478</v>
      </c>
      <c r="DA95" t="s">
        <v>2434</v>
      </c>
      <c r="DB95" t="s">
        <v>2434</v>
      </c>
      <c r="DC95" t="s">
        <v>2434</v>
      </c>
      <c r="DD95" t="s">
        <v>2439</v>
      </c>
      <c r="DE95" t="s">
        <v>2439</v>
      </c>
      <c r="DF95" t="s">
        <v>2439</v>
      </c>
      <c r="DG95" t="s">
        <v>2439</v>
      </c>
      <c r="DH95" t="s">
        <v>2433</v>
      </c>
      <c r="DI95" t="s">
        <v>2433</v>
      </c>
      <c r="DJ95" t="s">
        <v>2433</v>
      </c>
      <c r="DK95" t="s">
        <v>2433</v>
      </c>
      <c r="DL95" t="s">
        <v>2433</v>
      </c>
      <c r="DM95" t="s">
        <v>2433</v>
      </c>
      <c r="DN95" t="s">
        <v>2433</v>
      </c>
      <c r="DO95" t="s">
        <v>2433</v>
      </c>
      <c r="DP95" t="s">
        <v>2433</v>
      </c>
      <c r="DQ95" t="s">
        <v>2433</v>
      </c>
      <c r="DR95" t="s">
        <v>2433</v>
      </c>
      <c r="DS95" t="s">
        <v>2433</v>
      </c>
      <c r="DT95" t="s">
        <v>2433</v>
      </c>
      <c r="DU95" t="s">
        <v>2433</v>
      </c>
      <c r="DV95" t="s">
        <v>2433</v>
      </c>
      <c r="DW95" t="s">
        <v>2433</v>
      </c>
      <c r="DX95" t="s">
        <v>2433</v>
      </c>
      <c r="DY95" t="s">
        <v>2429</v>
      </c>
      <c r="DZ95" t="s">
        <v>2433</v>
      </c>
      <c r="EA95" t="s">
        <v>2433</v>
      </c>
      <c r="EB95" t="s">
        <v>2433</v>
      </c>
      <c r="EC95" t="s">
        <v>2429</v>
      </c>
      <c r="ED95" t="s">
        <v>2433</v>
      </c>
      <c r="EE95" t="s">
        <v>2433</v>
      </c>
      <c r="EF95" t="s">
        <v>2433</v>
      </c>
      <c r="EG95" t="s">
        <v>2429</v>
      </c>
      <c r="EH95" t="s">
        <v>2433</v>
      </c>
      <c r="EI95" t="s">
        <v>2433</v>
      </c>
      <c r="EJ95" t="s">
        <v>2433</v>
      </c>
      <c r="EK95" t="s">
        <v>2429</v>
      </c>
      <c r="EL95" t="s">
        <v>2433</v>
      </c>
      <c r="EM95" t="s">
        <v>2433</v>
      </c>
      <c r="EN95" t="s">
        <v>2433</v>
      </c>
      <c r="EO95" t="s">
        <v>2433</v>
      </c>
      <c r="EP95" t="s">
        <v>2433</v>
      </c>
      <c r="EQ95" t="s">
        <v>2433</v>
      </c>
      <c r="ER95" t="s">
        <v>2433</v>
      </c>
      <c r="ES95" t="s">
        <v>2433</v>
      </c>
      <c r="ET95" t="s">
        <v>2433</v>
      </c>
      <c r="EU95" t="s">
        <v>2433</v>
      </c>
      <c r="EV95" t="s">
        <v>2433</v>
      </c>
      <c r="EW95" t="s">
        <v>2433</v>
      </c>
      <c r="EX95" t="s">
        <v>2433</v>
      </c>
      <c r="EY95" t="s">
        <v>2433</v>
      </c>
      <c r="EZ95" t="s">
        <v>2433</v>
      </c>
      <c r="FA95" t="s">
        <v>2433</v>
      </c>
      <c r="FB95" t="s">
        <v>2433</v>
      </c>
      <c r="FC95" t="s">
        <v>2433</v>
      </c>
      <c r="FD95" t="s">
        <v>2433</v>
      </c>
      <c r="FE95" t="s">
        <v>2433</v>
      </c>
      <c r="FF95" t="s">
        <v>2433</v>
      </c>
      <c r="FG95" t="s">
        <v>2433</v>
      </c>
      <c r="FH95" t="s">
        <v>2433</v>
      </c>
      <c r="FI95" t="s">
        <v>2433</v>
      </c>
      <c r="FJ95" t="s">
        <v>2433</v>
      </c>
      <c r="FK95" t="s">
        <v>2440</v>
      </c>
      <c r="FL95" t="s">
        <v>2478</v>
      </c>
      <c r="FM95" t="s">
        <v>2478</v>
      </c>
      <c r="FN95" t="s">
        <v>2434</v>
      </c>
      <c r="FO95" t="s">
        <v>2433</v>
      </c>
      <c r="FP95" t="s">
        <v>2440</v>
      </c>
      <c r="FQ95" t="s">
        <v>2440</v>
      </c>
      <c r="FR95" t="s">
        <v>2440</v>
      </c>
      <c r="FS95" t="s">
        <v>2434</v>
      </c>
      <c r="FT95" t="s">
        <v>2434</v>
      </c>
      <c r="FU95">
        <v>6</v>
      </c>
      <c r="FV95" t="s">
        <v>2433</v>
      </c>
      <c r="FW95" t="s">
        <v>2440</v>
      </c>
      <c r="FX95" t="s">
        <v>2434</v>
      </c>
      <c r="FY95" t="s">
        <v>2434</v>
      </c>
      <c r="FZ95" t="s">
        <v>2434</v>
      </c>
      <c r="GA95" t="s">
        <v>2434</v>
      </c>
      <c r="GB95" t="s">
        <v>2434</v>
      </c>
      <c r="GC95" t="s">
        <v>2434</v>
      </c>
      <c r="GD95" t="s">
        <v>2433</v>
      </c>
      <c r="GE95" t="s">
        <v>2433</v>
      </c>
      <c r="GF95" t="s">
        <v>2440</v>
      </c>
      <c r="GG95" t="s">
        <v>2433</v>
      </c>
      <c r="GH95" t="s">
        <v>2433</v>
      </c>
      <c r="GI95" t="s">
        <v>2433</v>
      </c>
      <c r="GJ95" t="s">
        <v>2440</v>
      </c>
      <c r="GK95" t="s">
        <v>2433</v>
      </c>
      <c r="GL95" t="s">
        <v>2433</v>
      </c>
      <c r="GM95" t="s">
        <v>2433</v>
      </c>
      <c r="GN95" t="s">
        <v>2433</v>
      </c>
      <c r="GO95" t="s">
        <v>2439</v>
      </c>
      <c r="GP95" t="s">
        <v>2434</v>
      </c>
      <c r="GQ95" t="s">
        <v>2439</v>
      </c>
      <c r="GR95" t="s">
        <v>2439</v>
      </c>
      <c r="GS95" t="s">
        <v>2433</v>
      </c>
      <c r="GT95" t="s">
        <v>2433</v>
      </c>
      <c r="GU95" t="s">
        <v>2433</v>
      </c>
      <c r="GV95" t="s">
        <v>2433</v>
      </c>
      <c r="GW95" t="s">
        <v>2433</v>
      </c>
      <c r="GX95" t="s">
        <v>2433</v>
      </c>
      <c r="GY95" t="s">
        <v>2433</v>
      </c>
      <c r="GZ95" t="s">
        <v>2433</v>
      </c>
    </row>
    <row r="96" spans="1:208">
      <c r="A96" t="s">
        <v>3476</v>
      </c>
      <c r="B96" t="s">
        <v>2420</v>
      </c>
      <c r="C96" t="s">
        <v>3477</v>
      </c>
      <c r="D96" t="s">
        <v>2422</v>
      </c>
      <c r="E96" t="s">
        <v>3478</v>
      </c>
      <c r="F96" t="s">
        <v>3479</v>
      </c>
      <c r="G96" t="s">
        <v>2653</v>
      </c>
      <c r="H96" t="s">
        <v>2426</v>
      </c>
      <c r="I96" t="s">
        <v>2654</v>
      </c>
      <c r="J96" t="s">
        <v>2428</v>
      </c>
      <c r="K96" t="s">
        <v>3480</v>
      </c>
      <c r="L96" t="s">
        <v>3481</v>
      </c>
      <c r="M96" t="s">
        <v>3482</v>
      </c>
      <c r="N96" t="s">
        <v>2432</v>
      </c>
      <c r="O96" t="s">
        <v>2433</v>
      </c>
      <c r="P96" t="s">
        <v>2434</v>
      </c>
      <c r="Q96" t="s">
        <v>2474</v>
      </c>
      <c r="R96" t="s">
        <v>2457</v>
      </c>
      <c r="S96" t="s">
        <v>2432</v>
      </c>
      <c r="T96" t="s">
        <v>2433</v>
      </c>
      <c r="U96" t="s">
        <v>2434</v>
      </c>
      <c r="V96" t="s">
        <v>2474</v>
      </c>
      <c r="W96" t="s">
        <v>2457</v>
      </c>
      <c r="X96" t="s">
        <v>2437</v>
      </c>
      <c r="Y96" t="s">
        <v>2438</v>
      </c>
      <c r="Z96" t="s">
        <v>2438</v>
      </c>
      <c r="AA96" t="s">
        <v>2438</v>
      </c>
      <c r="AB96" t="s">
        <v>2438</v>
      </c>
      <c r="AC96" t="s">
        <v>2437</v>
      </c>
      <c r="AD96" t="s">
        <v>2438</v>
      </c>
      <c r="AE96" t="s">
        <v>2438</v>
      </c>
      <c r="AF96" t="s">
        <v>2438</v>
      </c>
      <c r="AG96" t="s">
        <v>2438</v>
      </c>
      <c r="AH96" t="s">
        <v>2432</v>
      </c>
      <c r="AI96" t="s">
        <v>2433</v>
      </c>
      <c r="AJ96" t="s">
        <v>2433</v>
      </c>
      <c r="AK96" t="s">
        <v>2557</v>
      </c>
      <c r="AL96" t="s">
        <v>2876</v>
      </c>
      <c r="AM96" t="s">
        <v>2432</v>
      </c>
      <c r="AN96" t="s">
        <v>2433</v>
      </c>
      <c r="AO96" t="s">
        <v>2441</v>
      </c>
      <c r="AP96" t="s">
        <v>2476</v>
      </c>
      <c r="AQ96" t="s">
        <v>2437</v>
      </c>
      <c r="AR96" t="s">
        <v>2438</v>
      </c>
      <c r="AS96" t="s">
        <v>2438</v>
      </c>
      <c r="AT96" t="s">
        <v>2438</v>
      </c>
      <c r="AU96" t="s">
        <v>2432</v>
      </c>
      <c r="AV96" t="s">
        <v>2434</v>
      </c>
      <c r="AW96" t="s">
        <v>2474</v>
      </c>
      <c r="AX96" t="s">
        <v>2460</v>
      </c>
      <c r="AY96" t="s">
        <v>2432</v>
      </c>
      <c r="AZ96" t="s">
        <v>2434</v>
      </c>
      <c r="BA96" t="s">
        <v>2557</v>
      </c>
      <c r="BB96" t="s">
        <v>2703</v>
      </c>
      <c r="BC96" t="s">
        <v>2432</v>
      </c>
      <c r="BD96" t="s">
        <v>2433</v>
      </c>
      <c r="BE96" t="s">
        <v>2474</v>
      </c>
      <c r="BF96" t="s">
        <v>2459</v>
      </c>
      <c r="BG96" t="s">
        <v>2437</v>
      </c>
      <c r="BH96" t="s">
        <v>2438</v>
      </c>
      <c r="BI96" t="s">
        <v>2438</v>
      </c>
      <c r="BJ96" t="s">
        <v>2438</v>
      </c>
      <c r="BK96" t="s">
        <v>2437</v>
      </c>
      <c r="BL96" t="s">
        <v>2438</v>
      </c>
      <c r="BM96" t="s">
        <v>2438</v>
      </c>
      <c r="BN96" t="s">
        <v>2438</v>
      </c>
      <c r="BO96" t="s">
        <v>2432</v>
      </c>
      <c r="BP96" t="s">
        <v>2433</v>
      </c>
      <c r="BQ96" t="s">
        <v>2474</v>
      </c>
      <c r="BR96" t="s">
        <v>2726</v>
      </c>
      <c r="BS96" t="s">
        <v>2437</v>
      </c>
      <c r="BT96" t="s">
        <v>2438</v>
      </c>
      <c r="BU96" t="s">
        <v>2438</v>
      </c>
      <c r="BV96" t="s">
        <v>2438</v>
      </c>
      <c r="BW96" t="s">
        <v>2437</v>
      </c>
      <c r="BX96" t="s">
        <v>2438</v>
      </c>
      <c r="BY96" t="s">
        <v>2438</v>
      </c>
      <c r="BZ96" t="s">
        <v>2438</v>
      </c>
      <c r="CA96" t="s">
        <v>2437</v>
      </c>
      <c r="CB96" t="s">
        <v>2438</v>
      </c>
      <c r="CC96" t="s">
        <v>2438</v>
      </c>
      <c r="CD96" t="s">
        <v>2438</v>
      </c>
      <c r="CE96" t="s">
        <v>2478</v>
      </c>
      <c r="CF96" t="s">
        <v>2434</v>
      </c>
      <c r="CG96" t="s">
        <v>3483</v>
      </c>
      <c r="CH96" t="s">
        <v>2478</v>
      </c>
      <c r="CI96" t="s">
        <v>2434</v>
      </c>
      <c r="CJ96" t="s">
        <v>2439</v>
      </c>
      <c r="CK96" t="s">
        <v>3484</v>
      </c>
      <c r="CL96" t="s">
        <v>2440</v>
      </c>
      <c r="CM96" t="s">
        <v>2478</v>
      </c>
      <c r="CN96" t="s">
        <v>2440</v>
      </c>
      <c r="CO96" t="s">
        <v>3485</v>
      </c>
      <c r="CP96" t="s">
        <v>2440</v>
      </c>
      <c r="CQ96" t="s">
        <v>2478</v>
      </c>
      <c r="CR96" t="s">
        <v>2478</v>
      </c>
      <c r="CS96" t="s">
        <v>3486</v>
      </c>
      <c r="CT96" t="s">
        <v>2440</v>
      </c>
      <c r="CU96" t="s">
        <v>2440</v>
      </c>
      <c r="CV96" t="s">
        <v>2478</v>
      </c>
      <c r="CW96" t="s">
        <v>2440</v>
      </c>
      <c r="CX96" t="s">
        <v>2478</v>
      </c>
      <c r="CY96" t="s">
        <v>2478</v>
      </c>
      <c r="CZ96" t="s">
        <v>2440</v>
      </c>
      <c r="DA96" t="s">
        <v>2478</v>
      </c>
      <c r="DB96" t="s">
        <v>2440</v>
      </c>
      <c r="DC96" t="s">
        <v>2485</v>
      </c>
      <c r="DD96" t="s">
        <v>2478</v>
      </c>
      <c r="DE96" t="s">
        <v>2440</v>
      </c>
      <c r="DF96" t="s">
        <v>2478</v>
      </c>
      <c r="DG96" t="s">
        <v>2485</v>
      </c>
      <c r="DH96" t="s">
        <v>2485</v>
      </c>
      <c r="DI96" t="s">
        <v>2485</v>
      </c>
      <c r="DJ96" t="s">
        <v>2485</v>
      </c>
      <c r="DK96" t="s">
        <v>2478</v>
      </c>
      <c r="DL96" t="s">
        <v>2440</v>
      </c>
      <c r="DM96" t="s">
        <v>2478</v>
      </c>
      <c r="DN96" t="s">
        <v>2485</v>
      </c>
      <c r="DO96" t="s">
        <v>2485</v>
      </c>
      <c r="DP96" t="s">
        <v>2485</v>
      </c>
      <c r="DQ96" t="s">
        <v>2485</v>
      </c>
      <c r="DR96" t="s">
        <v>2485</v>
      </c>
      <c r="DS96" t="s">
        <v>2485</v>
      </c>
      <c r="DT96" t="s">
        <v>2440</v>
      </c>
      <c r="DU96" t="s">
        <v>2485</v>
      </c>
      <c r="DV96" t="s">
        <v>2485</v>
      </c>
      <c r="DW96" t="s">
        <v>2485</v>
      </c>
      <c r="DX96" t="s">
        <v>2478</v>
      </c>
      <c r="DY96" t="s">
        <v>3487</v>
      </c>
      <c r="DZ96" t="s">
        <v>2478</v>
      </c>
      <c r="EA96" t="s">
        <v>2478</v>
      </c>
      <c r="EB96" t="s">
        <v>2478</v>
      </c>
      <c r="EC96" t="s">
        <v>3488</v>
      </c>
      <c r="ED96" t="s">
        <v>2485</v>
      </c>
      <c r="EE96" t="s">
        <v>2485</v>
      </c>
      <c r="EF96" t="s">
        <v>2485</v>
      </c>
      <c r="EG96" t="s">
        <v>3489</v>
      </c>
      <c r="EH96" t="s">
        <v>2485</v>
      </c>
      <c r="EI96" t="s">
        <v>2485</v>
      </c>
      <c r="EJ96" t="s">
        <v>2485</v>
      </c>
      <c r="EK96" t="s">
        <v>3490</v>
      </c>
      <c r="EL96" t="s">
        <v>2439</v>
      </c>
      <c r="EM96" t="s">
        <v>2440</v>
      </c>
      <c r="EN96" t="s">
        <v>2478</v>
      </c>
      <c r="EO96" t="s">
        <v>2440</v>
      </c>
      <c r="EP96" t="s">
        <v>2440</v>
      </c>
      <c r="EQ96" t="s">
        <v>2440</v>
      </c>
      <c r="ER96" t="s">
        <v>2440</v>
      </c>
      <c r="ES96" t="s">
        <v>2440</v>
      </c>
      <c r="ET96" t="s">
        <v>2440</v>
      </c>
      <c r="EU96" t="s">
        <v>2440</v>
      </c>
      <c r="EV96" t="s">
        <v>2434</v>
      </c>
      <c r="EW96" t="s">
        <v>2434</v>
      </c>
      <c r="EX96" t="s">
        <v>2439</v>
      </c>
      <c r="EY96" t="s">
        <v>2439</v>
      </c>
      <c r="EZ96" t="s">
        <v>2439</v>
      </c>
      <c r="FA96" t="s">
        <v>2439</v>
      </c>
      <c r="FB96" t="s">
        <v>2439</v>
      </c>
      <c r="FC96" t="s">
        <v>2439</v>
      </c>
      <c r="FD96" t="s">
        <v>2478</v>
      </c>
      <c r="FE96" t="s">
        <v>2478</v>
      </c>
      <c r="FF96" t="s">
        <v>2434</v>
      </c>
      <c r="FG96" t="s">
        <v>2439</v>
      </c>
      <c r="FH96" t="s">
        <v>2439</v>
      </c>
      <c r="FI96" t="s">
        <v>2478</v>
      </c>
      <c r="FJ96" t="s">
        <v>2440</v>
      </c>
      <c r="FK96" t="s">
        <v>2485</v>
      </c>
      <c r="FL96" t="s">
        <v>2485</v>
      </c>
      <c r="FM96" t="s">
        <v>2433</v>
      </c>
      <c r="FN96" t="s">
        <v>2434</v>
      </c>
      <c r="FO96" t="s">
        <v>2439</v>
      </c>
      <c r="FP96" t="s">
        <v>2478</v>
      </c>
      <c r="FQ96" t="s">
        <v>2478</v>
      </c>
      <c r="FR96" t="s">
        <v>2485</v>
      </c>
      <c r="FS96" t="s">
        <v>2485</v>
      </c>
      <c r="FT96" t="s">
        <v>2439</v>
      </c>
      <c r="FU96">
        <v>6</v>
      </c>
      <c r="FV96" t="s">
        <v>2439</v>
      </c>
      <c r="FW96" t="s">
        <v>2440</v>
      </c>
      <c r="FX96" t="s">
        <v>2485</v>
      </c>
      <c r="FY96" t="s">
        <v>2478</v>
      </c>
      <c r="FZ96" t="s">
        <v>2440</v>
      </c>
      <c r="GA96" t="s">
        <v>2478</v>
      </c>
      <c r="GB96" t="s">
        <v>2478</v>
      </c>
      <c r="GC96" t="s">
        <v>2439</v>
      </c>
      <c r="GD96" t="s">
        <v>2478</v>
      </c>
      <c r="GE96" t="s">
        <v>2439</v>
      </c>
      <c r="GF96" t="s">
        <v>2478</v>
      </c>
      <c r="GG96" t="s">
        <v>2439</v>
      </c>
      <c r="GH96" t="s">
        <v>2434</v>
      </c>
      <c r="GI96" t="s">
        <v>2434</v>
      </c>
      <c r="GJ96" t="s">
        <v>2440</v>
      </c>
      <c r="GK96" t="s">
        <v>2478</v>
      </c>
      <c r="GL96" t="s">
        <v>2478</v>
      </c>
      <c r="GM96" t="s">
        <v>2478</v>
      </c>
      <c r="GN96" t="s">
        <v>2478</v>
      </c>
      <c r="GO96" t="s">
        <v>2478</v>
      </c>
      <c r="GP96" t="s">
        <v>2478</v>
      </c>
      <c r="GQ96" t="s">
        <v>2478</v>
      </c>
      <c r="GR96" t="s">
        <v>2478</v>
      </c>
      <c r="GS96" t="s">
        <v>2478</v>
      </c>
      <c r="GT96" t="s">
        <v>2478</v>
      </c>
      <c r="GU96" t="s">
        <v>2478</v>
      </c>
      <c r="GV96" t="s">
        <v>2478</v>
      </c>
      <c r="GW96" t="s">
        <v>2434</v>
      </c>
      <c r="GX96" t="s">
        <v>2478</v>
      </c>
      <c r="GY96" t="s">
        <v>2478</v>
      </c>
      <c r="GZ96" t="s">
        <v>2478</v>
      </c>
    </row>
    <row r="97" spans="1:208">
      <c r="A97" t="s">
        <v>3491</v>
      </c>
      <c r="B97" t="s">
        <v>2420</v>
      </c>
      <c r="C97" t="s">
        <v>3492</v>
      </c>
      <c r="D97" t="s">
        <v>2422</v>
      </c>
      <c r="E97" t="s">
        <v>3493</v>
      </c>
      <c r="F97" t="s">
        <v>3494</v>
      </c>
      <c r="G97" t="s">
        <v>2497</v>
      </c>
      <c r="H97" t="s">
        <v>2426</v>
      </c>
      <c r="I97" t="s">
        <v>2427</v>
      </c>
      <c r="J97" t="s">
        <v>2428</v>
      </c>
      <c r="K97" t="s">
        <v>2945</v>
      </c>
      <c r="L97" t="s">
        <v>2430</v>
      </c>
      <c r="M97" t="s">
        <v>3495</v>
      </c>
      <c r="N97" t="s">
        <v>2432</v>
      </c>
      <c r="O97" t="s">
        <v>2433</v>
      </c>
      <c r="P97" t="s">
        <v>2433</v>
      </c>
      <c r="Q97" t="s">
        <v>2435</v>
      </c>
      <c r="R97" t="s">
        <v>2830</v>
      </c>
      <c r="S97" t="s">
        <v>2432</v>
      </c>
      <c r="T97" t="s">
        <v>2433</v>
      </c>
      <c r="U97" t="s">
        <v>2433</v>
      </c>
      <c r="V97" t="s">
        <v>2435</v>
      </c>
      <c r="W97" t="s">
        <v>2830</v>
      </c>
      <c r="X97" t="s">
        <v>2437</v>
      </c>
      <c r="Y97" t="s">
        <v>2438</v>
      </c>
      <c r="Z97" t="s">
        <v>2438</v>
      </c>
      <c r="AA97" t="s">
        <v>2438</v>
      </c>
      <c r="AB97" t="s">
        <v>2438</v>
      </c>
      <c r="AC97" t="s">
        <v>2437</v>
      </c>
      <c r="AD97" t="s">
        <v>2438</v>
      </c>
      <c r="AE97" t="s">
        <v>2438</v>
      </c>
      <c r="AF97" t="s">
        <v>2438</v>
      </c>
      <c r="AG97" t="s">
        <v>2438</v>
      </c>
      <c r="AH97" t="s">
        <v>2437</v>
      </c>
      <c r="AI97" t="s">
        <v>2438</v>
      </c>
      <c r="AJ97" t="s">
        <v>2438</v>
      </c>
      <c r="AK97" t="s">
        <v>2438</v>
      </c>
      <c r="AL97" t="s">
        <v>2438</v>
      </c>
      <c r="AM97" t="s">
        <v>2432</v>
      </c>
      <c r="AN97" t="s">
        <v>2433</v>
      </c>
      <c r="AO97" t="s">
        <v>2435</v>
      </c>
      <c r="AP97" t="s">
        <v>2830</v>
      </c>
      <c r="AQ97" t="s">
        <v>2437</v>
      </c>
      <c r="AR97" t="s">
        <v>2438</v>
      </c>
      <c r="AS97" t="s">
        <v>2438</v>
      </c>
      <c r="AT97" t="s">
        <v>2438</v>
      </c>
      <c r="AU97" t="s">
        <v>2437</v>
      </c>
      <c r="AV97" t="s">
        <v>2438</v>
      </c>
      <c r="AW97" t="s">
        <v>2438</v>
      </c>
      <c r="AX97" t="s">
        <v>2438</v>
      </c>
      <c r="AY97" t="s">
        <v>2432</v>
      </c>
      <c r="AZ97" t="s">
        <v>2433</v>
      </c>
      <c r="BA97" t="s">
        <v>2435</v>
      </c>
      <c r="BB97" t="s">
        <v>2458</v>
      </c>
      <c r="BC97" t="s">
        <v>2432</v>
      </c>
      <c r="BD97" t="s">
        <v>2433</v>
      </c>
      <c r="BE97" t="s">
        <v>2435</v>
      </c>
      <c r="BF97" t="s">
        <v>2538</v>
      </c>
      <c r="BG97" t="s">
        <v>2432</v>
      </c>
      <c r="BH97" t="s">
        <v>2433</v>
      </c>
      <c r="BI97" t="s">
        <v>2435</v>
      </c>
      <c r="BJ97" t="s">
        <v>2538</v>
      </c>
      <c r="BK97" t="s">
        <v>2437</v>
      </c>
      <c r="BL97" t="s">
        <v>2438</v>
      </c>
      <c r="BM97" t="s">
        <v>2438</v>
      </c>
      <c r="BN97" t="s">
        <v>2438</v>
      </c>
      <c r="BO97" t="s">
        <v>2437</v>
      </c>
      <c r="BP97" t="s">
        <v>2438</v>
      </c>
      <c r="BQ97" t="s">
        <v>2438</v>
      </c>
      <c r="BR97" t="s">
        <v>2438</v>
      </c>
      <c r="BS97" t="s">
        <v>2437</v>
      </c>
      <c r="BT97" t="s">
        <v>2438</v>
      </c>
      <c r="BU97" t="s">
        <v>2438</v>
      </c>
      <c r="BV97" t="s">
        <v>2438</v>
      </c>
      <c r="BW97" t="s">
        <v>2437</v>
      </c>
      <c r="BX97" t="s">
        <v>2438</v>
      </c>
      <c r="BY97" t="s">
        <v>2438</v>
      </c>
      <c r="BZ97" t="s">
        <v>2438</v>
      </c>
      <c r="CA97" t="s">
        <v>2437</v>
      </c>
      <c r="CB97" t="s">
        <v>2438</v>
      </c>
      <c r="CC97" t="s">
        <v>2438</v>
      </c>
      <c r="CD97" t="s">
        <v>2438</v>
      </c>
      <c r="CE97" t="s">
        <v>2444</v>
      </c>
      <c r="CF97" t="s">
        <v>2444</v>
      </c>
      <c r="CG97" t="s">
        <v>2446</v>
      </c>
      <c r="CH97" t="s">
        <v>2444</v>
      </c>
      <c r="CI97" t="s">
        <v>2444</v>
      </c>
      <c r="CJ97" t="s">
        <v>2444</v>
      </c>
      <c r="CK97" t="s">
        <v>2446</v>
      </c>
      <c r="CL97" t="s">
        <v>2444</v>
      </c>
      <c r="CM97" t="s">
        <v>2444</v>
      </c>
      <c r="CN97" t="s">
        <v>2444</v>
      </c>
      <c r="CO97" t="s">
        <v>3496</v>
      </c>
      <c r="CP97" t="s">
        <v>2444</v>
      </c>
      <c r="CQ97" t="s">
        <v>2444</v>
      </c>
      <c r="CR97" t="s">
        <v>2444</v>
      </c>
      <c r="CS97" t="s">
        <v>3497</v>
      </c>
      <c r="CT97" t="s">
        <v>2444</v>
      </c>
      <c r="CU97" t="s">
        <v>2444</v>
      </c>
      <c r="CV97" t="s">
        <v>2444</v>
      </c>
      <c r="CW97" t="s">
        <v>2444</v>
      </c>
      <c r="CX97" t="s">
        <v>2444</v>
      </c>
      <c r="CY97" t="s">
        <v>2444</v>
      </c>
      <c r="CZ97" t="s">
        <v>2444</v>
      </c>
      <c r="DA97" t="s">
        <v>2444</v>
      </c>
      <c r="DB97" t="s">
        <v>2444</v>
      </c>
      <c r="DC97" t="s">
        <v>2444</v>
      </c>
      <c r="DD97" t="s">
        <v>2444</v>
      </c>
      <c r="DE97" t="s">
        <v>2444</v>
      </c>
      <c r="DF97" t="s">
        <v>2444</v>
      </c>
      <c r="DG97" t="s">
        <v>2444</v>
      </c>
      <c r="DH97" t="s">
        <v>2444</v>
      </c>
      <c r="DI97" t="s">
        <v>2444</v>
      </c>
      <c r="DJ97" t="s">
        <v>2444</v>
      </c>
      <c r="DK97" t="s">
        <v>2444</v>
      </c>
      <c r="DL97" t="s">
        <v>2444</v>
      </c>
      <c r="DM97" t="s">
        <v>2444</v>
      </c>
      <c r="DN97" t="s">
        <v>2444</v>
      </c>
      <c r="DO97" t="s">
        <v>2444</v>
      </c>
      <c r="DP97" t="s">
        <v>2444</v>
      </c>
      <c r="DQ97" t="s">
        <v>2444</v>
      </c>
      <c r="DR97" t="s">
        <v>2444</v>
      </c>
      <c r="DS97" t="s">
        <v>2444</v>
      </c>
      <c r="DT97" t="s">
        <v>2444</v>
      </c>
      <c r="DU97" t="s">
        <v>2444</v>
      </c>
      <c r="DV97" t="s">
        <v>2444</v>
      </c>
      <c r="DW97" t="s">
        <v>2444</v>
      </c>
      <c r="DX97" t="s">
        <v>2444</v>
      </c>
      <c r="DY97" t="s">
        <v>2956</v>
      </c>
      <c r="DZ97" t="s">
        <v>2444</v>
      </c>
      <c r="EA97" t="s">
        <v>2444</v>
      </c>
      <c r="EB97" t="s">
        <v>2444</v>
      </c>
      <c r="EC97" t="s">
        <v>3498</v>
      </c>
      <c r="ED97" t="s">
        <v>2444</v>
      </c>
      <c r="EE97" t="s">
        <v>2444</v>
      </c>
      <c r="EF97" t="s">
        <v>2444</v>
      </c>
      <c r="EG97" t="s">
        <v>2868</v>
      </c>
      <c r="EH97" t="s">
        <v>2444</v>
      </c>
      <c r="EI97" t="s">
        <v>2444</v>
      </c>
      <c r="EJ97" t="s">
        <v>2444</v>
      </c>
      <c r="EK97" t="s">
        <v>3499</v>
      </c>
      <c r="EL97" t="s">
        <v>2444</v>
      </c>
      <c r="EM97" t="s">
        <v>2444</v>
      </c>
      <c r="EN97" t="s">
        <v>2444</v>
      </c>
      <c r="EO97" t="s">
        <v>2444</v>
      </c>
      <c r="EP97" t="s">
        <v>2444</v>
      </c>
      <c r="EQ97" t="s">
        <v>2444</v>
      </c>
      <c r="ER97" t="s">
        <v>2444</v>
      </c>
      <c r="ES97" t="s">
        <v>2444</v>
      </c>
      <c r="ET97" t="s">
        <v>2444</v>
      </c>
      <c r="EU97" t="s">
        <v>2444</v>
      </c>
      <c r="EV97" t="s">
        <v>2444</v>
      </c>
      <c r="EW97" t="s">
        <v>2444</v>
      </c>
      <c r="EX97" t="s">
        <v>2444</v>
      </c>
      <c r="EY97" t="s">
        <v>2444</v>
      </c>
      <c r="EZ97" t="s">
        <v>2444</v>
      </c>
      <c r="FA97" t="s">
        <v>2444</v>
      </c>
      <c r="FB97" t="s">
        <v>2444</v>
      </c>
      <c r="FC97" t="s">
        <v>2444</v>
      </c>
      <c r="FD97" t="s">
        <v>2444</v>
      </c>
      <c r="FE97" t="s">
        <v>2444</v>
      </c>
      <c r="FF97" t="s">
        <v>2444</v>
      </c>
      <c r="FG97" t="s">
        <v>2444</v>
      </c>
      <c r="FH97" t="s">
        <v>2444</v>
      </c>
      <c r="FI97" t="s">
        <v>2444</v>
      </c>
      <c r="FJ97" t="s">
        <v>2444</v>
      </c>
      <c r="FK97" t="s">
        <v>2444</v>
      </c>
      <c r="FL97" t="s">
        <v>2444</v>
      </c>
      <c r="FM97" t="s">
        <v>2444</v>
      </c>
      <c r="FN97" t="s">
        <v>2444</v>
      </c>
      <c r="FO97" t="s">
        <v>2444</v>
      </c>
      <c r="FP97" t="s">
        <v>2444</v>
      </c>
      <c r="FQ97" t="s">
        <v>2444</v>
      </c>
      <c r="FR97" t="s">
        <v>2444</v>
      </c>
      <c r="FS97" t="s">
        <v>2444</v>
      </c>
      <c r="FT97" t="s">
        <v>2444</v>
      </c>
      <c r="FU97">
        <v>1</v>
      </c>
      <c r="FV97" t="s">
        <v>2444</v>
      </c>
      <c r="FW97" t="s">
        <v>2444</v>
      </c>
      <c r="FX97" t="s">
        <v>2444</v>
      </c>
      <c r="FY97" t="s">
        <v>2444</v>
      </c>
      <c r="FZ97" t="s">
        <v>2444</v>
      </c>
      <c r="GA97" t="s">
        <v>2444</v>
      </c>
      <c r="GB97" t="s">
        <v>2444</v>
      </c>
      <c r="GC97" t="s">
        <v>2444</v>
      </c>
      <c r="GD97" t="s">
        <v>2444</v>
      </c>
      <c r="GE97" t="s">
        <v>2444</v>
      </c>
      <c r="GF97" t="s">
        <v>2444</v>
      </c>
      <c r="GG97" t="s">
        <v>2444</v>
      </c>
      <c r="GH97" t="s">
        <v>2444</v>
      </c>
      <c r="GI97" t="s">
        <v>2444</v>
      </c>
      <c r="GJ97" t="s">
        <v>2444</v>
      </c>
      <c r="GK97" t="s">
        <v>2444</v>
      </c>
      <c r="GL97" t="s">
        <v>2444</v>
      </c>
      <c r="GM97" t="s">
        <v>2444</v>
      </c>
      <c r="GN97" t="s">
        <v>2444</v>
      </c>
      <c r="GO97" t="s">
        <v>2444</v>
      </c>
      <c r="GP97" t="s">
        <v>2444</v>
      </c>
      <c r="GQ97" t="s">
        <v>2444</v>
      </c>
      <c r="GR97" t="s">
        <v>2444</v>
      </c>
      <c r="GS97" t="s">
        <v>2444</v>
      </c>
      <c r="GT97" t="s">
        <v>2444</v>
      </c>
      <c r="GU97" t="s">
        <v>2444</v>
      </c>
      <c r="GV97" t="s">
        <v>2444</v>
      </c>
      <c r="GW97" t="s">
        <v>2444</v>
      </c>
      <c r="GX97" t="s">
        <v>2444</v>
      </c>
      <c r="GY97" t="s">
        <v>2444</v>
      </c>
      <c r="GZ97" t="s">
        <v>2444</v>
      </c>
    </row>
    <row r="98" spans="1:208">
      <c r="A98" t="s">
        <v>3500</v>
      </c>
      <c r="B98" t="s">
        <v>2420</v>
      </c>
      <c r="C98" t="s">
        <v>3501</v>
      </c>
      <c r="D98" t="s">
        <v>2505</v>
      </c>
      <c r="E98" t="s">
        <v>3502</v>
      </c>
      <c r="F98" t="s">
        <v>3503</v>
      </c>
      <c r="G98" t="s">
        <v>2640</v>
      </c>
      <c r="H98" t="s">
        <v>2426</v>
      </c>
      <c r="I98" t="s">
        <v>2456</v>
      </c>
      <c r="J98" t="s">
        <v>2428</v>
      </c>
      <c r="K98" t="s">
        <v>2945</v>
      </c>
      <c r="L98" t="s">
        <v>2430</v>
      </c>
      <c r="M98" t="s">
        <v>2430</v>
      </c>
      <c r="N98" t="s">
        <v>2432</v>
      </c>
      <c r="O98" t="s">
        <v>2433</v>
      </c>
      <c r="P98" t="s">
        <v>2494</v>
      </c>
      <c r="Q98" t="s">
        <v>3504</v>
      </c>
      <c r="R98" t="s">
        <v>2518</v>
      </c>
      <c r="S98" t="s">
        <v>2432</v>
      </c>
      <c r="T98" t="s">
        <v>2433</v>
      </c>
      <c r="U98" t="s">
        <v>2494</v>
      </c>
      <c r="V98" t="s">
        <v>3504</v>
      </c>
      <c r="W98" t="s">
        <v>2518</v>
      </c>
      <c r="X98" t="s">
        <v>2437</v>
      </c>
      <c r="Y98" t="s">
        <v>2438</v>
      </c>
      <c r="Z98" t="s">
        <v>2438</v>
      </c>
      <c r="AA98" t="s">
        <v>2438</v>
      </c>
      <c r="AB98" t="s">
        <v>2438</v>
      </c>
      <c r="AC98" t="s">
        <v>2437</v>
      </c>
      <c r="AD98" t="s">
        <v>2438</v>
      </c>
      <c r="AE98" t="s">
        <v>2438</v>
      </c>
      <c r="AF98" t="s">
        <v>2438</v>
      </c>
      <c r="AG98" t="s">
        <v>2438</v>
      </c>
      <c r="AH98" t="s">
        <v>2432</v>
      </c>
      <c r="AI98" t="s">
        <v>2433</v>
      </c>
      <c r="AJ98" t="s">
        <v>2439</v>
      </c>
      <c r="AK98" t="s">
        <v>2557</v>
      </c>
      <c r="AL98" t="s">
        <v>2876</v>
      </c>
      <c r="AM98" t="s">
        <v>2432</v>
      </c>
      <c r="AN98" t="s">
        <v>2478</v>
      </c>
      <c r="AO98" t="s">
        <v>2556</v>
      </c>
      <c r="AP98" t="s">
        <v>2536</v>
      </c>
      <c r="AQ98" t="s">
        <v>2432</v>
      </c>
      <c r="AR98" t="s">
        <v>2439</v>
      </c>
      <c r="AS98" t="s">
        <v>2557</v>
      </c>
      <c r="AT98" t="s">
        <v>2536</v>
      </c>
      <c r="AU98" t="s">
        <v>2432</v>
      </c>
      <c r="AV98" t="s">
        <v>3310</v>
      </c>
      <c r="AW98" t="s">
        <v>2630</v>
      </c>
      <c r="AX98" t="s">
        <v>2518</v>
      </c>
      <c r="AY98" t="s">
        <v>2432</v>
      </c>
      <c r="AZ98" t="s">
        <v>2494</v>
      </c>
      <c r="BA98" t="s">
        <v>3504</v>
      </c>
      <c r="BB98" t="s">
        <v>2518</v>
      </c>
      <c r="BC98" t="s">
        <v>2432</v>
      </c>
      <c r="BD98" t="s">
        <v>2469</v>
      </c>
      <c r="BE98" t="s">
        <v>3505</v>
      </c>
      <c r="BF98" t="s">
        <v>2536</v>
      </c>
      <c r="BG98" t="s">
        <v>2437</v>
      </c>
      <c r="BH98" t="s">
        <v>2438</v>
      </c>
      <c r="BI98" t="s">
        <v>2438</v>
      </c>
      <c r="BJ98" t="s">
        <v>2438</v>
      </c>
      <c r="BK98" t="s">
        <v>2437</v>
      </c>
      <c r="BL98" t="s">
        <v>2438</v>
      </c>
      <c r="BM98" t="s">
        <v>2438</v>
      </c>
      <c r="BN98" t="s">
        <v>2438</v>
      </c>
      <c r="BO98" t="s">
        <v>2432</v>
      </c>
      <c r="BP98" t="s">
        <v>2439</v>
      </c>
      <c r="BQ98" t="s">
        <v>2557</v>
      </c>
      <c r="BR98" t="s">
        <v>2706</v>
      </c>
      <c r="BS98" t="s">
        <v>2437</v>
      </c>
      <c r="BT98" t="s">
        <v>2438</v>
      </c>
      <c r="BU98" t="s">
        <v>2438</v>
      </c>
      <c r="BV98" t="s">
        <v>2438</v>
      </c>
      <c r="BW98" t="s">
        <v>2437</v>
      </c>
      <c r="BX98" t="s">
        <v>2438</v>
      </c>
      <c r="BY98" t="s">
        <v>2438</v>
      </c>
      <c r="BZ98" t="s">
        <v>2438</v>
      </c>
      <c r="CA98" t="s">
        <v>2437</v>
      </c>
      <c r="CB98" t="s">
        <v>2438</v>
      </c>
      <c r="CC98" t="s">
        <v>2438</v>
      </c>
      <c r="CD98" t="s">
        <v>2438</v>
      </c>
      <c r="CE98" t="s">
        <v>2444</v>
      </c>
      <c r="CF98" t="s">
        <v>2444</v>
      </c>
      <c r="CG98" t="s">
        <v>2522</v>
      </c>
      <c r="CH98" t="s">
        <v>2444</v>
      </c>
      <c r="CI98" t="s">
        <v>2444</v>
      </c>
      <c r="CJ98" t="s">
        <v>2444</v>
      </c>
      <c r="CK98" t="s">
        <v>3506</v>
      </c>
      <c r="CL98" t="s">
        <v>2444</v>
      </c>
      <c r="CM98" t="s">
        <v>2444</v>
      </c>
      <c r="CN98" t="s">
        <v>2444</v>
      </c>
      <c r="CO98" t="s">
        <v>3507</v>
      </c>
      <c r="CP98" t="s">
        <v>2444</v>
      </c>
      <c r="CQ98" t="s">
        <v>2444</v>
      </c>
      <c r="CR98" t="s">
        <v>2444</v>
      </c>
      <c r="CS98" t="s">
        <v>3508</v>
      </c>
      <c r="CT98" t="s">
        <v>2444</v>
      </c>
      <c r="CU98" t="s">
        <v>2444</v>
      </c>
      <c r="CV98" t="s">
        <v>2444</v>
      </c>
      <c r="CW98" t="s">
        <v>2444</v>
      </c>
      <c r="CX98" t="s">
        <v>2444</v>
      </c>
      <c r="CY98" t="s">
        <v>2444</v>
      </c>
      <c r="CZ98" t="s">
        <v>2444</v>
      </c>
      <c r="DA98" t="s">
        <v>2444</v>
      </c>
      <c r="DB98" t="s">
        <v>2444</v>
      </c>
      <c r="DC98" t="s">
        <v>2444</v>
      </c>
      <c r="DD98" t="s">
        <v>2444</v>
      </c>
      <c r="DE98" t="s">
        <v>2444</v>
      </c>
      <c r="DF98" t="s">
        <v>2444</v>
      </c>
      <c r="DG98" t="s">
        <v>2444</v>
      </c>
      <c r="DH98" t="s">
        <v>2444</v>
      </c>
      <c r="DI98" t="s">
        <v>2444</v>
      </c>
      <c r="DJ98" t="s">
        <v>2444</v>
      </c>
      <c r="DK98" t="s">
        <v>2444</v>
      </c>
      <c r="DL98" t="s">
        <v>2444</v>
      </c>
      <c r="DM98" t="s">
        <v>2444</v>
      </c>
      <c r="DN98" t="s">
        <v>2444</v>
      </c>
      <c r="DO98" t="s">
        <v>2444</v>
      </c>
      <c r="DP98" t="s">
        <v>2444</v>
      </c>
      <c r="DQ98" t="s">
        <v>2444</v>
      </c>
      <c r="DR98" t="s">
        <v>2444</v>
      </c>
      <c r="DS98" t="s">
        <v>2444</v>
      </c>
      <c r="DT98" t="s">
        <v>2444</v>
      </c>
      <c r="DU98" t="s">
        <v>2444</v>
      </c>
      <c r="DV98" t="s">
        <v>2444</v>
      </c>
      <c r="DW98" t="s">
        <v>2444</v>
      </c>
      <c r="DX98" t="s">
        <v>2444</v>
      </c>
      <c r="DY98" t="s">
        <v>2487</v>
      </c>
      <c r="DZ98" t="s">
        <v>2444</v>
      </c>
      <c r="EA98" t="s">
        <v>2444</v>
      </c>
      <c r="EB98" t="s">
        <v>2444</v>
      </c>
      <c r="EC98" t="s">
        <v>3509</v>
      </c>
      <c r="ED98" t="s">
        <v>2444</v>
      </c>
      <c r="EE98" t="s">
        <v>2444</v>
      </c>
      <c r="EF98" t="s">
        <v>2444</v>
      </c>
      <c r="EG98" t="s">
        <v>3510</v>
      </c>
      <c r="EH98" t="s">
        <v>2444</v>
      </c>
      <c r="EI98" t="s">
        <v>2444</v>
      </c>
      <c r="EJ98" t="s">
        <v>2444</v>
      </c>
      <c r="EK98" t="s">
        <v>3511</v>
      </c>
      <c r="EL98" t="s">
        <v>2444</v>
      </c>
      <c r="EM98" t="s">
        <v>2444</v>
      </c>
      <c r="EN98" t="s">
        <v>2444</v>
      </c>
      <c r="EO98" t="s">
        <v>2444</v>
      </c>
      <c r="EP98" t="s">
        <v>2444</v>
      </c>
      <c r="EQ98" t="s">
        <v>2444</v>
      </c>
      <c r="ER98" t="s">
        <v>2444</v>
      </c>
      <c r="ES98" t="s">
        <v>2444</v>
      </c>
      <c r="ET98" t="s">
        <v>2444</v>
      </c>
      <c r="EU98" t="s">
        <v>2444</v>
      </c>
      <c r="EV98" t="s">
        <v>2444</v>
      </c>
      <c r="EW98" t="s">
        <v>2444</v>
      </c>
      <c r="EX98" t="s">
        <v>2444</v>
      </c>
      <c r="EY98" t="s">
        <v>2444</v>
      </c>
      <c r="EZ98" t="s">
        <v>2444</v>
      </c>
      <c r="FA98" t="s">
        <v>2444</v>
      </c>
      <c r="FB98" t="s">
        <v>2444</v>
      </c>
      <c r="FC98" t="s">
        <v>2444</v>
      </c>
      <c r="FD98" t="s">
        <v>2444</v>
      </c>
      <c r="FE98" t="s">
        <v>2444</v>
      </c>
      <c r="FF98" t="s">
        <v>2444</v>
      </c>
      <c r="FG98" t="s">
        <v>2444</v>
      </c>
      <c r="FH98" t="s">
        <v>2444</v>
      </c>
      <c r="FI98" t="s">
        <v>2444</v>
      </c>
      <c r="FJ98" t="s">
        <v>2444</v>
      </c>
      <c r="FK98" t="s">
        <v>2444</v>
      </c>
      <c r="FL98" t="s">
        <v>2444</v>
      </c>
      <c r="FM98" t="s">
        <v>2444</v>
      </c>
      <c r="FN98" t="s">
        <v>2444</v>
      </c>
      <c r="FO98" t="s">
        <v>2444</v>
      </c>
      <c r="FP98" t="s">
        <v>2444</v>
      </c>
      <c r="FQ98" t="s">
        <v>2444</v>
      </c>
      <c r="FR98" t="s">
        <v>2444</v>
      </c>
      <c r="FS98" t="s">
        <v>2444</v>
      </c>
      <c r="FT98" t="s">
        <v>2444</v>
      </c>
      <c r="FU98">
        <v>1</v>
      </c>
      <c r="FV98" t="s">
        <v>2444</v>
      </c>
      <c r="FW98" t="s">
        <v>2444</v>
      </c>
      <c r="FX98" t="s">
        <v>2444</v>
      </c>
      <c r="FY98" t="s">
        <v>2444</v>
      </c>
      <c r="FZ98" t="s">
        <v>2444</v>
      </c>
      <c r="GA98" t="s">
        <v>2444</v>
      </c>
      <c r="GB98" t="s">
        <v>2444</v>
      </c>
      <c r="GC98" t="s">
        <v>2444</v>
      </c>
      <c r="GD98" t="s">
        <v>2444</v>
      </c>
      <c r="GE98" t="s">
        <v>2444</v>
      </c>
      <c r="GF98" t="s">
        <v>2444</v>
      </c>
      <c r="GG98" t="s">
        <v>2444</v>
      </c>
      <c r="GH98" t="s">
        <v>2444</v>
      </c>
      <c r="GI98" t="s">
        <v>2444</v>
      </c>
      <c r="GJ98" t="s">
        <v>2444</v>
      </c>
      <c r="GK98" t="s">
        <v>2444</v>
      </c>
      <c r="GL98" t="s">
        <v>2444</v>
      </c>
      <c r="GM98" t="s">
        <v>2444</v>
      </c>
      <c r="GN98" t="s">
        <v>2444</v>
      </c>
      <c r="GO98" t="s">
        <v>2444</v>
      </c>
      <c r="GP98" t="s">
        <v>2444</v>
      </c>
      <c r="GQ98" t="s">
        <v>2444</v>
      </c>
      <c r="GR98" t="s">
        <v>2444</v>
      </c>
      <c r="GS98" t="s">
        <v>2444</v>
      </c>
      <c r="GT98" t="s">
        <v>2444</v>
      </c>
      <c r="GU98" t="s">
        <v>2444</v>
      </c>
      <c r="GV98" t="s">
        <v>2444</v>
      </c>
      <c r="GW98" t="s">
        <v>2444</v>
      </c>
      <c r="GX98" t="s">
        <v>2444</v>
      </c>
      <c r="GY98" t="s">
        <v>2444</v>
      </c>
      <c r="GZ98" t="s">
        <v>2444</v>
      </c>
    </row>
    <row r="99" spans="1:208">
      <c r="A99" t="s">
        <v>3512</v>
      </c>
      <c r="B99" t="s">
        <v>2420</v>
      </c>
      <c r="C99" t="s">
        <v>3513</v>
      </c>
      <c r="D99" t="s">
        <v>2505</v>
      </c>
      <c r="E99" t="s">
        <v>3514</v>
      </c>
      <c r="F99" t="s">
        <v>3515</v>
      </c>
      <c r="G99" t="s">
        <v>2494</v>
      </c>
      <c r="H99" t="s">
        <v>2426</v>
      </c>
      <c r="I99" t="s">
        <v>2456</v>
      </c>
      <c r="J99" t="s">
        <v>2428</v>
      </c>
      <c r="K99" t="s">
        <v>3516</v>
      </c>
      <c r="L99" t="s">
        <v>2555</v>
      </c>
      <c r="M99" t="s">
        <v>2441</v>
      </c>
      <c r="N99" t="s">
        <v>2432</v>
      </c>
      <c r="O99" t="s">
        <v>2439</v>
      </c>
      <c r="P99" t="s">
        <v>2455</v>
      </c>
      <c r="Q99" t="s">
        <v>2455</v>
      </c>
      <c r="R99" t="s">
        <v>2476</v>
      </c>
      <c r="S99" t="s">
        <v>2432</v>
      </c>
      <c r="T99" t="s">
        <v>2439</v>
      </c>
      <c r="U99" t="s">
        <v>2455</v>
      </c>
      <c r="V99" t="s">
        <v>2455</v>
      </c>
      <c r="W99" t="s">
        <v>2459</v>
      </c>
      <c r="X99" t="s">
        <v>2437</v>
      </c>
      <c r="Y99" t="s">
        <v>2438</v>
      </c>
      <c r="Z99" t="s">
        <v>2438</v>
      </c>
      <c r="AA99" t="s">
        <v>2438</v>
      </c>
      <c r="AB99" t="s">
        <v>2438</v>
      </c>
      <c r="AC99" t="s">
        <v>2437</v>
      </c>
      <c r="AD99" t="s">
        <v>2438</v>
      </c>
      <c r="AE99" t="s">
        <v>2438</v>
      </c>
      <c r="AF99" t="s">
        <v>2438</v>
      </c>
      <c r="AG99" t="s">
        <v>2438</v>
      </c>
      <c r="AH99" t="s">
        <v>2437</v>
      </c>
      <c r="AI99" t="s">
        <v>2438</v>
      </c>
      <c r="AJ99" t="s">
        <v>2438</v>
      </c>
      <c r="AK99" t="s">
        <v>2438</v>
      </c>
      <c r="AL99" t="s">
        <v>2438</v>
      </c>
      <c r="AM99" t="s">
        <v>2432</v>
      </c>
      <c r="AN99" t="s">
        <v>2433</v>
      </c>
      <c r="AO99" t="s">
        <v>2433</v>
      </c>
      <c r="AP99" t="s">
        <v>2459</v>
      </c>
      <c r="AQ99" t="s">
        <v>2437</v>
      </c>
      <c r="AR99" t="s">
        <v>2438</v>
      </c>
      <c r="AS99" t="s">
        <v>2438</v>
      </c>
      <c r="AT99" t="s">
        <v>2438</v>
      </c>
      <c r="AU99" t="s">
        <v>2432</v>
      </c>
      <c r="AV99" t="s">
        <v>2455</v>
      </c>
      <c r="AW99" t="s">
        <v>2474</v>
      </c>
      <c r="AX99" t="s">
        <v>2459</v>
      </c>
      <c r="AY99" t="s">
        <v>2432</v>
      </c>
      <c r="AZ99" t="s">
        <v>2455</v>
      </c>
      <c r="BA99" t="s">
        <v>2455</v>
      </c>
      <c r="BB99" t="s">
        <v>2459</v>
      </c>
      <c r="BC99" t="s">
        <v>2432</v>
      </c>
      <c r="BD99" t="s">
        <v>2455</v>
      </c>
      <c r="BE99" t="s">
        <v>2455</v>
      </c>
      <c r="BF99" t="s">
        <v>2459</v>
      </c>
      <c r="BG99" t="s">
        <v>2432</v>
      </c>
      <c r="BH99" t="s">
        <v>2455</v>
      </c>
      <c r="BI99" t="s">
        <v>2455</v>
      </c>
      <c r="BJ99" t="s">
        <v>2480</v>
      </c>
      <c r="BK99" t="s">
        <v>2437</v>
      </c>
      <c r="BL99" t="s">
        <v>2438</v>
      </c>
      <c r="BM99" t="s">
        <v>2438</v>
      </c>
      <c r="BN99" t="s">
        <v>2438</v>
      </c>
      <c r="BO99" t="s">
        <v>2437</v>
      </c>
      <c r="BP99" t="s">
        <v>2438</v>
      </c>
      <c r="BQ99" t="s">
        <v>2438</v>
      </c>
      <c r="BR99" t="s">
        <v>2438</v>
      </c>
      <c r="BS99" t="s">
        <v>2437</v>
      </c>
      <c r="BT99" t="s">
        <v>2438</v>
      </c>
      <c r="BU99" t="s">
        <v>2438</v>
      </c>
      <c r="BV99" t="s">
        <v>2438</v>
      </c>
      <c r="BW99" t="s">
        <v>2437</v>
      </c>
      <c r="BX99" t="s">
        <v>2438</v>
      </c>
      <c r="BY99" t="s">
        <v>2438</v>
      </c>
      <c r="BZ99" t="s">
        <v>2438</v>
      </c>
      <c r="CA99" t="s">
        <v>2437</v>
      </c>
      <c r="CB99" t="s">
        <v>2438</v>
      </c>
      <c r="CC99" t="s">
        <v>2438</v>
      </c>
      <c r="CD99" t="s">
        <v>2438</v>
      </c>
      <c r="CE99" t="s">
        <v>2444</v>
      </c>
      <c r="CF99" t="s">
        <v>2444</v>
      </c>
      <c r="CG99" t="s">
        <v>2501</v>
      </c>
      <c r="CH99" t="s">
        <v>2444</v>
      </c>
      <c r="CI99" t="s">
        <v>2444</v>
      </c>
      <c r="CJ99" t="s">
        <v>2444</v>
      </c>
      <c r="CK99" t="s">
        <v>3517</v>
      </c>
      <c r="CL99" t="s">
        <v>2444</v>
      </c>
      <c r="CM99" t="s">
        <v>2444</v>
      </c>
      <c r="CN99" t="s">
        <v>2444</v>
      </c>
      <c r="CO99" t="s">
        <v>3518</v>
      </c>
      <c r="CP99" t="s">
        <v>2444</v>
      </c>
      <c r="CQ99" t="s">
        <v>2444</v>
      </c>
      <c r="CR99" t="s">
        <v>2444</v>
      </c>
      <c r="CS99" t="s">
        <v>2577</v>
      </c>
      <c r="CT99" t="s">
        <v>2433</v>
      </c>
      <c r="CU99" t="s">
        <v>2433</v>
      </c>
      <c r="CV99" t="s">
        <v>2433</v>
      </c>
      <c r="CW99" t="s">
        <v>2433</v>
      </c>
      <c r="CX99" t="s">
        <v>2433</v>
      </c>
      <c r="CY99" t="s">
        <v>2433</v>
      </c>
      <c r="CZ99" t="s">
        <v>2433</v>
      </c>
      <c r="DA99" t="s">
        <v>2444</v>
      </c>
      <c r="DB99" t="s">
        <v>2444</v>
      </c>
      <c r="DC99" t="s">
        <v>2444</v>
      </c>
      <c r="DD99" t="s">
        <v>2444</v>
      </c>
      <c r="DE99" t="s">
        <v>2444</v>
      </c>
      <c r="DF99" t="s">
        <v>2444</v>
      </c>
      <c r="DG99" t="s">
        <v>2444</v>
      </c>
      <c r="DH99" t="s">
        <v>2444</v>
      </c>
      <c r="DI99" t="s">
        <v>2444</v>
      </c>
      <c r="DJ99" t="s">
        <v>2444</v>
      </c>
      <c r="DK99" t="s">
        <v>2444</v>
      </c>
      <c r="DL99" t="s">
        <v>2444</v>
      </c>
      <c r="DM99" t="s">
        <v>2444</v>
      </c>
      <c r="DN99" t="s">
        <v>2444</v>
      </c>
      <c r="DO99" t="s">
        <v>2444</v>
      </c>
      <c r="DP99" t="s">
        <v>2444</v>
      </c>
      <c r="DQ99" t="s">
        <v>2444</v>
      </c>
      <c r="DR99" t="s">
        <v>2444</v>
      </c>
      <c r="DS99" t="s">
        <v>2444</v>
      </c>
      <c r="DT99" t="s">
        <v>2444</v>
      </c>
      <c r="DU99" t="s">
        <v>2444</v>
      </c>
      <c r="DV99" t="s">
        <v>2444</v>
      </c>
      <c r="DW99" t="s">
        <v>2444</v>
      </c>
      <c r="DX99" t="s">
        <v>2444</v>
      </c>
      <c r="DY99" t="s">
        <v>3000</v>
      </c>
      <c r="DZ99" t="s">
        <v>2444</v>
      </c>
      <c r="EA99" t="s">
        <v>2444</v>
      </c>
      <c r="EB99" t="s">
        <v>2444</v>
      </c>
      <c r="EC99" t="s">
        <v>3000</v>
      </c>
      <c r="ED99" t="s">
        <v>2444</v>
      </c>
      <c r="EE99" t="s">
        <v>2444</v>
      </c>
      <c r="EF99" t="s">
        <v>2444</v>
      </c>
      <c r="EG99" t="s">
        <v>3518</v>
      </c>
      <c r="EH99" t="s">
        <v>2444</v>
      </c>
      <c r="EI99" t="s">
        <v>2444</v>
      </c>
      <c r="EJ99" t="s">
        <v>2444</v>
      </c>
      <c r="EK99" t="s">
        <v>2577</v>
      </c>
      <c r="EL99" t="s">
        <v>2444</v>
      </c>
      <c r="EM99" t="s">
        <v>2444</v>
      </c>
      <c r="EN99" t="s">
        <v>2444</v>
      </c>
      <c r="EO99" t="s">
        <v>2444</v>
      </c>
      <c r="EP99" t="s">
        <v>2444</v>
      </c>
      <c r="EQ99" t="s">
        <v>2444</v>
      </c>
      <c r="ER99" t="s">
        <v>2444</v>
      </c>
      <c r="ES99" t="s">
        <v>2444</v>
      </c>
      <c r="ET99" t="s">
        <v>2444</v>
      </c>
      <c r="EU99" t="s">
        <v>2444</v>
      </c>
      <c r="EV99" t="s">
        <v>2444</v>
      </c>
      <c r="EW99" t="s">
        <v>2444</v>
      </c>
      <c r="EX99" t="s">
        <v>2444</v>
      </c>
      <c r="EY99" t="s">
        <v>2444</v>
      </c>
      <c r="EZ99" t="s">
        <v>2444</v>
      </c>
      <c r="FA99" t="s">
        <v>2444</v>
      </c>
      <c r="FB99" t="s">
        <v>2444</v>
      </c>
      <c r="FC99" t="s">
        <v>2444</v>
      </c>
      <c r="FD99" t="s">
        <v>2444</v>
      </c>
      <c r="FE99" t="s">
        <v>2444</v>
      </c>
      <c r="FF99" t="s">
        <v>2444</v>
      </c>
      <c r="FG99" t="s">
        <v>2444</v>
      </c>
      <c r="FH99" t="s">
        <v>2444</v>
      </c>
      <c r="FI99" t="s">
        <v>2444</v>
      </c>
      <c r="FJ99" t="s">
        <v>2444</v>
      </c>
      <c r="FK99" t="s">
        <v>2444</v>
      </c>
      <c r="FL99" t="s">
        <v>2444</v>
      </c>
      <c r="FM99" t="s">
        <v>2444</v>
      </c>
      <c r="FN99" t="s">
        <v>2444</v>
      </c>
      <c r="FO99" t="s">
        <v>2444</v>
      </c>
      <c r="FP99" t="s">
        <v>2444</v>
      </c>
      <c r="FQ99" t="s">
        <v>2444</v>
      </c>
      <c r="FR99" t="s">
        <v>2444</v>
      </c>
      <c r="FS99" t="s">
        <v>2444</v>
      </c>
      <c r="FT99" t="s">
        <v>2444</v>
      </c>
      <c r="FU99">
        <v>1</v>
      </c>
      <c r="FV99" t="s">
        <v>2444</v>
      </c>
      <c r="FW99" t="s">
        <v>2444</v>
      </c>
      <c r="FX99" t="s">
        <v>2444</v>
      </c>
      <c r="FY99" t="s">
        <v>2444</v>
      </c>
      <c r="FZ99" t="s">
        <v>2444</v>
      </c>
      <c r="GA99" t="s">
        <v>2444</v>
      </c>
      <c r="GB99" t="s">
        <v>2444</v>
      </c>
      <c r="GC99" t="s">
        <v>2444</v>
      </c>
      <c r="GD99" t="s">
        <v>2444</v>
      </c>
      <c r="GE99" t="s">
        <v>2444</v>
      </c>
      <c r="GF99" t="s">
        <v>2444</v>
      </c>
      <c r="GG99" t="s">
        <v>2444</v>
      </c>
      <c r="GH99" t="s">
        <v>2444</v>
      </c>
      <c r="GI99" t="s">
        <v>2444</v>
      </c>
      <c r="GJ99" t="s">
        <v>2444</v>
      </c>
      <c r="GK99" t="s">
        <v>2444</v>
      </c>
      <c r="GL99" t="s">
        <v>2444</v>
      </c>
      <c r="GM99" t="s">
        <v>2444</v>
      </c>
      <c r="GN99" t="s">
        <v>2444</v>
      </c>
      <c r="GO99" t="s">
        <v>2444</v>
      </c>
      <c r="GP99" t="s">
        <v>2444</v>
      </c>
      <c r="GQ99" t="s">
        <v>2444</v>
      </c>
      <c r="GR99" t="s">
        <v>2444</v>
      </c>
      <c r="GS99" t="s">
        <v>2444</v>
      </c>
      <c r="GT99" t="s">
        <v>2444</v>
      </c>
      <c r="GU99" t="s">
        <v>2444</v>
      </c>
      <c r="GV99" t="s">
        <v>2444</v>
      </c>
      <c r="GW99" t="s">
        <v>2444</v>
      </c>
      <c r="GX99" t="s">
        <v>2444</v>
      </c>
      <c r="GY99" t="s">
        <v>2444</v>
      </c>
      <c r="GZ99" t="s">
        <v>2444</v>
      </c>
    </row>
    <row r="100" spans="1:208">
      <c r="A100" t="s">
        <v>3519</v>
      </c>
      <c r="B100" t="s">
        <v>2420</v>
      </c>
      <c r="C100" t="s">
        <v>3520</v>
      </c>
      <c r="D100" t="s">
        <v>2505</v>
      </c>
      <c r="E100" t="s">
        <v>3521</v>
      </c>
      <c r="F100" t="s">
        <v>3522</v>
      </c>
      <c r="G100" t="s">
        <v>3523</v>
      </c>
      <c r="H100" t="s">
        <v>2509</v>
      </c>
      <c r="I100" t="s">
        <v>2456</v>
      </c>
      <c r="J100" t="s">
        <v>2428</v>
      </c>
      <c r="K100" t="s">
        <v>2627</v>
      </c>
      <c r="L100" t="s">
        <v>3524</v>
      </c>
      <c r="M100" t="s">
        <v>2952</v>
      </c>
      <c r="N100" t="s">
        <v>2432</v>
      </c>
      <c r="O100" t="s">
        <v>2433</v>
      </c>
      <c r="P100" t="s">
        <v>3325</v>
      </c>
      <c r="Q100" t="s">
        <v>2775</v>
      </c>
      <c r="R100" t="s">
        <v>2515</v>
      </c>
      <c r="S100" t="s">
        <v>2432</v>
      </c>
      <c r="T100" t="s">
        <v>2433</v>
      </c>
      <c r="U100" t="s">
        <v>2434</v>
      </c>
      <c r="V100" t="s">
        <v>3398</v>
      </c>
      <c r="W100" t="s">
        <v>2704</v>
      </c>
      <c r="X100" t="s">
        <v>2437</v>
      </c>
      <c r="Y100" t="s">
        <v>2438</v>
      </c>
      <c r="Z100" t="s">
        <v>2438</v>
      </c>
      <c r="AA100" t="s">
        <v>2438</v>
      </c>
      <c r="AB100" t="s">
        <v>2438</v>
      </c>
      <c r="AC100" t="s">
        <v>2437</v>
      </c>
      <c r="AD100" t="s">
        <v>2438</v>
      </c>
      <c r="AE100" t="s">
        <v>2438</v>
      </c>
      <c r="AF100" t="s">
        <v>2438</v>
      </c>
      <c r="AG100" t="s">
        <v>2438</v>
      </c>
      <c r="AH100" t="s">
        <v>2432</v>
      </c>
      <c r="AI100" t="s">
        <v>2433</v>
      </c>
      <c r="AJ100" t="s">
        <v>2433</v>
      </c>
      <c r="AK100" t="s">
        <v>2442</v>
      </c>
      <c r="AL100" t="s">
        <v>2536</v>
      </c>
      <c r="AM100" t="s">
        <v>2432</v>
      </c>
      <c r="AN100" t="s">
        <v>3398</v>
      </c>
      <c r="AO100" t="s">
        <v>2474</v>
      </c>
      <c r="AP100" t="s">
        <v>2515</v>
      </c>
      <c r="AQ100" t="s">
        <v>2437</v>
      </c>
      <c r="AR100" t="s">
        <v>2438</v>
      </c>
      <c r="AS100" t="s">
        <v>2438</v>
      </c>
      <c r="AT100" t="s">
        <v>2438</v>
      </c>
      <c r="AU100" t="s">
        <v>2437</v>
      </c>
      <c r="AV100" t="s">
        <v>2438</v>
      </c>
      <c r="AW100" t="s">
        <v>2438</v>
      </c>
      <c r="AX100" t="s">
        <v>2438</v>
      </c>
      <c r="AY100" t="s">
        <v>2432</v>
      </c>
      <c r="AZ100" t="s">
        <v>2555</v>
      </c>
      <c r="BA100" t="s">
        <v>3398</v>
      </c>
      <c r="BB100" t="s">
        <v>2518</v>
      </c>
      <c r="BC100" t="s">
        <v>2432</v>
      </c>
      <c r="BD100" t="s">
        <v>2440</v>
      </c>
      <c r="BE100" t="s">
        <v>2603</v>
      </c>
      <c r="BF100" t="s">
        <v>2460</v>
      </c>
      <c r="BG100" t="s">
        <v>2432</v>
      </c>
      <c r="BH100" t="s">
        <v>2439</v>
      </c>
      <c r="BI100" t="s">
        <v>2811</v>
      </c>
      <c r="BJ100" t="s">
        <v>2460</v>
      </c>
      <c r="BK100" t="s">
        <v>2437</v>
      </c>
      <c r="BL100" t="s">
        <v>2438</v>
      </c>
      <c r="BM100" t="s">
        <v>2438</v>
      </c>
      <c r="BN100" t="s">
        <v>2438</v>
      </c>
      <c r="BO100" t="s">
        <v>2432</v>
      </c>
      <c r="BP100" t="s">
        <v>2433</v>
      </c>
      <c r="BQ100" t="s">
        <v>2441</v>
      </c>
      <c r="BR100" t="s">
        <v>2443</v>
      </c>
      <c r="BS100" t="s">
        <v>2437</v>
      </c>
      <c r="BT100" t="s">
        <v>2438</v>
      </c>
      <c r="BU100" t="s">
        <v>2438</v>
      </c>
      <c r="BV100" t="s">
        <v>2438</v>
      </c>
      <c r="BW100" t="s">
        <v>2437</v>
      </c>
      <c r="BX100" t="s">
        <v>2438</v>
      </c>
      <c r="BY100" t="s">
        <v>2438</v>
      </c>
      <c r="BZ100" t="s">
        <v>2438</v>
      </c>
      <c r="CA100" t="s">
        <v>2437</v>
      </c>
      <c r="CB100" t="s">
        <v>2438</v>
      </c>
      <c r="CC100" t="s">
        <v>2438</v>
      </c>
      <c r="CD100" t="s">
        <v>2438</v>
      </c>
      <c r="CE100" t="s">
        <v>2444</v>
      </c>
      <c r="CF100" t="s">
        <v>2444</v>
      </c>
      <c r="CG100" t="s">
        <v>3525</v>
      </c>
      <c r="CH100" t="s">
        <v>2485</v>
      </c>
      <c r="CI100" t="s">
        <v>2444</v>
      </c>
      <c r="CJ100" t="s">
        <v>2440</v>
      </c>
      <c r="CK100" t="s">
        <v>2446</v>
      </c>
      <c r="CL100" t="s">
        <v>2444</v>
      </c>
      <c r="CM100" t="s">
        <v>2485</v>
      </c>
      <c r="CN100" t="s">
        <v>2444</v>
      </c>
      <c r="CO100" t="s">
        <v>3526</v>
      </c>
      <c r="CP100" t="s">
        <v>2444</v>
      </c>
      <c r="CQ100" t="s">
        <v>2444</v>
      </c>
      <c r="CR100" t="s">
        <v>2444</v>
      </c>
      <c r="CS100" t="s">
        <v>3176</v>
      </c>
      <c r="CT100" t="s">
        <v>2444</v>
      </c>
      <c r="CU100" t="s">
        <v>2444</v>
      </c>
      <c r="CV100" t="s">
        <v>2444</v>
      </c>
      <c r="CW100" t="s">
        <v>2485</v>
      </c>
      <c r="CX100" t="s">
        <v>2440</v>
      </c>
      <c r="CY100" t="s">
        <v>2485</v>
      </c>
      <c r="CZ100" t="s">
        <v>2444</v>
      </c>
      <c r="DA100" t="s">
        <v>2485</v>
      </c>
      <c r="DB100" t="s">
        <v>2444</v>
      </c>
      <c r="DC100" t="s">
        <v>2444</v>
      </c>
      <c r="DD100" t="s">
        <v>2444</v>
      </c>
      <c r="DE100" t="s">
        <v>2444</v>
      </c>
      <c r="DF100" t="s">
        <v>2444</v>
      </c>
      <c r="DG100" t="s">
        <v>2444</v>
      </c>
      <c r="DH100" t="s">
        <v>2485</v>
      </c>
      <c r="DI100" t="s">
        <v>2444</v>
      </c>
      <c r="DJ100" t="s">
        <v>2485</v>
      </c>
      <c r="DK100" t="s">
        <v>2485</v>
      </c>
      <c r="DL100" t="s">
        <v>2444</v>
      </c>
      <c r="DM100" t="s">
        <v>2444</v>
      </c>
      <c r="DN100" t="s">
        <v>2444</v>
      </c>
      <c r="DO100" t="s">
        <v>2485</v>
      </c>
      <c r="DP100" t="s">
        <v>2485</v>
      </c>
      <c r="DQ100" t="s">
        <v>2485</v>
      </c>
      <c r="DR100" t="s">
        <v>2444</v>
      </c>
      <c r="DS100" t="s">
        <v>2444</v>
      </c>
      <c r="DT100" t="s">
        <v>2444</v>
      </c>
      <c r="DU100" t="s">
        <v>2444</v>
      </c>
      <c r="DV100" t="s">
        <v>2444</v>
      </c>
      <c r="DW100" t="s">
        <v>2444</v>
      </c>
      <c r="DX100" t="s">
        <v>2444</v>
      </c>
      <c r="DY100" t="s">
        <v>3527</v>
      </c>
      <c r="DZ100" t="s">
        <v>2485</v>
      </c>
      <c r="EA100" t="s">
        <v>2444</v>
      </c>
      <c r="EB100" t="s">
        <v>2485</v>
      </c>
      <c r="EC100" t="s">
        <v>3528</v>
      </c>
      <c r="ED100" t="s">
        <v>2485</v>
      </c>
      <c r="EE100" t="s">
        <v>2440</v>
      </c>
      <c r="EF100" t="s">
        <v>2478</v>
      </c>
      <c r="EG100" t="s">
        <v>3529</v>
      </c>
      <c r="EH100" t="s">
        <v>2444</v>
      </c>
      <c r="EI100" t="s">
        <v>2485</v>
      </c>
      <c r="EJ100" t="s">
        <v>2485</v>
      </c>
      <c r="EK100" t="s">
        <v>3530</v>
      </c>
      <c r="EL100" t="s">
        <v>2485</v>
      </c>
      <c r="EM100" t="s">
        <v>2440</v>
      </c>
      <c r="EN100" t="s">
        <v>2485</v>
      </c>
      <c r="EO100" t="s">
        <v>2444</v>
      </c>
      <c r="EP100" t="s">
        <v>2444</v>
      </c>
      <c r="EQ100" t="s">
        <v>2485</v>
      </c>
      <c r="ER100" t="s">
        <v>2440</v>
      </c>
      <c r="ES100" t="s">
        <v>2485</v>
      </c>
      <c r="ET100" t="s">
        <v>2485</v>
      </c>
      <c r="EU100" t="s">
        <v>2444</v>
      </c>
      <c r="EV100" t="s">
        <v>2444</v>
      </c>
      <c r="EW100" t="s">
        <v>2444</v>
      </c>
      <c r="EX100" t="s">
        <v>2485</v>
      </c>
      <c r="EY100" t="s">
        <v>2485</v>
      </c>
      <c r="EZ100" t="s">
        <v>2444</v>
      </c>
      <c r="FA100" t="s">
        <v>2444</v>
      </c>
      <c r="FB100" t="s">
        <v>2444</v>
      </c>
      <c r="FC100" t="s">
        <v>2444</v>
      </c>
      <c r="FD100" t="s">
        <v>2444</v>
      </c>
      <c r="FE100" t="s">
        <v>2444</v>
      </c>
      <c r="FF100" t="s">
        <v>2444</v>
      </c>
      <c r="FG100" t="s">
        <v>2444</v>
      </c>
      <c r="FH100" t="s">
        <v>2444</v>
      </c>
      <c r="FI100" t="s">
        <v>2444</v>
      </c>
      <c r="FJ100" t="s">
        <v>2444</v>
      </c>
      <c r="FK100" t="s">
        <v>2444</v>
      </c>
      <c r="FL100" t="s">
        <v>2444</v>
      </c>
      <c r="FM100" t="s">
        <v>2485</v>
      </c>
      <c r="FN100" t="s">
        <v>2485</v>
      </c>
      <c r="FO100" t="s">
        <v>2444</v>
      </c>
      <c r="FP100" t="s">
        <v>2444</v>
      </c>
      <c r="FQ100" t="s">
        <v>2444</v>
      </c>
      <c r="FR100" t="s">
        <v>2444</v>
      </c>
      <c r="FS100" t="s">
        <v>2444</v>
      </c>
      <c r="FT100" t="s">
        <v>2444</v>
      </c>
      <c r="FU100">
        <v>1</v>
      </c>
      <c r="FV100" t="s">
        <v>2444</v>
      </c>
      <c r="FW100" t="s">
        <v>2485</v>
      </c>
      <c r="FX100" t="s">
        <v>2485</v>
      </c>
      <c r="FY100" t="s">
        <v>2439</v>
      </c>
      <c r="FZ100" t="s">
        <v>2434</v>
      </c>
      <c r="GA100" t="s">
        <v>2478</v>
      </c>
      <c r="GB100" t="s">
        <v>2485</v>
      </c>
      <c r="GC100" t="s">
        <v>2485</v>
      </c>
      <c r="GD100" t="s">
        <v>2444</v>
      </c>
      <c r="GE100" t="s">
        <v>2444</v>
      </c>
      <c r="GF100" t="s">
        <v>2444</v>
      </c>
      <c r="GG100" t="s">
        <v>2444</v>
      </c>
      <c r="GH100" t="s">
        <v>2444</v>
      </c>
      <c r="GI100" t="s">
        <v>2444</v>
      </c>
      <c r="GJ100" t="s">
        <v>2444</v>
      </c>
      <c r="GK100" t="s">
        <v>2485</v>
      </c>
      <c r="GL100" t="s">
        <v>2485</v>
      </c>
      <c r="GM100" t="s">
        <v>2485</v>
      </c>
      <c r="GN100" t="s">
        <v>2485</v>
      </c>
      <c r="GO100" t="s">
        <v>2444</v>
      </c>
      <c r="GP100" t="s">
        <v>2444</v>
      </c>
      <c r="GQ100" t="s">
        <v>2444</v>
      </c>
      <c r="GR100" t="s">
        <v>2444</v>
      </c>
      <c r="GS100" t="s">
        <v>2485</v>
      </c>
      <c r="GT100" t="s">
        <v>2444</v>
      </c>
      <c r="GU100" t="s">
        <v>2444</v>
      </c>
      <c r="GV100" t="s">
        <v>2444</v>
      </c>
      <c r="GW100" t="s">
        <v>2444</v>
      </c>
      <c r="GX100" t="s">
        <v>2444</v>
      </c>
      <c r="GY100" t="s">
        <v>2485</v>
      </c>
      <c r="GZ100" t="s">
        <v>2485</v>
      </c>
    </row>
    <row r="101" spans="1:208">
      <c r="A101" t="s">
        <v>3531</v>
      </c>
      <c r="B101" t="s">
        <v>2420</v>
      </c>
      <c r="C101" t="s">
        <v>3532</v>
      </c>
      <c r="D101" t="s">
        <v>2422</v>
      </c>
      <c r="E101" t="s">
        <v>3533</v>
      </c>
      <c r="F101" t="s">
        <v>3534</v>
      </c>
      <c r="G101" t="s">
        <v>3142</v>
      </c>
      <c r="H101" t="s">
        <v>2426</v>
      </c>
      <c r="I101" t="s">
        <v>2456</v>
      </c>
      <c r="J101" t="s">
        <v>2428</v>
      </c>
      <c r="K101" t="s">
        <v>3028</v>
      </c>
      <c r="L101" t="s">
        <v>2645</v>
      </c>
      <c r="M101" t="s">
        <v>2591</v>
      </c>
      <c r="N101" t="s">
        <v>2432</v>
      </c>
      <c r="O101" t="s">
        <v>2433</v>
      </c>
      <c r="P101" t="s">
        <v>2497</v>
      </c>
      <c r="Q101" t="s">
        <v>3398</v>
      </c>
      <c r="R101" t="s">
        <v>2534</v>
      </c>
      <c r="S101" t="s">
        <v>2437</v>
      </c>
      <c r="T101" t="s">
        <v>2438</v>
      </c>
      <c r="U101" t="s">
        <v>2438</v>
      </c>
      <c r="V101" t="s">
        <v>2438</v>
      </c>
      <c r="W101" t="s">
        <v>2438</v>
      </c>
      <c r="X101" t="s">
        <v>2437</v>
      </c>
      <c r="Y101" t="s">
        <v>2438</v>
      </c>
      <c r="Z101" t="s">
        <v>2438</v>
      </c>
      <c r="AA101" t="s">
        <v>2438</v>
      </c>
      <c r="AB101" t="s">
        <v>2438</v>
      </c>
      <c r="AC101" t="s">
        <v>2437</v>
      </c>
      <c r="AD101" t="s">
        <v>2438</v>
      </c>
      <c r="AE101" t="s">
        <v>2438</v>
      </c>
      <c r="AF101" t="s">
        <v>2438</v>
      </c>
      <c r="AG101" t="s">
        <v>2438</v>
      </c>
      <c r="AH101" t="s">
        <v>2432</v>
      </c>
      <c r="AI101" t="s">
        <v>2433</v>
      </c>
      <c r="AJ101" t="s">
        <v>2433</v>
      </c>
      <c r="AK101" t="s">
        <v>2440</v>
      </c>
      <c r="AL101" t="s">
        <v>2480</v>
      </c>
      <c r="AM101" t="s">
        <v>2432</v>
      </c>
      <c r="AN101" t="s">
        <v>2485</v>
      </c>
      <c r="AO101" t="s">
        <v>2442</v>
      </c>
      <c r="AP101" t="s">
        <v>2480</v>
      </c>
      <c r="AQ101" t="s">
        <v>2437</v>
      </c>
      <c r="AR101" t="s">
        <v>2438</v>
      </c>
      <c r="AS101" t="s">
        <v>2438</v>
      </c>
      <c r="AT101" t="s">
        <v>2438</v>
      </c>
      <c r="AU101" t="s">
        <v>2432</v>
      </c>
      <c r="AV101" t="s">
        <v>2440</v>
      </c>
      <c r="AW101" t="s">
        <v>2442</v>
      </c>
      <c r="AX101" t="s">
        <v>2460</v>
      </c>
      <c r="AY101" t="s">
        <v>2432</v>
      </c>
      <c r="AZ101" t="s">
        <v>2435</v>
      </c>
      <c r="BA101" t="s">
        <v>2441</v>
      </c>
      <c r="BB101" t="s">
        <v>2457</v>
      </c>
      <c r="BC101" t="s">
        <v>2432</v>
      </c>
      <c r="BD101" t="s">
        <v>2440</v>
      </c>
      <c r="BE101" t="s">
        <v>2497</v>
      </c>
      <c r="BF101" t="s">
        <v>2480</v>
      </c>
      <c r="BG101" t="s">
        <v>2432</v>
      </c>
      <c r="BH101" t="s">
        <v>2433</v>
      </c>
      <c r="BI101" t="s">
        <v>2442</v>
      </c>
      <c r="BJ101" t="s">
        <v>2480</v>
      </c>
      <c r="BK101" t="s">
        <v>2437</v>
      </c>
      <c r="BL101" t="s">
        <v>2438</v>
      </c>
      <c r="BM101" t="s">
        <v>2438</v>
      </c>
      <c r="BN101" t="s">
        <v>2438</v>
      </c>
      <c r="BO101" t="s">
        <v>2432</v>
      </c>
      <c r="BP101" t="s">
        <v>2430</v>
      </c>
      <c r="BQ101" t="s">
        <v>2497</v>
      </c>
      <c r="BR101" t="s">
        <v>2443</v>
      </c>
      <c r="BS101" t="s">
        <v>2437</v>
      </c>
      <c r="BT101" t="s">
        <v>2438</v>
      </c>
      <c r="BU101" t="s">
        <v>2438</v>
      </c>
      <c r="BV101" t="s">
        <v>2438</v>
      </c>
      <c r="BW101" t="s">
        <v>2437</v>
      </c>
      <c r="BX101" t="s">
        <v>2438</v>
      </c>
      <c r="BY101" t="s">
        <v>2438</v>
      </c>
      <c r="BZ101" t="s">
        <v>2438</v>
      </c>
      <c r="CA101" t="s">
        <v>2437</v>
      </c>
      <c r="CB101" t="s">
        <v>2438</v>
      </c>
      <c r="CC101" t="s">
        <v>2438</v>
      </c>
      <c r="CD101" t="s">
        <v>2438</v>
      </c>
      <c r="CE101" t="s">
        <v>2485</v>
      </c>
      <c r="CF101" t="s">
        <v>2485</v>
      </c>
      <c r="CG101" t="s">
        <v>3535</v>
      </c>
      <c r="CH101" t="s">
        <v>2444</v>
      </c>
      <c r="CI101" t="s">
        <v>2440</v>
      </c>
      <c r="CJ101" t="s">
        <v>2440</v>
      </c>
      <c r="CK101" t="s">
        <v>3536</v>
      </c>
      <c r="CL101" t="s">
        <v>2440</v>
      </c>
      <c r="CM101" t="s">
        <v>2434</v>
      </c>
      <c r="CN101" t="s">
        <v>2478</v>
      </c>
      <c r="CO101" t="s">
        <v>2429</v>
      </c>
      <c r="CP101" t="s">
        <v>2444</v>
      </c>
      <c r="CQ101" t="s">
        <v>2440</v>
      </c>
      <c r="CR101" t="s">
        <v>2485</v>
      </c>
      <c r="CS101" t="s">
        <v>3537</v>
      </c>
      <c r="CT101" t="s">
        <v>2478</v>
      </c>
      <c r="CU101" t="s">
        <v>2440</v>
      </c>
      <c r="CV101" t="s">
        <v>2440</v>
      </c>
      <c r="CW101" t="s">
        <v>2434</v>
      </c>
      <c r="CX101" t="s">
        <v>2478</v>
      </c>
      <c r="CY101" t="s">
        <v>2478</v>
      </c>
      <c r="CZ101" t="s">
        <v>2485</v>
      </c>
      <c r="DA101" t="s">
        <v>2485</v>
      </c>
      <c r="DB101" t="s">
        <v>2440</v>
      </c>
      <c r="DC101" t="s">
        <v>2485</v>
      </c>
      <c r="DD101" t="s">
        <v>2434</v>
      </c>
      <c r="DE101" t="s">
        <v>2440</v>
      </c>
      <c r="DF101" t="s">
        <v>2478</v>
      </c>
      <c r="DG101" t="s">
        <v>2444</v>
      </c>
      <c r="DH101" t="s">
        <v>2440</v>
      </c>
      <c r="DI101" t="s">
        <v>2434</v>
      </c>
      <c r="DJ101" t="s">
        <v>2434</v>
      </c>
      <c r="DK101" t="s">
        <v>2440</v>
      </c>
      <c r="DL101" t="s">
        <v>2440</v>
      </c>
      <c r="DM101" t="s">
        <v>2440</v>
      </c>
      <c r="DN101" t="s">
        <v>2444</v>
      </c>
      <c r="DO101" t="s">
        <v>2485</v>
      </c>
      <c r="DP101" t="s">
        <v>2485</v>
      </c>
      <c r="DQ101" t="s">
        <v>2485</v>
      </c>
      <c r="DR101" t="s">
        <v>2440</v>
      </c>
      <c r="DS101" t="s">
        <v>2440</v>
      </c>
      <c r="DT101" t="s">
        <v>2440</v>
      </c>
      <c r="DU101" t="s">
        <v>2485</v>
      </c>
      <c r="DV101" t="s">
        <v>2434</v>
      </c>
      <c r="DW101" t="s">
        <v>2478</v>
      </c>
      <c r="DX101" t="s">
        <v>2478</v>
      </c>
      <c r="DY101" t="s">
        <v>2429</v>
      </c>
      <c r="DZ101" t="s">
        <v>2478</v>
      </c>
      <c r="EA101" t="s">
        <v>2434</v>
      </c>
      <c r="EB101" t="s">
        <v>2440</v>
      </c>
      <c r="EC101" t="s">
        <v>2429</v>
      </c>
      <c r="ED101" t="s">
        <v>2434</v>
      </c>
      <c r="EE101" t="s">
        <v>2439</v>
      </c>
      <c r="EF101" t="s">
        <v>2434</v>
      </c>
      <c r="EG101" t="s">
        <v>2429</v>
      </c>
      <c r="EH101" t="s">
        <v>2434</v>
      </c>
      <c r="EI101" t="s">
        <v>2434</v>
      </c>
      <c r="EJ101" t="s">
        <v>2478</v>
      </c>
      <c r="EK101" t="s">
        <v>3537</v>
      </c>
      <c r="EL101" t="s">
        <v>2439</v>
      </c>
      <c r="EM101" t="s">
        <v>2434</v>
      </c>
      <c r="EN101" t="s">
        <v>2439</v>
      </c>
      <c r="EO101" t="s">
        <v>2439</v>
      </c>
      <c r="EP101" t="s">
        <v>2433</v>
      </c>
      <c r="EQ101" t="s">
        <v>2439</v>
      </c>
      <c r="ER101" t="s">
        <v>2439</v>
      </c>
      <c r="ES101" t="s">
        <v>2439</v>
      </c>
      <c r="ET101" t="s">
        <v>2439</v>
      </c>
      <c r="EU101" t="s">
        <v>2439</v>
      </c>
      <c r="EV101" t="s">
        <v>2478</v>
      </c>
      <c r="EW101" t="s">
        <v>2478</v>
      </c>
      <c r="EX101" t="s">
        <v>2433</v>
      </c>
      <c r="EY101" t="s">
        <v>2433</v>
      </c>
      <c r="EZ101" t="s">
        <v>2433</v>
      </c>
      <c r="FA101" t="s">
        <v>2433</v>
      </c>
      <c r="FB101" t="s">
        <v>2439</v>
      </c>
      <c r="FC101" t="s">
        <v>2439</v>
      </c>
      <c r="FD101" t="s">
        <v>2440</v>
      </c>
      <c r="FE101" t="s">
        <v>2478</v>
      </c>
      <c r="FF101" t="s">
        <v>2440</v>
      </c>
      <c r="FG101" t="s">
        <v>2440</v>
      </c>
      <c r="FH101" t="s">
        <v>2439</v>
      </c>
      <c r="FI101" t="s">
        <v>2440</v>
      </c>
      <c r="FJ101" t="s">
        <v>2485</v>
      </c>
      <c r="FK101" t="s">
        <v>2444</v>
      </c>
      <c r="FL101" t="s">
        <v>2485</v>
      </c>
      <c r="FM101" t="s">
        <v>2440</v>
      </c>
      <c r="FN101" t="s">
        <v>2434</v>
      </c>
      <c r="FO101" t="s">
        <v>2439</v>
      </c>
      <c r="FP101" t="s">
        <v>2444</v>
      </c>
      <c r="FQ101" t="s">
        <v>2444</v>
      </c>
      <c r="FR101" t="s">
        <v>2485</v>
      </c>
      <c r="FS101" t="s">
        <v>2434</v>
      </c>
      <c r="FT101" t="s">
        <v>2439</v>
      </c>
      <c r="FU101">
        <v>6</v>
      </c>
      <c r="FV101" t="s">
        <v>2439</v>
      </c>
      <c r="FW101" t="s">
        <v>2440</v>
      </c>
      <c r="FX101" t="s">
        <v>2485</v>
      </c>
      <c r="FY101" t="s">
        <v>2485</v>
      </c>
      <c r="FZ101" t="s">
        <v>2485</v>
      </c>
      <c r="GA101" t="s">
        <v>2434</v>
      </c>
      <c r="GB101" t="s">
        <v>2434</v>
      </c>
      <c r="GC101" t="s">
        <v>2439</v>
      </c>
      <c r="GD101" t="s">
        <v>2444</v>
      </c>
      <c r="GE101" t="s">
        <v>2439</v>
      </c>
      <c r="GF101" t="s">
        <v>2444</v>
      </c>
      <c r="GG101" t="s">
        <v>2433</v>
      </c>
      <c r="GH101" t="s">
        <v>2433</v>
      </c>
      <c r="GI101" t="s">
        <v>2434</v>
      </c>
      <c r="GJ101" t="s">
        <v>2444</v>
      </c>
      <c r="GK101" t="s">
        <v>2485</v>
      </c>
      <c r="GL101" t="s">
        <v>2444</v>
      </c>
      <c r="GM101" t="s">
        <v>2485</v>
      </c>
      <c r="GN101" t="s">
        <v>2444</v>
      </c>
      <c r="GO101" t="s">
        <v>2444</v>
      </c>
      <c r="GP101" t="s">
        <v>2444</v>
      </c>
      <c r="GQ101" t="s">
        <v>2440</v>
      </c>
      <c r="GR101" t="s">
        <v>2444</v>
      </c>
      <c r="GS101" t="s">
        <v>2485</v>
      </c>
      <c r="GT101" t="s">
        <v>2444</v>
      </c>
      <c r="GU101" t="s">
        <v>2444</v>
      </c>
      <c r="GV101" t="s">
        <v>2444</v>
      </c>
      <c r="GW101" t="s">
        <v>2485</v>
      </c>
      <c r="GX101" t="s">
        <v>2444</v>
      </c>
      <c r="GY101" t="s">
        <v>2485</v>
      </c>
      <c r="GZ101" t="s">
        <v>2444</v>
      </c>
    </row>
    <row r="102" spans="1:208">
      <c r="A102" t="s">
        <v>3538</v>
      </c>
      <c r="B102" t="s">
        <v>2420</v>
      </c>
      <c r="C102" t="s">
        <v>3539</v>
      </c>
      <c r="D102" t="s">
        <v>2422</v>
      </c>
      <c r="E102" t="s">
        <v>3540</v>
      </c>
      <c r="F102" t="s">
        <v>3541</v>
      </c>
      <c r="G102" t="s">
        <v>2441</v>
      </c>
      <c r="H102" t="s">
        <v>2426</v>
      </c>
      <c r="I102" t="s">
        <v>2456</v>
      </c>
      <c r="J102" t="s">
        <v>2428</v>
      </c>
      <c r="K102" t="s">
        <v>3542</v>
      </c>
      <c r="L102" t="s">
        <v>2430</v>
      </c>
      <c r="M102" t="s">
        <v>2555</v>
      </c>
      <c r="N102" t="s">
        <v>2432</v>
      </c>
      <c r="O102" t="s">
        <v>2433</v>
      </c>
      <c r="P102" t="s">
        <v>2689</v>
      </c>
      <c r="Q102" t="s">
        <v>3543</v>
      </c>
      <c r="R102" t="s">
        <v>3544</v>
      </c>
      <c r="S102" t="s">
        <v>2432</v>
      </c>
      <c r="T102" t="s">
        <v>2433</v>
      </c>
      <c r="U102" t="s">
        <v>2444</v>
      </c>
      <c r="V102" t="s">
        <v>3543</v>
      </c>
      <c r="W102" t="s">
        <v>3544</v>
      </c>
      <c r="X102" t="s">
        <v>2437</v>
      </c>
      <c r="Y102" t="s">
        <v>2438</v>
      </c>
      <c r="Z102" t="s">
        <v>2438</v>
      </c>
      <c r="AA102" t="s">
        <v>2438</v>
      </c>
      <c r="AB102" t="s">
        <v>2438</v>
      </c>
      <c r="AC102" t="s">
        <v>2437</v>
      </c>
      <c r="AD102" t="s">
        <v>2438</v>
      </c>
      <c r="AE102" t="s">
        <v>2438</v>
      </c>
      <c r="AF102" t="s">
        <v>2438</v>
      </c>
      <c r="AG102" t="s">
        <v>2438</v>
      </c>
      <c r="AH102" t="s">
        <v>2437</v>
      </c>
      <c r="AI102" t="s">
        <v>2438</v>
      </c>
      <c r="AJ102" t="s">
        <v>2438</v>
      </c>
      <c r="AK102" t="s">
        <v>2438</v>
      </c>
      <c r="AL102" t="s">
        <v>2438</v>
      </c>
      <c r="AM102" t="s">
        <v>2432</v>
      </c>
      <c r="AN102" t="s">
        <v>2485</v>
      </c>
      <c r="AO102" t="s">
        <v>3543</v>
      </c>
      <c r="AP102" t="s">
        <v>3544</v>
      </c>
      <c r="AQ102" t="s">
        <v>2437</v>
      </c>
      <c r="AR102" t="s">
        <v>2438</v>
      </c>
      <c r="AS102" t="s">
        <v>2438</v>
      </c>
      <c r="AT102" t="s">
        <v>2438</v>
      </c>
      <c r="AU102" t="s">
        <v>2432</v>
      </c>
      <c r="AV102" t="s">
        <v>2440</v>
      </c>
      <c r="AW102" t="s">
        <v>3545</v>
      </c>
      <c r="AX102" t="s">
        <v>2459</v>
      </c>
      <c r="AY102" t="s">
        <v>2432</v>
      </c>
      <c r="AZ102" t="s">
        <v>2442</v>
      </c>
      <c r="BA102" t="s">
        <v>3546</v>
      </c>
      <c r="BB102" t="s">
        <v>2480</v>
      </c>
      <c r="BC102" t="s">
        <v>2432</v>
      </c>
      <c r="BD102" t="s">
        <v>2485</v>
      </c>
      <c r="BE102" t="s">
        <v>3015</v>
      </c>
      <c r="BF102" t="s">
        <v>2480</v>
      </c>
      <c r="BG102" t="s">
        <v>2432</v>
      </c>
      <c r="BH102" t="s">
        <v>2478</v>
      </c>
      <c r="BI102" t="s">
        <v>2658</v>
      </c>
      <c r="BJ102" t="s">
        <v>2480</v>
      </c>
      <c r="BK102" t="s">
        <v>2432</v>
      </c>
      <c r="BL102" t="s">
        <v>2440</v>
      </c>
      <c r="BM102" t="s">
        <v>2475</v>
      </c>
      <c r="BN102" t="s">
        <v>2459</v>
      </c>
      <c r="BO102" t="s">
        <v>2432</v>
      </c>
      <c r="BP102" t="s">
        <v>2439</v>
      </c>
      <c r="BQ102" t="s">
        <v>2475</v>
      </c>
      <c r="BR102" t="s">
        <v>2443</v>
      </c>
      <c r="BS102" t="s">
        <v>2437</v>
      </c>
      <c r="BT102" t="s">
        <v>2438</v>
      </c>
      <c r="BU102" t="s">
        <v>2438</v>
      </c>
      <c r="BV102" t="s">
        <v>2438</v>
      </c>
      <c r="BW102" t="s">
        <v>2437</v>
      </c>
      <c r="BX102" t="s">
        <v>2438</v>
      </c>
      <c r="BY102" t="s">
        <v>2438</v>
      </c>
      <c r="BZ102" t="s">
        <v>2438</v>
      </c>
      <c r="CA102" t="s">
        <v>2437</v>
      </c>
      <c r="CB102" t="s">
        <v>2438</v>
      </c>
      <c r="CC102" t="s">
        <v>2438</v>
      </c>
      <c r="CD102" t="s">
        <v>2438</v>
      </c>
      <c r="CE102" t="s">
        <v>2444</v>
      </c>
      <c r="CF102" t="s">
        <v>2440</v>
      </c>
      <c r="CG102" t="s">
        <v>3547</v>
      </c>
      <c r="CH102" t="s">
        <v>2434</v>
      </c>
      <c r="CI102" t="s">
        <v>2444</v>
      </c>
      <c r="CJ102" t="s">
        <v>2485</v>
      </c>
      <c r="CK102" t="s">
        <v>3548</v>
      </c>
      <c r="CL102" t="s">
        <v>2444</v>
      </c>
      <c r="CM102" t="s">
        <v>2478</v>
      </c>
      <c r="CN102" t="s">
        <v>2440</v>
      </c>
      <c r="CO102" t="s">
        <v>3549</v>
      </c>
      <c r="CP102" t="s">
        <v>2440</v>
      </c>
      <c r="CQ102" t="s">
        <v>2440</v>
      </c>
      <c r="CR102" t="s">
        <v>2440</v>
      </c>
      <c r="CS102" t="s">
        <v>2480</v>
      </c>
      <c r="CT102" t="s">
        <v>2485</v>
      </c>
      <c r="CU102" t="s">
        <v>2444</v>
      </c>
      <c r="CV102" t="s">
        <v>2485</v>
      </c>
      <c r="CW102" t="s">
        <v>2440</v>
      </c>
      <c r="CX102" t="s">
        <v>2440</v>
      </c>
      <c r="CY102" t="s">
        <v>2440</v>
      </c>
      <c r="CZ102" t="s">
        <v>2478</v>
      </c>
      <c r="DA102" t="s">
        <v>2478</v>
      </c>
      <c r="DB102" t="s">
        <v>2440</v>
      </c>
      <c r="DC102" t="s">
        <v>2485</v>
      </c>
      <c r="DD102" t="s">
        <v>2478</v>
      </c>
      <c r="DE102" t="s">
        <v>2478</v>
      </c>
      <c r="DF102" t="s">
        <v>2485</v>
      </c>
      <c r="DG102" t="s">
        <v>2440</v>
      </c>
      <c r="DH102" t="s">
        <v>2478</v>
      </c>
      <c r="DI102" t="s">
        <v>2478</v>
      </c>
      <c r="DJ102" t="s">
        <v>2478</v>
      </c>
      <c r="DK102" t="s">
        <v>2478</v>
      </c>
      <c r="DL102" t="s">
        <v>2440</v>
      </c>
      <c r="DM102" t="s">
        <v>2478</v>
      </c>
      <c r="DN102" t="s">
        <v>2478</v>
      </c>
      <c r="DO102" t="s">
        <v>2434</v>
      </c>
      <c r="DP102" t="s">
        <v>2478</v>
      </c>
      <c r="DQ102" t="s">
        <v>2434</v>
      </c>
      <c r="DR102" t="s">
        <v>2478</v>
      </c>
      <c r="DS102" t="s">
        <v>2478</v>
      </c>
      <c r="DT102" t="s">
        <v>2440</v>
      </c>
      <c r="DU102" t="s">
        <v>2440</v>
      </c>
      <c r="DV102" t="s">
        <v>2478</v>
      </c>
      <c r="DW102" t="s">
        <v>2478</v>
      </c>
      <c r="DX102" t="s">
        <v>2440</v>
      </c>
      <c r="DY102" t="s">
        <v>2866</v>
      </c>
      <c r="DZ102" t="s">
        <v>2434</v>
      </c>
      <c r="EA102" t="s">
        <v>2478</v>
      </c>
      <c r="EB102" t="s">
        <v>2440</v>
      </c>
      <c r="EC102" t="s">
        <v>3550</v>
      </c>
      <c r="ED102" t="s">
        <v>2478</v>
      </c>
      <c r="EE102" t="s">
        <v>2434</v>
      </c>
      <c r="EF102" t="s">
        <v>2485</v>
      </c>
      <c r="EG102" t="s">
        <v>3549</v>
      </c>
      <c r="EH102" t="s">
        <v>2440</v>
      </c>
      <c r="EI102" t="s">
        <v>2478</v>
      </c>
      <c r="EJ102" t="s">
        <v>2485</v>
      </c>
      <c r="EK102" t="s">
        <v>3551</v>
      </c>
      <c r="EL102" t="s">
        <v>2478</v>
      </c>
      <c r="EM102" t="s">
        <v>2478</v>
      </c>
      <c r="EN102" t="s">
        <v>2440</v>
      </c>
      <c r="EO102" t="s">
        <v>2478</v>
      </c>
      <c r="EP102" t="s">
        <v>2440</v>
      </c>
      <c r="EQ102" t="s">
        <v>2440</v>
      </c>
      <c r="ER102" t="s">
        <v>2478</v>
      </c>
      <c r="ES102" t="s">
        <v>2478</v>
      </c>
      <c r="ET102" t="s">
        <v>2440</v>
      </c>
      <c r="EU102" t="s">
        <v>2478</v>
      </c>
      <c r="EV102" t="s">
        <v>2485</v>
      </c>
      <c r="EW102" t="s">
        <v>2444</v>
      </c>
      <c r="EX102" t="s">
        <v>2485</v>
      </c>
      <c r="EY102" t="s">
        <v>2485</v>
      </c>
      <c r="EZ102" t="s">
        <v>2485</v>
      </c>
      <c r="FA102" t="s">
        <v>2478</v>
      </c>
      <c r="FB102" t="s">
        <v>2440</v>
      </c>
      <c r="FC102" t="s">
        <v>2485</v>
      </c>
      <c r="FD102" t="s">
        <v>2478</v>
      </c>
      <c r="FE102" t="s">
        <v>2440</v>
      </c>
      <c r="FF102" t="s">
        <v>2444</v>
      </c>
      <c r="FG102" t="s">
        <v>2485</v>
      </c>
      <c r="FH102" t="s">
        <v>2485</v>
      </c>
      <c r="FI102" t="s">
        <v>2478</v>
      </c>
      <c r="FJ102" t="s">
        <v>2478</v>
      </c>
      <c r="FK102" t="s">
        <v>2440</v>
      </c>
      <c r="FL102" t="s">
        <v>2440</v>
      </c>
      <c r="FM102" t="s">
        <v>2485</v>
      </c>
      <c r="FN102" t="s">
        <v>2485</v>
      </c>
      <c r="FO102" t="s">
        <v>2440</v>
      </c>
      <c r="FP102" t="s">
        <v>2440</v>
      </c>
      <c r="FQ102" t="s">
        <v>2440</v>
      </c>
      <c r="FR102" t="s">
        <v>2485</v>
      </c>
      <c r="FS102" t="s">
        <v>2440</v>
      </c>
      <c r="FT102" t="s">
        <v>2440</v>
      </c>
      <c r="FU102">
        <v>2</v>
      </c>
      <c r="FV102" t="s">
        <v>2440</v>
      </c>
      <c r="FW102" t="s">
        <v>2440</v>
      </c>
      <c r="FX102" t="s">
        <v>2440</v>
      </c>
      <c r="FY102" t="s">
        <v>2440</v>
      </c>
      <c r="FZ102" t="s">
        <v>2485</v>
      </c>
      <c r="GA102" t="s">
        <v>2478</v>
      </c>
      <c r="GB102" t="s">
        <v>2478</v>
      </c>
      <c r="GC102" t="s">
        <v>2478</v>
      </c>
      <c r="GD102" t="s">
        <v>2485</v>
      </c>
      <c r="GE102" t="s">
        <v>2440</v>
      </c>
      <c r="GF102" t="s">
        <v>2434</v>
      </c>
      <c r="GG102" t="s">
        <v>2478</v>
      </c>
      <c r="GH102" t="s">
        <v>2440</v>
      </c>
      <c r="GI102" t="s">
        <v>2440</v>
      </c>
      <c r="GJ102" t="s">
        <v>2485</v>
      </c>
      <c r="GK102" t="s">
        <v>2440</v>
      </c>
      <c r="GL102" t="s">
        <v>2440</v>
      </c>
      <c r="GM102" t="s">
        <v>2434</v>
      </c>
      <c r="GN102" t="s">
        <v>2440</v>
      </c>
      <c r="GO102" t="s">
        <v>2440</v>
      </c>
      <c r="GP102" t="s">
        <v>2440</v>
      </c>
      <c r="GQ102" t="s">
        <v>2434</v>
      </c>
      <c r="GR102" t="s">
        <v>2485</v>
      </c>
      <c r="GS102" t="s">
        <v>2440</v>
      </c>
      <c r="GT102" t="s">
        <v>2485</v>
      </c>
      <c r="GU102" t="s">
        <v>2444</v>
      </c>
      <c r="GV102" t="s">
        <v>2433</v>
      </c>
      <c r="GW102" t="s">
        <v>2440</v>
      </c>
      <c r="GX102" t="s">
        <v>2478</v>
      </c>
      <c r="GY102" t="s">
        <v>2485</v>
      </c>
      <c r="GZ102" t="s">
        <v>2440</v>
      </c>
    </row>
    <row r="103" spans="1:208">
      <c r="A103" t="s">
        <v>3552</v>
      </c>
      <c r="B103" t="s">
        <v>2420</v>
      </c>
      <c r="C103" t="s">
        <v>3553</v>
      </c>
      <c r="D103" t="s">
        <v>2505</v>
      </c>
      <c r="E103" t="s">
        <v>3554</v>
      </c>
      <c r="F103" t="s">
        <v>3555</v>
      </c>
      <c r="G103" t="s">
        <v>2773</v>
      </c>
      <c r="H103" t="s">
        <v>2426</v>
      </c>
      <c r="I103" t="s">
        <v>2654</v>
      </c>
      <c r="J103" t="s">
        <v>2428</v>
      </c>
      <c r="K103" t="s">
        <v>3556</v>
      </c>
      <c r="L103" t="s">
        <v>2533</v>
      </c>
      <c r="M103" t="s">
        <v>3436</v>
      </c>
      <c r="N103" t="s">
        <v>2432</v>
      </c>
      <c r="O103" t="s">
        <v>2439</v>
      </c>
      <c r="P103" t="s">
        <v>3557</v>
      </c>
      <c r="Q103" t="s">
        <v>2442</v>
      </c>
      <c r="R103" t="s">
        <v>2534</v>
      </c>
      <c r="S103" t="s">
        <v>2437</v>
      </c>
      <c r="T103" t="s">
        <v>2438</v>
      </c>
      <c r="U103" t="s">
        <v>2438</v>
      </c>
      <c r="V103" t="s">
        <v>2438</v>
      </c>
      <c r="W103" t="s">
        <v>2438</v>
      </c>
      <c r="X103" t="s">
        <v>2437</v>
      </c>
      <c r="Y103" t="s">
        <v>2438</v>
      </c>
      <c r="Z103" t="s">
        <v>2438</v>
      </c>
      <c r="AA103" t="s">
        <v>2438</v>
      </c>
      <c r="AB103" t="s">
        <v>2438</v>
      </c>
      <c r="AC103" t="s">
        <v>2437</v>
      </c>
      <c r="AD103" t="s">
        <v>2438</v>
      </c>
      <c r="AE103" t="s">
        <v>2438</v>
      </c>
      <c r="AF103" t="s">
        <v>2438</v>
      </c>
      <c r="AG103" t="s">
        <v>2438</v>
      </c>
      <c r="AH103" t="s">
        <v>2437</v>
      </c>
      <c r="AI103" t="s">
        <v>2438</v>
      </c>
      <c r="AJ103" t="s">
        <v>2438</v>
      </c>
      <c r="AK103" t="s">
        <v>2438</v>
      </c>
      <c r="AL103" t="s">
        <v>2438</v>
      </c>
      <c r="AM103" t="s">
        <v>2432</v>
      </c>
      <c r="AN103" t="s">
        <v>2433</v>
      </c>
      <c r="AO103" t="s">
        <v>2433</v>
      </c>
      <c r="AP103" t="s">
        <v>2460</v>
      </c>
      <c r="AQ103" t="s">
        <v>2437</v>
      </c>
      <c r="AR103" t="s">
        <v>2438</v>
      </c>
      <c r="AS103" t="s">
        <v>2438</v>
      </c>
      <c r="AT103" t="s">
        <v>2438</v>
      </c>
      <c r="AU103" t="s">
        <v>2432</v>
      </c>
      <c r="AV103" t="s">
        <v>2442</v>
      </c>
      <c r="AW103" t="s">
        <v>2441</v>
      </c>
      <c r="AX103" t="s">
        <v>2534</v>
      </c>
      <c r="AY103" t="s">
        <v>2432</v>
      </c>
      <c r="AZ103" t="s">
        <v>2555</v>
      </c>
      <c r="BA103" t="s">
        <v>2555</v>
      </c>
      <c r="BB103" t="s">
        <v>2534</v>
      </c>
      <c r="BC103" t="s">
        <v>2432</v>
      </c>
      <c r="BD103" t="s">
        <v>2555</v>
      </c>
      <c r="BE103" t="s">
        <v>2555</v>
      </c>
      <c r="BF103" t="s">
        <v>2534</v>
      </c>
      <c r="BG103" t="s">
        <v>2437</v>
      </c>
      <c r="BH103" t="s">
        <v>2438</v>
      </c>
      <c r="BI103" t="s">
        <v>2438</v>
      </c>
      <c r="BJ103" t="s">
        <v>2438</v>
      </c>
      <c r="BK103" t="s">
        <v>2437</v>
      </c>
      <c r="BL103" t="s">
        <v>2438</v>
      </c>
      <c r="BM103" t="s">
        <v>2438</v>
      </c>
      <c r="BN103" t="s">
        <v>2438</v>
      </c>
      <c r="BO103" t="s">
        <v>2432</v>
      </c>
      <c r="BP103" t="s">
        <v>2440</v>
      </c>
      <c r="BQ103" t="s">
        <v>2440</v>
      </c>
      <c r="BR103" t="s">
        <v>3544</v>
      </c>
      <c r="BS103" t="s">
        <v>2432</v>
      </c>
      <c r="BT103" t="s">
        <v>2433</v>
      </c>
      <c r="BU103" t="s">
        <v>2433</v>
      </c>
      <c r="BV103" t="s">
        <v>2443</v>
      </c>
      <c r="BW103" t="s">
        <v>2437</v>
      </c>
      <c r="BX103" t="s">
        <v>2438</v>
      </c>
      <c r="BY103" t="s">
        <v>2438</v>
      </c>
      <c r="BZ103" t="s">
        <v>2438</v>
      </c>
      <c r="CA103" t="s">
        <v>2437</v>
      </c>
      <c r="CB103" t="s">
        <v>2438</v>
      </c>
      <c r="CC103" t="s">
        <v>2438</v>
      </c>
      <c r="CD103" t="s">
        <v>2438</v>
      </c>
      <c r="CE103" t="s">
        <v>2444</v>
      </c>
      <c r="CF103" t="s">
        <v>2440</v>
      </c>
      <c r="CG103" t="s">
        <v>3558</v>
      </c>
      <c r="CH103" t="s">
        <v>2444</v>
      </c>
      <c r="CI103" t="s">
        <v>2440</v>
      </c>
      <c r="CJ103" t="s">
        <v>2478</v>
      </c>
      <c r="CK103" t="s">
        <v>3559</v>
      </c>
      <c r="CL103" t="s">
        <v>2440</v>
      </c>
      <c r="CM103" t="s">
        <v>2440</v>
      </c>
      <c r="CN103" t="s">
        <v>2485</v>
      </c>
      <c r="CO103" t="s">
        <v>3560</v>
      </c>
      <c r="CP103" t="s">
        <v>2478</v>
      </c>
      <c r="CQ103" t="s">
        <v>2440</v>
      </c>
      <c r="CR103" t="s">
        <v>2440</v>
      </c>
      <c r="CS103" t="s">
        <v>3561</v>
      </c>
      <c r="CT103" t="s">
        <v>2444</v>
      </c>
      <c r="CU103" t="s">
        <v>2440</v>
      </c>
      <c r="CV103" t="s">
        <v>2478</v>
      </c>
      <c r="CW103" t="s">
        <v>2439</v>
      </c>
      <c r="CX103" t="s">
        <v>2485</v>
      </c>
      <c r="CY103" t="s">
        <v>2478</v>
      </c>
      <c r="CZ103" t="s">
        <v>2444</v>
      </c>
      <c r="DA103" t="s">
        <v>2444</v>
      </c>
      <c r="DB103" t="s">
        <v>2485</v>
      </c>
      <c r="DC103" t="s">
        <v>2440</v>
      </c>
      <c r="DD103" t="s">
        <v>2433</v>
      </c>
      <c r="DE103" t="s">
        <v>2440</v>
      </c>
      <c r="DF103" t="s">
        <v>2478</v>
      </c>
      <c r="DG103" t="s">
        <v>2444</v>
      </c>
      <c r="DH103" t="s">
        <v>2485</v>
      </c>
      <c r="DI103" t="s">
        <v>2440</v>
      </c>
      <c r="DJ103" t="s">
        <v>2440</v>
      </c>
      <c r="DK103" t="s">
        <v>2433</v>
      </c>
      <c r="DL103" t="s">
        <v>2478</v>
      </c>
      <c r="DM103" t="s">
        <v>2434</v>
      </c>
      <c r="DN103" t="s">
        <v>2444</v>
      </c>
      <c r="DO103" t="s">
        <v>2440</v>
      </c>
      <c r="DP103" t="s">
        <v>2485</v>
      </c>
      <c r="DQ103" t="s">
        <v>2444</v>
      </c>
      <c r="DR103" t="s">
        <v>2478</v>
      </c>
      <c r="DS103" t="s">
        <v>2433</v>
      </c>
      <c r="DT103" t="s">
        <v>2440</v>
      </c>
      <c r="DU103" t="s">
        <v>2444</v>
      </c>
      <c r="DV103" t="s">
        <v>2485</v>
      </c>
      <c r="DW103" t="s">
        <v>2444</v>
      </c>
      <c r="DX103" t="s">
        <v>2440</v>
      </c>
      <c r="DY103" t="s">
        <v>3562</v>
      </c>
      <c r="DZ103" t="s">
        <v>2440</v>
      </c>
      <c r="EA103" t="s">
        <v>2444</v>
      </c>
      <c r="EB103" t="s">
        <v>2440</v>
      </c>
      <c r="EC103" t="s">
        <v>3563</v>
      </c>
      <c r="ED103" t="s">
        <v>2440</v>
      </c>
      <c r="EE103" t="s">
        <v>2444</v>
      </c>
      <c r="EF103" t="s">
        <v>2444</v>
      </c>
      <c r="EG103" t="s">
        <v>3564</v>
      </c>
      <c r="EH103" t="s">
        <v>2485</v>
      </c>
      <c r="EI103" t="s">
        <v>2485</v>
      </c>
      <c r="EJ103" t="s">
        <v>2444</v>
      </c>
      <c r="EK103" t="s">
        <v>3565</v>
      </c>
      <c r="EL103" t="s">
        <v>2440</v>
      </c>
      <c r="EM103" t="s">
        <v>2444</v>
      </c>
      <c r="EN103" t="s">
        <v>2485</v>
      </c>
      <c r="EO103" t="s">
        <v>2434</v>
      </c>
      <c r="EP103" t="s">
        <v>2485</v>
      </c>
      <c r="EQ103" t="s">
        <v>2485</v>
      </c>
      <c r="ER103" t="s">
        <v>2440</v>
      </c>
      <c r="ES103" t="s">
        <v>2485</v>
      </c>
      <c r="ET103" t="s">
        <v>2478</v>
      </c>
      <c r="EU103" t="s">
        <v>2485</v>
      </c>
      <c r="EV103" t="s">
        <v>2440</v>
      </c>
      <c r="EW103" t="s">
        <v>2478</v>
      </c>
      <c r="EX103" t="s">
        <v>2440</v>
      </c>
      <c r="EY103" t="s">
        <v>2478</v>
      </c>
      <c r="EZ103" t="s">
        <v>2440</v>
      </c>
      <c r="FA103" t="s">
        <v>2485</v>
      </c>
      <c r="FB103" t="s">
        <v>2485</v>
      </c>
      <c r="FC103" t="s">
        <v>2439</v>
      </c>
      <c r="FD103" t="s">
        <v>2439</v>
      </c>
      <c r="FE103" t="s">
        <v>2485</v>
      </c>
      <c r="FF103" t="s">
        <v>2485</v>
      </c>
      <c r="FG103" t="s">
        <v>2440</v>
      </c>
      <c r="FH103" t="s">
        <v>2485</v>
      </c>
      <c r="FI103" t="s">
        <v>2485</v>
      </c>
      <c r="FJ103" t="s">
        <v>2485</v>
      </c>
      <c r="FK103" t="s">
        <v>2485</v>
      </c>
      <c r="FL103" t="s">
        <v>2440</v>
      </c>
      <c r="FM103" t="s">
        <v>2439</v>
      </c>
      <c r="FN103" t="s">
        <v>2439</v>
      </c>
      <c r="FO103" t="s">
        <v>2433</v>
      </c>
      <c r="FP103" t="s">
        <v>2444</v>
      </c>
      <c r="FQ103" t="s">
        <v>2444</v>
      </c>
      <c r="FR103" t="s">
        <v>2440</v>
      </c>
      <c r="FS103" t="s">
        <v>2485</v>
      </c>
      <c r="FT103" t="s">
        <v>2440</v>
      </c>
      <c r="FU103">
        <v>2</v>
      </c>
      <c r="FV103" t="s">
        <v>2439</v>
      </c>
      <c r="FW103" t="s">
        <v>2485</v>
      </c>
      <c r="FX103" t="s">
        <v>2478</v>
      </c>
      <c r="FY103" t="s">
        <v>2478</v>
      </c>
      <c r="FZ103" t="s">
        <v>2485</v>
      </c>
      <c r="GA103" t="s">
        <v>2440</v>
      </c>
      <c r="GB103" t="s">
        <v>2433</v>
      </c>
      <c r="GC103" t="s">
        <v>2434</v>
      </c>
      <c r="GD103" t="s">
        <v>2485</v>
      </c>
      <c r="GE103" t="s">
        <v>2440</v>
      </c>
      <c r="GF103" t="s">
        <v>2478</v>
      </c>
      <c r="GG103" t="s">
        <v>2478</v>
      </c>
      <c r="GH103" t="s">
        <v>2433</v>
      </c>
      <c r="GI103" t="s">
        <v>2444</v>
      </c>
      <c r="GJ103" t="s">
        <v>2444</v>
      </c>
      <c r="GK103" t="s">
        <v>2440</v>
      </c>
      <c r="GL103" t="s">
        <v>2485</v>
      </c>
      <c r="GM103" t="s">
        <v>2439</v>
      </c>
      <c r="GN103" t="s">
        <v>2440</v>
      </c>
      <c r="GO103" t="s">
        <v>2440</v>
      </c>
      <c r="GP103" t="s">
        <v>2440</v>
      </c>
      <c r="GQ103" t="s">
        <v>2440</v>
      </c>
      <c r="GR103" t="s">
        <v>2440</v>
      </c>
      <c r="GS103" t="s">
        <v>2440</v>
      </c>
      <c r="GT103" t="s">
        <v>2478</v>
      </c>
      <c r="GU103" t="s">
        <v>2440</v>
      </c>
      <c r="GV103" t="s">
        <v>2440</v>
      </c>
      <c r="GW103" t="s">
        <v>2485</v>
      </c>
      <c r="GX103" t="s">
        <v>2478</v>
      </c>
      <c r="GY103" t="s">
        <v>2440</v>
      </c>
      <c r="GZ103" t="s">
        <v>2478</v>
      </c>
    </row>
    <row r="104" spans="1:208">
      <c r="A104" t="s">
        <v>3566</v>
      </c>
      <c r="B104" t="s">
        <v>2420</v>
      </c>
      <c r="C104" t="s">
        <v>3567</v>
      </c>
      <c r="D104" t="s">
        <v>2422</v>
      </c>
      <c r="E104" t="s">
        <v>3568</v>
      </c>
      <c r="F104" t="s">
        <v>3569</v>
      </c>
      <c r="G104" t="s">
        <v>2640</v>
      </c>
      <c r="H104" t="s">
        <v>2426</v>
      </c>
      <c r="I104" t="s">
        <v>2456</v>
      </c>
      <c r="J104" t="s">
        <v>2428</v>
      </c>
      <c r="K104" t="s">
        <v>3570</v>
      </c>
      <c r="L104" t="s">
        <v>2980</v>
      </c>
      <c r="M104" t="s">
        <v>3249</v>
      </c>
      <c r="N104" t="s">
        <v>2432</v>
      </c>
      <c r="O104" t="s">
        <v>2433</v>
      </c>
      <c r="P104" t="s">
        <v>2689</v>
      </c>
      <c r="Q104" t="s">
        <v>3015</v>
      </c>
      <c r="R104" t="s">
        <v>2608</v>
      </c>
      <c r="S104" t="s">
        <v>2432</v>
      </c>
      <c r="T104" t="s">
        <v>2433</v>
      </c>
      <c r="U104" t="s">
        <v>2689</v>
      </c>
      <c r="V104" t="s">
        <v>3015</v>
      </c>
      <c r="W104" t="s">
        <v>2608</v>
      </c>
      <c r="X104" t="s">
        <v>2437</v>
      </c>
      <c r="Y104" t="s">
        <v>2438</v>
      </c>
      <c r="Z104" t="s">
        <v>2438</v>
      </c>
      <c r="AA104" t="s">
        <v>2438</v>
      </c>
      <c r="AB104" t="s">
        <v>2438</v>
      </c>
      <c r="AC104" t="s">
        <v>2437</v>
      </c>
      <c r="AD104" t="s">
        <v>2438</v>
      </c>
      <c r="AE104" t="s">
        <v>2438</v>
      </c>
      <c r="AF104" t="s">
        <v>2438</v>
      </c>
      <c r="AG104" t="s">
        <v>2438</v>
      </c>
      <c r="AH104" t="s">
        <v>2437</v>
      </c>
      <c r="AI104" t="s">
        <v>2438</v>
      </c>
      <c r="AJ104" t="s">
        <v>2438</v>
      </c>
      <c r="AK104" t="s">
        <v>2438</v>
      </c>
      <c r="AL104" t="s">
        <v>2438</v>
      </c>
      <c r="AM104" t="s">
        <v>2432</v>
      </c>
      <c r="AN104" t="s">
        <v>2485</v>
      </c>
      <c r="AO104" t="s">
        <v>2537</v>
      </c>
      <c r="AP104" t="s">
        <v>2573</v>
      </c>
      <c r="AQ104" t="s">
        <v>2437</v>
      </c>
      <c r="AR104" t="s">
        <v>2438</v>
      </c>
      <c r="AS104" t="s">
        <v>2438</v>
      </c>
      <c r="AT104" t="s">
        <v>2438</v>
      </c>
      <c r="AU104" t="s">
        <v>2432</v>
      </c>
      <c r="AV104" t="s">
        <v>2478</v>
      </c>
      <c r="AW104" t="s">
        <v>2441</v>
      </c>
      <c r="AX104" t="s">
        <v>2457</v>
      </c>
      <c r="AY104" t="s">
        <v>2432</v>
      </c>
      <c r="AZ104" t="s">
        <v>2689</v>
      </c>
      <c r="BA104" t="s">
        <v>2478</v>
      </c>
      <c r="BB104" t="s">
        <v>2573</v>
      </c>
      <c r="BC104" t="s">
        <v>2432</v>
      </c>
      <c r="BD104" t="s">
        <v>2434</v>
      </c>
      <c r="BE104" t="s">
        <v>2537</v>
      </c>
      <c r="BF104" t="s">
        <v>2538</v>
      </c>
      <c r="BG104" t="s">
        <v>2432</v>
      </c>
      <c r="BH104" t="s">
        <v>2439</v>
      </c>
      <c r="BI104" t="s">
        <v>3015</v>
      </c>
      <c r="BJ104" t="s">
        <v>2460</v>
      </c>
      <c r="BK104" t="s">
        <v>2432</v>
      </c>
      <c r="BL104" t="s">
        <v>2439</v>
      </c>
      <c r="BM104" t="s">
        <v>2658</v>
      </c>
      <c r="BN104" t="s">
        <v>2459</v>
      </c>
      <c r="BO104" t="s">
        <v>2432</v>
      </c>
      <c r="BP104" t="s">
        <v>2434</v>
      </c>
      <c r="BQ104" t="s">
        <v>3387</v>
      </c>
      <c r="BR104" t="s">
        <v>2443</v>
      </c>
      <c r="BS104" t="s">
        <v>2437</v>
      </c>
      <c r="BT104" t="s">
        <v>2438</v>
      </c>
      <c r="BU104" t="s">
        <v>2438</v>
      </c>
      <c r="BV104" t="s">
        <v>2438</v>
      </c>
      <c r="BW104" t="s">
        <v>2437</v>
      </c>
      <c r="BX104" t="s">
        <v>2438</v>
      </c>
      <c r="BY104" t="s">
        <v>2438</v>
      </c>
      <c r="BZ104" t="s">
        <v>2438</v>
      </c>
      <c r="CA104" t="s">
        <v>2437</v>
      </c>
      <c r="CB104" t="s">
        <v>2438</v>
      </c>
      <c r="CC104" t="s">
        <v>2438</v>
      </c>
      <c r="CD104" t="s">
        <v>2438</v>
      </c>
      <c r="CE104" t="s">
        <v>2485</v>
      </c>
      <c r="CF104" t="s">
        <v>2485</v>
      </c>
      <c r="CG104" t="s">
        <v>3571</v>
      </c>
      <c r="CH104" t="s">
        <v>2485</v>
      </c>
      <c r="CI104" t="s">
        <v>2440</v>
      </c>
      <c r="CJ104" t="s">
        <v>2440</v>
      </c>
      <c r="CK104" t="s">
        <v>2484</v>
      </c>
      <c r="CL104" t="s">
        <v>2485</v>
      </c>
      <c r="CM104" t="s">
        <v>2440</v>
      </c>
      <c r="CN104" t="s">
        <v>2440</v>
      </c>
      <c r="CO104" t="s">
        <v>3572</v>
      </c>
      <c r="CP104" t="s">
        <v>2440</v>
      </c>
      <c r="CQ104" t="s">
        <v>2485</v>
      </c>
      <c r="CR104" t="s">
        <v>2440</v>
      </c>
      <c r="CS104" t="s">
        <v>3573</v>
      </c>
      <c r="CT104" t="s">
        <v>2440</v>
      </c>
      <c r="CU104" t="s">
        <v>2440</v>
      </c>
      <c r="CV104" t="s">
        <v>2485</v>
      </c>
      <c r="CW104" t="s">
        <v>2439</v>
      </c>
      <c r="CX104" t="s">
        <v>2440</v>
      </c>
      <c r="CY104" t="s">
        <v>2440</v>
      </c>
      <c r="CZ104" t="s">
        <v>2440</v>
      </c>
      <c r="DA104" t="s">
        <v>2440</v>
      </c>
      <c r="DB104" t="s">
        <v>2440</v>
      </c>
      <c r="DC104" t="s">
        <v>2440</v>
      </c>
      <c r="DD104" t="s">
        <v>2433</v>
      </c>
      <c r="DE104" t="s">
        <v>2440</v>
      </c>
      <c r="DF104" t="s">
        <v>2485</v>
      </c>
      <c r="DG104" t="s">
        <v>2485</v>
      </c>
      <c r="DH104" t="s">
        <v>2485</v>
      </c>
      <c r="DI104" t="s">
        <v>2485</v>
      </c>
      <c r="DJ104" t="s">
        <v>2485</v>
      </c>
      <c r="DK104" t="s">
        <v>2433</v>
      </c>
      <c r="DL104" t="s">
        <v>2485</v>
      </c>
      <c r="DM104" t="s">
        <v>2485</v>
      </c>
      <c r="DN104" t="s">
        <v>2444</v>
      </c>
      <c r="DO104" t="s">
        <v>2444</v>
      </c>
      <c r="DP104" t="s">
        <v>2444</v>
      </c>
      <c r="DQ104" t="s">
        <v>2444</v>
      </c>
      <c r="DR104" t="s">
        <v>2444</v>
      </c>
      <c r="DS104" t="s">
        <v>2485</v>
      </c>
      <c r="DT104" t="s">
        <v>2485</v>
      </c>
      <c r="DU104" t="s">
        <v>2485</v>
      </c>
      <c r="DV104" t="s">
        <v>2444</v>
      </c>
      <c r="DW104" t="s">
        <v>2444</v>
      </c>
      <c r="DX104" t="s">
        <v>2440</v>
      </c>
      <c r="DY104" t="s">
        <v>3574</v>
      </c>
      <c r="DZ104" t="s">
        <v>2444</v>
      </c>
      <c r="EA104" t="s">
        <v>2444</v>
      </c>
      <c r="EB104" t="s">
        <v>2440</v>
      </c>
      <c r="EC104" t="s">
        <v>3575</v>
      </c>
      <c r="ED104" t="s">
        <v>2444</v>
      </c>
      <c r="EE104" t="s">
        <v>2444</v>
      </c>
      <c r="EF104" t="s">
        <v>2440</v>
      </c>
      <c r="EG104" t="s">
        <v>3575</v>
      </c>
      <c r="EH104" t="s">
        <v>2444</v>
      </c>
      <c r="EI104" t="s">
        <v>2444</v>
      </c>
      <c r="EJ104" t="s">
        <v>2440</v>
      </c>
      <c r="EK104" t="s">
        <v>3576</v>
      </c>
      <c r="EL104" t="s">
        <v>2440</v>
      </c>
      <c r="EM104" t="s">
        <v>2485</v>
      </c>
      <c r="EN104" t="s">
        <v>2485</v>
      </c>
      <c r="EO104" t="s">
        <v>2485</v>
      </c>
      <c r="EP104" t="s">
        <v>2440</v>
      </c>
      <c r="EQ104" t="s">
        <v>2440</v>
      </c>
      <c r="ER104" t="s">
        <v>2485</v>
      </c>
      <c r="ES104" t="s">
        <v>2440</v>
      </c>
      <c r="ET104" t="s">
        <v>2440</v>
      </c>
      <c r="EU104" t="s">
        <v>2478</v>
      </c>
      <c r="EV104" t="s">
        <v>2478</v>
      </c>
      <c r="EW104" t="s">
        <v>2444</v>
      </c>
      <c r="EX104" t="s">
        <v>2439</v>
      </c>
      <c r="EY104" t="s">
        <v>2439</v>
      </c>
      <c r="EZ104" t="s">
        <v>2433</v>
      </c>
      <c r="FA104" t="s">
        <v>2433</v>
      </c>
      <c r="FB104" t="s">
        <v>2485</v>
      </c>
      <c r="FC104" t="s">
        <v>2439</v>
      </c>
      <c r="FD104" t="s">
        <v>2439</v>
      </c>
      <c r="FE104" t="s">
        <v>2433</v>
      </c>
      <c r="FF104" t="s">
        <v>2439</v>
      </c>
      <c r="FG104" t="s">
        <v>2439</v>
      </c>
      <c r="FH104" t="s">
        <v>2433</v>
      </c>
      <c r="FI104" t="s">
        <v>2440</v>
      </c>
      <c r="FJ104" t="s">
        <v>2440</v>
      </c>
      <c r="FK104" t="s">
        <v>2444</v>
      </c>
      <c r="FL104" t="s">
        <v>2444</v>
      </c>
      <c r="FM104" t="s">
        <v>2433</v>
      </c>
      <c r="FN104" t="s">
        <v>2433</v>
      </c>
      <c r="FO104" t="s">
        <v>2433</v>
      </c>
      <c r="FP104" t="s">
        <v>2444</v>
      </c>
      <c r="FQ104" t="s">
        <v>2444</v>
      </c>
      <c r="FR104" t="s">
        <v>2444</v>
      </c>
      <c r="FS104" t="s">
        <v>2433</v>
      </c>
      <c r="FT104" t="s">
        <v>2433</v>
      </c>
      <c r="FU104">
        <v>7</v>
      </c>
      <c r="FV104" t="s">
        <v>2433</v>
      </c>
      <c r="FW104" t="s">
        <v>2444</v>
      </c>
      <c r="FX104" t="s">
        <v>2444</v>
      </c>
      <c r="FY104" t="s">
        <v>2444</v>
      </c>
      <c r="FZ104" t="s">
        <v>2444</v>
      </c>
      <c r="GA104" t="s">
        <v>2433</v>
      </c>
      <c r="GB104" t="s">
        <v>2433</v>
      </c>
      <c r="GC104" t="s">
        <v>2433</v>
      </c>
      <c r="GD104" t="s">
        <v>2444</v>
      </c>
      <c r="GE104" t="s">
        <v>2433</v>
      </c>
      <c r="GF104" t="s">
        <v>2444</v>
      </c>
      <c r="GG104" t="s">
        <v>2433</v>
      </c>
      <c r="GH104" t="s">
        <v>2433</v>
      </c>
      <c r="GI104" t="s">
        <v>2433</v>
      </c>
      <c r="GJ104" t="s">
        <v>2444</v>
      </c>
      <c r="GK104" t="s">
        <v>2444</v>
      </c>
      <c r="GL104" t="s">
        <v>2485</v>
      </c>
      <c r="GM104" t="s">
        <v>2444</v>
      </c>
      <c r="GN104" t="s">
        <v>2444</v>
      </c>
      <c r="GO104" t="s">
        <v>2444</v>
      </c>
      <c r="GP104" t="s">
        <v>2444</v>
      </c>
      <c r="GQ104" t="s">
        <v>2433</v>
      </c>
      <c r="GR104" t="s">
        <v>2444</v>
      </c>
      <c r="GS104" t="s">
        <v>2444</v>
      </c>
      <c r="GT104" t="s">
        <v>2444</v>
      </c>
      <c r="GU104" t="s">
        <v>2444</v>
      </c>
      <c r="GV104" t="s">
        <v>2444</v>
      </c>
      <c r="GW104" t="s">
        <v>2444</v>
      </c>
      <c r="GX104" t="s">
        <v>2444</v>
      </c>
      <c r="GY104" t="s">
        <v>2444</v>
      </c>
      <c r="GZ104" t="s">
        <v>2444</v>
      </c>
    </row>
    <row r="105" spans="1:208">
      <c r="A105" t="s">
        <v>3577</v>
      </c>
      <c r="B105" t="s">
        <v>2420</v>
      </c>
      <c r="C105" t="s">
        <v>3578</v>
      </c>
      <c r="D105" t="s">
        <v>2505</v>
      </c>
      <c r="E105" t="s">
        <v>3579</v>
      </c>
      <c r="F105" t="s">
        <v>3580</v>
      </c>
      <c r="G105" t="s">
        <v>2773</v>
      </c>
      <c r="H105" t="s">
        <v>2426</v>
      </c>
      <c r="I105" t="s">
        <v>2456</v>
      </c>
      <c r="J105" t="s">
        <v>2428</v>
      </c>
      <c r="K105" t="s">
        <v>3581</v>
      </c>
      <c r="L105" t="s">
        <v>2774</v>
      </c>
      <c r="M105" t="s">
        <v>2643</v>
      </c>
      <c r="N105" t="s">
        <v>2432</v>
      </c>
      <c r="O105" t="s">
        <v>2433</v>
      </c>
      <c r="P105" t="s">
        <v>2440</v>
      </c>
      <c r="Q105" t="s">
        <v>2475</v>
      </c>
      <c r="R105" t="s">
        <v>2534</v>
      </c>
      <c r="S105" t="s">
        <v>2432</v>
      </c>
      <c r="T105" t="s">
        <v>2433</v>
      </c>
      <c r="U105" t="s">
        <v>2440</v>
      </c>
      <c r="V105" t="s">
        <v>2475</v>
      </c>
      <c r="W105" t="s">
        <v>2534</v>
      </c>
      <c r="X105" t="s">
        <v>2437</v>
      </c>
      <c r="Y105" t="s">
        <v>2438</v>
      </c>
      <c r="Z105" t="s">
        <v>2438</v>
      </c>
      <c r="AA105" t="s">
        <v>2438</v>
      </c>
      <c r="AB105" t="s">
        <v>2438</v>
      </c>
      <c r="AC105" t="s">
        <v>2437</v>
      </c>
      <c r="AD105" t="s">
        <v>2438</v>
      </c>
      <c r="AE105" t="s">
        <v>2438</v>
      </c>
      <c r="AF105" t="s">
        <v>2438</v>
      </c>
      <c r="AG105" t="s">
        <v>2438</v>
      </c>
      <c r="AH105" t="s">
        <v>2437</v>
      </c>
      <c r="AI105" t="s">
        <v>2438</v>
      </c>
      <c r="AJ105" t="s">
        <v>2438</v>
      </c>
      <c r="AK105" t="s">
        <v>2438</v>
      </c>
      <c r="AL105" t="s">
        <v>2438</v>
      </c>
      <c r="AM105" t="s">
        <v>2432</v>
      </c>
      <c r="AN105" t="s">
        <v>2433</v>
      </c>
      <c r="AO105" t="s">
        <v>2535</v>
      </c>
      <c r="AP105" t="s">
        <v>2458</v>
      </c>
      <c r="AQ105" t="s">
        <v>2432</v>
      </c>
      <c r="AR105" t="s">
        <v>2433</v>
      </c>
      <c r="AS105" t="s">
        <v>2440</v>
      </c>
      <c r="AT105" t="s">
        <v>2458</v>
      </c>
      <c r="AU105" t="s">
        <v>2432</v>
      </c>
      <c r="AV105" t="s">
        <v>2439</v>
      </c>
      <c r="AW105" t="s">
        <v>2442</v>
      </c>
      <c r="AX105" t="s">
        <v>2460</v>
      </c>
      <c r="AY105" t="s">
        <v>2432</v>
      </c>
      <c r="AZ105" t="s">
        <v>2433</v>
      </c>
      <c r="BA105" t="s">
        <v>2442</v>
      </c>
      <c r="BB105" t="s">
        <v>2554</v>
      </c>
      <c r="BC105" t="s">
        <v>2432</v>
      </c>
      <c r="BD105" t="s">
        <v>2440</v>
      </c>
      <c r="BE105" t="s">
        <v>2537</v>
      </c>
      <c r="BF105" t="s">
        <v>2538</v>
      </c>
      <c r="BG105" t="s">
        <v>2432</v>
      </c>
      <c r="BH105" t="s">
        <v>2433</v>
      </c>
      <c r="BI105" t="s">
        <v>2435</v>
      </c>
      <c r="BJ105" t="s">
        <v>2480</v>
      </c>
      <c r="BK105" t="s">
        <v>2437</v>
      </c>
      <c r="BL105" t="s">
        <v>2438</v>
      </c>
      <c r="BM105" t="s">
        <v>2438</v>
      </c>
      <c r="BN105" t="s">
        <v>2438</v>
      </c>
      <c r="BO105" t="s">
        <v>2432</v>
      </c>
      <c r="BP105" t="s">
        <v>2433</v>
      </c>
      <c r="BQ105" t="s">
        <v>2660</v>
      </c>
      <c r="BR105" t="s">
        <v>2443</v>
      </c>
      <c r="BS105" t="s">
        <v>2437</v>
      </c>
      <c r="BT105" t="s">
        <v>2438</v>
      </c>
      <c r="BU105" t="s">
        <v>2438</v>
      </c>
      <c r="BV105" t="s">
        <v>2438</v>
      </c>
      <c r="BW105" t="s">
        <v>2437</v>
      </c>
      <c r="BX105" t="s">
        <v>2438</v>
      </c>
      <c r="BY105" t="s">
        <v>2438</v>
      </c>
      <c r="BZ105" t="s">
        <v>2438</v>
      </c>
      <c r="CA105" t="s">
        <v>2437</v>
      </c>
      <c r="CB105" t="s">
        <v>2438</v>
      </c>
      <c r="CC105" t="s">
        <v>2438</v>
      </c>
      <c r="CD105" t="s">
        <v>2438</v>
      </c>
      <c r="CE105" t="s">
        <v>2444</v>
      </c>
      <c r="CF105" t="s">
        <v>2444</v>
      </c>
      <c r="CG105" t="s">
        <v>3582</v>
      </c>
      <c r="CH105" t="s">
        <v>2444</v>
      </c>
      <c r="CI105" t="s">
        <v>2485</v>
      </c>
      <c r="CJ105" t="s">
        <v>2485</v>
      </c>
      <c r="CK105" t="s">
        <v>3583</v>
      </c>
      <c r="CL105" t="s">
        <v>2444</v>
      </c>
      <c r="CM105" t="s">
        <v>2444</v>
      </c>
      <c r="CN105" t="s">
        <v>2444</v>
      </c>
      <c r="CO105" t="s">
        <v>3584</v>
      </c>
      <c r="CP105" t="s">
        <v>2444</v>
      </c>
      <c r="CQ105" t="s">
        <v>2444</v>
      </c>
      <c r="CR105" t="s">
        <v>2444</v>
      </c>
      <c r="CS105" t="s">
        <v>3585</v>
      </c>
      <c r="CT105" t="s">
        <v>2485</v>
      </c>
      <c r="CU105" t="s">
        <v>2444</v>
      </c>
      <c r="CV105" t="s">
        <v>2444</v>
      </c>
      <c r="CW105" t="s">
        <v>2478</v>
      </c>
      <c r="CX105" t="s">
        <v>2440</v>
      </c>
      <c r="CY105" t="s">
        <v>2440</v>
      </c>
      <c r="CZ105" t="s">
        <v>2440</v>
      </c>
      <c r="DA105" t="s">
        <v>2485</v>
      </c>
      <c r="DB105" t="s">
        <v>2485</v>
      </c>
      <c r="DC105" t="s">
        <v>2485</v>
      </c>
      <c r="DD105" t="s">
        <v>2485</v>
      </c>
      <c r="DE105" t="s">
        <v>2485</v>
      </c>
      <c r="DF105" t="s">
        <v>2485</v>
      </c>
      <c r="DG105" t="s">
        <v>2485</v>
      </c>
      <c r="DH105" t="s">
        <v>2444</v>
      </c>
      <c r="DI105" t="s">
        <v>2444</v>
      </c>
      <c r="DJ105" t="s">
        <v>2444</v>
      </c>
      <c r="DK105" t="s">
        <v>2444</v>
      </c>
      <c r="DL105" t="s">
        <v>2444</v>
      </c>
      <c r="DM105" t="s">
        <v>2444</v>
      </c>
      <c r="DN105" t="s">
        <v>2444</v>
      </c>
      <c r="DO105" t="s">
        <v>2444</v>
      </c>
      <c r="DP105" t="s">
        <v>2444</v>
      </c>
      <c r="DQ105" t="s">
        <v>2444</v>
      </c>
      <c r="DR105" t="s">
        <v>2444</v>
      </c>
      <c r="DS105" t="s">
        <v>2444</v>
      </c>
      <c r="DT105" t="s">
        <v>2444</v>
      </c>
      <c r="DU105" t="s">
        <v>2444</v>
      </c>
      <c r="DV105" t="s">
        <v>2444</v>
      </c>
      <c r="DW105" t="s">
        <v>2444</v>
      </c>
      <c r="DX105" t="s">
        <v>2444</v>
      </c>
      <c r="DY105" t="s">
        <v>2866</v>
      </c>
      <c r="DZ105" t="s">
        <v>2485</v>
      </c>
      <c r="EA105" t="s">
        <v>2485</v>
      </c>
      <c r="EB105" t="s">
        <v>2485</v>
      </c>
      <c r="EC105" t="s">
        <v>3586</v>
      </c>
      <c r="ED105" t="s">
        <v>2444</v>
      </c>
      <c r="EE105" t="s">
        <v>2444</v>
      </c>
      <c r="EF105" t="s">
        <v>2444</v>
      </c>
      <c r="EG105" t="s">
        <v>3587</v>
      </c>
      <c r="EH105" t="s">
        <v>2444</v>
      </c>
      <c r="EI105" t="s">
        <v>2444</v>
      </c>
      <c r="EJ105" t="s">
        <v>2444</v>
      </c>
      <c r="EK105" t="s">
        <v>3588</v>
      </c>
      <c r="EL105" t="s">
        <v>2485</v>
      </c>
      <c r="EM105" t="s">
        <v>2485</v>
      </c>
      <c r="EN105" t="s">
        <v>2485</v>
      </c>
      <c r="EO105" t="s">
        <v>2485</v>
      </c>
      <c r="EP105" t="s">
        <v>2485</v>
      </c>
      <c r="EQ105" t="s">
        <v>2485</v>
      </c>
      <c r="ER105" t="s">
        <v>2485</v>
      </c>
      <c r="ES105" t="s">
        <v>2485</v>
      </c>
      <c r="ET105" t="s">
        <v>2485</v>
      </c>
      <c r="EU105" t="s">
        <v>2485</v>
      </c>
      <c r="EV105" t="s">
        <v>2485</v>
      </c>
      <c r="EW105" t="s">
        <v>2485</v>
      </c>
      <c r="EX105" t="s">
        <v>2485</v>
      </c>
      <c r="EY105" t="s">
        <v>2485</v>
      </c>
      <c r="EZ105" t="s">
        <v>2485</v>
      </c>
      <c r="FA105" t="s">
        <v>2485</v>
      </c>
      <c r="FB105" t="s">
        <v>2485</v>
      </c>
      <c r="FC105" t="s">
        <v>2485</v>
      </c>
      <c r="FD105" t="s">
        <v>2440</v>
      </c>
      <c r="FE105" t="s">
        <v>2440</v>
      </c>
      <c r="FF105" t="s">
        <v>2440</v>
      </c>
      <c r="FG105" t="s">
        <v>2440</v>
      </c>
      <c r="FH105" t="s">
        <v>2440</v>
      </c>
      <c r="FI105" t="s">
        <v>2440</v>
      </c>
      <c r="FJ105" t="s">
        <v>2444</v>
      </c>
      <c r="FK105" t="s">
        <v>2444</v>
      </c>
      <c r="FL105" t="s">
        <v>2444</v>
      </c>
      <c r="FM105" t="s">
        <v>2439</v>
      </c>
      <c r="FN105" t="s">
        <v>2439</v>
      </c>
      <c r="FO105" t="s">
        <v>2439</v>
      </c>
      <c r="FP105" t="s">
        <v>2444</v>
      </c>
      <c r="FQ105" t="s">
        <v>2444</v>
      </c>
      <c r="FR105" t="s">
        <v>2485</v>
      </c>
      <c r="FS105" t="s">
        <v>2440</v>
      </c>
      <c r="FT105" t="s">
        <v>2439</v>
      </c>
      <c r="FU105">
        <v>6</v>
      </c>
      <c r="FV105" t="s">
        <v>2439</v>
      </c>
      <c r="FW105" t="s">
        <v>2485</v>
      </c>
      <c r="FX105" t="s">
        <v>2444</v>
      </c>
      <c r="FY105" t="s">
        <v>2444</v>
      </c>
      <c r="FZ105" t="s">
        <v>2444</v>
      </c>
      <c r="GA105" t="s">
        <v>2439</v>
      </c>
      <c r="GB105" t="s">
        <v>2439</v>
      </c>
      <c r="GC105" t="s">
        <v>2439</v>
      </c>
      <c r="GD105" t="s">
        <v>2485</v>
      </c>
      <c r="GE105" t="s">
        <v>2439</v>
      </c>
      <c r="GF105" t="s">
        <v>2444</v>
      </c>
      <c r="GG105" t="s">
        <v>2439</v>
      </c>
      <c r="GH105" t="s">
        <v>2439</v>
      </c>
      <c r="GI105" t="s">
        <v>2439</v>
      </c>
      <c r="GJ105" t="s">
        <v>2444</v>
      </c>
      <c r="GK105" t="s">
        <v>2485</v>
      </c>
      <c r="GL105" t="s">
        <v>2485</v>
      </c>
      <c r="GM105" t="s">
        <v>2444</v>
      </c>
      <c r="GN105" t="s">
        <v>2485</v>
      </c>
      <c r="GO105" t="s">
        <v>2485</v>
      </c>
      <c r="GP105" t="s">
        <v>2444</v>
      </c>
      <c r="GQ105" t="s">
        <v>2444</v>
      </c>
      <c r="GR105" t="s">
        <v>2444</v>
      </c>
      <c r="GS105" t="s">
        <v>2485</v>
      </c>
      <c r="GT105" t="s">
        <v>2485</v>
      </c>
      <c r="GU105" t="s">
        <v>2444</v>
      </c>
      <c r="GV105" t="s">
        <v>2444</v>
      </c>
      <c r="GW105" t="s">
        <v>2444</v>
      </c>
      <c r="GX105" t="s">
        <v>2444</v>
      </c>
      <c r="GY105" t="s">
        <v>2444</v>
      </c>
      <c r="GZ105" t="s">
        <v>2444</v>
      </c>
    </row>
    <row r="106" spans="1:208">
      <c r="A106" t="s">
        <v>3589</v>
      </c>
      <c r="B106" t="s">
        <v>2420</v>
      </c>
      <c r="C106" t="s">
        <v>3590</v>
      </c>
      <c r="D106" t="s">
        <v>2422</v>
      </c>
      <c r="E106" t="s">
        <v>3591</v>
      </c>
      <c r="F106" t="s">
        <v>3592</v>
      </c>
      <c r="G106" t="s">
        <v>2640</v>
      </c>
      <c r="H106" t="s">
        <v>2426</v>
      </c>
      <c r="I106" t="s">
        <v>2456</v>
      </c>
      <c r="J106" t="s">
        <v>2428</v>
      </c>
      <c r="K106" t="s">
        <v>3267</v>
      </c>
      <c r="L106" t="s">
        <v>3593</v>
      </c>
      <c r="M106" t="s">
        <v>2512</v>
      </c>
      <c r="N106" t="s">
        <v>2432</v>
      </c>
      <c r="O106" t="s">
        <v>2433</v>
      </c>
      <c r="P106" t="s">
        <v>2442</v>
      </c>
      <c r="Q106" t="s">
        <v>3594</v>
      </c>
      <c r="R106" t="s">
        <v>2476</v>
      </c>
      <c r="S106" t="s">
        <v>2437</v>
      </c>
      <c r="T106" t="s">
        <v>2438</v>
      </c>
      <c r="U106" t="s">
        <v>2438</v>
      </c>
      <c r="V106" t="s">
        <v>2438</v>
      </c>
      <c r="W106" t="s">
        <v>2438</v>
      </c>
      <c r="X106" t="s">
        <v>2437</v>
      </c>
      <c r="Y106" t="s">
        <v>2438</v>
      </c>
      <c r="Z106" t="s">
        <v>2438</v>
      </c>
      <c r="AA106" t="s">
        <v>2438</v>
      </c>
      <c r="AB106" t="s">
        <v>2438</v>
      </c>
      <c r="AC106" t="s">
        <v>2437</v>
      </c>
      <c r="AD106" t="s">
        <v>2438</v>
      </c>
      <c r="AE106" t="s">
        <v>2438</v>
      </c>
      <c r="AF106" t="s">
        <v>2438</v>
      </c>
      <c r="AG106" t="s">
        <v>2438</v>
      </c>
      <c r="AH106" t="s">
        <v>2437</v>
      </c>
      <c r="AI106" t="s">
        <v>2438</v>
      </c>
      <c r="AJ106" t="s">
        <v>2438</v>
      </c>
      <c r="AK106" t="s">
        <v>2438</v>
      </c>
      <c r="AL106" t="s">
        <v>2438</v>
      </c>
      <c r="AM106" t="s">
        <v>2432</v>
      </c>
      <c r="AN106" t="s">
        <v>2434</v>
      </c>
      <c r="AO106" t="s">
        <v>2435</v>
      </c>
      <c r="AP106" t="s">
        <v>2476</v>
      </c>
      <c r="AQ106" t="s">
        <v>2437</v>
      </c>
      <c r="AR106" t="s">
        <v>2438</v>
      </c>
      <c r="AS106" t="s">
        <v>2438</v>
      </c>
      <c r="AT106" t="s">
        <v>2438</v>
      </c>
      <c r="AU106" t="s">
        <v>2432</v>
      </c>
      <c r="AV106" t="s">
        <v>2442</v>
      </c>
      <c r="AW106" t="s">
        <v>2475</v>
      </c>
      <c r="AX106" t="s">
        <v>2480</v>
      </c>
      <c r="AY106" t="s">
        <v>2432</v>
      </c>
      <c r="AZ106" t="s">
        <v>2441</v>
      </c>
      <c r="BA106" t="s">
        <v>2619</v>
      </c>
      <c r="BB106" t="s">
        <v>2703</v>
      </c>
      <c r="BC106" t="s">
        <v>2432</v>
      </c>
      <c r="BD106" t="s">
        <v>2441</v>
      </c>
      <c r="BE106" t="s">
        <v>2441</v>
      </c>
      <c r="BF106" t="s">
        <v>2705</v>
      </c>
      <c r="BG106" t="s">
        <v>2437</v>
      </c>
      <c r="BH106" t="s">
        <v>2438</v>
      </c>
      <c r="BI106" t="s">
        <v>2438</v>
      </c>
      <c r="BJ106" t="s">
        <v>2438</v>
      </c>
      <c r="BK106" t="s">
        <v>2437</v>
      </c>
      <c r="BL106" t="s">
        <v>2438</v>
      </c>
      <c r="BM106" t="s">
        <v>2438</v>
      </c>
      <c r="BN106" t="s">
        <v>2438</v>
      </c>
      <c r="BO106" t="s">
        <v>2437</v>
      </c>
      <c r="BP106" t="s">
        <v>2438</v>
      </c>
      <c r="BQ106" t="s">
        <v>2438</v>
      </c>
      <c r="BR106" t="s">
        <v>2438</v>
      </c>
      <c r="BS106" t="s">
        <v>2437</v>
      </c>
      <c r="BT106" t="s">
        <v>2438</v>
      </c>
      <c r="BU106" t="s">
        <v>2438</v>
      </c>
      <c r="BV106" t="s">
        <v>2438</v>
      </c>
      <c r="BW106" t="s">
        <v>2437</v>
      </c>
      <c r="BX106" t="s">
        <v>2438</v>
      </c>
      <c r="BY106" t="s">
        <v>2438</v>
      </c>
      <c r="BZ106" t="s">
        <v>2438</v>
      </c>
      <c r="CA106" t="s">
        <v>2437</v>
      </c>
      <c r="CB106" t="s">
        <v>2438</v>
      </c>
      <c r="CC106" t="s">
        <v>2438</v>
      </c>
      <c r="CD106" t="s">
        <v>2438</v>
      </c>
      <c r="CE106" t="s">
        <v>2485</v>
      </c>
      <c r="CF106" t="s">
        <v>2440</v>
      </c>
      <c r="CG106" t="s">
        <v>2866</v>
      </c>
      <c r="CH106" t="s">
        <v>2485</v>
      </c>
      <c r="CI106" t="s">
        <v>2485</v>
      </c>
      <c r="CJ106" t="s">
        <v>2485</v>
      </c>
      <c r="CK106" t="s">
        <v>2521</v>
      </c>
      <c r="CL106" t="s">
        <v>2478</v>
      </c>
      <c r="CM106" t="s">
        <v>2478</v>
      </c>
      <c r="CN106" t="s">
        <v>2478</v>
      </c>
      <c r="CO106" t="s">
        <v>2429</v>
      </c>
      <c r="CP106" t="s">
        <v>2478</v>
      </c>
      <c r="CQ106" t="s">
        <v>2478</v>
      </c>
      <c r="CR106" t="s">
        <v>2478</v>
      </c>
      <c r="CS106" t="s">
        <v>2429</v>
      </c>
      <c r="CT106" t="s">
        <v>2485</v>
      </c>
      <c r="CU106" t="s">
        <v>2485</v>
      </c>
      <c r="CV106" t="s">
        <v>2485</v>
      </c>
      <c r="CW106" t="s">
        <v>2485</v>
      </c>
      <c r="CX106" t="s">
        <v>2485</v>
      </c>
      <c r="CY106" t="s">
        <v>2485</v>
      </c>
      <c r="CZ106" t="s">
        <v>2485</v>
      </c>
      <c r="DA106" t="s">
        <v>2485</v>
      </c>
      <c r="DB106" t="s">
        <v>2485</v>
      </c>
      <c r="DC106" t="s">
        <v>2485</v>
      </c>
      <c r="DD106" t="s">
        <v>2485</v>
      </c>
      <c r="DE106" t="s">
        <v>2485</v>
      </c>
      <c r="DF106" t="s">
        <v>2485</v>
      </c>
      <c r="DG106" t="s">
        <v>2485</v>
      </c>
      <c r="DH106" t="s">
        <v>2485</v>
      </c>
      <c r="DI106" t="s">
        <v>2485</v>
      </c>
      <c r="DJ106" t="s">
        <v>2485</v>
      </c>
      <c r="DK106" t="s">
        <v>2485</v>
      </c>
      <c r="DL106" t="s">
        <v>2485</v>
      </c>
      <c r="DM106" t="s">
        <v>2485</v>
      </c>
      <c r="DN106" t="s">
        <v>2485</v>
      </c>
      <c r="DO106" t="s">
        <v>2485</v>
      </c>
      <c r="DP106" t="s">
        <v>2485</v>
      </c>
      <c r="DQ106" t="s">
        <v>2485</v>
      </c>
      <c r="DR106" t="s">
        <v>2485</v>
      </c>
      <c r="DS106" t="s">
        <v>2485</v>
      </c>
      <c r="DT106" t="s">
        <v>2485</v>
      </c>
      <c r="DU106" t="s">
        <v>2485</v>
      </c>
      <c r="DV106" t="s">
        <v>2485</v>
      </c>
      <c r="DW106" t="s">
        <v>2485</v>
      </c>
      <c r="DX106" t="s">
        <v>2485</v>
      </c>
      <c r="DY106" t="s">
        <v>2866</v>
      </c>
      <c r="DZ106" t="s">
        <v>2485</v>
      </c>
      <c r="EA106" t="s">
        <v>2485</v>
      </c>
      <c r="EB106" t="s">
        <v>2485</v>
      </c>
      <c r="EC106" t="s">
        <v>2521</v>
      </c>
      <c r="ED106" t="s">
        <v>2440</v>
      </c>
      <c r="EE106" t="s">
        <v>2440</v>
      </c>
      <c r="EF106" t="s">
        <v>2440</v>
      </c>
      <c r="EG106" t="s">
        <v>3032</v>
      </c>
      <c r="EH106" t="s">
        <v>2485</v>
      </c>
      <c r="EI106" t="s">
        <v>2485</v>
      </c>
      <c r="EJ106" t="s">
        <v>2485</v>
      </c>
      <c r="EK106" t="s">
        <v>3595</v>
      </c>
      <c r="EL106" t="s">
        <v>2440</v>
      </c>
      <c r="EM106" t="s">
        <v>2440</v>
      </c>
      <c r="EN106" t="s">
        <v>2440</v>
      </c>
      <c r="EO106" t="s">
        <v>2440</v>
      </c>
      <c r="EP106" t="s">
        <v>2440</v>
      </c>
      <c r="EQ106" t="s">
        <v>2440</v>
      </c>
      <c r="ER106" t="s">
        <v>2440</v>
      </c>
      <c r="ES106" t="s">
        <v>2440</v>
      </c>
      <c r="ET106" t="s">
        <v>2440</v>
      </c>
      <c r="EU106" t="s">
        <v>2440</v>
      </c>
      <c r="EV106" t="s">
        <v>2440</v>
      </c>
      <c r="EW106" t="s">
        <v>2440</v>
      </c>
      <c r="EX106" t="s">
        <v>2440</v>
      </c>
      <c r="EY106" t="s">
        <v>2440</v>
      </c>
      <c r="EZ106" t="s">
        <v>2440</v>
      </c>
      <c r="FA106" t="s">
        <v>2440</v>
      </c>
      <c r="FB106" t="s">
        <v>2440</v>
      </c>
      <c r="FC106" t="s">
        <v>2440</v>
      </c>
      <c r="FD106" t="s">
        <v>2440</v>
      </c>
      <c r="FE106" t="s">
        <v>2440</v>
      </c>
      <c r="FF106" t="s">
        <v>2440</v>
      </c>
      <c r="FG106" t="s">
        <v>2440</v>
      </c>
      <c r="FH106" t="s">
        <v>2440</v>
      </c>
      <c r="FI106" t="s">
        <v>2440</v>
      </c>
      <c r="FJ106" t="s">
        <v>2440</v>
      </c>
      <c r="FK106" t="s">
        <v>2485</v>
      </c>
      <c r="FL106" t="s">
        <v>2478</v>
      </c>
      <c r="FM106" t="s">
        <v>2440</v>
      </c>
      <c r="FN106" t="s">
        <v>2434</v>
      </c>
      <c r="FO106" t="s">
        <v>2439</v>
      </c>
      <c r="FP106" t="s">
        <v>2434</v>
      </c>
      <c r="FQ106" t="s">
        <v>2485</v>
      </c>
      <c r="FR106" t="s">
        <v>2485</v>
      </c>
      <c r="FS106" t="s">
        <v>2485</v>
      </c>
      <c r="FT106" t="s">
        <v>2485</v>
      </c>
      <c r="FU106">
        <v>2</v>
      </c>
      <c r="FV106" t="s">
        <v>2485</v>
      </c>
      <c r="FW106" t="s">
        <v>2485</v>
      </c>
      <c r="FX106" t="s">
        <v>2485</v>
      </c>
      <c r="FY106" t="s">
        <v>2485</v>
      </c>
      <c r="FZ106" t="s">
        <v>2485</v>
      </c>
      <c r="GA106" t="s">
        <v>2485</v>
      </c>
      <c r="GB106" t="s">
        <v>2485</v>
      </c>
      <c r="GC106" t="s">
        <v>2485</v>
      </c>
      <c r="GD106" t="s">
        <v>2485</v>
      </c>
      <c r="GE106" t="s">
        <v>2485</v>
      </c>
      <c r="GF106" t="s">
        <v>2485</v>
      </c>
      <c r="GG106" t="s">
        <v>2485</v>
      </c>
      <c r="GH106" t="s">
        <v>2485</v>
      </c>
      <c r="GI106" t="s">
        <v>2485</v>
      </c>
      <c r="GJ106" t="s">
        <v>2485</v>
      </c>
      <c r="GK106" t="s">
        <v>2485</v>
      </c>
      <c r="GL106" t="s">
        <v>2485</v>
      </c>
      <c r="GM106" t="s">
        <v>2485</v>
      </c>
      <c r="GN106" t="s">
        <v>2485</v>
      </c>
      <c r="GO106" t="s">
        <v>2485</v>
      </c>
      <c r="GP106" t="s">
        <v>2485</v>
      </c>
      <c r="GQ106" t="s">
        <v>2485</v>
      </c>
      <c r="GR106" t="s">
        <v>2485</v>
      </c>
      <c r="GS106" t="s">
        <v>2485</v>
      </c>
      <c r="GT106" t="s">
        <v>2485</v>
      </c>
      <c r="GU106" t="s">
        <v>2485</v>
      </c>
      <c r="GV106" t="s">
        <v>2485</v>
      </c>
      <c r="GW106" t="s">
        <v>2485</v>
      </c>
      <c r="GX106" t="s">
        <v>2485</v>
      </c>
      <c r="GY106" t="s">
        <v>2485</v>
      </c>
      <c r="GZ106" t="s">
        <v>2485</v>
      </c>
    </row>
    <row r="107" spans="1:208">
      <c r="A107" t="s">
        <v>3596</v>
      </c>
      <c r="B107" t="s">
        <v>2420</v>
      </c>
      <c r="C107" t="s">
        <v>3597</v>
      </c>
      <c r="D107" t="s">
        <v>2422</v>
      </c>
      <c r="E107" t="s">
        <v>3598</v>
      </c>
      <c r="F107" t="s">
        <v>3599</v>
      </c>
      <c r="G107" t="s">
        <v>2616</v>
      </c>
      <c r="H107" t="s">
        <v>2426</v>
      </c>
      <c r="I107" t="s">
        <v>2654</v>
      </c>
      <c r="J107" t="s">
        <v>2428</v>
      </c>
      <c r="K107" t="s">
        <v>3600</v>
      </c>
      <c r="L107" t="s">
        <v>2688</v>
      </c>
      <c r="M107" t="s">
        <v>2657</v>
      </c>
      <c r="N107" t="s">
        <v>2432</v>
      </c>
      <c r="O107" t="s">
        <v>2433</v>
      </c>
      <c r="P107" t="s">
        <v>2441</v>
      </c>
      <c r="Q107" t="s">
        <v>2646</v>
      </c>
      <c r="R107" t="s">
        <v>2608</v>
      </c>
      <c r="S107" t="s">
        <v>2432</v>
      </c>
      <c r="T107" t="s">
        <v>2433</v>
      </c>
      <c r="U107" t="s">
        <v>2441</v>
      </c>
      <c r="V107" t="s">
        <v>2646</v>
      </c>
      <c r="W107" t="s">
        <v>2608</v>
      </c>
      <c r="X107" t="s">
        <v>2437</v>
      </c>
      <c r="Y107" t="s">
        <v>2438</v>
      </c>
      <c r="Z107" t="s">
        <v>2438</v>
      </c>
      <c r="AA107" t="s">
        <v>2438</v>
      </c>
      <c r="AB107" t="s">
        <v>2438</v>
      </c>
      <c r="AC107" t="s">
        <v>2437</v>
      </c>
      <c r="AD107" t="s">
        <v>2438</v>
      </c>
      <c r="AE107" t="s">
        <v>2438</v>
      </c>
      <c r="AF107" t="s">
        <v>2438</v>
      </c>
      <c r="AG107" t="s">
        <v>2438</v>
      </c>
      <c r="AH107" t="s">
        <v>2432</v>
      </c>
      <c r="AI107" t="s">
        <v>2433</v>
      </c>
      <c r="AJ107" t="s">
        <v>2434</v>
      </c>
      <c r="AK107" t="s">
        <v>2474</v>
      </c>
      <c r="AL107" t="s">
        <v>2459</v>
      </c>
      <c r="AM107" t="s">
        <v>2432</v>
      </c>
      <c r="AN107" t="s">
        <v>2439</v>
      </c>
      <c r="AO107" t="s">
        <v>2442</v>
      </c>
      <c r="AP107" t="s">
        <v>2480</v>
      </c>
      <c r="AQ107" t="s">
        <v>2432</v>
      </c>
      <c r="AR107" t="s">
        <v>2439</v>
      </c>
      <c r="AS107" t="s">
        <v>2442</v>
      </c>
      <c r="AT107" t="s">
        <v>2480</v>
      </c>
      <c r="AU107" t="s">
        <v>2432</v>
      </c>
      <c r="AV107" t="s">
        <v>2442</v>
      </c>
      <c r="AW107" t="s">
        <v>2441</v>
      </c>
      <c r="AX107" t="s">
        <v>2480</v>
      </c>
      <c r="AY107" t="s">
        <v>2432</v>
      </c>
      <c r="AZ107" t="s">
        <v>2555</v>
      </c>
      <c r="BA107" t="s">
        <v>2496</v>
      </c>
      <c r="BB107" t="s">
        <v>2554</v>
      </c>
      <c r="BC107" t="s">
        <v>2432</v>
      </c>
      <c r="BD107" t="s">
        <v>3007</v>
      </c>
      <c r="BE107" t="s">
        <v>2646</v>
      </c>
      <c r="BF107" t="s">
        <v>2480</v>
      </c>
      <c r="BG107" t="s">
        <v>2432</v>
      </c>
      <c r="BH107" t="s">
        <v>2439</v>
      </c>
      <c r="BI107" t="s">
        <v>2474</v>
      </c>
      <c r="BJ107" t="s">
        <v>2480</v>
      </c>
      <c r="BK107" t="s">
        <v>2437</v>
      </c>
      <c r="BL107" t="s">
        <v>2438</v>
      </c>
      <c r="BM107" t="s">
        <v>2438</v>
      </c>
      <c r="BN107" t="s">
        <v>2438</v>
      </c>
      <c r="BO107" t="s">
        <v>2432</v>
      </c>
      <c r="BP107" t="s">
        <v>2439</v>
      </c>
      <c r="BQ107" t="s">
        <v>2442</v>
      </c>
      <c r="BR107" t="s">
        <v>2443</v>
      </c>
      <c r="BS107" t="s">
        <v>2437</v>
      </c>
      <c r="BT107" t="s">
        <v>2438</v>
      </c>
      <c r="BU107" t="s">
        <v>2438</v>
      </c>
      <c r="BV107" t="s">
        <v>2438</v>
      </c>
      <c r="BW107" t="s">
        <v>2437</v>
      </c>
      <c r="BX107" t="s">
        <v>2438</v>
      </c>
      <c r="BY107" t="s">
        <v>2438</v>
      </c>
      <c r="BZ107" t="s">
        <v>2438</v>
      </c>
      <c r="CA107" t="s">
        <v>2437</v>
      </c>
      <c r="CB107" t="s">
        <v>2438</v>
      </c>
      <c r="CC107" t="s">
        <v>2438</v>
      </c>
      <c r="CD107" t="s">
        <v>2438</v>
      </c>
      <c r="CE107" t="s">
        <v>2440</v>
      </c>
      <c r="CF107" t="s">
        <v>2478</v>
      </c>
      <c r="CG107" t="s">
        <v>3601</v>
      </c>
      <c r="CH107" t="s">
        <v>2478</v>
      </c>
      <c r="CI107" t="s">
        <v>2434</v>
      </c>
      <c r="CJ107" t="s">
        <v>2478</v>
      </c>
      <c r="CK107" t="s">
        <v>2806</v>
      </c>
      <c r="CL107" t="s">
        <v>2485</v>
      </c>
      <c r="CM107" t="s">
        <v>2440</v>
      </c>
      <c r="CN107" t="s">
        <v>2440</v>
      </c>
      <c r="CO107" t="s">
        <v>2806</v>
      </c>
      <c r="CP107" t="s">
        <v>2485</v>
      </c>
      <c r="CQ107" t="s">
        <v>2440</v>
      </c>
      <c r="CR107" t="s">
        <v>2440</v>
      </c>
      <c r="CS107" t="s">
        <v>2806</v>
      </c>
      <c r="CT107" t="s">
        <v>2478</v>
      </c>
      <c r="CU107" t="s">
        <v>2440</v>
      </c>
      <c r="CV107" t="s">
        <v>2478</v>
      </c>
      <c r="CW107" t="s">
        <v>2478</v>
      </c>
      <c r="CX107" t="s">
        <v>2440</v>
      </c>
      <c r="CY107" t="s">
        <v>2434</v>
      </c>
      <c r="CZ107" t="s">
        <v>2434</v>
      </c>
      <c r="DA107" t="s">
        <v>2434</v>
      </c>
      <c r="DB107" t="s">
        <v>2434</v>
      </c>
      <c r="DC107" t="s">
        <v>2434</v>
      </c>
      <c r="DD107" t="s">
        <v>2478</v>
      </c>
      <c r="DE107" t="s">
        <v>2478</v>
      </c>
      <c r="DF107" t="s">
        <v>2478</v>
      </c>
      <c r="DG107" t="s">
        <v>2478</v>
      </c>
      <c r="DH107" t="s">
        <v>2478</v>
      </c>
      <c r="DI107" t="s">
        <v>2478</v>
      </c>
      <c r="DJ107" t="s">
        <v>2478</v>
      </c>
      <c r="DK107" t="s">
        <v>2478</v>
      </c>
      <c r="DL107" t="s">
        <v>2478</v>
      </c>
      <c r="DM107" t="s">
        <v>2478</v>
      </c>
      <c r="DN107" t="s">
        <v>2478</v>
      </c>
      <c r="DO107" t="s">
        <v>2478</v>
      </c>
      <c r="DP107" t="s">
        <v>2478</v>
      </c>
      <c r="DQ107" t="s">
        <v>2478</v>
      </c>
      <c r="DR107" t="s">
        <v>2478</v>
      </c>
      <c r="DS107" t="s">
        <v>2478</v>
      </c>
      <c r="DT107" t="s">
        <v>2478</v>
      </c>
      <c r="DU107" t="s">
        <v>2478</v>
      </c>
      <c r="DV107" t="s">
        <v>2440</v>
      </c>
      <c r="DW107" t="s">
        <v>2440</v>
      </c>
      <c r="DX107" t="s">
        <v>2478</v>
      </c>
      <c r="DY107" t="s">
        <v>2806</v>
      </c>
      <c r="DZ107" t="s">
        <v>2440</v>
      </c>
      <c r="EA107" t="s">
        <v>2478</v>
      </c>
      <c r="EB107" t="s">
        <v>2478</v>
      </c>
      <c r="EC107" t="s">
        <v>2806</v>
      </c>
      <c r="ED107" t="s">
        <v>2478</v>
      </c>
      <c r="EE107" t="s">
        <v>2478</v>
      </c>
      <c r="EF107" t="s">
        <v>2434</v>
      </c>
      <c r="EG107" t="s">
        <v>2806</v>
      </c>
      <c r="EH107" t="s">
        <v>2478</v>
      </c>
      <c r="EI107" t="s">
        <v>2478</v>
      </c>
      <c r="EJ107" t="s">
        <v>2478</v>
      </c>
      <c r="EK107" t="s">
        <v>2806</v>
      </c>
      <c r="EL107" t="s">
        <v>2478</v>
      </c>
      <c r="EM107" t="s">
        <v>2478</v>
      </c>
      <c r="EN107" t="s">
        <v>2478</v>
      </c>
      <c r="EO107" t="s">
        <v>2478</v>
      </c>
      <c r="EP107" t="s">
        <v>2478</v>
      </c>
      <c r="EQ107" t="s">
        <v>2478</v>
      </c>
      <c r="ER107" t="s">
        <v>2478</v>
      </c>
      <c r="ES107" t="s">
        <v>2478</v>
      </c>
      <c r="ET107" t="s">
        <v>2478</v>
      </c>
      <c r="EU107" t="s">
        <v>2478</v>
      </c>
      <c r="EV107" t="s">
        <v>2478</v>
      </c>
      <c r="EW107" t="s">
        <v>2478</v>
      </c>
      <c r="EX107" t="s">
        <v>2478</v>
      </c>
      <c r="EY107" t="s">
        <v>2478</v>
      </c>
      <c r="EZ107" t="s">
        <v>2478</v>
      </c>
      <c r="FA107" t="s">
        <v>2478</v>
      </c>
      <c r="FB107" t="s">
        <v>2478</v>
      </c>
      <c r="FC107" t="s">
        <v>2478</v>
      </c>
      <c r="FD107" t="s">
        <v>2478</v>
      </c>
      <c r="FE107" t="s">
        <v>2478</v>
      </c>
      <c r="FF107" t="s">
        <v>2478</v>
      </c>
      <c r="FG107" t="s">
        <v>2478</v>
      </c>
      <c r="FH107" t="s">
        <v>2478</v>
      </c>
      <c r="FI107" t="s">
        <v>2478</v>
      </c>
      <c r="FJ107" t="s">
        <v>2478</v>
      </c>
      <c r="FK107" t="s">
        <v>2478</v>
      </c>
      <c r="FL107" t="s">
        <v>2478</v>
      </c>
      <c r="FM107" t="s">
        <v>2478</v>
      </c>
      <c r="FN107" t="s">
        <v>2478</v>
      </c>
      <c r="FO107" t="s">
        <v>2478</v>
      </c>
      <c r="FP107" t="s">
        <v>2478</v>
      </c>
      <c r="FQ107" t="s">
        <v>2478</v>
      </c>
      <c r="FR107" t="s">
        <v>2478</v>
      </c>
      <c r="FS107" t="s">
        <v>2478</v>
      </c>
      <c r="FT107" t="s">
        <v>2478</v>
      </c>
      <c r="FU107">
        <v>4</v>
      </c>
      <c r="FV107" t="s">
        <v>2478</v>
      </c>
      <c r="FW107" t="s">
        <v>2478</v>
      </c>
      <c r="FX107" t="s">
        <v>2478</v>
      </c>
      <c r="FY107" t="s">
        <v>2478</v>
      </c>
      <c r="FZ107" t="s">
        <v>2478</v>
      </c>
      <c r="GA107" t="s">
        <v>2478</v>
      </c>
      <c r="GB107" t="s">
        <v>2478</v>
      </c>
      <c r="GC107" t="s">
        <v>2478</v>
      </c>
      <c r="GD107" t="s">
        <v>2478</v>
      </c>
      <c r="GE107" t="s">
        <v>2478</v>
      </c>
      <c r="GF107" t="s">
        <v>2434</v>
      </c>
      <c r="GG107" t="s">
        <v>2478</v>
      </c>
      <c r="GH107" t="s">
        <v>2478</v>
      </c>
      <c r="GI107" t="s">
        <v>2478</v>
      </c>
      <c r="GJ107" t="s">
        <v>2478</v>
      </c>
      <c r="GK107" t="s">
        <v>2478</v>
      </c>
      <c r="GL107" t="s">
        <v>2478</v>
      </c>
      <c r="GM107" t="s">
        <v>2478</v>
      </c>
      <c r="GN107" t="s">
        <v>2478</v>
      </c>
      <c r="GO107" t="s">
        <v>2478</v>
      </c>
      <c r="GP107" t="s">
        <v>2478</v>
      </c>
      <c r="GQ107" t="s">
        <v>2478</v>
      </c>
      <c r="GR107" t="s">
        <v>2478</v>
      </c>
      <c r="GS107" t="s">
        <v>2478</v>
      </c>
      <c r="GT107" t="s">
        <v>2478</v>
      </c>
      <c r="GU107" t="s">
        <v>2478</v>
      </c>
      <c r="GV107" t="s">
        <v>2478</v>
      </c>
      <c r="GW107" t="s">
        <v>2478</v>
      </c>
      <c r="GX107" t="s">
        <v>2478</v>
      </c>
      <c r="GY107" t="s">
        <v>2478</v>
      </c>
      <c r="GZ107" t="s">
        <v>2478</v>
      </c>
    </row>
    <row r="108" spans="1:208">
      <c r="A108" t="s">
        <v>3602</v>
      </c>
      <c r="B108" t="s">
        <v>2420</v>
      </c>
      <c r="C108" t="s">
        <v>3603</v>
      </c>
      <c r="D108" t="s">
        <v>2505</v>
      </c>
      <c r="E108" t="s">
        <v>3604</v>
      </c>
      <c r="F108" t="s">
        <v>3605</v>
      </c>
      <c r="G108" t="s">
        <v>2968</v>
      </c>
      <c r="H108" t="s">
        <v>2509</v>
      </c>
      <c r="I108" t="s">
        <v>2654</v>
      </c>
      <c r="J108" t="s">
        <v>2428</v>
      </c>
      <c r="K108" t="s">
        <v>3606</v>
      </c>
      <c r="L108" t="s">
        <v>3607</v>
      </c>
      <c r="M108" t="s">
        <v>2604</v>
      </c>
      <c r="N108" t="s">
        <v>2432</v>
      </c>
      <c r="O108" t="s">
        <v>2439</v>
      </c>
      <c r="P108" t="s">
        <v>2442</v>
      </c>
      <c r="Q108" t="s">
        <v>3446</v>
      </c>
      <c r="R108" t="s">
        <v>2515</v>
      </c>
      <c r="S108" t="s">
        <v>2432</v>
      </c>
      <c r="T108" t="s">
        <v>2439</v>
      </c>
      <c r="U108" t="s">
        <v>2441</v>
      </c>
      <c r="V108" t="s">
        <v>2497</v>
      </c>
      <c r="W108" t="s">
        <v>2534</v>
      </c>
      <c r="X108" t="s">
        <v>2437</v>
      </c>
      <c r="Y108" t="s">
        <v>2438</v>
      </c>
      <c r="Z108" t="s">
        <v>2438</v>
      </c>
      <c r="AA108" t="s">
        <v>2438</v>
      </c>
      <c r="AB108" t="s">
        <v>2438</v>
      </c>
      <c r="AC108" t="s">
        <v>2437</v>
      </c>
      <c r="AD108" t="s">
        <v>2438</v>
      </c>
      <c r="AE108" t="s">
        <v>2438</v>
      </c>
      <c r="AF108" t="s">
        <v>2438</v>
      </c>
      <c r="AG108" t="s">
        <v>2438</v>
      </c>
      <c r="AH108" t="s">
        <v>2437</v>
      </c>
      <c r="AI108" t="s">
        <v>2438</v>
      </c>
      <c r="AJ108" t="s">
        <v>2438</v>
      </c>
      <c r="AK108" t="s">
        <v>2438</v>
      </c>
      <c r="AL108" t="s">
        <v>2438</v>
      </c>
      <c r="AM108" t="s">
        <v>2432</v>
      </c>
      <c r="AN108" t="s">
        <v>2439</v>
      </c>
      <c r="AO108" t="s">
        <v>2535</v>
      </c>
      <c r="AP108" t="s">
        <v>2457</v>
      </c>
      <c r="AQ108" t="s">
        <v>2437</v>
      </c>
      <c r="AR108" t="s">
        <v>2438</v>
      </c>
      <c r="AS108" t="s">
        <v>2438</v>
      </c>
      <c r="AT108" t="s">
        <v>2438</v>
      </c>
      <c r="AU108" t="s">
        <v>2432</v>
      </c>
      <c r="AV108" t="s">
        <v>2433</v>
      </c>
      <c r="AW108" t="s">
        <v>2660</v>
      </c>
      <c r="AX108" t="s">
        <v>2538</v>
      </c>
      <c r="AY108" t="s">
        <v>2432</v>
      </c>
      <c r="AZ108" t="s">
        <v>2441</v>
      </c>
      <c r="BA108" t="s">
        <v>3446</v>
      </c>
      <c r="BB108" t="s">
        <v>2457</v>
      </c>
      <c r="BC108" t="s">
        <v>2437</v>
      </c>
      <c r="BD108" t="s">
        <v>2438</v>
      </c>
      <c r="BE108" t="s">
        <v>2438</v>
      </c>
      <c r="BF108" t="s">
        <v>2438</v>
      </c>
      <c r="BG108" t="s">
        <v>2437</v>
      </c>
      <c r="BH108" t="s">
        <v>2438</v>
      </c>
      <c r="BI108" t="s">
        <v>2438</v>
      </c>
      <c r="BJ108" t="s">
        <v>2438</v>
      </c>
      <c r="BK108" t="s">
        <v>2437</v>
      </c>
      <c r="BL108" t="s">
        <v>2438</v>
      </c>
      <c r="BM108" t="s">
        <v>2438</v>
      </c>
      <c r="BN108" t="s">
        <v>2438</v>
      </c>
      <c r="BO108" t="s">
        <v>2437</v>
      </c>
      <c r="BP108" t="s">
        <v>2438</v>
      </c>
      <c r="BQ108" t="s">
        <v>2438</v>
      </c>
      <c r="BR108" t="s">
        <v>2438</v>
      </c>
      <c r="BS108" t="s">
        <v>2437</v>
      </c>
      <c r="BT108" t="s">
        <v>2438</v>
      </c>
      <c r="BU108" t="s">
        <v>2438</v>
      </c>
      <c r="BV108" t="s">
        <v>2438</v>
      </c>
      <c r="BW108" t="s">
        <v>2437</v>
      </c>
      <c r="BX108" t="s">
        <v>2438</v>
      </c>
      <c r="BY108" t="s">
        <v>2438</v>
      </c>
      <c r="BZ108" t="s">
        <v>2438</v>
      </c>
      <c r="CA108" t="s">
        <v>2437</v>
      </c>
      <c r="CB108" t="s">
        <v>2438</v>
      </c>
      <c r="CC108" t="s">
        <v>2438</v>
      </c>
      <c r="CD108" t="s">
        <v>2438</v>
      </c>
      <c r="CE108" t="s">
        <v>2434</v>
      </c>
      <c r="CF108" t="s">
        <v>2434</v>
      </c>
      <c r="CG108" t="s">
        <v>2429</v>
      </c>
      <c r="CH108" t="s">
        <v>2478</v>
      </c>
      <c r="CI108" t="s">
        <v>2478</v>
      </c>
      <c r="CJ108" t="s">
        <v>2433</v>
      </c>
      <c r="CK108" t="s">
        <v>2446</v>
      </c>
      <c r="CL108" t="s">
        <v>2434</v>
      </c>
      <c r="CM108" t="s">
        <v>2434</v>
      </c>
      <c r="CN108" t="s">
        <v>2478</v>
      </c>
      <c r="CO108" t="s">
        <v>3608</v>
      </c>
      <c r="CP108" t="s">
        <v>2478</v>
      </c>
      <c r="CQ108" t="s">
        <v>2478</v>
      </c>
      <c r="CR108" t="s">
        <v>2478</v>
      </c>
      <c r="CS108" t="s">
        <v>3609</v>
      </c>
      <c r="CT108" t="s">
        <v>2433</v>
      </c>
      <c r="CU108" t="s">
        <v>2439</v>
      </c>
      <c r="CV108" t="s">
        <v>2439</v>
      </c>
      <c r="CW108" t="s">
        <v>2485</v>
      </c>
      <c r="CX108" t="s">
        <v>2433</v>
      </c>
      <c r="CY108" t="s">
        <v>2434</v>
      </c>
      <c r="CZ108" t="s">
        <v>2434</v>
      </c>
      <c r="DA108" t="s">
        <v>2478</v>
      </c>
      <c r="DB108" t="s">
        <v>2478</v>
      </c>
      <c r="DC108" t="s">
        <v>2478</v>
      </c>
      <c r="DD108" t="s">
        <v>2478</v>
      </c>
      <c r="DE108" t="s">
        <v>2478</v>
      </c>
      <c r="DF108" t="s">
        <v>2478</v>
      </c>
      <c r="DG108" t="s">
        <v>2434</v>
      </c>
      <c r="DH108" t="s">
        <v>2478</v>
      </c>
      <c r="DI108" t="s">
        <v>2478</v>
      </c>
      <c r="DJ108" t="s">
        <v>2478</v>
      </c>
      <c r="DK108" t="s">
        <v>2478</v>
      </c>
      <c r="DL108" t="s">
        <v>2478</v>
      </c>
      <c r="DM108" t="s">
        <v>2478</v>
      </c>
      <c r="DN108" t="s">
        <v>2478</v>
      </c>
      <c r="DO108" t="s">
        <v>2434</v>
      </c>
      <c r="DP108" t="s">
        <v>2434</v>
      </c>
      <c r="DQ108" t="s">
        <v>2434</v>
      </c>
      <c r="DR108" t="s">
        <v>2434</v>
      </c>
      <c r="DS108" t="s">
        <v>2434</v>
      </c>
      <c r="DT108" t="s">
        <v>2440</v>
      </c>
      <c r="DU108" t="s">
        <v>2478</v>
      </c>
      <c r="DV108" t="s">
        <v>2433</v>
      </c>
      <c r="DW108" t="s">
        <v>2478</v>
      </c>
      <c r="DX108" t="s">
        <v>2433</v>
      </c>
      <c r="DY108" t="s">
        <v>2429</v>
      </c>
      <c r="DZ108" t="s">
        <v>2478</v>
      </c>
      <c r="EA108" t="s">
        <v>2478</v>
      </c>
      <c r="EB108" t="s">
        <v>2478</v>
      </c>
      <c r="EC108" t="s">
        <v>3609</v>
      </c>
      <c r="ED108" t="s">
        <v>2433</v>
      </c>
      <c r="EE108" t="s">
        <v>2433</v>
      </c>
      <c r="EF108" t="s">
        <v>2433</v>
      </c>
      <c r="EG108" t="s">
        <v>3610</v>
      </c>
      <c r="EH108" t="s">
        <v>2433</v>
      </c>
      <c r="EI108" t="s">
        <v>2433</v>
      </c>
      <c r="EJ108" t="s">
        <v>2433</v>
      </c>
      <c r="EK108" t="s">
        <v>3611</v>
      </c>
      <c r="EL108" t="s">
        <v>2433</v>
      </c>
      <c r="EM108" t="s">
        <v>2433</v>
      </c>
      <c r="EN108" t="s">
        <v>2433</v>
      </c>
      <c r="EO108" t="s">
        <v>2433</v>
      </c>
      <c r="EP108" t="s">
        <v>2433</v>
      </c>
      <c r="EQ108" t="s">
        <v>2433</v>
      </c>
      <c r="ER108" t="s">
        <v>2433</v>
      </c>
      <c r="ES108" t="s">
        <v>2433</v>
      </c>
      <c r="ET108" t="s">
        <v>2433</v>
      </c>
      <c r="EU108" t="s">
        <v>2433</v>
      </c>
      <c r="EV108" t="s">
        <v>2433</v>
      </c>
      <c r="EW108" t="s">
        <v>2433</v>
      </c>
      <c r="EX108" t="s">
        <v>2433</v>
      </c>
      <c r="EY108" t="s">
        <v>2433</v>
      </c>
      <c r="EZ108" t="s">
        <v>2433</v>
      </c>
      <c r="FA108" t="s">
        <v>2433</v>
      </c>
      <c r="FB108" t="s">
        <v>2433</v>
      </c>
      <c r="FC108" t="s">
        <v>2433</v>
      </c>
      <c r="FD108" t="s">
        <v>2433</v>
      </c>
      <c r="FE108" t="s">
        <v>2433</v>
      </c>
      <c r="FF108" t="s">
        <v>2433</v>
      </c>
      <c r="FG108" t="s">
        <v>2433</v>
      </c>
      <c r="FH108" t="s">
        <v>2433</v>
      </c>
      <c r="FI108" t="s">
        <v>2478</v>
      </c>
      <c r="FJ108" t="s">
        <v>2433</v>
      </c>
      <c r="FK108" t="s">
        <v>2433</v>
      </c>
      <c r="FL108" t="s">
        <v>2433</v>
      </c>
      <c r="FM108" t="s">
        <v>2433</v>
      </c>
      <c r="FN108" t="s">
        <v>2433</v>
      </c>
      <c r="FO108" t="s">
        <v>2433</v>
      </c>
      <c r="FP108" t="s">
        <v>2433</v>
      </c>
      <c r="FQ108" t="s">
        <v>2433</v>
      </c>
      <c r="FR108" t="s">
        <v>2433</v>
      </c>
      <c r="FS108" t="s">
        <v>2433</v>
      </c>
      <c r="FT108" t="s">
        <v>2433</v>
      </c>
      <c r="FU108">
        <v>7</v>
      </c>
      <c r="FV108" t="s">
        <v>2433</v>
      </c>
      <c r="FW108" t="s">
        <v>2433</v>
      </c>
      <c r="FX108" t="s">
        <v>2433</v>
      </c>
      <c r="FY108" t="s">
        <v>2433</v>
      </c>
      <c r="FZ108" t="s">
        <v>2433</v>
      </c>
      <c r="GA108" t="s">
        <v>2433</v>
      </c>
      <c r="GB108" t="s">
        <v>2433</v>
      </c>
      <c r="GC108" t="s">
        <v>2433</v>
      </c>
      <c r="GD108" t="s">
        <v>2433</v>
      </c>
      <c r="GE108" t="s">
        <v>2433</v>
      </c>
      <c r="GF108" t="s">
        <v>2433</v>
      </c>
      <c r="GG108" t="s">
        <v>2433</v>
      </c>
      <c r="GH108" t="s">
        <v>2433</v>
      </c>
      <c r="GI108" t="s">
        <v>2433</v>
      </c>
      <c r="GJ108" t="s">
        <v>2433</v>
      </c>
      <c r="GK108" t="s">
        <v>2434</v>
      </c>
      <c r="GL108" t="s">
        <v>2434</v>
      </c>
      <c r="GM108" t="s">
        <v>2434</v>
      </c>
      <c r="GN108" t="s">
        <v>2434</v>
      </c>
      <c r="GO108" t="s">
        <v>2434</v>
      </c>
      <c r="GP108" t="s">
        <v>2434</v>
      </c>
      <c r="GQ108" t="s">
        <v>2434</v>
      </c>
      <c r="GR108" t="s">
        <v>2434</v>
      </c>
      <c r="GS108" t="s">
        <v>2434</v>
      </c>
      <c r="GT108" t="s">
        <v>2434</v>
      </c>
      <c r="GU108" t="s">
        <v>2434</v>
      </c>
      <c r="GV108" t="s">
        <v>2434</v>
      </c>
      <c r="GW108" t="s">
        <v>2434</v>
      </c>
      <c r="GX108" t="s">
        <v>2434</v>
      </c>
      <c r="GY108" t="s">
        <v>2434</v>
      </c>
      <c r="GZ108" t="s">
        <v>2434</v>
      </c>
    </row>
    <row r="109" spans="1:208">
      <c r="A109" t="s">
        <v>3612</v>
      </c>
      <c r="B109" t="s">
        <v>2420</v>
      </c>
      <c r="C109" t="s">
        <v>3613</v>
      </c>
      <c r="D109" t="s">
        <v>2505</v>
      </c>
      <c r="E109" t="s">
        <v>3614</v>
      </c>
      <c r="F109" t="s">
        <v>3615</v>
      </c>
      <c r="G109" t="s">
        <v>2828</v>
      </c>
      <c r="H109" t="s">
        <v>2426</v>
      </c>
      <c r="I109" t="s">
        <v>2654</v>
      </c>
      <c r="J109" t="s">
        <v>2428</v>
      </c>
      <c r="K109" t="s">
        <v>2829</v>
      </c>
      <c r="L109" t="s">
        <v>2553</v>
      </c>
      <c r="M109" t="s">
        <v>2553</v>
      </c>
      <c r="N109" t="s">
        <v>2432</v>
      </c>
      <c r="O109" t="s">
        <v>2433</v>
      </c>
      <c r="P109" t="s">
        <v>2434</v>
      </c>
      <c r="Q109" t="s">
        <v>2434</v>
      </c>
      <c r="R109" t="s">
        <v>2480</v>
      </c>
      <c r="S109" t="s">
        <v>2432</v>
      </c>
      <c r="T109" t="s">
        <v>2439</v>
      </c>
      <c r="U109" t="s">
        <v>2434</v>
      </c>
      <c r="V109" t="s">
        <v>2434</v>
      </c>
      <c r="W109" t="s">
        <v>2480</v>
      </c>
      <c r="X109" t="s">
        <v>2437</v>
      </c>
      <c r="Y109" t="s">
        <v>2438</v>
      </c>
      <c r="Z109" t="s">
        <v>2438</v>
      </c>
      <c r="AA109" t="s">
        <v>2438</v>
      </c>
      <c r="AB109" t="s">
        <v>2438</v>
      </c>
      <c r="AC109" t="s">
        <v>2437</v>
      </c>
      <c r="AD109" t="s">
        <v>2438</v>
      </c>
      <c r="AE109" t="s">
        <v>2438</v>
      </c>
      <c r="AF109" t="s">
        <v>2438</v>
      </c>
      <c r="AG109" t="s">
        <v>2438</v>
      </c>
      <c r="AH109" t="s">
        <v>2437</v>
      </c>
      <c r="AI109" t="s">
        <v>2438</v>
      </c>
      <c r="AJ109" t="s">
        <v>2438</v>
      </c>
      <c r="AK109" t="s">
        <v>2438</v>
      </c>
      <c r="AL109" t="s">
        <v>2438</v>
      </c>
      <c r="AM109" t="s">
        <v>2432</v>
      </c>
      <c r="AN109" t="s">
        <v>2434</v>
      </c>
      <c r="AO109" t="s">
        <v>2434</v>
      </c>
      <c r="AP109" t="s">
        <v>2480</v>
      </c>
      <c r="AQ109" t="s">
        <v>2432</v>
      </c>
      <c r="AR109" t="s">
        <v>2430</v>
      </c>
      <c r="AS109" t="s">
        <v>2430</v>
      </c>
      <c r="AT109" t="s">
        <v>2476</v>
      </c>
      <c r="AU109" t="s">
        <v>2432</v>
      </c>
      <c r="AV109" t="s">
        <v>2434</v>
      </c>
      <c r="AW109" t="s">
        <v>2434</v>
      </c>
      <c r="AX109" t="s">
        <v>2480</v>
      </c>
      <c r="AY109" t="s">
        <v>2432</v>
      </c>
      <c r="AZ109" t="s">
        <v>2434</v>
      </c>
      <c r="BA109" t="s">
        <v>2434</v>
      </c>
      <c r="BB109" t="s">
        <v>2480</v>
      </c>
      <c r="BC109" t="s">
        <v>2432</v>
      </c>
      <c r="BD109" t="s">
        <v>2478</v>
      </c>
      <c r="BE109" t="s">
        <v>2478</v>
      </c>
      <c r="BF109" t="s">
        <v>2480</v>
      </c>
      <c r="BG109" t="s">
        <v>2432</v>
      </c>
      <c r="BH109" t="s">
        <v>2434</v>
      </c>
      <c r="BI109" t="s">
        <v>2439</v>
      </c>
      <c r="BJ109" t="s">
        <v>2459</v>
      </c>
      <c r="BK109" t="s">
        <v>2432</v>
      </c>
      <c r="BL109" t="s">
        <v>2439</v>
      </c>
      <c r="BM109" t="s">
        <v>2434</v>
      </c>
      <c r="BN109" t="s">
        <v>2480</v>
      </c>
      <c r="BO109" t="s">
        <v>2432</v>
      </c>
      <c r="BP109" t="s">
        <v>2433</v>
      </c>
      <c r="BQ109" t="s">
        <v>2433</v>
      </c>
      <c r="BR109" t="s">
        <v>2443</v>
      </c>
      <c r="BS109" t="s">
        <v>2437</v>
      </c>
      <c r="BT109" t="s">
        <v>2438</v>
      </c>
      <c r="BU109" t="s">
        <v>2438</v>
      </c>
      <c r="BV109" t="s">
        <v>2438</v>
      </c>
      <c r="BW109" t="s">
        <v>2437</v>
      </c>
      <c r="BX109" t="s">
        <v>2438</v>
      </c>
      <c r="BY109" t="s">
        <v>2438</v>
      </c>
      <c r="BZ109" t="s">
        <v>2438</v>
      </c>
      <c r="CA109" t="s">
        <v>2437</v>
      </c>
      <c r="CB109" t="s">
        <v>2438</v>
      </c>
      <c r="CC109" t="s">
        <v>2438</v>
      </c>
      <c r="CD109" t="s">
        <v>2438</v>
      </c>
      <c r="CE109" t="s">
        <v>2434</v>
      </c>
      <c r="CF109" t="s">
        <v>2434</v>
      </c>
      <c r="CG109" t="s">
        <v>2483</v>
      </c>
      <c r="CH109" t="s">
        <v>2478</v>
      </c>
      <c r="CI109" t="s">
        <v>2478</v>
      </c>
      <c r="CJ109" t="s">
        <v>2478</v>
      </c>
      <c r="CK109" t="s">
        <v>2483</v>
      </c>
      <c r="CL109" t="s">
        <v>2434</v>
      </c>
      <c r="CM109" t="s">
        <v>2478</v>
      </c>
      <c r="CN109" t="s">
        <v>2478</v>
      </c>
      <c r="CO109" t="s">
        <v>2793</v>
      </c>
      <c r="CP109" t="s">
        <v>2434</v>
      </c>
      <c r="CQ109" t="s">
        <v>2478</v>
      </c>
      <c r="CR109" t="s">
        <v>2440</v>
      </c>
      <c r="CS109" t="s">
        <v>3616</v>
      </c>
      <c r="CT109" t="s">
        <v>2434</v>
      </c>
      <c r="CU109" t="s">
        <v>2434</v>
      </c>
      <c r="CV109" t="s">
        <v>2478</v>
      </c>
      <c r="CW109" t="s">
        <v>2434</v>
      </c>
      <c r="CX109" t="s">
        <v>2478</v>
      </c>
      <c r="CY109" t="s">
        <v>2478</v>
      </c>
      <c r="CZ109" t="s">
        <v>2478</v>
      </c>
      <c r="DA109" t="s">
        <v>2434</v>
      </c>
      <c r="DB109" t="s">
        <v>2478</v>
      </c>
      <c r="DC109" t="s">
        <v>2440</v>
      </c>
      <c r="DD109" t="s">
        <v>2440</v>
      </c>
      <c r="DE109" t="s">
        <v>2440</v>
      </c>
      <c r="DF109" t="s">
        <v>2485</v>
      </c>
      <c r="DG109" t="s">
        <v>2440</v>
      </c>
      <c r="DH109" t="s">
        <v>2478</v>
      </c>
      <c r="DI109" t="s">
        <v>2440</v>
      </c>
      <c r="DJ109" t="s">
        <v>2485</v>
      </c>
      <c r="DK109" t="s">
        <v>2485</v>
      </c>
      <c r="DL109" t="s">
        <v>2444</v>
      </c>
      <c r="DM109" t="s">
        <v>2440</v>
      </c>
      <c r="DN109" t="s">
        <v>2478</v>
      </c>
      <c r="DO109" t="s">
        <v>2440</v>
      </c>
      <c r="DP109" t="s">
        <v>2478</v>
      </c>
      <c r="DQ109" t="s">
        <v>2485</v>
      </c>
      <c r="DR109" t="s">
        <v>2440</v>
      </c>
      <c r="DS109" t="s">
        <v>2440</v>
      </c>
      <c r="DT109" t="s">
        <v>2440</v>
      </c>
      <c r="DU109" t="s">
        <v>2440</v>
      </c>
      <c r="DV109" t="s">
        <v>2478</v>
      </c>
      <c r="DW109" t="s">
        <v>2440</v>
      </c>
      <c r="DX109" t="s">
        <v>2440</v>
      </c>
      <c r="DY109" t="s">
        <v>2478</v>
      </c>
      <c r="DZ109" t="s">
        <v>2478</v>
      </c>
      <c r="EA109" t="s">
        <v>2440</v>
      </c>
      <c r="EB109" t="s">
        <v>2485</v>
      </c>
      <c r="EC109" t="s">
        <v>2478</v>
      </c>
      <c r="ED109" t="s">
        <v>2440</v>
      </c>
      <c r="EE109" t="s">
        <v>2485</v>
      </c>
      <c r="EF109" t="s">
        <v>2485</v>
      </c>
      <c r="EG109" t="s">
        <v>2434</v>
      </c>
      <c r="EH109" t="s">
        <v>2440</v>
      </c>
      <c r="EI109" t="s">
        <v>2485</v>
      </c>
      <c r="EJ109" t="s">
        <v>2485</v>
      </c>
      <c r="EK109" t="s">
        <v>2434</v>
      </c>
      <c r="EL109" t="s">
        <v>2478</v>
      </c>
      <c r="EM109" t="s">
        <v>2440</v>
      </c>
      <c r="EN109" t="s">
        <v>2444</v>
      </c>
      <c r="EO109" t="s">
        <v>2440</v>
      </c>
      <c r="EP109" t="s">
        <v>2440</v>
      </c>
      <c r="EQ109" t="s">
        <v>2440</v>
      </c>
      <c r="ER109" t="s">
        <v>2478</v>
      </c>
      <c r="ES109" t="s">
        <v>2440</v>
      </c>
      <c r="ET109" t="s">
        <v>2440</v>
      </c>
      <c r="EU109" t="s">
        <v>2485</v>
      </c>
      <c r="EV109" t="s">
        <v>2440</v>
      </c>
      <c r="EW109" t="s">
        <v>2485</v>
      </c>
      <c r="EX109" t="s">
        <v>2440</v>
      </c>
      <c r="EY109" t="s">
        <v>2440</v>
      </c>
      <c r="EZ109" t="s">
        <v>2440</v>
      </c>
      <c r="FA109" t="s">
        <v>2440</v>
      </c>
      <c r="FB109" t="s">
        <v>2485</v>
      </c>
      <c r="FC109" t="s">
        <v>2485</v>
      </c>
      <c r="FD109" t="s">
        <v>2485</v>
      </c>
      <c r="FE109" t="s">
        <v>2440</v>
      </c>
      <c r="FF109" t="s">
        <v>2485</v>
      </c>
      <c r="FG109" t="s">
        <v>2485</v>
      </c>
      <c r="FH109" t="s">
        <v>2485</v>
      </c>
      <c r="FI109" t="s">
        <v>2485</v>
      </c>
      <c r="FJ109" t="s">
        <v>2440</v>
      </c>
      <c r="FK109" t="s">
        <v>2440</v>
      </c>
      <c r="FL109" t="s">
        <v>2485</v>
      </c>
      <c r="FM109" t="s">
        <v>2440</v>
      </c>
      <c r="FN109" t="s">
        <v>2485</v>
      </c>
      <c r="FO109" t="s">
        <v>2440</v>
      </c>
      <c r="FP109" t="s">
        <v>2478</v>
      </c>
      <c r="FQ109" t="s">
        <v>2478</v>
      </c>
      <c r="FR109" t="s">
        <v>2440</v>
      </c>
      <c r="FS109" t="s">
        <v>2440</v>
      </c>
      <c r="FT109" t="s">
        <v>2485</v>
      </c>
      <c r="FU109">
        <v>1</v>
      </c>
      <c r="FV109" t="s">
        <v>2440</v>
      </c>
      <c r="FW109" t="s">
        <v>2485</v>
      </c>
      <c r="FX109" t="s">
        <v>2485</v>
      </c>
      <c r="FY109" t="s">
        <v>2485</v>
      </c>
      <c r="FZ109" t="s">
        <v>2485</v>
      </c>
      <c r="GA109" t="s">
        <v>2485</v>
      </c>
      <c r="GB109" t="s">
        <v>2485</v>
      </c>
      <c r="GC109" t="s">
        <v>2485</v>
      </c>
      <c r="GD109" t="s">
        <v>2444</v>
      </c>
      <c r="GE109" t="s">
        <v>2485</v>
      </c>
      <c r="GF109" t="s">
        <v>2485</v>
      </c>
      <c r="GG109" t="s">
        <v>2478</v>
      </c>
      <c r="GH109" t="s">
        <v>2485</v>
      </c>
      <c r="GI109" t="s">
        <v>2485</v>
      </c>
      <c r="GJ109" t="s">
        <v>2440</v>
      </c>
      <c r="GK109" t="s">
        <v>2478</v>
      </c>
      <c r="GL109" t="s">
        <v>2478</v>
      </c>
      <c r="GM109" t="s">
        <v>2478</v>
      </c>
      <c r="GN109" t="s">
        <v>2444</v>
      </c>
      <c r="GO109" t="s">
        <v>2478</v>
      </c>
      <c r="GP109" t="s">
        <v>2478</v>
      </c>
      <c r="GQ109" t="s">
        <v>2478</v>
      </c>
      <c r="GR109" t="s">
        <v>2478</v>
      </c>
      <c r="GS109" t="s">
        <v>2440</v>
      </c>
      <c r="GT109" t="s">
        <v>2434</v>
      </c>
      <c r="GU109" t="s">
        <v>2478</v>
      </c>
      <c r="GV109" t="s">
        <v>2440</v>
      </c>
      <c r="GW109" t="s">
        <v>2478</v>
      </c>
      <c r="GX109" t="s">
        <v>2478</v>
      </c>
      <c r="GY109" t="s">
        <v>2440</v>
      </c>
      <c r="GZ109" t="s">
        <v>2485</v>
      </c>
    </row>
    <row r="110" spans="1:208">
      <c r="A110" t="s">
        <v>3617</v>
      </c>
      <c r="B110" t="s">
        <v>2420</v>
      </c>
      <c r="C110" t="s">
        <v>3618</v>
      </c>
      <c r="D110" t="s">
        <v>2505</v>
      </c>
      <c r="E110" t="s">
        <v>3619</v>
      </c>
      <c r="F110" t="s">
        <v>3620</v>
      </c>
      <c r="G110" t="s">
        <v>3621</v>
      </c>
      <c r="H110" t="s">
        <v>2426</v>
      </c>
      <c r="I110" t="s">
        <v>2456</v>
      </c>
      <c r="J110" t="s">
        <v>2428</v>
      </c>
      <c r="K110" t="s">
        <v>3622</v>
      </c>
      <c r="L110" t="s">
        <v>2646</v>
      </c>
      <c r="M110" t="s">
        <v>2431</v>
      </c>
      <c r="N110" t="s">
        <v>2432</v>
      </c>
      <c r="O110" t="s">
        <v>2433</v>
      </c>
      <c r="P110" t="s">
        <v>2478</v>
      </c>
      <c r="Q110" t="s">
        <v>3623</v>
      </c>
      <c r="R110" t="s">
        <v>2830</v>
      </c>
      <c r="S110" t="s">
        <v>2432</v>
      </c>
      <c r="T110" t="s">
        <v>2433</v>
      </c>
      <c r="U110" t="s">
        <v>2434</v>
      </c>
      <c r="V110" t="s">
        <v>2434</v>
      </c>
      <c r="W110" t="s">
        <v>2554</v>
      </c>
      <c r="X110" t="s">
        <v>2437</v>
      </c>
      <c r="Y110" t="s">
        <v>2438</v>
      </c>
      <c r="Z110" t="s">
        <v>2438</v>
      </c>
      <c r="AA110" t="s">
        <v>2438</v>
      </c>
      <c r="AB110" t="s">
        <v>2438</v>
      </c>
      <c r="AC110" t="s">
        <v>2437</v>
      </c>
      <c r="AD110" t="s">
        <v>2438</v>
      </c>
      <c r="AE110" t="s">
        <v>2438</v>
      </c>
      <c r="AF110" t="s">
        <v>2438</v>
      </c>
      <c r="AG110" t="s">
        <v>2438</v>
      </c>
      <c r="AH110" t="s">
        <v>2437</v>
      </c>
      <c r="AI110" t="s">
        <v>2438</v>
      </c>
      <c r="AJ110" t="s">
        <v>2438</v>
      </c>
      <c r="AK110" t="s">
        <v>2438</v>
      </c>
      <c r="AL110" t="s">
        <v>2438</v>
      </c>
      <c r="AM110" t="s">
        <v>2432</v>
      </c>
      <c r="AN110" t="s">
        <v>2433</v>
      </c>
      <c r="AO110" t="s">
        <v>2439</v>
      </c>
      <c r="AP110" t="s">
        <v>2459</v>
      </c>
      <c r="AQ110" t="s">
        <v>2437</v>
      </c>
      <c r="AR110" t="s">
        <v>2438</v>
      </c>
      <c r="AS110" t="s">
        <v>2438</v>
      </c>
      <c r="AT110" t="s">
        <v>2438</v>
      </c>
      <c r="AU110" t="s">
        <v>2432</v>
      </c>
      <c r="AV110" t="s">
        <v>2433</v>
      </c>
      <c r="AW110" t="s">
        <v>2433</v>
      </c>
      <c r="AX110" t="s">
        <v>2459</v>
      </c>
      <c r="AY110" t="s">
        <v>2432</v>
      </c>
      <c r="AZ110" t="s">
        <v>2478</v>
      </c>
      <c r="BA110" t="s">
        <v>2439</v>
      </c>
      <c r="BB110" t="s">
        <v>2554</v>
      </c>
      <c r="BC110" t="s">
        <v>2432</v>
      </c>
      <c r="BD110" t="s">
        <v>2439</v>
      </c>
      <c r="BE110" t="s">
        <v>2433</v>
      </c>
      <c r="BF110" t="s">
        <v>2480</v>
      </c>
      <c r="BG110" t="s">
        <v>2432</v>
      </c>
      <c r="BH110" t="s">
        <v>2439</v>
      </c>
      <c r="BI110" t="s">
        <v>2434</v>
      </c>
      <c r="BJ110" t="s">
        <v>2459</v>
      </c>
      <c r="BK110" t="s">
        <v>2437</v>
      </c>
      <c r="BL110" t="s">
        <v>2438</v>
      </c>
      <c r="BM110" t="s">
        <v>2438</v>
      </c>
      <c r="BN110" t="s">
        <v>2438</v>
      </c>
      <c r="BO110" t="s">
        <v>2432</v>
      </c>
      <c r="BP110" t="s">
        <v>2433</v>
      </c>
      <c r="BQ110" t="s">
        <v>2439</v>
      </c>
      <c r="BR110" t="s">
        <v>2443</v>
      </c>
      <c r="BS110" t="s">
        <v>2437</v>
      </c>
      <c r="BT110" t="s">
        <v>2438</v>
      </c>
      <c r="BU110" t="s">
        <v>2438</v>
      </c>
      <c r="BV110" t="s">
        <v>2438</v>
      </c>
      <c r="BW110" t="s">
        <v>2437</v>
      </c>
      <c r="BX110" t="s">
        <v>2438</v>
      </c>
      <c r="BY110" t="s">
        <v>2438</v>
      </c>
      <c r="BZ110" t="s">
        <v>2438</v>
      </c>
      <c r="CA110" t="s">
        <v>2437</v>
      </c>
      <c r="CB110" t="s">
        <v>2438</v>
      </c>
      <c r="CC110" t="s">
        <v>2438</v>
      </c>
      <c r="CD110" t="s">
        <v>2438</v>
      </c>
      <c r="CE110" t="s">
        <v>2485</v>
      </c>
      <c r="CF110" t="s">
        <v>2478</v>
      </c>
      <c r="CG110" t="s">
        <v>3624</v>
      </c>
      <c r="CH110" t="s">
        <v>2485</v>
      </c>
      <c r="CI110" t="s">
        <v>2485</v>
      </c>
      <c r="CJ110" t="s">
        <v>2444</v>
      </c>
      <c r="CK110" t="s">
        <v>2521</v>
      </c>
      <c r="CL110" t="s">
        <v>2444</v>
      </c>
      <c r="CM110" t="s">
        <v>2444</v>
      </c>
      <c r="CN110" t="s">
        <v>2444</v>
      </c>
      <c r="CO110" t="s">
        <v>2525</v>
      </c>
      <c r="CP110" t="s">
        <v>2444</v>
      </c>
      <c r="CQ110" t="s">
        <v>2444</v>
      </c>
      <c r="CR110" t="s">
        <v>2444</v>
      </c>
      <c r="CS110" t="s">
        <v>3625</v>
      </c>
      <c r="CT110" t="s">
        <v>2444</v>
      </c>
      <c r="CU110" t="s">
        <v>2444</v>
      </c>
      <c r="CV110" t="s">
        <v>2485</v>
      </c>
      <c r="CW110" t="s">
        <v>2439</v>
      </c>
      <c r="CX110" t="s">
        <v>2440</v>
      </c>
      <c r="CY110" t="s">
        <v>2440</v>
      </c>
      <c r="CZ110" t="s">
        <v>2444</v>
      </c>
      <c r="DA110" t="s">
        <v>2444</v>
      </c>
      <c r="DB110" t="s">
        <v>2444</v>
      </c>
      <c r="DC110" t="s">
        <v>2444</v>
      </c>
      <c r="DD110" t="s">
        <v>2439</v>
      </c>
      <c r="DE110" t="s">
        <v>2444</v>
      </c>
      <c r="DF110" t="s">
        <v>2444</v>
      </c>
      <c r="DG110" t="s">
        <v>2444</v>
      </c>
      <c r="DH110" t="s">
        <v>2444</v>
      </c>
      <c r="DI110" t="s">
        <v>2444</v>
      </c>
      <c r="DJ110" t="s">
        <v>2444</v>
      </c>
      <c r="DK110" t="s">
        <v>2433</v>
      </c>
      <c r="DL110" t="s">
        <v>2440</v>
      </c>
      <c r="DM110" t="s">
        <v>2485</v>
      </c>
      <c r="DN110" t="s">
        <v>2444</v>
      </c>
      <c r="DO110" t="s">
        <v>2444</v>
      </c>
      <c r="DP110" t="s">
        <v>2444</v>
      </c>
      <c r="DQ110" t="s">
        <v>2444</v>
      </c>
      <c r="DR110" t="s">
        <v>2444</v>
      </c>
      <c r="DS110" t="s">
        <v>2444</v>
      </c>
      <c r="DT110" t="s">
        <v>2444</v>
      </c>
      <c r="DU110" t="s">
        <v>2444</v>
      </c>
      <c r="DV110" t="s">
        <v>2444</v>
      </c>
      <c r="DW110" t="s">
        <v>2444</v>
      </c>
      <c r="DX110" t="s">
        <v>2444</v>
      </c>
      <c r="DY110" t="s">
        <v>2487</v>
      </c>
      <c r="DZ110" t="s">
        <v>2444</v>
      </c>
      <c r="EA110" t="s">
        <v>2444</v>
      </c>
      <c r="EB110" t="s">
        <v>2444</v>
      </c>
      <c r="EC110" t="s">
        <v>2484</v>
      </c>
      <c r="ED110" t="s">
        <v>2444</v>
      </c>
      <c r="EE110" t="s">
        <v>2444</v>
      </c>
      <c r="EF110" t="s">
        <v>2444</v>
      </c>
      <c r="EG110" t="s">
        <v>2525</v>
      </c>
      <c r="EH110" t="s">
        <v>2444</v>
      </c>
      <c r="EI110" t="s">
        <v>2444</v>
      </c>
      <c r="EJ110" t="s">
        <v>2444</v>
      </c>
      <c r="EK110" t="s">
        <v>3626</v>
      </c>
      <c r="EL110" t="s">
        <v>2444</v>
      </c>
      <c r="EM110" t="s">
        <v>2433</v>
      </c>
      <c r="EN110" t="s">
        <v>2444</v>
      </c>
      <c r="EO110" t="s">
        <v>2444</v>
      </c>
      <c r="EP110" t="s">
        <v>2444</v>
      </c>
      <c r="EQ110" t="s">
        <v>2433</v>
      </c>
      <c r="ER110" t="s">
        <v>2433</v>
      </c>
      <c r="ES110" t="s">
        <v>2433</v>
      </c>
      <c r="ET110" t="s">
        <v>2433</v>
      </c>
      <c r="EU110" t="s">
        <v>2444</v>
      </c>
      <c r="EV110" t="s">
        <v>2444</v>
      </c>
      <c r="EW110" t="s">
        <v>2433</v>
      </c>
      <c r="EX110" t="s">
        <v>2433</v>
      </c>
      <c r="EY110" t="s">
        <v>2433</v>
      </c>
      <c r="EZ110" t="s">
        <v>2433</v>
      </c>
      <c r="FA110" t="s">
        <v>2433</v>
      </c>
      <c r="FB110" t="s">
        <v>2433</v>
      </c>
      <c r="FC110" t="s">
        <v>2433</v>
      </c>
      <c r="FD110" t="s">
        <v>2433</v>
      </c>
      <c r="FE110" t="s">
        <v>2444</v>
      </c>
      <c r="FF110" t="s">
        <v>2433</v>
      </c>
      <c r="FG110" t="s">
        <v>2444</v>
      </c>
      <c r="FH110" t="s">
        <v>2433</v>
      </c>
      <c r="FI110" t="s">
        <v>2434</v>
      </c>
      <c r="FJ110" t="s">
        <v>2444</v>
      </c>
      <c r="FK110" t="s">
        <v>2434</v>
      </c>
      <c r="FL110" t="s">
        <v>2444</v>
      </c>
      <c r="FM110" t="s">
        <v>2439</v>
      </c>
      <c r="FN110" t="s">
        <v>2434</v>
      </c>
      <c r="FO110" t="s">
        <v>2444</v>
      </c>
      <c r="FP110" t="s">
        <v>2444</v>
      </c>
      <c r="FQ110" t="s">
        <v>2444</v>
      </c>
      <c r="FR110" t="s">
        <v>2444</v>
      </c>
      <c r="FS110" t="s">
        <v>2433</v>
      </c>
      <c r="FT110" t="s">
        <v>2434</v>
      </c>
      <c r="FU110">
        <v>4</v>
      </c>
      <c r="FV110" t="s">
        <v>2434</v>
      </c>
      <c r="FW110" t="s">
        <v>2434</v>
      </c>
      <c r="FX110" t="s">
        <v>2434</v>
      </c>
      <c r="FY110" t="s">
        <v>2439</v>
      </c>
      <c r="FZ110" t="s">
        <v>2439</v>
      </c>
      <c r="GA110" t="s">
        <v>2440</v>
      </c>
      <c r="GB110" t="s">
        <v>2478</v>
      </c>
      <c r="GC110" t="s">
        <v>2478</v>
      </c>
      <c r="GD110" t="s">
        <v>2434</v>
      </c>
      <c r="GE110" t="s">
        <v>2434</v>
      </c>
      <c r="GF110" t="s">
        <v>2434</v>
      </c>
      <c r="GG110" t="s">
        <v>2478</v>
      </c>
      <c r="GH110" t="s">
        <v>2478</v>
      </c>
      <c r="GI110" t="s">
        <v>2434</v>
      </c>
      <c r="GJ110" t="s">
        <v>2478</v>
      </c>
      <c r="GK110" t="s">
        <v>2478</v>
      </c>
      <c r="GL110" t="s">
        <v>2478</v>
      </c>
      <c r="GM110" t="s">
        <v>2440</v>
      </c>
      <c r="GN110" t="s">
        <v>2440</v>
      </c>
      <c r="GO110" t="s">
        <v>2478</v>
      </c>
      <c r="GP110" t="s">
        <v>2478</v>
      </c>
      <c r="GQ110" t="s">
        <v>2478</v>
      </c>
      <c r="GR110" t="s">
        <v>2478</v>
      </c>
      <c r="GS110" t="s">
        <v>2478</v>
      </c>
      <c r="GT110" t="s">
        <v>2478</v>
      </c>
      <c r="GU110" t="s">
        <v>2478</v>
      </c>
      <c r="GV110" t="s">
        <v>2478</v>
      </c>
      <c r="GW110" t="s">
        <v>2440</v>
      </c>
      <c r="GX110" t="s">
        <v>2440</v>
      </c>
      <c r="GY110" t="s">
        <v>2478</v>
      </c>
      <c r="GZ110" t="s">
        <v>2478</v>
      </c>
    </row>
    <row r="111" spans="1:208">
      <c r="A111" t="s">
        <v>3627</v>
      </c>
      <c r="B111" t="s">
        <v>2420</v>
      </c>
      <c r="C111" t="s">
        <v>3628</v>
      </c>
      <c r="D111" t="s">
        <v>2505</v>
      </c>
      <c r="E111" t="s">
        <v>3629</v>
      </c>
      <c r="F111" t="s">
        <v>3630</v>
      </c>
      <c r="G111" t="s">
        <v>2773</v>
      </c>
      <c r="H111" t="s">
        <v>2426</v>
      </c>
      <c r="I111" t="s">
        <v>2456</v>
      </c>
      <c r="J111" t="s">
        <v>2428</v>
      </c>
      <c r="K111" t="s">
        <v>3631</v>
      </c>
      <c r="L111" t="s">
        <v>2642</v>
      </c>
      <c r="M111" t="s">
        <v>3632</v>
      </c>
      <c r="N111" t="s">
        <v>2432</v>
      </c>
      <c r="O111" t="s">
        <v>2433</v>
      </c>
      <c r="P111" t="s">
        <v>2434</v>
      </c>
      <c r="Q111" t="s">
        <v>2441</v>
      </c>
      <c r="R111" t="s">
        <v>2480</v>
      </c>
      <c r="S111" t="s">
        <v>2432</v>
      </c>
      <c r="T111" t="s">
        <v>2433</v>
      </c>
      <c r="U111" t="s">
        <v>2434</v>
      </c>
      <c r="V111" t="s">
        <v>2441</v>
      </c>
      <c r="W111" t="s">
        <v>2480</v>
      </c>
      <c r="X111" t="s">
        <v>2437</v>
      </c>
      <c r="Y111" t="s">
        <v>2438</v>
      </c>
      <c r="Z111" t="s">
        <v>2438</v>
      </c>
      <c r="AA111" t="s">
        <v>2438</v>
      </c>
      <c r="AB111" t="s">
        <v>2438</v>
      </c>
      <c r="AC111" t="s">
        <v>2437</v>
      </c>
      <c r="AD111" t="s">
        <v>2438</v>
      </c>
      <c r="AE111" t="s">
        <v>2438</v>
      </c>
      <c r="AF111" t="s">
        <v>2438</v>
      </c>
      <c r="AG111" t="s">
        <v>2438</v>
      </c>
      <c r="AH111" t="s">
        <v>2437</v>
      </c>
      <c r="AI111" t="s">
        <v>2438</v>
      </c>
      <c r="AJ111" t="s">
        <v>2438</v>
      </c>
      <c r="AK111" t="s">
        <v>2438</v>
      </c>
      <c r="AL111" t="s">
        <v>2438</v>
      </c>
      <c r="AM111" t="s">
        <v>2437</v>
      </c>
      <c r="AN111" t="s">
        <v>2438</v>
      </c>
      <c r="AO111" t="s">
        <v>2438</v>
      </c>
      <c r="AP111" t="s">
        <v>2438</v>
      </c>
      <c r="AQ111" t="s">
        <v>2437</v>
      </c>
      <c r="AR111" t="s">
        <v>2438</v>
      </c>
      <c r="AS111" t="s">
        <v>2438</v>
      </c>
      <c r="AT111" t="s">
        <v>2438</v>
      </c>
      <c r="AU111" t="s">
        <v>2437</v>
      </c>
      <c r="AV111" t="s">
        <v>2438</v>
      </c>
      <c r="AW111" t="s">
        <v>2438</v>
      </c>
      <c r="AX111" t="s">
        <v>2438</v>
      </c>
      <c r="AY111" t="s">
        <v>2432</v>
      </c>
      <c r="AZ111" t="s">
        <v>2434</v>
      </c>
      <c r="BA111" t="s">
        <v>2441</v>
      </c>
      <c r="BB111" t="s">
        <v>2480</v>
      </c>
      <c r="BC111" t="s">
        <v>2437</v>
      </c>
      <c r="BD111" t="s">
        <v>2438</v>
      </c>
      <c r="BE111" t="s">
        <v>2438</v>
      </c>
      <c r="BF111" t="s">
        <v>2438</v>
      </c>
      <c r="BG111" t="s">
        <v>2437</v>
      </c>
      <c r="BH111" t="s">
        <v>2438</v>
      </c>
      <c r="BI111" t="s">
        <v>2438</v>
      </c>
      <c r="BJ111" t="s">
        <v>2438</v>
      </c>
      <c r="BK111" t="s">
        <v>2437</v>
      </c>
      <c r="BL111" t="s">
        <v>2438</v>
      </c>
      <c r="BM111" t="s">
        <v>2438</v>
      </c>
      <c r="BN111" t="s">
        <v>2438</v>
      </c>
      <c r="BO111" t="s">
        <v>2437</v>
      </c>
      <c r="BP111" t="s">
        <v>2438</v>
      </c>
      <c r="BQ111" t="s">
        <v>2438</v>
      </c>
      <c r="BR111" t="s">
        <v>2438</v>
      </c>
      <c r="BS111" t="s">
        <v>2437</v>
      </c>
      <c r="BT111" t="s">
        <v>2438</v>
      </c>
      <c r="BU111" t="s">
        <v>2438</v>
      </c>
      <c r="BV111" t="s">
        <v>2438</v>
      </c>
      <c r="BW111" t="s">
        <v>2437</v>
      </c>
      <c r="BX111" t="s">
        <v>2438</v>
      </c>
      <c r="BY111" t="s">
        <v>2438</v>
      </c>
      <c r="BZ111" t="s">
        <v>2438</v>
      </c>
      <c r="CA111" t="s">
        <v>2437</v>
      </c>
      <c r="CB111" t="s">
        <v>2438</v>
      </c>
      <c r="CC111" t="s">
        <v>2438</v>
      </c>
      <c r="CD111" t="s">
        <v>2438</v>
      </c>
      <c r="CE111" t="s">
        <v>2444</v>
      </c>
      <c r="CF111" t="s">
        <v>2444</v>
      </c>
      <c r="CG111" t="s">
        <v>2487</v>
      </c>
      <c r="CH111" t="s">
        <v>2444</v>
      </c>
      <c r="CI111" t="s">
        <v>2444</v>
      </c>
      <c r="CJ111" t="s">
        <v>2444</v>
      </c>
      <c r="CK111" t="s">
        <v>3000</v>
      </c>
      <c r="CL111" t="s">
        <v>2444</v>
      </c>
      <c r="CM111" t="s">
        <v>2444</v>
      </c>
      <c r="CN111" t="s">
        <v>2444</v>
      </c>
      <c r="CO111" t="s">
        <v>2900</v>
      </c>
      <c r="CP111" t="s">
        <v>2444</v>
      </c>
      <c r="CQ111" t="s">
        <v>2444</v>
      </c>
      <c r="CR111" t="s">
        <v>2444</v>
      </c>
      <c r="CS111" t="s">
        <v>3222</v>
      </c>
      <c r="CT111" t="s">
        <v>2444</v>
      </c>
      <c r="CU111" t="s">
        <v>2444</v>
      </c>
      <c r="CV111" t="s">
        <v>2444</v>
      </c>
      <c r="CW111" t="s">
        <v>2444</v>
      </c>
      <c r="CX111" t="s">
        <v>2444</v>
      </c>
      <c r="CY111" t="s">
        <v>2444</v>
      </c>
      <c r="CZ111" t="s">
        <v>2444</v>
      </c>
      <c r="DA111" t="s">
        <v>2444</v>
      </c>
      <c r="DB111" t="s">
        <v>2444</v>
      </c>
      <c r="DC111" t="s">
        <v>2444</v>
      </c>
      <c r="DD111" t="s">
        <v>2444</v>
      </c>
      <c r="DE111" t="s">
        <v>2444</v>
      </c>
      <c r="DF111" t="s">
        <v>2444</v>
      </c>
      <c r="DG111" t="s">
        <v>2444</v>
      </c>
      <c r="DH111" t="s">
        <v>2444</v>
      </c>
      <c r="DI111" t="s">
        <v>2444</v>
      </c>
      <c r="DJ111" t="s">
        <v>2444</v>
      </c>
      <c r="DK111" t="s">
        <v>2444</v>
      </c>
      <c r="DL111" t="s">
        <v>2444</v>
      </c>
      <c r="DM111" t="s">
        <v>2444</v>
      </c>
      <c r="DN111" t="s">
        <v>2444</v>
      </c>
      <c r="DO111" t="s">
        <v>2444</v>
      </c>
      <c r="DP111" t="s">
        <v>2444</v>
      </c>
      <c r="DQ111" t="s">
        <v>2444</v>
      </c>
      <c r="DR111" t="s">
        <v>2444</v>
      </c>
      <c r="DS111" t="s">
        <v>2444</v>
      </c>
      <c r="DT111" t="s">
        <v>2444</v>
      </c>
      <c r="DU111" t="s">
        <v>2444</v>
      </c>
      <c r="DV111" t="s">
        <v>2444</v>
      </c>
      <c r="DW111" t="s">
        <v>2444</v>
      </c>
      <c r="DX111" t="s">
        <v>2444</v>
      </c>
      <c r="DY111" t="s">
        <v>2487</v>
      </c>
      <c r="DZ111" t="s">
        <v>2444</v>
      </c>
      <c r="EA111" t="s">
        <v>2444</v>
      </c>
      <c r="EB111" t="s">
        <v>2444</v>
      </c>
      <c r="EC111" t="s">
        <v>3000</v>
      </c>
      <c r="ED111" t="s">
        <v>2444</v>
      </c>
      <c r="EE111" t="s">
        <v>2444</v>
      </c>
      <c r="EF111" t="s">
        <v>2444</v>
      </c>
      <c r="EG111" t="s">
        <v>2900</v>
      </c>
      <c r="EH111" t="s">
        <v>2444</v>
      </c>
      <c r="EI111" t="s">
        <v>2444</v>
      </c>
      <c r="EJ111" t="s">
        <v>2444</v>
      </c>
      <c r="EK111" t="s">
        <v>3222</v>
      </c>
      <c r="EL111" t="s">
        <v>2444</v>
      </c>
      <c r="EM111" t="s">
        <v>2444</v>
      </c>
      <c r="EN111" t="s">
        <v>2444</v>
      </c>
      <c r="EO111" t="s">
        <v>2444</v>
      </c>
      <c r="EP111" t="s">
        <v>2444</v>
      </c>
      <c r="EQ111" t="s">
        <v>2444</v>
      </c>
      <c r="ER111" t="s">
        <v>2444</v>
      </c>
      <c r="ES111" t="s">
        <v>2444</v>
      </c>
      <c r="ET111" t="s">
        <v>2444</v>
      </c>
      <c r="EU111" t="s">
        <v>2444</v>
      </c>
      <c r="EV111" t="s">
        <v>2444</v>
      </c>
      <c r="EW111" t="s">
        <v>2444</v>
      </c>
      <c r="EX111" t="s">
        <v>2444</v>
      </c>
      <c r="EY111" t="s">
        <v>2444</v>
      </c>
      <c r="EZ111" t="s">
        <v>2444</v>
      </c>
      <c r="FA111" t="s">
        <v>2444</v>
      </c>
      <c r="FB111" t="s">
        <v>2444</v>
      </c>
      <c r="FC111" t="s">
        <v>2444</v>
      </c>
      <c r="FD111" t="s">
        <v>2444</v>
      </c>
      <c r="FE111" t="s">
        <v>2444</v>
      </c>
      <c r="FF111" t="s">
        <v>2444</v>
      </c>
      <c r="FG111" t="s">
        <v>2444</v>
      </c>
      <c r="FH111" t="s">
        <v>2444</v>
      </c>
      <c r="FI111" t="s">
        <v>2444</v>
      </c>
      <c r="FJ111" t="s">
        <v>2444</v>
      </c>
      <c r="FK111" t="s">
        <v>2444</v>
      </c>
      <c r="FL111" t="s">
        <v>2444</v>
      </c>
      <c r="FM111" t="s">
        <v>2444</v>
      </c>
      <c r="FN111" t="s">
        <v>2444</v>
      </c>
      <c r="FO111" t="s">
        <v>2444</v>
      </c>
      <c r="FP111" t="s">
        <v>2444</v>
      </c>
      <c r="FQ111" t="s">
        <v>2444</v>
      </c>
      <c r="FR111" t="s">
        <v>2444</v>
      </c>
      <c r="FS111" t="s">
        <v>2444</v>
      </c>
      <c r="FT111" t="s">
        <v>2444</v>
      </c>
      <c r="FU111">
        <v>1</v>
      </c>
      <c r="FV111" t="s">
        <v>2444</v>
      </c>
      <c r="FW111" t="s">
        <v>2444</v>
      </c>
      <c r="FX111" t="s">
        <v>2444</v>
      </c>
      <c r="FY111" t="s">
        <v>2444</v>
      </c>
      <c r="FZ111" t="s">
        <v>2444</v>
      </c>
      <c r="GA111" t="s">
        <v>2444</v>
      </c>
      <c r="GB111" t="s">
        <v>2444</v>
      </c>
      <c r="GC111" t="s">
        <v>2444</v>
      </c>
      <c r="GD111" t="s">
        <v>2444</v>
      </c>
      <c r="GE111" t="s">
        <v>2444</v>
      </c>
      <c r="GF111" t="s">
        <v>2444</v>
      </c>
      <c r="GG111" t="s">
        <v>2444</v>
      </c>
      <c r="GH111" t="s">
        <v>2444</v>
      </c>
      <c r="GI111" t="s">
        <v>2444</v>
      </c>
      <c r="GJ111" t="s">
        <v>2444</v>
      </c>
      <c r="GK111" t="s">
        <v>2444</v>
      </c>
      <c r="GL111" t="s">
        <v>2444</v>
      </c>
      <c r="GM111" t="s">
        <v>2444</v>
      </c>
      <c r="GN111" t="s">
        <v>2444</v>
      </c>
      <c r="GO111" t="s">
        <v>2444</v>
      </c>
      <c r="GP111" t="s">
        <v>2444</v>
      </c>
      <c r="GQ111" t="s">
        <v>2444</v>
      </c>
      <c r="GR111" t="s">
        <v>2444</v>
      </c>
      <c r="GS111" t="s">
        <v>2444</v>
      </c>
      <c r="GT111" t="s">
        <v>2444</v>
      </c>
      <c r="GU111" t="s">
        <v>2444</v>
      </c>
      <c r="GV111" t="s">
        <v>2444</v>
      </c>
      <c r="GW111" t="s">
        <v>2444</v>
      </c>
      <c r="GX111" t="s">
        <v>2444</v>
      </c>
      <c r="GY111" t="s">
        <v>2444</v>
      </c>
      <c r="GZ111" t="s">
        <v>2444</v>
      </c>
    </row>
    <row r="112" spans="1:208">
      <c r="A112" t="s">
        <v>3633</v>
      </c>
      <c r="B112" t="s">
        <v>2420</v>
      </c>
      <c r="C112" t="s">
        <v>3634</v>
      </c>
      <c r="D112" t="s">
        <v>2505</v>
      </c>
      <c r="E112" t="s">
        <v>3635</v>
      </c>
      <c r="F112" t="s">
        <v>3636</v>
      </c>
      <c r="G112" t="s">
        <v>3142</v>
      </c>
      <c r="H112" t="s">
        <v>2426</v>
      </c>
      <c r="I112" t="s">
        <v>2456</v>
      </c>
      <c r="J112" t="s">
        <v>2428</v>
      </c>
      <c r="K112" t="s">
        <v>2429</v>
      </c>
      <c r="L112" t="s">
        <v>2430</v>
      </c>
      <c r="M112" t="s">
        <v>2430</v>
      </c>
      <c r="N112" t="s">
        <v>2432</v>
      </c>
      <c r="O112" t="s">
        <v>2433</v>
      </c>
      <c r="P112" t="s">
        <v>2433</v>
      </c>
      <c r="Q112" t="s">
        <v>2440</v>
      </c>
      <c r="R112" t="s">
        <v>2480</v>
      </c>
      <c r="S112" t="s">
        <v>2437</v>
      </c>
      <c r="T112" t="s">
        <v>2438</v>
      </c>
      <c r="U112" t="s">
        <v>2438</v>
      </c>
      <c r="V112" t="s">
        <v>2438</v>
      </c>
      <c r="W112" t="s">
        <v>2438</v>
      </c>
      <c r="X112" t="s">
        <v>2437</v>
      </c>
      <c r="Y112" t="s">
        <v>2438</v>
      </c>
      <c r="Z112" t="s">
        <v>2438</v>
      </c>
      <c r="AA112" t="s">
        <v>2438</v>
      </c>
      <c r="AB112" t="s">
        <v>2438</v>
      </c>
      <c r="AC112" t="s">
        <v>2437</v>
      </c>
      <c r="AD112" t="s">
        <v>2438</v>
      </c>
      <c r="AE112" t="s">
        <v>2438</v>
      </c>
      <c r="AF112" t="s">
        <v>2438</v>
      </c>
      <c r="AG112" t="s">
        <v>2438</v>
      </c>
      <c r="AH112" t="s">
        <v>2437</v>
      </c>
      <c r="AI112" t="s">
        <v>2438</v>
      </c>
      <c r="AJ112" t="s">
        <v>2438</v>
      </c>
      <c r="AK112" t="s">
        <v>2438</v>
      </c>
      <c r="AL112" t="s">
        <v>2438</v>
      </c>
      <c r="AM112" t="s">
        <v>2432</v>
      </c>
      <c r="AN112" t="s">
        <v>2433</v>
      </c>
      <c r="AO112" t="s">
        <v>2433</v>
      </c>
      <c r="AP112" t="s">
        <v>2480</v>
      </c>
      <c r="AQ112" t="s">
        <v>2437</v>
      </c>
      <c r="AR112" t="s">
        <v>2438</v>
      </c>
      <c r="AS112" t="s">
        <v>2438</v>
      </c>
      <c r="AT112" t="s">
        <v>2438</v>
      </c>
      <c r="AU112" t="s">
        <v>2432</v>
      </c>
      <c r="AV112" t="s">
        <v>2434</v>
      </c>
      <c r="AW112" t="s">
        <v>2434</v>
      </c>
      <c r="AX112" t="s">
        <v>2480</v>
      </c>
      <c r="AY112" t="s">
        <v>2432</v>
      </c>
      <c r="AZ112" t="s">
        <v>2439</v>
      </c>
      <c r="BA112" t="s">
        <v>2439</v>
      </c>
      <c r="BB112" t="s">
        <v>2480</v>
      </c>
      <c r="BC112" t="s">
        <v>2437</v>
      </c>
      <c r="BD112" t="s">
        <v>2438</v>
      </c>
      <c r="BE112" t="s">
        <v>2438</v>
      </c>
      <c r="BF112" t="s">
        <v>2438</v>
      </c>
      <c r="BG112" t="s">
        <v>2437</v>
      </c>
      <c r="BH112" t="s">
        <v>2438</v>
      </c>
      <c r="BI112" t="s">
        <v>2438</v>
      </c>
      <c r="BJ112" t="s">
        <v>2438</v>
      </c>
      <c r="BK112" t="s">
        <v>2437</v>
      </c>
      <c r="BL112" t="s">
        <v>2438</v>
      </c>
      <c r="BM112" t="s">
        <v>2438</v>
      </c>
      <c r="BN112" t="s">
        <v>2438</v>
      </c>
      <c r="BO112" t="s">
        <v>2437</v>
      </c>
      <c r="BP112" t="s">
        <v>2438</v>
      </c>
      <c r="BQ112" t="s">
        <v>2438</v>
      </c>
      <c r="BR112" t="s">
        <v>2438</v>
      </c>
      <c r="BS112" t="s">
        <v>2437</v>
      </c>
      <c r="BT112" t="s">
        <v>2438</v>
      </c>
      <c r="BU112" t="s">
        <v>2438</v>
      </c>
      <c r="BV112" t="s">
        <v>2438</v>
      </c>
      <c r="BW112" t="s">
        <v>2437</v>
      </c>
      <c r="BX112" t="s">
        <v>2438</v>
      </c>
      <c r="BY112" t="s">
        <v>2438</v>
      </c>
      <c r="BZ112" t="s">
        <v>2438</v>
      </c>
      <c r="CA112" t="s">
        <v>2437</v>
      </c>
      <c r="CB112" t="s">
        <v>2438</v>
      </c>
      <c r="CC112" t="s">
        <v>2438</v>
      </c>
      <c r="CD112" t="s">
        <v>2438</v>
      </c>
      <c r="CE112" t="s">
        <v>2433</v>
      </c>
      <c r="CF112" t="s">
        <v>2433</v>
      </c>
      <c r="CG112" t="s">
        <v>2429</v>
      </c>
      <c r="CH112" t="s">
        <v>2433</v>
      </c>
      <c r="CI112" t="s">
        <v>2433</v>
      </c>
      <c r="CJ112" t="s">
        <v>2433</v>
      </c>
      <c r="CK112" t="s">
        <v>3637</v>
      </c>
      <c r="CL112" t="s">
        <v>2433</v>
      </c>
      <c r="CM112" t="s">
        <v>2433</v>
      </c>
      <c r="CN112" t="s">
        <v>2433</v>
      </c>
      <c r="CO112" t="s">
        <v>3638</v>
      </c>
      <c r="CP112" t="s">
        <v>2433</v>
      </c>
      <c r="CQ112" t="s">
        <v>2433</v>
      </c>
      <c r="CR112" t="s">
        <v>2433</v>
      </c>
      <c r="CS112" t="s">
        <v>3637</v>
      </c>
      <c r="CT112" t="s">
        <v>2433</v>
      </c>
      <c r="CU112" t="s">
        <v>2433</v>
      </c>
      <c r="CV112" t="s">
        <v>2433</v>
      </c>
      <c r="CW112" t="s">
        <v>2433</v>
      </c>
      <c r="CX112" t="s">
        <v>2433</v>
      </c>
      <c r="CY112" t="s">
        <v>2433</v>
      </c>
      <c r="CZ112" t="s">
        <v>2433</v>
      </c>
      <c r="DA112" t="s">
        <v>2433</v>
      </c>
      <c r="DB112" t="s">
        <v>2433</v>
      </c>
      <c r="DC112" t="s">
        <v>2433</v>
      </c>
      <c r="DD112" t="s">
        <v>2433</v>
      </c>
      <c r="DE112" t="s">
        <v>2433</v>
      </c>
      <c r="DF112" t="s">
        <v>2433</v>
      </c>
      <c r="DG112" t="s">
        <v>2433</v>
      </c>
      <c r="DH112" t="s">
        <v>2433</v>
      </c>
      <c r="DI112" t="s">
        <v>2433</v>
      </c>
      <c r="DJ112" t="s">
        <v>2433</v>
      </c>
      <c r="DK112" t="s">
        <v>2433</v>
      </c>
      <c r="DL112" t="s">
        <v>2433</v>
      </c>
      <c r="DM112" t="s">
        <v>2433</v>
      </c>
      <c r="DN112" t="s">
        <v>2444</v>
      </c>
      <c r="DO112" t="s">
        <v>2433</v>
      </c>
      <c r="DP112" t="s">
        <v>2439</v>
      </c>
      <c r="DQ112" t="s">
        <v>2433</v>
      </c>
      <c r="DR112" t="s">
        <v>2439</v>
      </c>
      <c r="DS112" t="s">
        <v>2433</v>
      </c>
      <c r="DT112" t="s">
        <v>2439</v>
      </c>
      <c r="DU112" t="s">
        <v>2433</v>
      </c>
      <c r="DV112" t="s">
        <v>2433</v>
      </c>
      <c r="DW112" t="s">
        <v>2433</v>
      </c>
      <c r="DX112" t="s">
        <v>2433</v>
      </c>
      <c r="DY112" t="s">
        <v>3637</v>
      </c>
      <c r="DZ112" t="s">
        <v>2439</v>
      </c>
      <c r="EA112" t="s">
        <v>2433</v>
      </c>
      <c r="EB112" t="s">
        <v>2433</v>
      </c>
      <c r="EC112" t="s">
        <v>3637</v>
      </c>
      <c r="ED112" t="s">
        <v>2433</v>
      </c>
      <c r="EE112" t="s">
        <v>2433</v>
      </c>
      <c r="EF112" t="s">
        <v>2433</v>
      </c>
      <c r="EG112" t="s">
        <v>2429</v>
      </c>
      <c r="EH112" t="s">
        <v>2433</v>
      </c>
      <c r="EI112" t="s">
        <v>2434</v>
      </c>
      <c r="EJ112" t="s">
        <v>2434</v>
      </c>
      <c r="EK112" t="s">
        <v>2429</v>
      </c>
      <c r="EL112" t="s">
        <v>2433</v>
      </c>
      <c r="EM112" t="s">
        <v>2433</v>
      </c>
      <c r="EN112" t="s">
        <v>2433</v>
      </c>
      <c r="EO112" t="s">
        <v>2433</v>
      </c>
      <c r="EP112" t="s">
        <v>2433</v>
      </c>
      <c r="EQ112" t="s">
        <v>2433</v>
      </c>
      <c r="ER112" t="s">
        <v>2433</v>
      </c>
      <c r="ES112" t="s">
        <v>2433</v>
      </c>
      <c r="ET112" t="s">
        <v>2439</v>
      </c>
      <c r="EU112" t="s">
        <v>2439</v>
      </c>
      <c r="EV112" t="s">
        <v>2433</v>
      </c>
      <c r="EW112" t="s">
        <v>2439</v>
      </c>
      <c r="EX112" t="s">
        <v>2433</v>
      </c>
      <c r="EY112" t="s">
        <v>2433</v>
      </c>
      <c r="EZ112" t="s">
        <v>2433</v>
      </c>
      <c r="FA112" t="s">
        <v>2433</v>
      </c>
      <c r="FB112" t="s">
        <v>2439</v>
      </c>
      <c r="FC112" t="s">
        <v>2433</v>
      </c>
      <c r="FD112" t="s">
        <v>2433</v>
      </c>
      <c r="FE112" t="s">
        <v>2440</v>
      </c>
      <c r="FF112" t="s">
        <v>2434</v>
      </c>
      <c r="FG112" t="s">
        <v>2433</v>
      </c>
      <c r="FH112" t="s">
        <v>2433</v>
      </c>
      <c r="FI112" t="s">
        <v>2439</v>
      </c>
      <c r="FJ112" t="s">
        <v>2439</v>
      </c>
      <c r="FK112" t="s">
        <v>2433</v>
      </c>
      <c r="FL112" t="s">
        <v>2439</v>
      </c>
      <c r="FM112" t="s">
        <v>2439</v>
      </c>
      <c r="FN112" t="s">
        <v>2433</v>
      </c>
      <c r="FO112" t="s">
        <v>2433</v>
      </c>
      <c r="FP112" t="s">
        <v>2433</v>
      </c>
      <c r="FQ112" t="s">
        <v>2439</v>
      </c>
      <c r="FR112" t="s">
        <v>2439</v>
      </c>
      <c r="FS112" t="s">
        <v>2433</v>
      </c>
      <c r="FT112" t="s">
        <v>2433</v>
      </c>
      <c r="FU112">
        <v>6</v>
      </c>
      <c r="FV112" t="s">
        <v>2439</v>
      </c>
      <c r="FW112" t="s">
        <v>2439</v>
      </c>
      <c r="FX112" t="s">
        <v>2433</v>
      </c>
      <c r="FY112" t="s">
        <v>2439</v>
      </c>
      <c r="FZ112" t="s">
        <v>2434</v>
      </c>
      <c r="GA112" t="s">
        <v>2434</v>
      </c>
      <c r="GB112" t="s">
        <v>2485</v>
      </c>
      <c r="GC112" t="s">
        <v>2440</v>
      </c>
      <c r="GD112" t="s">
        <v>2440</v>
      </c>
      <c r="GE112" t="s">
        <v>2434</v>
      </c>
      <c r="GF112" t="s">
        <v>2433</v>
      </c>
      <c r="GG112" t="s">
        <v>2439</v>
      </c>
      <c r="GH112" t="s">
        <v>2439</v>
      </c>
      <c r="GI112" t="s">
        <v>2433</v>
      </c>
      <c r="GJ112" t="s">
        <v>2439</v>
      </c>
      <c r="GK112" t="s">
        <v>2478</v>
      </c>
      <c r="GL112" t="s">
        <v>2440</v>
      </c>
      <c r="GM112" t="s">
        <v>2478</v>
      </c>
      <c r="GN112" t="s">
        <v>2434</v>
      </c>
      <c r="GO112" t="s">
        <v>2440</v>
      </c>
      <c r="GP112" t="s">
        <v>2440</v>
      </c>
      <c r="GQ112" t="s">
        <v>2478</v>
      </c>
      <c r="GR112" t="s">
        <v>2478</v>
      </c>
      <c r="GS112" t="s">
        <v>2478</v>
      </c>
      <c r="GT112" t="s">
        <v>2478</v>
      </c>
      <c r="GU112" t="s">
        <v>2478</v>
      </c>
      <c r="GV112" t="s">
        <v>2440</v>
      </c>
      <c r="GW112" t="s">
        <v>2478</v>
      </c>
      <c r="GX112" t="s">
        <v>2440</v>
      </c>
      <c r="GY112" t="s">
        <v>2440</v>
      </c>
      <c r="GZ112" t="s">
        <v>2485</v>
      </c>
    </row>
    <row r="113" spans="1:208">
      <c r="A113" t="s">
        <v>3639</v>
      </c>
      <c r="B113" t="s">
        <v>2420</v>
      </c>
      <c r="C113" t="s">
        <v>3640</v>
      </c>
      <c r="D113" t="s">
        <v>2505</v>
      </c>
      <c r="E113" t="s">
        <v>3641</v>
      </c>
      <c r="F113" t="s">
        <v>3642</v>
      </c>
      <c r="G113" t="s">
        <v>2616</v>
      </c>
      <c r="H113" t="s">
        <v>2426</v>
      </c>
      <c r="I113" t="s">
        <v>2456</v>
      </c>
      <c r="J113" t="s">
        <v>2428</v>
      </c>
      <c r="K113" t="s">
        <v>3643</v>
      </c>
      <c r="L113" t="s">
        <v>3064</v>
      </c>
      <c r="M113" t="s">
        <v>2952</v>
      </c>
      <c r="N113" t="s">
        <v>2432</v>
      </c>
      <c r="O113" t="s">
        <v>2433</v>
      </c>
      <c r="P113" t="s">
        <v>2433</v>
      </c>
      <c r="Q113" t="s">
        <v>2557</v>
      </c>
      <c r="R113" t="s">
        <v>2518</v>
      </c>
      <c r="S113" t="s">
        <v>2432</v>
      </c>
      <c r="T113" t="s">
        <v>2433</v>
      </c>
      <c r="U113" t="s">
        <v>2433</v>
      </c>
      <c r="V113" t="s">
        <v>2557</v>
      </c>
      <c r="W113" t="s">
        <v>2518</v>
      </c>
      <c r="X113" t="s">
        <v>2437</v>
      </c>
      <c r="Y113" t="s">
        <v>2438</v>
      </c>
      <c r="Z113" t="s">
        <v>2438</v>
      </c>
      <c r="AA113" t="s">
        <v>2438</v>
      </c>
      <c r="AB113" t="s">
        <v>2438</v>
      </c>
      <c r="AC113" t="s">
        <v>2437</v>
      </c>
      <c r="AD113" t="s">
        <v>2438</v>
      </c>
      <c r="AE113" t="s">
        <v>2438</v>
      </c>
      <c r="AF113" t="s">
        <v>2438</v>
      </c>
      <c r="AG113" t="s">
        <v>2438</v>
      </c>
      <c r="AH113" t="s">
        <v>2437</v>
      </c>
      <c r="AI113" t="s">
        <v>2438</v>
      </c>
      <c r="AJ113" t="s">
        <v>2438</v>
      </c>
      <c r="AK113" t="s">
        <v>2438</v>
      </c>
      <c r="AL113" t="s">
        <v>2438</v>
      </c>
      <c r="AM113" t="s">
        <v>2432</v>
      </c>
      <c r="AN113" t="s">
        <v>2433</v>
      </c>
      <c r="AO113" t="s">
        <v>2440</v>
      </c>
      <c r="AP113" t="s">
        <v>2460</v>
      </c>
      <c r="AQ113" t="s">
        <v>2437</v>
      </c>
      <c r="AR113" t="s">
        <v>2438</v>
      </c>
      <c r="AS113" t="s">
        <v>2438</v>
      </c>
      <c r="AT113" t="s">
        <v>2438</v>
      </c>
      <c r="AU113" t="s">
        <v>2432</v>
      </c>
      <c r="AV113" t="s">
        <v>2433</v>
      </c>
      <c r="AW113" t="s">
        <v>2442</v>
      </c>
      <c r="AX113" t="s">
        <v>2460</v>
      </c>
      <c r="AY113" t="s">
        <v>2432</v>
      </c>
      <c r="AZ113" t="s">
        <v>2442</v>
      </c>
      <c r="BA113" t="s">
        <v>2441</v>
      </c>
      <c r="BB113" t="s">
        <v>2458</v>
      </c>
      <c r="BC113" t="s">
        <v>2432</v>
      </c>
      <c r="BD113" t="s">
        <v>2433</v>
      </c>
      <c r="BE113" t="s">
        <v>2440</v>
      </c>
      <c r="BF113" t="s">
        <v>2779</v>
      </c>
      <c r="BG113" t="s">
        <v>2432</v>
      </c>
      <c r="BH113" t="s">
        <v>2433</v>
      </c>
      <c r="BI113" t="s">
        <v>2441</v>
      </c>
      <c r="BJ113" t="s">
        <v>2460</v>
      </c>
      <c r="BK113" t="s">
        <v>2437</v>
      </c>
      <c r="BL113" t="s">
        <v>2438</v>
      </c>
      <c r="BM113" t="s">
        <v>2438</v>
      </c>
      <c r="BN113" t="s">
        <v>2438</v>
      </c>
      <c r="BO113" t="s">
        <v>2432</v>
      </c>
      <c r="BP113" t="s">
        <v>2433</v>
      </c>
      <c r="BQ113" t="s">
        <v>2440</v>
      </c>
      <c r="BR113" t="s">
        <v>2443</v>
      </c>
      <c r="BS113" t="s">
        <v>2437</v>
      </c>
      <c r="BT113" t="s">
        <v>2438</v>
      </c>
      <c r="BU113" t="s">
        <v>2438</v>
      </c>
      <c r="BV113" t="s">
        <v>2438</v>
      </c>
      <c r="BW113" t="s">
        <v>2437</v>
      </c>
      <c r="BX113" t="s">
        <v>2438</v>
      </c>
      <c r="BY113" t="s">
        <v>2438</v>
      </c>
      <c r="BZ113" t="s">
        <v>2438</v>
      </c>
      <c r="CA113" t="s">
        <v>2437</v>
      </c>
      <c r="CB113" t="s">
        <v>2438</v>
      </c>
      <c r="CC113" t="s">
        <v>2438</v>
      </c>
      <c r="CD113" t="s">
        <v>2438</v>
      </c>
      <c r="CE113" t="s">
        <v>2478</v>
      </c>
      <c r="CF113" t="s">
        <v>2433</v>
      </c>
      <c r="CG113" t="s">
        <v>3644</v>
      </c>
      <c r="CH113" t="s">
        <v>2434</v>
      </c>
      <c r="CI113" t="s">
        <v>2434</v>
      </c>
      <c r="CJ113" t="s">
        <v>2439</v>
      </c>
      <c r="CK113" t="s">
        <v>3645</v>
      </c>
      <c r="CL113" t="s">
        <v>2478</v>
      </c>
      <c r="CM113" t="s">
        <v>2434</v>
      </c>
      <c r="CN113" t="s">
        <v>2439</v>
      </c>
      <c r="CO113" t="s">
        <v>3646</v>
      </c>
      <c r="CP113" t="s">
        <v>2434</v>
      </c>
      <c r="CQ113" t="s">
        <v>2434</v>
      </c>
      <c r="CR113" t="s">
        <v>2434</v>
      </c>
      <c r="CS113" t="s">
        <v>3647</v>
      </c>
      <c r="CT113" t="s">
        <v>2439</v>
      </c>
      <c r="CU113" t="s">
        <v>2439</v>
      </c>
      <c r="CV113" t="s">
        <v>2439</v>
      </c>
      <c r="CW113" t="s">
        <v>2439</v>
      </c>
      <c r="CX113" t="s">
        <v>2439</v>
      </c>
      <c r="CY113" t="s">
        <v>2439</v>
      </c>
      <c r="CZ113" t="s">
        <v>2439</v>
      </c>
      <c r="DA113" t="s">
        <v>2439</v>
      </c>
      <c r="DB113" t="s">
        <v>2439</v>
      </c>
      <c r="DC113" t="s">
        <v>2439</v>
      </c>
      <c r="DD113" t="s">
        <v>2439</v>
      </c>
      <c r="DE113" t="s">
        <v>2439</v>
      </c>
      <c r="DF113" t="s">
        <v>2439</v>
      </c>
      <c r="DG113" t="s">
        <v>2439</v>
      </c>
      <c r="DH113" t="s">
        <v>2439</v>
      </c>
      <c r="DI113" t="s">
        <v>2439</v>
      </c>
      <c r="DJ113" t="s">
        <v>2439</v>
      </c>
      <c r="DK113" t="s">
        <v>2439</v>
      </c>
      <c r="DL113" t="s">
        <v>2439</v>
      </c>
      <c r="DM113" t="s">
        <v>2439</v>
      </c>
      <c r="DN113" t="s">
        <v>2439</v>
      </c>
      <c r="DO113" t="s">
        <v>2434</v>
      </c>
      <c r="DP113" t="s">
        <v>2434</v>
      </c>
      <c r="DQ113" t="s">
        <v>2434</v>
      </c>
      <c r="DR113" t="s">
        <v>2434</v>
      </c>
      <c r="DS113" t="s">
        <v>2434</v>
      </c>
      <c r="DT113" t="s">
        <v>2434</v>
      </c>
      <c r="DU113" t="s">
        <v>2434</v>
      </c>
      <c r="DV113" t="s">
        <v>2434</v>
      </c>
      <c r="DW113" t="s">
        <v>2434</v>
      </c>
      <c r="DX113" t="s">
        <v>2434</v>
      </c>
      <c r="DY113" t="s">
        <v>3644</v>
      </c>
      <c r="DZ113" t="s">
        <v>2434</v>
      </c>
      <c r="EA113" t="s">
        <v>2434</v>
      </c>
      <c r="EB113" t="s">
        <v>2434</v>
      </c>
      <c r="EC113" t="s">
        <v>3645</v>
      </c>
      <c r="ED113" t="s">
        <v>2434</v>
      </c>
      <c r="EE113" t="s">
        <v>2434</v>
      </c>
      <c r="EF113" t="s">
        <v>2434</v>
      </c>
      <c r="EG113" t="s">
        <v>3648</v>
      </c>
      <c r="EH113" t="s">
        <v>2434</v>
      </c>
      <c r="EI113" t="s">
        <v>2434</v>
      </c>
      <c r="EJ113" t="s">
        <v>2434</v>
      </c>
      <c r="EK113" t="s">
        <v>3647</v>
      </c>
      <c r="EL113" t="s">
        <v>2434</v>
      </c>
      <c r="EM113" t="s">
        <v>2434</v>
      </c>
      <c r="EN113" t="s">
        <v>2434</v>
      </c>
      <c r="EO113" t="s">
        <v>2434</v>
      </c>
      <c r="EP113" t="s">
        <v>2434</v>
      </c>
      <c r="EQ113" t="s">
        <v>2434</v>
      </c>
      <c r="ER113" t="s">
        <v>2434</v>
      </c>
      <c r="ES113" t="s">
        <v>2434</v>
      </c>
      <c r="ET113" t="s">
        <v>2434</v>
      </c>
      <c r="EU113" t="s">
        <v>2434</v>
      </c>
      <c r="EV113" t="s">
        <v>2434</v>
      </c>
      <c r="EW113" t="s">
        <v>2434</v>
      </c>
      <c r="EX113" t="s">
        <v>2434</v>
      </c>
      <c r="EY113" t="s">
        <v>2434</v>
      </c>
      <c r="EZ113" t="s">
        <v>2434</v>
      </c>
      <c r="FA113" t="s">
        <v>2434</v>
      </c>
      <c r="FB113" t="s">
        <v>2434</v>
      </c>
      <c r="FC113" t="s">
        <v>2434</v>
      </c>
      <c r="FD113" t="s">
        <v>2434</v>
      </c>
      <c r="FE113" t="s">
        <v>2434</v>
      </c>
      <c r="FF113" t="s">
        <v>2434</v>
      </c>
      <c r="FG113" t="s">
        <v>2434</v>
      </c>
      <c r="FH113" t="s">
        <v>2434</v>
      </c>
      <c r="FI113" t="s">
        <v>2434</v>
      </c>
      <c r="FJ113" t="s">
        <v>2434</v>
      </c>
      <c r="FK113" t="s">
        <v>2440</v>
      </c>
      <c r="FL113" t="s">
        <v>2440</v>
      </c>
      <c r="FM113" t="s">
        <v>2440</v>
      </c>
      <c r="FN113" t="s">
        <v>2440</v>
      </c>
      <c r="FO113" t="s">
        <v>2440</v>
      </c>
      <c r="FP113" t="s">
        <v>2440</v>
      </c>
      <c r="FQ113" t="s">
        <v>2440</v>
      </c>
      <c r="FR113" t="s">
        <v>2440</v>
      </c>
      <c r="FS113" t="s">
        <v>2440</v>
      </c>
      <c r="FT113" t="s">
        <v>2440</v>
      </c>
      <c r="FU113">
        <v>3</v>
      </c>
      <c r="FV113" t="s">
        <v>2440</v>
      </c>
      <c r="FW113" t="s">
        <v>2440</v>
      </c>
      <c r="FX113" t="s">
        <v>2440</v>
      </c>
      <c r="FY113" t="s">
        <v>2440</v>
      </c>
      <c r="FZ113" t="s">
        <v>2440</v>
      </c>
      <c r="GA113" t="s">
        <v>2440</v>
      </c>
      <c r="GB113" t="s">
        <v>2440</v>
      </c>
      <c r="GC113" t="s">
        <v>2440</v>
      </c>
      <c r="GD113" t="s">
        <v>2440</v>
      </c>
      <c r="GE113" t="s">
        <v>2440</v>
      </c>
      <c r="GF113" t="s">
        <v>2440</v>
      </c>
      <c r="GG113" t="s">
        <v>2440</v>
      </c>
      <c r="GH113" t="s">
        <v>2440</v>
      </c>
      <c r="GI113" t="s">
        <v>2440</v>
      </c>
      <c r="GJ113" t="s">
        <v>2440</v>
      </c>
      <c r="GK113" t="s">
        <v>2478</v>
      </c>
      <c r="GL113" t="s">
        <v>2478</v>
      </c>
      <c r="GM113" t="s">
        <v>2478</v>
      </c>
      <c r="GN113" t="s">
        <v>2478</v>
      </c>
      <c r="GO113" t="s">
        <v>2444</v>
      </c>
      <c r="GP113" t="s">
        <v>2444</v>
      </c>
      <c r="GQ113" t="s">
        <v>2440</v>
      </c>
      <c r="GR113" t="s">
        <v>2444</v>
      </c>
      <c r="GS113" t="s">
        <v>2440</v>
      </c>
      <c r="GT113" t="s">
        <v>2440</v>
      </c>
      <c r="GU113" t="s">
        <v>2440</v>
      </c>
      <c r="GV113" t="s">
        <v>2440</v>
      </c>
      <c r="GW113" t="s">
        <v>2434</v>
      </c>
      <c r="GX113" t="s">
        <v>2434</v>
      </c>
      <c r="GY113" t="s">
        <v>2434</v>
      </c>
      <c r="GZ113" t="s">
        <v>2434</v>
      </c>
    </row>
    <row r="114" spans="1:208">
      <c r="A114" t="s">
        <v>3649</v>
      </c>
      <c r="B114" t="s">
        <v>2420</v>
      </c>
      <c r="C114" t="s">
        <v>3650</v>
      </c>
      <c r="D114" t="s">
        <v>2505</v>
      </c>
      <c r="E114" t="s">
        <v>3651</v>
      </c>
      <c r="F114" t="s">
        <v>3652</v>
      </c>
      <c r="G114" t="s">
        <v>2425</v>
      </c>
      <c r="H114" t="s">
        <v>2426</v>
      </c>
      <c r="I114" t="s">
        <v>2456</v>
      </c>
      <c r="J114" t="s">
        <v>2428</v>
      </c>
      <c r="K114" t="s">
        <v>3653</v>
      </c>
      <c r="L114" t="s">
        <v>2430</v>
      </c>
      <c r="M114" t="s">
        <v>2952</v>
      </c>
      <c r="N114" t="s">
        <v>2432</v>
      </c>
      <c r="O114" t="s">
        <v>2433</v>
      </c>
      <c r="P114" t="s">
        <v>2444</v>
      </c>
      <c r="Q114" t="s">
        <v>2988</v>
      </c>
      <c r="R114" t="s">
        <v>2705</v>
      </c>
      <c r="S114" t="s">
        <v>2437</v>
      </c>
      <c r="T114" t="s">
        <v>2438</v>
      </c>
      <c r="U114" t="s">
        <v>2438</v>
      </c>
      <c r="V114" t="s">
        <v>2438</v>
      </c>
      <c r="W114" t="s">
        <v>2438</v>
      </c>
      <c r="X114" t="s">
        <v>2437</v>
      </c>
      <c r="Y114" t="s">
        <v>2438</v>
      </c>
      <c r="Z114" t="s">
        <v>2438</v>
      </c>
      <c r="AA114" t="s">
        <v>2438</v>
      </c>
      <c r="AB114" t="s">
        <v>2438</v>
      </c>
      <c r="AC114" t="s">
        <v>2437</v>
      </c>
      <c r="AD114" t="s">
        <v>2438</v>
      </c>
      <c r="AE114" t="s">
        <v>2438</v>
      </c>
      <c r="AF114" t="s">
        <v>2438</v>
      </c>
      <c r="AG114" t="s">
        <v>2438</v>
      </c>
      <c r="AH114" t="s">
        <v>2437</v>
      </c>
      <c r="AI114" t="s">
        <v>2438</v>
      </c>
      <c r="AJ114" t="s">
        <v>2438</v>
      </c>
      <c r="AK114" t="s">
        <v>2438</v>
      </c>
      <c r="AL114" t="s">
        <v>2438</v>
      </c>
      <c r="AM114" t="s">
        <v>2437</v>
      </c>
      <c r="AN114" t="s">
        <v>2438</v>
      </c>
      <c r="AO114" t="s">
        <v>2438</v>
      </c>
      <c r="AP114" t="s">
        <v>2438</v>
      </c>
      <c r="AQ114" t="s">
        <v>2437</v>
      </c>
      <c r="AR114" t="s">
        <v>2438</v>
      </c>
      <c r="AS114" t="s">
        <v>2438</v>
      </c>
      <c r="AT114" t="s">
        <v>2438</v>
      </c>
      <c r="AU114" t="s">
        <v>2437</v>
      </c>
      <c r="AV114" t="s">
        <v>2438</v>
      </c>
      <c r="AW114" t="s">
        <v>2438</v>
      </c>
      <c r="AX114" t="s">
        <v>2438</v>
      </c>
      <c r="AY114" t="s">
        <v>2432</v>
      </c>
      <c r="AZ114" t="s">
        <v>2440</v>
      </c>
      <c r="BA114" t="s">
        <v>2435</v>
      </c>
      <c r="BB114" t="s">
        <v>2876</v>
      </c>
      <c r="BC114" t="s">
        <v>2437</v>
      </c>
      <c r="BD114" t="s">
        <v>2438</v>
      </c>
      <c r="BE114" t="s">
        <v>2438</v>
      </c>
      <c r="BF114" t="s">
        <v>2438</v>
      </c>
      <c r="BG114" t="s">
        <v>2437</v>
      </c>
      <c r="BH114" t="s">
        <v>2438</v>
      </c>
      <c r="BI114" t="s">
        <v>2438</v>
      </c>
      <c r="BJ114" t="s">
        <v>2438</v>
      </c>
      <c r="BK114" t="s">
        <v>2437</v>
      </c>
      <c r="BL114" t="s">
        <v>2438</v>
      </c>
      <c r="BM114" t="s">
        <v>2438</v>
      </c>
      <c r="BN114" t="s">
        <v>2438</v>
      </c>
      <c r="BO114" t="s">
        <v>2437</v>
      </c>
      <c r="BP114" t="s">
        <v>2438</v>
      </c>
      <c r="BQ114" t="s">
        <v>2438</v>
      </c>
      <c r="BR114" t="s">
        <v>2438</v>
      </c>
      <c r="BS114" t="s">
        <v>2437</v>
      </c>
      <c r="BT114" t="s">
        <v>2438</v>
      </c>
      <c r="BU114" t="s">
        <v>2438</v>
      </c>
      <c r="BV114" t="s">
        <v>2438</v>
      </c>
      <c r="BW114" t="s">
        <v>2437</v>
      </c>
      <c r="BX114" t="s">
        <v>2438</v>
      </c>
      <c r="BY114" t="s">
        <v>2438</v>
      </c>
      <c r="BZ114" t="s">
        <v>2438</v>
      </c>
      <c r="CA114" t="s">
        <v>2437</v>
      </c>
      <c r="CB114" t="s">
        <v>2438</v>
      </c>
      <c r="CC114" t="s">
        <v>2438</v>
      </c>
      <c r="CD114" t="s">
        <v>2438</v>
      </c>
      <c r="CE114" t="s">
        <v>2433</v>
      </c>
      <c r="CF114" t="s">
        <v>2433</v>
      </c>
      <c r="CG114" t="s">
        <v>2429</v>
      </c>
      <c r="CH114" t="s">
        <v>2433</v>
      </c>
      <c r="CI114" t="s">
        <v>2433</v>
      </c>
      <c r="CJ114" t="s">
        <v>2433</v>
      </c>
      <c r="CK114" t="s">
        <v>2429</v>
      </c>
      <c r="CL114" t="s">
        <v>2478</v>
      </c>
      <c r="CM114" t="s">
        <v>2433</v>
      </c>
      <c r="CN114" t="s">
        <v>2433</v>
      </c>
      <c r="CO114" t="s">
        <v>2429</v>
      </c>
      <c r="CP114" t="s">
        <v>2433</v>
      </c>
      <c r="CQ114" t="s">
        <v>2433</v>
      </c>
      <c r="CR114" t="s">
        <v>2433</v>
      </c>
      <c r="CS114" t="s">
        <v>2429</v>
      </c>
      <c r="CT114" t="s">
        <v>2433</v>
      </c>
      <c r="CU114" t="s">
        <v>2433</v>
      </c>
      <c r="CV114" t="s">
        <v>2433</v>
      </c>
      <c r="CW114" t="s">
        <v>2433</v>
      </c>
      <c r="CX114" t="s">
        <v>2433</v>
      </c>
      <c r="CY114" t="s">
        <v>2433</v>
      </c>
      <c r="CZ114" t="s">
        <v>2433</v>
      </c>
      <c r="DA114" t="s">
        <v>2433</v>
      </c>
      <c r="DB114" t="s">
        <v>2433</v>
      </c>
      <c r="DC114" t="s">
        <v>2433</v>
      </c>
      <c r="DD114" t="s">
        <v>2433</v>
      </c>
      <c r="DE114" t="s">
        <v>2433</v>
      </c>
      <c r="DF114" t="s">
        <v>2433</v>
      </c>
      <c r="DG114" t="s">
        <v>2433</v>
      </c>
      <c r="DH114" t="s">
        <v>2478</v>
      </c>
      <c r="DI114" t="s">
        <v>2440</v>
      </c>
      <c r="DJ114" t="s">
        <v>2440</v>
      </c>
      <c r="DK114" t="s">
        <v>2478</v>
      </c>
      <c r="DL114" t="s">
        <v>2478</v>
      </c>
      <c r="DM114" t="s">
        <v>2478</v>
      </c>
      <c r="DN114" t="s">
        <v>2478</v>
      </c>
      <c r="DO114" t="s">
        <v>2433</v>
      </c>
      <c r="DP114" t="s">
        <v>2433</v>
      </c>
      <c r="DQ114" t="s">
        <v>2433</v>
      </c>
      <c r="DR114" t="s">
        <v>2433</v>
      </c>
      <c r="DS114" t="s">
        <v>2433</v>
      </c>
      <c r="DT114" t="s">
        <v>2433</v>
      </c>
      <c r="DU114" t="s">
        <v>2433</v>
      </c>
      <c r="DV114" t="s">
        <v>2433</v>
      </c>
      <c r="DW114" t="s">
        <v>2433</v>
      </c>
      <c r="DX114" t="s">
        <v>2433</v>
      </c>
      <c r="DY114" t="s">
        <v>2429</v>
      </c>
      <c r="DZ114" t="s">
        <v>2478</v>
      </c>
      <c r="EA114" t="s">
        <v>2478</v>
      </c>
      <c r="EB114" t="s">
        <v>2440</v>
      </c>
      <c r="EC114" t="s">
        <v>2521</v>
      </c>
      <c r="ED114" t="s">
        <v>2440</v>
      </c>
      <c r="EE114" t="s">
        <v>2440</v>
      </c>
      <c r="EF114" t="s">
        <v>2440</v>
      </c>
      <c r="EG114" t="s">
        <v>2793</v>
      </c>
      <c r="EH114" t="s">
        <v>2433</v>
      </c>
      <c r="EI114" t="s">
        <v>2433</v>
      </c>
      <c r="EJ114" t="s">
        <v>2433</v>
      </c>
      <c r="EK114" t="s">
        <v>2429</v>
      </c>
      <c r="EL114" t="s">
        <v>2433</v>
      </c>
      <c r="EM114" t="s">
        <v>2433</v>
      </c>
      <c r="EN114" t="s">
        <v>2433</v>
      </c>
      <c r="EO114" t="s">
        <v>2433</v>
      </c>
      <c r="EP114" t="s">
        <v>2433</v>
      </c>
      <c r="EQ114" t="s">
        <v>2433</v>
      </c>
      <c r="ER114" t="s">
        <v>2433</v>
      </c>
      <c r="ES114" t="s">
        <v>2433</v>
      </c>
      <c r="ET114" t="s">
        <v>2433</v>
      </c>
      <c r="EU114" t="s">
        <v>2433</v>
      </c>
      <c r="EV114" t="s">
        <v>2433</v>
      </c>
      <c r="EW114" t="s">
        <v>2433</v>
      </c>
      <c r="EX114" t="s">
        <v>2433</v>
      </c>
      <c r="EY114" t="s">
        <v>2433</v>
      </c>
      <c r="EZ114" t="s">
        <v>2433</v>
      </c>
      <c r="FA114" t="s">
        <v>2433</v>
      </c>
      <c r="FB114" t="s">
        <v>2433</v>
      </c>
      <c r="FC114" t="s">
        <v>2433</v>
      </c>
      <c r="FD114" t="s">
        <v>2433</v>
      </c>
      <c r="FE114" t="s">
        <v>2433</v>
      </c>
      <c r="FF114" t="s">
        <v>2433</v>
      </c>
      <c r="FG114" t="s">
        <v>2433</v>
      </c>
      <c r="FH114" t="s">
        <v>2433</v>
      </c>
      <c r="FI114" t="s">
        <v>2433</v>
      </c>
      <c r="FJ114" t="s">
        <v>2433</v>
      </c>
      <c r="FK114" t="s">
        <v>2440</v>
      </c>
      <c r="FL114" t="s">
        <v>2440</v>
      </c>
      <c r="FM114" t="s">
        <v>2440</v>
      </c>
      <c r="FN114" t="s">
        <v>2440</v>
      </c>
      <c r="FO114" t="s">
        <v>2440</v>
      </c>
      <c r="FP114" t="s">
        <v>2440</v>
      </c>
      <c r="FQ114" t="s">
        <v>2440</v>
      </c>
      <c r="FR114" t="s">
        <v>2440</v>
      </c>
      <c r="FS114" t="s">
        <v>2440</v>
      </c>
      <c r="FT114" t="s">
        <v>2440</v>
      </c>
      <c r="FU114">
        <v>3</v>
      </c>
      <c r="FV114" t="s">
        <v>2440</v>
      </c>
      <c r="FW114" t="s">
        <v>2440</v>
      </c>
      <c r="FX114" t="s">
        <v>2440</v>
      </c>
      <c r="FY114" t="s">
        <v>2440</v>
      </c>
      <c r="FZ114" t="s">
        <v>2440</v>
      </c>
      <c r="GA114" t="s">
        <v>2440</v>
      </c>
      <c r="GB114" t="s">
        <v>2440</v>
      </c>
      <c r="GC114" t="s">
        <v>2440</v>
      </c>
      <c r="GD114" t="s">
        <v>2440</v>
      </c>
      <c r="GE114" t="s">
        <v>2440</v>
      </c>
      <c r="GF114" t="s">
        <v>2440</v>
      </c>
      <c r="GG114" t="s">
        <v>2440</v>
      </c>
      <c r="GH114" t="s">
        <v>2440</v>
      </c>
      <c r="GI114" t="s">
        <v>2440</v>
      </c>
      <c r="GJ114" t="s">
        <v>2440</v>
      </c>
      <c r="GK114" t="s">
        <v>2440</v>
      </c>
      <c r="GL114" t="s">
        <v>2440</v>
      </c>
      <c r="GM114" t="s">
        <v>2440</v>
      </c>
      <c r="GN114" t="s">
        <v>2440</v>
      </c>
      <c r="GO114" t="s">
        <v>2440</v>
      </c>
      <c r="GP114" t="s">
        <v>2440</v>
      </c>
      <c r="GQ114" t="s">
        <v>2440</v>
      </c>
      <c r="GR114" t="s">
        <v>2440</v>
      </c>
      <c r="GS114" t="s">
        <v>2440</v>
      </c>
      <c r="GT114" t="s">
        <v>2440</v>
      </c>
      <c r="GU114" t="s">
        <v>2440</v>
      </c>
      <c r="GV114" t="s">
        <v>2440</v>
      </c>
      <c r="GW114" t="s">
        <v>2440</v>
      </c>
      <c r="GX114" t="s">
        <v>2440</v>
      </c>
      <c r="GY114" t="s">
        <v>2440</v>
      </c>
      <c r="GZ114" t="s">
        <v>2440</v>
      </c>
    </row>
    <row r="115" spans="1:208">
      <c r="A115" t="s">
        <v>3654</v>
      </c>
      <c r="B115" t="s">
        <v>2420</v>
      </c>
      <c r="C115" t="s">
        <v>3655</v>
      </c>
      <c r="D115" t="s">
        <v>2505</v>
      </c>
      <c r="E115" t="s">
        <v>3656</v>
      </c>
      <c r="F115" t="s">
        <v>3657</v>
      </c>
      <c r="G115" t="s">
        <v>2603</v>
      </c>
      <c r="H115" t="s">
        <v>2426</v>
      </c>
      <c r="I115" t="s">
        <v>2654</v>
      </c>
      <c r="J115" t="s">
        <v>2428</v>
      </c>
      <c r="K115" t="s">
        <v>3658</v>
      </c>
      <c r="L115" t="s">
        <v>3659</v>
      </c>
      <c r="M115" t="s">
        <v>2980</v>
      </c>
      <c r="N115" t="s">
        <v>2432</v>
      </c>
      <c r="O115" t="s">
        <v>2439</v>
      </c>
      <c r="P115" t="s">
        <v>2433</v>
      </c>
      <c r="Q115" t="s">
        <v>3076</v>
      </c>
      <c r="R115" t="s">
        <v>2476</v>
      </c>
      <c r="S115" t="s">
        <v>2432</v>
      </c>
      <c r="T115" t="s">
        <v>2439</v>
      </c>
      <c r="U115" t="s">
        <v>2433</v>
      </c>
      <c r="V115" t="s">
        <v>3076</v>
      </c>
      <c r="W115" t="s">
        <v>2476</v>
      </c>
      <c r="X115" t="s">
        <v>2437</v>
      </c>
      <c r="Y115" t="s">
        <v>2438</v>
      </c>
      <c r="Z115" t="s">
        <v>2438</v>
      </c>
      <c r="AA115" t="s">
        <v>2438</v>
      </c>
      <c r="AB115" t="s">
        <v>2438</v>
      </c>
      <c r="AC115" t="s">
        <v>2432</v>
      </c>
      <c r="AD115" t="s">
        <v>2433</v>
      </c>
      <c r="AE115" t="s">
        <v>2433</v>
      </c>
      <c r="AF115" t="s">
        <v>2645</v>
      </c>
      <c r="AG115" t="s">
        <v>2476</v>
      </c>
      <c r="AH115" t="s">
        <v>2432</v>
      </c>
      <c r="AI115" t="s">
        <v>2433</v>
      </c>
      <c r="AJ115" t="s">
        <v>2433</v>
      </c>
      <c r="AK115" t="s">
        <v>2645</v>
      </c>
      <c r="AL115" t="s">
        <v>2476</v>
      </c>
      <c r="AM115" t="s">
        <v>2432</v>
      </c>
      <c r="AN115" t="s">
        <v>2433</v>
      </c>
      <c r="AO115" t="s">
        <v>2557</v>
      </c>
      <c r="AP115" t="s">
        <v>2460</v>
      </c>
      <c r="AQ115" t="s">
        <v>2432</v>
      </c>
      <c r="AR115" t="s">
        <v>2433</v>
      </c>
      <c r="AS115" t="s">
        <v>2474</v>
      </c>
      <c r="AT115" t="s">
        <v>2480</v>
      </c>
      <c r="AU115" t="s">
        <v>2432</v>
      </c>
      <c r="AV115" t="s">
        <v>2433</v>
      </c>
      <c r="AW115" t="s">
        <v>2588</v>
      </c>
      <c r="AX115" t="s">
        <v>2536</v>
      </c>
      <c r="AY115" t="s">
        <v>2432</v>
      </c>
      <c r="AZ115" t="s">
        <v>2433</v>
      </c>
      <c r="BA115" t="s">
        <v>3660</v>
      </c>
      <c r="BB115" t="s">
        <v>2691</v>
      </c>
      <c r="BC115" t="s">
        <v>2432</v>
      </c>
      <c r="BD115" t="s">
        <v>2433</v>
      </c>
      <c r="BE115" t="s">
        <v>2435</v>
      </c>
      <c r="BF115" t="s">
        <v>2779</v>
      </c>
      <c r="BG115" t="s">
        <v>2437</v>
      </c>
      <c r="BH115" t="s">
        <v>2438</v>
      </c>
      <c r="BI115" t="s">
        <v>2438</v>
      </c>
      <c r="BJ115" t="s">
        <v>2438</v>
      </c>
      <c r="BK115" t="s">
        <v>2437</v>
      </c>
      <c r="BL115" t="s">
        <v>2438</v>
      </c>
      <c r="BM115" t="s">
        <v>2438</v>
      </c>
      <c r="BN115" t="s">
        <v>2438</v>
      </c>
      <c r="BO115" t="s">
        <v>2437</v>
      </c>
      <c r="BP115" t="s">
        <v>2438</v>
      </c>
      <c r="BQ115" t="s">
        <v>2438</v>
      </c>
      <c r="BR115" t="s">
        <v>2438</v>
      </c>
      <c r="BS115" t="s">
        <v>2437</v>
      </c>
      <c r="BT115" t="s">
        <v>2438</v>
      </c>
      <c r="BU115" t="s">
        <v>2438</v>
      </c>
      <c r="BV115" t="s">
        <v>2438</v>
      </c>
      <c r="BW115" t="s">
        <v>2437</v>
      </c>
      <c r="BX115" t="s">
        <v>2438</v>
      </c>
      <c r="BY115" t="s">
        <v>2438</v>
      </c>
      <c r="BZ115" t="s">
        <v>2438</v>
      </c>
      <c r="CA115" t="s">
        <v>2437</v>
      </c>
      <c r="CB115" t="s">
        <v>2438</v>
      </c>
      <c r="CC115" t="s">
        <v>2438</v>
      </c>
      <c r="CD115" t="s">
        <v>2438</v>
      </c>
      <c r="CE115" t="s">
        <v>2444</v>
      </c>
      <c r="CF115" t="s">
        <v>2434</v>
      </c>
      <c r="CG115" t="s">
        <v>3661</v>
      </c>
      <c r="CH115" t="s">
        <v>2440</v>
      </c>
      <c r="CI115" t="s">
        <v>2434</v>
      </c>
      <c r="CJ115" t="s">
        <v>2440</v>
      </c>
      <c r="CK115" t="s">
        <v>3662</v>
      </c>
      <c r="CL115" t="s">
        <v>2485</v>
      </c>
      <c r="CM115" t="s">
        <v>2440</v>
      </c>
      <c r="CN115" t="s">
        <v>2440</v>
      </c>
      <c r="CO115" t="s">
        <v>3663</v>
      </c>
      <c r="CP115" t="s">
        <v>2444</v>
      </c>
      <c r="CQ115" t="s">
        <v>2478</v>
      </c>
      <c r="CR115" t="s">
        <v>2485</v>
      </c>
      <c r="CS115" t="s">
        <v>3664</v>
      </c>
      <c r="CT115" t="s">
        <v>2440</v>
      </c>
      <c r="CU115" t="s">
        <v>2444</v>
      </c>
      <c r="CV115" t="s">
        <v>2444</v>
      </c>
      <c r="CW115" t="s">
        <v>2434</v>
      </c>
      <c r="CX115" t="s">
        <v>2440</v>
      </c>
      <c r="CY115" t="s">
        <v>2434</v>
      </c>
      <c r="CZ115" t="s">
        <v>2444</v>
      </c>
      <c r="DA115" t="s">
        <v>2478</v>
      </c>
      <c r="DB115" t="s">
        <v>2440</v>
      </c>
      <c r="DC115" t="s">
        <v>2440</v>
      </c>
      <c r="DD115" t="s">
        <v>2440</v>
      </c>
      <c r="DE115" t="s">
        <v>2485</v>
      </c>
      <c r="DF115" t="s">
        <v>2444</v>
      </c>
      <c r="DG115" t="s">
        <v>2444</v>
      </c>
      <c r="DH115" t="s">
        <v>2440</v>
      </c>
      <c r="DI115" t="s">
        <v>2485</v>
      </c>
      <c r="DJ115" t="s">
        <v>2440</v>
      </c>
      <c r="DK115" t="s">
        <v>2444</v>
      </c>
      <c r="DL115" t="s">
        <v>2478</v>
      </c>
      <c r="DM115" t="s">
        <v>2444</v>
      </c>
      <c r="DN115" t="s">
        <v>2440</v>
      </c>
      <c r="DO115" t="s">
        <v>2440</v>
      </c>
      <c r="DP115" t="s">
        <v>2478</v>
      </c>
      <c r="DQ115" t="s">
        <v>2434</v>
      </c>
      <c r="DR115" t="s">
        <v>2444</v>
      </c>
      <c r="DS115" t="s">
        <v>2444</v>
      </c>
      <c r="DT115" t="s">
        <v>2444</v>
      </c>
      <c r="DU115" t="s">
        <v>2444</v>
      </c>
      <c r="DV115" t="s">
        <v>2485</v>
      </c>
      <c r="DW115" t="s">
        <v>2444</v>
      </c>
      <c r="DX115" t="s">
        <v>2444</v>
      </c>
      <c r="DY115" t="s">
        <v>3665</v>
      </c>
      <c r="DZ115" t="s">
        <v>2444</v>
      </c>
      <c r="EA115" t="s">
        <v>2485</v>
      </c>
      <c r="EB115" t="s">
        <v>2478</v>
      </c>
      <c r="EC115" t="s">
        <v>2806</v>
      </c>
      <c r="ED115" t="s">
        <v>2440</v>
      </c>
      <c r="EE115" t="s">
        <v>2478</v>
      </c>
      <c r="EF115" t="s">
        <v>2485</v>
      </c>
      <c r="EG115" t="s">
        <v>3666</v>
      </c>
      <c r="EH115" t="s">
        <v>2444</v>
      </c>
      <c r="EI115" t="s">
        <v>2444</v>
      </c>
      <c r="EJ115" t="s">
        <v>2444</v>
      </c>
      <c r="EK115" t="s">
        <v>3667</v>
      </c>
      <c r="EL115" t="s">
        <v>2440</v>
      </c>
      <c r="EM115" t="s">
        <v>2485</v>
      </c>
      <c r="EN115" t="s">
        <v>2485</v>
      </c>
      <c r="EO115" t="s">
        <v>2440</v>
      </c>
      <c r="EP115" t="s">
        <v>2485</v>
      </c>
      <c r="EQ115" t="s">
        <v>2444</v>
      </c>
      <c r="ER115" t="s">
        <v>2444</v>
      </c>
      <c r="ES115" t="s">
        <v>2444</v>
      </c>
      <c r="ET115" t="s">
        <v>2485</v>
      </c>
      <c r="EU115" t="s">
        <v>2444</v>
      </c>
      <c r="EV115" t="s">
        <v>2440</v>
      </c>
      <c r="EW115" t="s">
        <v>2485</v>
      </c>
      <c r="EX115" t="s">
        <v>2444</v>
      </c>
      <c r="EY115" t="s">
        <v>2485</v>
      </c>
      <c r="EZ115" t="s">
        <v>2444</v>
      </c>
      <c r="FA115" t="s">
        <v>2485</v>
      </c>
      <c r="FB115" t="s">
        <v>2485</v>
      </c>
      <c r="FC115" t="s">
        <v>2485</v>
      </c>
      <c r="FD115" t="s">
        <v>2444</v>
      </c>
      <c r="FE115" t="s">
        <v>2444</v>
      </c>
      <c r="FF115" t="s">
        <v>2444</v>
      </c>
      <c r="FG115" t="s">
        <v>2444</v>
      </c>
      <c r="FH115" t="s">
        <v>2444</v>
      </c>
      <c r="FI115" t="s">
        <v>2444</v>
      </c>
      <c r="FJ115" t="s">
        <v>2444</v>
      </c>
      <c r="FK115" t="s">
        <v>2444</v>
      </c>
      <c r="FL115" t="s">
        <v>2485</v>
      </c>
      <c r="FM115" t="s">
        <v>2433</v>
      </c>
      <c r="FN115" t="s">
        <v>2439</v>
      </c>
      <c r="FO115" t="s">
        <v>2439</v>
      </c>
      <c r="FP115" t="s">
        <v>2444</v>
      </c>
      <c r="FQ115" t="s">
        <v>2444</v>
      </c>
      <c r="FR115" t="s">
        <v>2444</v>
      </c>
      <c r="FS115" t="s">
        <v>2433</v>
      </c>
      <c r="FT115" t="s">
        <v>2433</v>
      </c>
      <c r="FU115">
        <v>7</v>
      </c>
      <c r="FV115" t="s">
        <v>2433</v>
      </c>
      <c r="FW115" t="s">
        <v>2444</v>
      </c>
      <c r="FX115" t="s">
        <v>2444</v>
      </c>
      <c r="FY115" t="s">
        <v>2485</v>
      </c>
      <c r="FZ115" t="s">
        <v>2444</v>
      </c>
      <c r="GA115" t="s">
        <v>2433</v>
      </c>
      <c r="GB115" t="s">
        <v>2439</v>
      </c>
      <c r="GC115" t="s">
        <v>2439</v>
      </c>
      <c r="GD115" t="s">
        <v>2444</v>
      </c>
      <c r="GE115" t="s">
        <v>2439</v>
      </c>
      <c r="GF115" t="s">
        <v>2444</v>
      </c>
      <c r="GG115" t="s">
        <v>2439</v>
      </c>
      <c r="GH115" t="s">
        <v>2433</v>
      </c>
      <c r="GI115" t="s">
        <v>2439</v>
      </c>
      <c r="GJ115" t="s">
        <v>2444</v>
      </c>
      <c r="GK115" t="s">
        <v>2444</v>
      </c>
      <c r="GL115" t="s">
        <v>2444</v>
      </c>
      <c r="GM115" t="s">
        <v>2444</v>
      </c>
      <c r="GN115" t="s">
        <v>2444</v>
      </c>
      <c r="GO115" t="s">
        <v>2444</v>
      </c>
      <c r="GP115" t="s">
        <v>2444</v>
      </c>
      <c r="GQ115" t="s">
        <v>2444</v>
      </c>
      <c r="GR115" t="s">
        <v>2444</v>
      </c>
      <c r="GS115" t="s">
        <v>2444</v>
      </c>
      <c r="GT115" t="s">
        <v>2444</v>
      </c>
      <c r="GU115" t="s">
        <v>2444</v>
      </c>
      <c r="GV115" t="s">
        <v>2444</v>
      </c>
      <c r="GW115" t="s">
        <v>2485</v>
      </c>
      <c r="GX115" t="s">
        <v>2444</v>
      </c>
      <c r="GY115" t="s">
        <v>2444</v>
      </c>
      <c r="GZ115" t="s">
        <v>2444</v>
      </c>
    </row>
    <row r="116" spans="1:208">
      <c r="A116" t="s">
        <v>3668</v>
      </c>
      <c r="B116" t="s">
        <v>2420</v>
      </c>
      <c r="C116" t="s">
        <v>3669</v>
      </c>
      <c r="D116" t="s">
        <v>2505</v>
      </c>
      <c r="E116" t="s">
        <v>3670</v>
      </c>
      <c r="F116" t="s">
        <v>3671</v>
      </c>
      <c r="G116" t="s">
        <v>2469</v>
      </c>
      <c r="H116" t="s">
        <v>2426</v>
      </c>
      <c r="I116" t="s">
        <v>2456</v>
      </c>
      <c r="J116" t="s">
        <v>2428</v>
      </c>
      <c r="K116" t="s">
        <v>3672</v>
      </c>
      <c r="L116" t="s">
        <v>2430</v>
      </c>
      <c r="M116" t="s">
        <v>2431</v>
      </c>
      <c r="N116" t="s">
        <v>2432</v>
      </c>
      <c r="O116" t="s">
        <v>2433</v>
      </c>
      <c r="P116" t="s">
        <v>2434</v>
      </c>
      <c r="Q116" t="s">
        <v>2990</v>
      </c>
      <c r="R116" t="s">
        <v>2691</v>
      </c>
      <c r="S116" t="s">
        <v>2432</v>
      </c>
      <c r="T116" t="s">
        <v>2433</v>
      </c>
      <c r="U116" t="s">
        <v>2838</v>
      </c>
      <c r="V116" t="s">
        <v>2990</v>
      </c>
      <c r="W116" t="s">
        <v>2691</v>
      </c>
      <c r="X116" t="s">
        <v>2437</v>
      </c>
      <c r="Y116" t="s">
        <v>2438</v>
      </c>
      <c r="Z116" t="s">
        <v>2438</v>
      </c>
      <c r="AA116" t="s">
        <v>2438</v>
      </c>
      <c r="AB116" t="s">
        <v>2438</v>
      </c>
      <c r="AC116" t="s">
        <v>2437</v>
      </c>
      <c r="AD116" t="s">
        <v>2438</v>
      </c>
      <c r="AE116" t="s">
        <v>2438</v>
      </c>
      <c r="AF116" t="s">
        <v>2438</v>
      </c>
      <c r="AG116" t="s">
        <v>2438</v>
      </c>
      <c r="AH116" t="s">
        <v>2437</v>
      </c>
      <c r="AI116" t="s">
        <v>2438</v>
      </c>
      <c r="AJ116" t="s">
        <v>2438</v>
      </c>
      <c r="AK116" t="s">
        <v>2438</v>
      </c>
      <c r="AL116" t="s">
        <v>2438</v>
      </c>
      <c r="AM116" t="s">
        <v>2432</v>
      </c>
      <c r="AN116" t="s">
        <v>2433</v>
      </c>
      <c r="AO116" t="s">
        <v>2658</v>
      </c>
      <c r="AP116" t="s">
        <v>2459</v>
      </c>
      <c r="AQ116" t="s">
        <v>2437</v>
      </c>
      <c r="AR116" t="s">
        <v>2438</v>
      </c>
      <c r="AS116" t="s">
        <v>2438</v>
      </c>
      <c r="AT116" t="s">
        <v>2438</v>
      </c>
      <c r="AU116" t="s">
        <v>2432</v>
      </c>
      <c r="AV116" t="s">
        <v>2442</v>
      </c>
      <c r="AW116" t="s">
        <v>2717</v>
      </c>
      <c r="AX116" t="s">
        <v>2536</v>
      </c>
      <c r="AY116" t="s">
        <v>2432</v>
      </c>
      <c r="AZ116" t="s">
        <v>2442</v>
      </c>
      <c r="BA116" t="s">
        <v>3389</v>
      </c>
      <c r="BB116" t="s">
        <v>2691</v>
      </c>
      <c r="BC116" t="s">
        <v>2432</v>
      </c>
      <c r="BD116" t="s">
        <v>2485</v>
      </c>
      <c r="BE116" t="s">
        <v>2716</v>
      </c>
      <c r="BF116" t="s">
        <v>2705</v>
      </c>
      <c r="BG116" t="s">
        <v>2432</v>
      </c>
      <c r="BH116" t="s">
        <v>2434</v>
      </c>
      <c r="BI116" t="s">
        <v>2717</v>
      </c>
      <c r="BJ116" t="s">
        <v>2536</v>
      </c>
      <c r="BK116" t="s">
        <v>2437</v>
      </c>
      <c r="BL116" t="s">
        <v>2438</v>
      </c>
      <c r="BM116" t="s">
        <v>2438</v>
      </c>
      <c r="BN116" t="s">
        <v>2438</v>
      </c>
      <c r="BO116" t="s">
        <v>2432</v>
      </c>
      <c r="BP116" t="s">
        <v>2434</v>
      </c>
      <c r="BQ116" t="s">
        <v>3015</v>
      </c>
      <c r="BR116" t="s">
        <v>2706</v>
      </c>
      <c r="BS116" t="s">
        <v>2437</v>
      </c>
      <c r="BT116" t="s">
        <v>2438</v>
      </c>
      <c r="BU116" t="s">
        <v>2438</v>
      </c>
      <c r="BV116" t="s">
        <v>2438</v>
      </c>
      <c r="BW116" t="s">
        <v>2437</v>
      </c>
      <c r="BX116" t="s">
        <v>2438</v>
      </c>
      <c r="BY116" t="s">
        <v>2438</v>
      </c>
      <c r="BZ116" t="s">
        <v>2438</v>
      </c>
      <c r="CA116" t="s">
        <v>2432</v>
      </c>
      <c r="CB116" t="s">
        <v>2439</v>
      </c>
      <c r="CC116" t="s">
        <v>3111</v>
      </c>
      <c r="CD116" t="s">
        <v>2706</v>
      </c>
      <c r="CE116" t="s">
        <v>2440</v>
      </c>
      <c r="CF116" t="s">
        <v>2440</v>
      </c>
      <c r="CG116" t="s">
        <v>3673</v>
      </c>
      <c r="CH116" t="s">
        <v>2444</v>
      </c>
      <c r="CI116" t="s">
        <v>2485</v>
      </c>
      <c r="CJ116" t="s">
        <v>2440</v>
      </c>
      <c r="CK116" t="s">
        <v>3167</v>
      </c>
      <c r="CL116" t="s">
        <v>2444</v>
      </c>
      <c r="CM116" t="s">
        <v>2444</v>
      </c>
      <c r="CN116" t="s">
        <v>2444</v>
      </c>
      <c r="CO116" t="s">
        <v>3674</v>
      </c>
      <c r="CP116" t="s">
        <v>2444</v>
      </c>
      <c r="CQ116" t="s">
        <v>2485</v>
      </c>
      <c r="CR116" t="s">
        <v>2444</v>
      </c>
      <c r="CS116" t="s">
        <v>3675</v>
      </c>
      <c r="CT116" t="s">
        <v>2444</v>
      </c>
      <c r="CU116" t="s">
        <v>2485</v>
      </c>
      <c r="CV116" t="s">
        <v>2444</v>
      </c>
      <c r="CW116" t="s">
        <v>2444</v>
      </c>
      <c r="CX116" t="s">
        <v>2444</v>
      </c>
      <c r="CY116" t="s">
        <v>2444</v>
      </c>
      <c r="CZ116" t="s">
        <v>2444</v>
      </c>
      <c r="DA116" t="s">
        <v>2485</v>
      </c>
      <c r="DB116" t="s">
        <v>2444</v>
      </c>
      <c r="DC116" t="s">
        <v>2444</v>
      </c>
      <c r="DD116" t="s">
        <v>2478</v>
      </c>
      <c r="DE116" t="s">
        <v>2485</v>
      </c>
      <c r="DF116" t="s">
        <v>2444</v>
      </c>
      <c r="DG116" t="s">
        <v>2444</v>
      </c>
      <c r="DH116" t="s">
        <v>2444</v>
      </c>
      <c r="DI116" t="s">
        <v>2444</v>
      </c>
      <c r="DJ116" t="s">
        <v>2444</v>
      </c>
      <c r="DK116" t="s">
        <v>2433</v>
      </c>
      <c r="DL116" t="s">
        <v>2444</v>
      </c>
      <c r="DM116" t="s">
        <v>2444</v>
      </c>
      <c r="DN116" t="s">
        <v>2444</v>
      </c>
      <c r="DO116" t="s">
        <v>2444</v>
      </c>
      <c r="DP116" t="s">
        <v>2444</v>
      </c>
      <c r="DQ116" t="s">
        <v>2444</v>
      </c>
      <c r="DR116" t="s">
        <v>2444</v>
      </c>
      <c r="DS116" t="s">
        <v>2444</v>
      </c>
      <c r="DT116" t="s">
        <v>2444</v>
      </c>
      <c r="DU116" t="s">
        <v>2444</v>
      </c>
      <c r="DV116" t="s">
        <v>2444</v>
      </c>
      <c r="DW116" t="s">
        <v>2440</v>
      </c>
      <c r="DX116" t="s">
        <v>2444</v>
      </c>
      <c r="DY116" t="s">
        <v>3673</v>
      </c>
      <c r="DZ116" t="s">
        <v>2444</v>
      </c>
      <c r="EA116" t="s">
        <v>2444</v>
      </c>
      <c r="EB116" t="s">
        <v>2444</v>
      </c>
      <c r="EC116" t="s">
        <v>3676</v>
      </c>
      <c r="ED116" t="s">
        <v>2444</v>
      </c>
      <c r="EE116" t="s">
        <v>2444</v>
      </c>
      <c r="EF116" t="s">
        <v>2444</v>
      </c>
      <c r="EG116" t="s">
        <v>3674</v>
      </c>
      <c r="EH116" t="s">
        <v>2444</v>
      </c>
      <c r="EI116" t="s">
        <v>2444</v>
      </c>
      <c r="EJ116" t="s">
        <v>2444</v>
      </c>
      <c r="EK116" t="s">
        <v>3675</v>
      </c>
      <c r="EL116" t="s">
        <v>2444</v>
      </c>
      <c r="EM116" t="s">
        <v>2444</v>
      </c>
      <c r="EN116" t="s">
        <v>2444</v>
      </c>
      <c r="EO116" t="s">
        <v>2444</v>
      </c>
      <c r="EP116" t="s">
        <v>2444</v>
      </c>
      <c r="EQ116" t="s">
        <v>2444</v>
      </c>
      <c r="ER116" t="s">
        <v>2444</v>
      </c>
      <c r="ES116" t="s">
        <v>2444</v>
      </c>
      <c r="ET116" t="s">
        <v>2444</v>
      </c>
      <c r="EU116" t="s">
        <v>2444</v>
      </c>
      <c r="EV116" t="s">
        <v>2444</v>
      </c>
      <c r="EW116" t="s">
        <v>2444</v>
      </c>
      <c r="EX116" t="s">
        <v>2444</v>
      </c>
      <c r="EY116" t="s">
        <v>2444</v>
      </c>
      <c r="EZ116" t="s">
        <v>2444</v>
      </c>
      <c r="FA116" t="s">
        <v>2444</v>
      </c>
      <c r="FB116" t="s">
        <v>2444</v>
      </c>
      <c r="FC116" t="s">
        <v>2444</v>
      </c>
      <c r="FD116" t="s">
        <v>2444</v>
      </c>
      <c r="FE116" t="s">
        <v>2444</v>
      </c>
      <c r="FF116" t="s">
        <v>2444</v>
      </c>
      <c r="FG116" t="s">
        <v>2444</v>
      </c>
      <c r="FH116" t="s">
        <v>2444</v>
      </c>
      <c r="FI116" t="s">
        <v>2444</v>
      </c>
      <c r="FJ116" t="s">
        <v>2444</v>
      </c>
      <c r="FK116" t="s">
        <v>2444</v>
      </c>
      <c r="FL116" t="s">
        <v>2444</v>
      </c>
      <c r="FM116" t="s">
        <v>2444</v>
      </c>
      <c r="FN116" t="s">
        <v>2444</v>
      </c>
      <c r="FO116" t="s">
        <v>2444</v>
      </c>
      <c r="FP116" t="s">
        <v>2444</v>
      </c>
      <c r="FQ116" t="s">
        <v>2444</v>
      </c>
      <c r="FR116" t="s">
        <v>2444</v>
      </c>
      <c r="FS116" t="s">
        <v>2444</v>
      </c>
      <c r="FT116" t="s">
        <v>2444</v>
      </c>
      <c r="FU116">
        <v>1</v>
      </c>
      <c r="FV116" t="s">
        <v>2444</v>
      </c>
      <c r="FW116" t="s">
        <v>2444</v>
      </c>
      <c r="FX116" t="s">
        <v>2444</v>
      </c>
      <c r="FY116" t="s">
        <v>2444</v>
      </c>
      <c r="FZ116" t="s">
        <v>2444</v>
      </c>
      <c r="GA116" t="s">
        <v>2444</v>
      </c>
      <c r="GB116" t="s">
        <v>2444</v>
      </c>
      <c r="GC116" t="s">
        <v>2444</v>
      </c>
      <c r="GD116" t="s">
        <v>2444</v>
      </c>
      <c r="GE116" t="s">
        <v>2444</v>
      </c>
      <c r="GF116" t="s">
        <v>2444</v>
      </c>
      <c r="GG116" t="s">
        <v>2444</v>
      </c>
      <c r="GH116" t="s">
        <v>2478</v>
      </c>
      <c r="GI116" t="s">
        <v>2444</v>
      </c>
      <c r="GJ116" t="s">
        <v>2444</v>
      </c>
      <c r="GK116" t="s">
        <v>2444</v>
      </c>
      <c r="GL116" t="s">
        <v>2444</v>
      </c>
      <c r="GM116" t="s">
        <v>2444</v>
      </c>
      <c r="GN116" t="s">
        <v>2444</v>
      </c>
      <c r="GO116" t="s">
        <v>2444</v>
      </c>
      <c r="GP116" t="s">
        <v>2444</v>
      </c>
      <c r="GQ116" t="s">
        <v>2478</v>
      </c>
      <c r="GR116" t="s">
        <v>2444</v>
      </c>
      <c r="GS116" t="s">
        <v>2444</v>
      </c>
      <c r="GT116" t="s">
        <v>2444</v>
      </c>
      <c r="GU116" t="s">
        <v>2444</v>
      </c>
      <c r="GV116" t="s">
        <v>2444</v>
      </c>
      <c r="GW116" t="s">
        <v>2485</v>
      </c>
      <c r="GX116" t="s">
        <v>2444</v>
      </c>
      <c r="GY116" t="s">
        <v>2444</v>
      </c>
      <c r="GZ116" t="s">
        <v>2444</v>
      </c>
    </row>
    <row r="117" spans="1:208">
      <c r="A117" t="s">
        <v>3677</v>
      </c>
      <c r="B117" t="s">
        <v>2420</v>
      </c>
      <c r="C117" t="s">
        <v>3678</v>
      </c>
      <c r="D117" t="s">
        <v>2505</v>
      </c>
      <c r="E117" t="s">
        <v>3635</v>
      </c>
      <c r="F117" t="s">
        <v>3679</v>
      </c>
      <c r="G117" t="s">
        <v>2441</v>
      </c>
      <c r="H117" t="s">
        <v>2426</v>
      </c>
      <c r="I117" t="s">
        <v>2456</v>
      </c>
      <c r="J117" t="s">
        <v>2428</v>
      </c>
      <c r="K117" t="s">
        <v>3680</v>
      </c>
      <c r="L117" t="s">
        <v>2431</v>
      </c>
      <c r="M117" t="s">
        <v>2431</v>
      </c>
      <c r="N117" t="s">
        <v>2432</v>
      </c>
      <c r="O117" t="s">
        <v>2433</v>
      </c>
      <c r="P117" t="s">
        <v>2433</v>
      </c>
      <c r="Q117" t="s">
        <v>2557</v>
      </c>
      <c r="R117" t="s">
        <v>2480</v>
      </c>
      <c r="S117" t="s">
        <v>2432</v>
      </c>
      <c r="T117" t="s">
        <v>2433</v>
      </c>
      <c r="U117" t="s">
        <v>2433</v>
      </c>
      <c r="V117" t="s">
        <v>2557</v>
      </c>
      <c r="W117" t="s">
        <v>2480</v>
      </c>
      <c r="X117" t="s">
        <v>2437</v>
      </c>
      <c r="Y117" t="s">
        <v>2438</v>
      </c>
      <c r="Z117" t="s">
        <v>2438</v>
      </c>
      <c r="AA117" t="s">
        <v>2438</v>
      </c>
      <c r="AB117" t="s">
        <v>2438</v>
      </c>
      <c r="AC117" t="s">
        <v>2437</v>
      </c>
      <c r="AD117" t="s">
        <v>2438</v>
      </c>
      <c r="AE117" t="s">
        <v>2438</v>
      </c>
      <c r="AF117" t="s">
        <v>2438</v>
      </c>
      <c r="AG117" t="s">
        <v>2438</v>
      </c>
      <c r="AH117" t="s">
        <v>2437</v>
      </c>
      <c r="AI117" t="s">
        <v>2438</v>
      </c>
      <c r="AJ117" t="s">
        <v>2438</v>
      </c>
      <c r="AK117" t="s">
        <v>2438</v>
      </c>
      <c r="AL117" t="s">
        <v>2438</v>
      </c>
      <c r="AM117" t="s">
        <v>2432</v>
      </c>
      <c r="AN117" t="s">
        <v>2433</v>
      </c>
      <c r="AO117" t="s">
        <v>2441</v>
      </c>
      <c r="AP117" t="s">
        <v>2480</v>
      </c>
      <c r="AQ117" t="s">
        <v>2432</v>
      </c>
      <c r="AR117" t="s">
        <v>2442</v>
      </c>
      <c r="AS117" t="s">
        <v>2441</v>
      </c>
      <c r="AT117" t="s">
        <v>2480</v>
      </c>
      <c r="AU117" t="s">
        <v>2432</v>
      </c>
      <c r="AV117" t="s">
        <v>2433</v>
      </c>
      <c r="AW117" t="s">
        <v>2474</v>
      </c>
      <c r="AX117" t="s">
        <v>2480</v>
      </c>
      <c r="AY117" t="s">
        <v>2432</v>
      </c>
      <c r="AZ117" t="s">
        <v>2433</v>
      </c>
      <c r="BA117" t="s">
        <v>2435</v>
      </c>
      <c r="BB117" t="s">
        <v>2554</v>
      </c>
      <c r="BC117" t="s">
        <v>2432</v>
      </c>
      <c r="BD117" t="s">
        <v>2433</v>
      </c>
      <c r="BE117" t="s">
        <v>2474</v>
      </c>
      <c r="BF117" t="s">
        <v>2480</v>
      </c>
      <c r="BG117" t="s">
        <v>2432</v>
      </c>
      <c r="BH117" t="s">
        <v>2433</v>
      </c>
      <c r="BI117" t="s">
        <v>2557</v>
      </c>
      <c r="BJ117" t="s">
        <v>2480</v>
      </c>
      <c r="BK117" t="s">
        <v>2437</v>
      </c>
      <c r="BL117" t="s">
        <v>2438</v>
      </c>
      <c r="BM117" t="s">
        <v>2438</v>
      </c>
      <c r="BN117" t="s">
        <v>2438</v>
      </c>
      <c r="BO117" t="s">
        <v>2432</v>
      </c>
      <c r="BP117" t="s">
        <v>2433</v>
      </c>
      <c r="BQ117" t="s">
        <v>2442</v>
      </c>
      <c r="BR117" t="s">
        <v>2443</v>
      </c>
      <c r="BS117" t="s">
        <v>2437</v>
      </c>
      <c r="BT117" t="s">
        <v>2438</v>
      </c>
      <c r="BU117" t="s">
        <v>2438</v>
      </c>
      <c r="BV117" t="s">
        <v>2438</v>
      </c>
      <c r="BW117" t="s">
        <v>2437</v>
      </c>
      <c r="BX117" t="s">
        <v>2438</v>
      </c>
      <c r="BY117" t="s">
        <v>2438</v>
      </c>
      <c r="BZ117" t="s">
        <v>2438</v>
      </c>
      <c r="CA117" t="s">
        <v>2437</v>
      </c>
      <c r="CB117" t="s">
        <v>2438</v>
      </c>
      <c r="CC117" t="s">
        <v>2438</v>
      </c>
      <c r="CD117" t="s">
        <v>2438</v>
      </c>
      <c r="CE117" t="s">
        <v>2478</v>
      </c>
      <c r="CF117" t="s">
        <v>2478</v>
      </c>
      <c r="CG117" t="s">
        <v>3681</v>
      </c>
      <c r="CH117" t="s">
        <v>2440</v>
      </c>
      <c r="CI117" t="s">
        <v>2440</v>
      </c>
      <c r="CJ117" t="s">
        <v>2440</v>
      </c>
      <c r="CK117" t="s">
        <v>3682</v>
      </c>
      <c r="CL117" t="s">
        <v>2433</v>
      </c>
      <c r="CM117" t="s">
        <v>2433</v>
      </c>
      <c r="CN117" t="s">
        <v>2433</v>
      </c>
      <c r="CO117" t="s">
        <v>2429</v>
      </c>
      <c r="CP117" t="s">
        <v>2440</v>
      </c>
      <c r="CQ117" t="s">
        <v>2440</v>
      </c>
      <c r="CR117" t="s">
        <v>2440</v>
      </c>
      <c r="CS117" t="s">
        <v>3683</v>
      </c>
      <c r="CT117" t="s">
        <v>2434</v>
      </c>
      <c r="CU117" t="s">
        <v>2434</v>
      </c>
      <c r="CV117" t="s">
        <v>2434</v>
      </c>
      <c r="CW117" t="s">
        <v>2434</v>
      </c>
      <c r="CX117" t="s">
        <v>2434</v>
      </c>
      <c r="CY117" t="s">
        <v>2434</v>
      </c>
      <c r="CZ117" t="s">
        <v>2434</v>
      </c>
      <c r="DA117" t="s">
        <v>2440</v>
      </c>
      <c r="DB117" t="s">
        <v>2440</v>
      </c>
      <c r="DC117" t="s">
        <v>2440</v>
      </c>
      <c r="DD117" t="s">
        <v>2440</v>
      </c>
      <c r="DE117" t="s">
        <v>2440</v>
      </c>
      <c r="DF117" t="s">
        <v>2440</v>
      </c>
      <c r="DG117" t="s">
        <v>2440</v>
      </c>
      <c r="DH117" t="s">
        <v>2434</v>
      </c>
      <c r="DI117" t="s">
        <v>2434</v>
      </c>
      <c r="DJ117" t="s">
        <v>2434</v>
      </c>
      <c r="DK117" t="s">
        <v>2434</v>
      </c>
      <c r="DL117" t="s">
        <v>2434</v>
      </c>
      <c r="DM117" t="s">
        <v>2434</v>
      </c>
      <c r="DN117" t="s">
        <v>2434</v>
      </c>
      <c r="DO117" t="s">
        <v>2440</v>
      </c>
      <c r="DP117" t="s">
        <v>2440</v>
      </c>
      <c r="DQ117" t="s">
        <v>2440</v>
      </c>
      <c r="DR117" t="s">
        <v>2440</v>
      </c>
      <c r="DS117" t="s">
        <v>2440</v>
      </c>
      <c r="DT117" t="s">
        <v>2440</v>
      </c>
      <c r="DU117" t="s">
        <v>2440</v>
      </c>
      <c r="DV117" t="s">
        <v>2434</v>
      </c>
      <c r="DW117" t="s">
        <v>2434</v>
      </c>
      <c r="DX117" t="s">
        <v>2434</v>
      </c>
      <c r="DY117" t="s">
        <v>3684</v>
      </c>
      <c r="DZ117" t="s">
        <v>2440</v>
      </c>
      <c r="EA117" t="s">
        <v>2440</v>
      </c>
      <c r="EB117" t="s">
        <v>2440</v>
      </c>
      <c r="EC117" t="s">
        <v>3685</v>
      </c>
      <c r="ED117" t="s">
        <v>2434</v>
      </c>
      <c r="EE117" t="s">
        <v>2434</v>
      </c>
      <c r="EF117" t="s">
        <v>2434</v>
      </c>
      <c r="EG117" t="s">
        <v>3686</v>
      </c>
      <c r="EH117" t="s">
        <v>2440</v>
      </c>
      <c r="EI117" t="s">
        <v>2440</v>
      </c>
      <c r="EJ117" t="s">
        <v>2440</v>
      </c>
      <c r="EK117" t="s">
        <v>3687</v>
      </c>
      <c r="EL117" t="s">
        <v>2434</v>
      </c>
      <c r="EM117" t="s">
        <v>2434</v>
      </c>
      <c r="EN117" t="s">
        <v>2434</v>
      </c>
      <c r="EO117" t="s">
        <v>2434</v>
      </c>
      <c r="EP117" t="s">
        <v>2434</v>
      </c>
      <c r="EQ117" t="s">
        <v>2434</v>
      </c>
      <c r="ER117" t="s">
        <v>2434</v>
      </c>
      <c r="ES117" t="s">
        <v>2434</v>
      </c>
      <c r="ET117" t="s">
        <v>2434</v>
      </c>
      <c r="EU117" t="s">
        <v>2434</v>
      </c>
      <c r="EV117" t="s">
        <v>2434</v>
      </c>
      <c r="EW117" t="s">
        <v>2434</v>
      </c>
      <c r="EX117" t="s">
        <v>2434</v>
      </c>
      <c r="EY117" t="s">
        <v>2434</v>
      </c>
      <c r="EZ117" t="s">
        <v>2434</v>
      </c>
      <c r="FA117" t="s">
        <v>2434</v>
      </c>
      <c r="FB117" t="s">
        <v>2434</v>
      </c>
      <c r="FC117" t="s">
        <v>2434</v>
      </c>
      <c r="FD117" t="s">
        <v>2434</v>
      </c>
      <c r="FE117" t="s">
        <v>2434</v>
      </c>
      <c r="FF117" t="s">
        <v>2434</v>
      </c>
      <c r="FG117" t="s">
        <v>2434</v>
      </c>
      <c r="FH117" t="s">
        <v>2434</v>
      </c>
      <c r="FI117" t="s">
        <v>2434</v>
      </c>
      <c r="FJ117" t="s">
        <v>2434</v>
      </c>
      <c r="FK117" t="s">
        <v>2440</v>
      </c>
      <c r="FL117" t="s">
        <v>2440</v>
      </c>
      <c r="FM117" t="s">
        <v>2434</v>
      </c>
      <c r="FN117" t="s">
        <v>2434</v>
      </c>
      <c r="FO117" t="s">
        <v>2434</v>
      </c>
      <c r="FP117" t="s">
        <v>2440</v>
      </c>
      <c r="FQ117" t="s">
        <v>2440</v>
      </c>
      <c r="FR117" t="s">
        <v>2440</v>
      </c>
      <c r="FS117" t="s">
        <v>2434</v>
      </c>
      <c r="FT117" t="s">
        <v>2434</v>
      </c>
      <c r="FU117">
        <v>5</v>
      </c>
      <c r="FV117" t="s">
        <v>2434</v>
      </c>
      <c r="FW117" t="s">
        <v>2440</v>
      </c>
      <c r="FX117" t="s">
        <v>2440</v>
      </c>
      <c r="FY117" t="s">
        <v>2440</v>
      </c>
      <c r="FZ117" t="s">
        <v>2440</v>
      </c>
      <c r="GA117" t="s">
        <v>2434</v>
      </c>
      <c r="GB117" t="s">
        <v>2434</v>
      </c>
      <c r="GC117" t="s">
        <v>2434</v>
      </c>
      <c r="GD117" t="s">
        <v>2440</v>
      </c>
      <c r="GE117" t="s">
        <v>2434</v>
      </c>
      <c r="GF117" t="s">
        <v>2440</v>
      </c>
      <c r="GG117" t="s">
        <v>2434</v>
      </c>
      <c r="GH117" t="s">
        <v>2434</v>
      </c>
      <c r="GI117" t="s">
        <v>2434</v>
      </c>
      <c r="GJ117" t="s">
        <v>2440</v>
      </c>
      <c r="GK117" t="s">
        <v>2440</v>
      </c>
      <c r="GL117" t="s">
        <v>2440</v>
      </c>
      <c r="GM117" t="s">
        <v>2440</v>
      </c>
      <c r="GN117" t="s">
        <v>2440</v>
      </c>
      <c r="GO117" t="s">
        <v>2440</v>
      </c>
      <c r="GP117" t="s">
        <v>2440</v>
      </c>
      <c r="GQ117" t="s">
        <v>2478</v>
      </c>
      <c r="GR117" t="s">
        <v>2440</v>
      </c>
      <c r="GS117" t="s">
        <v>2440</v>
      </c>
      <c r="GT117" t="s">
        <v>2440</v>
      </c>
      <c r="GU117" t="s">
        <v>2440</v>
      </c>
      <c r="GV117" t="s">
        <v>2440</v>
      </c>
      <c r="GW117" t="s">
        <v>2440</v>
      </c>
      <c r="GX117" t="s">
        <v>2440</v>
      </c>
      <c r="GY117" t="s">
        <v>2440</v>
      </c>
      <c r="GZ117" t="s">
        <v>2440</v>
      </c>
    </row>
    <row r="118" spans="1:208">
      <c r="A118" t="s">
        <v>3688</v>
      </c>
      <c r="B118" t="s">
        <v>2420</v>
      </c>
      <c r="C118" t="s">
        <v>3689</v>
      </c>
      <c r="D118" t="s">
        <v>2505</v>
      </c>
      <c r="E118" t="s">
        <v>3651</v>
      </c>
      <c r="F118" t="s">
        <v>3690</v>
      </c>
      <c r="G118" t="s">
        <v>2441</v>
      </c>
      <c r="H118" t="s">
        <v>2426</v>
      </c>
      <c r="I118" t="s">
        <v>2456</v>
      </c>
      <c r="J118" t="s">
        <v>2428</v>
      </c>
      <c r="K118" t="s">
        <v>3691</v>
      </c>
      <c r="L118" t="s">
        <v>2430</v>
      </c>
      <c r="M118" t="s">
        <v>2557</v>
      </c>
      <c r="N118" t="s">
        <v>2432</v>
      </c>
      <c r="O118" t="s">
        <v>2433</v>
      </c>
      <c r="P118" t="s">
        <v>2434</v>
      </c>
      <c r="Q118" t="s">
        <v>3015</v>
      </c>
      <c r="R118" t="s">
        <v>2459</v>
      </c>
      <c r="S118" t="s">
        <v>2432</v>
      </c>
      <c r="T118" t="s">
        <v>2433</v>
      </c>
      <c r="U118" t="s">
        <v>3692</v>
      </c>
      <c r="V118" t="s">
        <v>3693</v>
      </c>
      <c r="W118" t="s">
        <v>2459</v>
      </c>
      <c r="X118" t="s">
        <v>2437</v>
      </c>
      <c r="Y118" t="s">
        <v>2438</v>
      </c>
      <c r="Z118" t="s">
        <v>2438</v>
      </c>
      <c r="AA118" t="s">
        <v>2438</v>
      </c>
      <c r="AB118" t="s">
        <v>2438</v>
      </c>
      <c r="AC118" t="s">
        <v>2437</v>
      </c>
      <c r="AD118" t="s">
        <v>2438</v>
      </c>
      <c r="AE118" t="s">
        <v>2438</v>
      </c>
      <c r="AF118" t="s">
        <v>2438</v>
      </c>
      <c r="AG118" t="s">
        <v>2438</v>
      </c>
      <c r="AH118" t="s">
        <v>2437</v>
      </c>
      <c r="AI118" t="s">
        <v>2438</v>
      </c>
      <c r="AJ118" t="s">
        <v>2438</v>
      </c>
      <c r="AK118" t="s">
        <v>2438</v>
      </c>
      <c r="AL118" t="s">
        <v>2438</v>
      </c>
      <c r="AM118" t="s">
        <v>2432</v>
      </c>
      <c r="AN118" t="s">
        <v>2439</v>
      </c>
      <c r="AO118" t="s">
        <v>3694</v>
      </c>
      <c r="AP118" t="s">
        <v>2459</v>
      </c>
      <c r="AQ118" t="s">
        <v>2437</v>
      </c>
      <c r="AR118" t="s">
        <v>2438</v>
      </c>
      <c r="AS118" t="s">
        <v>2438</v>
      </c>
      <c r="AT118" t="s">
        <v>2438</v>
      </c>
      <c r="AU118" t="s">
        <v>2437</v>
      </c>
      <c r="AV118" t="s">
        <v>2438</v>
      </c>
      <c r="AW118" t="s">
        <v>2438</v>
      </c>
      <c r="AX118" t="s">
        <v>2438</v>
      </c>
      <c r="AY118" t="s">
        <v>2432</v>
      </c>
      <c r="AZ118" t="s">
        <v>2455</v>
      </c>
      <c r="BA118" t="s">
        <v>3695</v>
      </c>
      <c r="BB118" t="s">
        <v>2703</v>
      </c>
      <c r="BC118" t="s">
        <v>2432</v>
      </c>
      <c r="BD118" t="s">
        <v>2455</v>
      </c>
      <c r="BE118" t="s">
        <v>3696</v>
      </c>
      <c r="BF118" t="s">
        <v>2476</v>
      </c>
      <c r="BG118" t="s">
        <v>2437</v>
      </c>
      <c r="BH118" t="s">
        <v>2438</v>
      </c>
      <c r="BI118" t="s">
        <v>2438</v>
      </c>
      <c r="BJ118" t="s">
        <v>2438</v>
      </c>
      <c r="BK118" t="s">
        <v>2437</v>
      </c>
      <c r="BL118" t="s">
        <v>2438</v>
      </c>
      <c r="BM118" t="s">
        <v>2438</v>
      </c>
      <c r="BN118" t="s">
        <v>2438</v>
      </c>
      <c r="BO118" t="s">
        <v>2432</v>
      </c>
      <c r="BP118" t="s">
        <v>2433</v>
      </c>
      <c r="BQ118" t="s">
        <v>3693</v>
      </c>
      <c r="BR118" t="s">
        <v>2443</v>
      </c>
      <c r="BS118" t="s">
        <v>2437</v>
      </c>
      <c r="BT118" t="s">
        <v>2438</v>
      </c>
      <c r="BU118" t="s">
        <v>2438</v>
      </c>
      <c r="BV118" t="s">
        <v>2438</v>
      </c>
      <c r="BW118" t="s">
        <v>2437</v>
      </c>
      <c r="BX118" t="s">
        <v>2438</v>
      </c>
      <c r="BY118" t="s">
        <v>2438</v>
      </c>
      <c r="BZ118" t="s">
        <v>2438</v>
      </c>
      <c r="CA118" t="s">
        <v>2437</v>
      </c>
      <c r="CB118" t="s">
        <v>2438</v>
      </c>
      <c r="CC118" t="s">
        <v>2438</v>
      </c>
      <c r="CD118" t="s">
        <v>2438</v>
      </c>
      <c r="CE118" t="s">
        <v>2444</v>
      </c>
      <c r="CF118" t="s">
        <v>2444</v>
      </c>
      <c r="CG118" t="s">
        <v>2429</v>
      </c>
      <c r="CH118" t="s">
        <v>2444</v>
      </c>
      <c r="CI118" t="s">
        <v>2444</v>
      </c>
      <c r="CJ118" t="s">
        <v>2444</v>
      </c>
      <c r="CK118" t="s">
        <v>3697</v>
      </c>
      <c r="CL118" t="s">
        <v>2440</v>
      </c>
      <c r="CM118" t="s">
        <v>2440</v>
      </c>
      <c r="CN118" t="s">
        <v>2440</v>
      </c>
      <c r="CO118" t="s">
        <v>3698</v>
      </c>
      <c r="CP118" t="s">
        <v>2440</v>
      </c>
      <c r="CQ118" t="s">
        <v>2478</v>
      </c>
      <c r="CR118" t="s">
        <v>2440</v>
      </c>
      <c r="CS118" t="s">
        <v>3699</v>
      </c>
      <c r="CT118" t="s">
        <v>2440</v>
      </c>
      <c r="CU118" t="s">
        <v>2440</v>
      </c>
      <c r="CV118" t="s">
        <v>2440</v>
      </c>
      <c r="CW118" t="s">
        <v>2440</v>
      </c>
      <c r="CX118" t="s">
        <v>2440</v>
      </c>
      <c r="CY118" t="s">
        <v>2440</v>
      </c>
      <c r="CZ118" t="s">
        <v>2440</v>
      </c>
      <c r="DA118" t="s">
        <v>2440</v>
      </c>
      <c r="DB118" t="s">
        <v>2440</v>
      </c>
      <c r="DC118" t="s">
        <v>2440</v>
      </c>
      <c r="DD118" t="s">
        <v>2440</v>
      </c>
      <c r="DE118" t="s">
        <v>2440</v>
      </c>
      <c r="DF118" t="s">
        <v>2485</v>
      </c>
      <c r="DG118" t="s">
        <v>2440</v>
      </c>
      <c r="DH118" t="s">
        <v>2485</v>
      </c>
      <c r="DI118" t="s">
        <v>2440</v>
      </c>
      <c r="DJ118" t="s">
        <v>2485</v>
      </c>
      <c r="DK118" t="s">
        <v>2440</v>
      </c>
      <c r="DL118" t="s">
        <v>2478</v>
      </c>
      <c r="DM118" t="s">
        <v>2440</v>
      </c>
      <c r="DN118" t="s">
        <v>2485</v>
      </c>
      <c r="DO118" t="s">
        <v>2485</v>
      </c>
      <c r="DP118" t="s">
        <v>2440</v>
      </c>
      <c r="DQ118" t="s">
        <v>2440</v>
      </c>
      <c r="DR118" t="s">
        <v>2440</v>
      </c>
      <c r="DS118" t="s">
        <v>2440</v>
      </c>
      <c r="DT118" t="s">
        <v>2440</v>
      </c>
      <c r="DU118" t="s">
        <v>2440</v>
      </c>
      <c r="DV118" t="s">
        <v>2440</v>
      </c>
      <c r="DW118" t="s">
        <v>2440</v>
      </c>
      <c r="DX118" t="s">
        <v>2440</v>
      </c>
      <c r="DY118" t="s">
        <v>3699</v>
      </c>
      <c r="DZ118" t="s">
        <v>2440</v>
      </c>
      <c r="EA118" t="s">
        <v>2440</v>
      </c>
      <c r="EB118" t="s">
        <v>2440</v>
      </c>
      <c r="EC118" t="s">
        <v>3699</v>
      </c>
      <c r="ED118" t="s">
        <v>2440</v>
      </c>
      <c r="EE118" t="s">
        <v>2440</v>
      </c>
      <c r="EF118" t="s">
        <v>2440</v>
      </c>
      <c r="EG118" t="s">
        <v>3700</v>
      </c>
      <c r="EH118" t="s">
        <v>2440</v>
      </c>
      <c r="EI118" t="s">
        <v>2440</v>
      </c>
      <c r="EJ118" t="s">
        <v>2440</v>
      </c>
      <c r="EK118" t="s">
        <v>3699</v>
      </c>
      <c r="EL118" t="s">
        <v>2440</v>
      </c>
      <c r="EM118" t="s">
        <v>2485</v>
      </c>
      <c r="EN118" t="s">
        <v>2440</v>
      </c>
      <c r="EO118" t="s">
        <v>2440</v>
      </c>
      <c r="EP118" t="s">
        <v>2440</v>
      </c>
      <c r="EQ118" t="s">
        <v>2440</v>
      </c>
      <c r="ER118" t="s">
        <v>2440</v>
      </c>
      <c r="ES118" t="s">
        <v>2440</v>
      </c>
      <c r="ET118" t="s">
        <v>2440</v>
      </c>
      <c r="EU118" t="s">
        <v>2440</v>
      </c>
      <c r="EV118" t="s">
        <v>2440</v>
      </c>
      <c r="EW118" t="s">
        <v>2440</v>
      </c>
      <c r="EX118" t="s">
        <v>2440</v>
      </c>
      <c r="EY118" t="s">
        <v>2440</v>
      </c>
      <c r="EZ118" t="s">
        <v>2440</v>
      </c>
      <c r="FA118" t="s">
        <v>2440</v>
      </c>
      <c r="FB118" t="s">
        <v>2440</v>
      </c>
      <c r="FC118" t="s">
        <v>2440</v>
      </c>
      <c r="FD118" t="s">
        <v>2440</v>
      </c>
      <c r="FE118" t="s">
        <v>2440</v>
      </c>
      <c r="FF118" t="s">
        <v>2440</v>
      </c>
      <c r="FG118" t="s">
        <v>2440</v>
      </c>
      <c r="FH118" t="s">
        <v>2440</v>
      </c>
      <c r="FI118" t="s">
        <v>2440</v>
      </c>
      <c r="FJ118" t="s">
        <v>2440</v>
      </c>
      <c r="FK118" t="s">
        <v>2440</v>
      </c>
      <c r="FL118" t="s">
        <v>2440</v>
      </c>
      <c r="FM118" t="s">
        <v>2440</v>
      </c>
      <c r="FN118" t="s">
        <v>2440</v>
      </c>
      <c r="FO118" t="s">
        <v>2440</v>
      </c>
      <c r="FP118" t="s">
        <v>2440</v>
      </c>
      <c r="FQ118" t="s">
        <v>2440</v>
      </c>
      <c r="FR118" t="s">
        <v>2440</v>
      </c>
      <c r="FS118" t="s">
        <v>2440</v>
      </c>
      <c r="FT118" t="s">
        <v>2440</v>
      </c>
      <c r="FU118">
        <v>3</v>
      </c>
      <c r="FV118" t="s">
        <v>2440</v>
      </c>
      <c r="FW118" t="s">
        <v>2440</v>
      </c>
      <c r="FX118" t="s">
        <v>2440</v>
      </c>
      <c r="FY118" t="s">
        <v>2440</v>
      </c>
      <c r="FZ118" t="s">
        <v>2440</v>
      </c>
      <c r="GA118" t="s">
        <v>2440</v>
      </c>
      <c r="GB118" t="s">
        <v>2440</v>
      </c>
      <c r="GC118" t="s">
        <v>2440</v>
      </c>
      <c r="GD118" t="s">
        <v>2440</v>
      </c>
      <c r="GE118" t="s">
        <v>2440</v>
      </c>
      <c r="GF118" t="s">
        <v>2440</v>
      </c>
      <c r="GG118" t="s">
        <v>2440</v>
      </c>
      <c r="GH118" t="s">
        <v>2440</v>
      </c>
      <c r="GI118" t="s">
        <v>2440</v>
      </c>
      <c r="GJ118" t="s">
        <v>2440</v>
      </c>
      <c r="GK118" t="s">
        <v>2440</v>
      </c>
      <c r="GL118" t="s">
        <v>2478</v>
      </c>
      <c r="GM118" t="s">
        <v>2440</v>
      </c>
      <c r="GN118" t="s">
        <v>2440</v>
      </c>
      <c r="GO118" t="s">
        <v>2440</v>
      </c>
      <c r="GP118" t="s">
        <v>2485</v>
      </c>
      <c r="GQ118" t="s">
        <v>2440</v>
      </c>
      <c r="GR118" t="s">
        <v>2485</v>
      </c>
      <c r="GS118" t="s">
        <v>2485</v>
      </c>
      <c r="GT118" t="s">
        <v>2485</v>
      </c>
      <c r="GU118" t="s">
        <v>2485</v>
      </c>
      <c r="GV118" t="s">
        <v>2440</v>
      </c>
      <c r="GW118" t="s">
        <v>2440</v>
      </c>
      <c r="GX118" t="s">
        <v>2478</v>
      </c>
      <c r="GY118" t="s">
        <v>2440</v>
      </c>
      <c r="GZ118" t="s">
        <v>2485</v>
      </c>
    </row>
    <row r="119" spans="1:208">
      <c r="A119" t="s">
        <v>3701</v>
      </c>
      <c r="B119" t="s">
        <v>2420</v>
      </c>
      <c r="C119" t="s">
        <v>3702</v>
      </c>
      <c r="D119" t="s">
        <v>2422</v>
      </c>
      <c r="E119" t="s">
        <v>3703</v>
      </c>
      <c r="F119" t="s">
        <v>3704</v>
      </c>
      <c r="G119" t="s">
        <v>2640</v>
      </c>
      <c r="H119" t="s">
        <v>2426</v>
      </c>
      <c r="I119" t="s">
        <v>2456</v>
      </c>
      <c r="J119" t="s">
        <v>2428</v>
      </c>
      <c r="K119" t="s">
        <v>2837</v>
      </c>
      <c r="L119" t="s">
        <v>2431</v>
      </c>
      <c r="M119" t="s">
        <v>2431</v>
      </c>
      <c r="N119" t="s">
        <v>2432</v>
      </c>
      <c r="O119" t="s">
        <v>2433</v>
      </c>
      <c r="P119" t="s">
        <v>2675</v>
      </c>
      <c r="Q119" t="s">
        <v>2557</v>
      </c>
      <c r="R119" t="s">
        <v>2480</v>
      </c>
      <c r="S119" t="s">
        <v>2432</v>
      </c>
      <c r="T119" t="s">
        <v>2433</v>
      </c>
      <c r="U119" t="s">
        <v>2439</v>
      </c>
      <c r="V119" t="s">
        <v>2557</v>
      </c>
      <c r="W119" t="s">
        <v>2459</v>
      </c>
      <c r="X119" t="s">
        <v>2437</v>
      </c>
      <c r="Y119" t="s">
        <v>2438</v>
      </c>
      <c r="Z119" t="s">
        <v>2438</v>
      </c>
      <c r="AA119" t="s">
        <v>2438</v>
      </c>
      <c r="AB119" t="s">
        <v>2438</v>
      </c>
      <c r="AC119" t="s">
        <v>2437</v>
      </c>
      <c r="AD119" t="s">
        <v>2438</v>
      </c>
      <c r="AE119" t="s">
        <v>2438</v>
      </c>
      <c r="AF119" t="s">
        <v>2438</v>
      </c>
      <c r="AG119" t="s">
        <v>2438</v>
      </c>
      <c r="AH119" t="s">
        <v>2437</v>
      </c>
      <c r="AI119" t="s">
        <v>2438</v>
      </c>
      <c r="AJ119" t="s">
        <v>2438</v>
      </c>
      <c r="AK119" t="s">
        <v>2438</v>
      </c>
      <c r="AL119" t="s">
        <v>2438</v>
      </c>
      <c r="AM119" t="s">
        <v>2432</v>
      </c>
      <c r="AN119" t="s">
        <v>2439</v>
      </c>
      <c r="AO119" t="s">
        <v>2557</v>
      </c>
      <c r="AP119" t="s">
        <v>2460</v>
      </c>
      <c r="AQ119" t="s">
        <v>2437</v>
      </c>
      <c r="AR119" t="s">
        <v>2438</v>
      </c>
      <c r="AS119" t="s">
        <v>2438</v>
      </c>
      <c r="AT119" t="s">
        <v>2438</v>
      </c>
      <c r="AU119" t="s">
        <v>2432</v>
      </c>
      <c r="AV119" t="s">
        <v>2439</v>
      </c>
      <c r="AW119" t="s">
        <v>2557</v>
      </c>
      <c r="AX119" t="s">
        <v>2538</v>
      </c>
      <c r="AY119" t="s">
        <v>2432</v>
      </c>
      <c r="AZ119" t="s">
        <v>2440</v>
      </c>
      <c r="BA119" t="s">
        <v>2587</v>
      </c>
      <c r="BB119" t="s">
        <v>2460</v>
      </c>
      <c r="BC119" t="s">
        <v>2432</v>
      </c>
      <c r="BD119" t="s">
        <v>2440</v>
      </c>
      <c r="BE119" t="s">
        <v>2646</v>
      </c>
      <c r="BF119" t="s">
        <v>2538</v>
      </c>
      <c r="BG119" t="s">
        <v>2437</v>
      </c>
      <c r="BH119" t="s">
        <v>2438</v>
      </c>
      <c r="BI119" t="s">
        <v>2438</v>
      </c>
      <c r="BJ119" t="s">
        <v>2438</v>
      </c>
      <c r="BK119" t="s">
        <v>2437</v>
      </c>
      <c r="BL119" t="s">
        <v>2438</v>
      </c>
      <c r="BM119" t="s">
        <v>2438</v>
      </c>
      <c r="BN119" t="s">
        <v>2438</v>
      </c>
      <c r="BO119" t="s">
        <v>2432</v>
      </c>
      <c r="BP119" t="s">
        <v>2439</v>
      </c>
      <c r="BQ119" t="s">
        <v>2557</v>
      </c>
      <c r="BR119" t="s">
        <v>2443</v>
      </c>
      <c r="BS119" t="s">
        <v>2437</v>
      </c>
      <c r="BT119" t="s">
        <v>2438</v>
      </c>
      <c r="BU119" t="s">
        <v>2438</v>
      </c>
      <c r="BV119" t="s">
        <v>2438</v>
      </c>
      <c r="BW119" t="s">
        <v>2437</v>
      </c>
      <c r="BX119" t="s">
        <v>2438</v>
      </c>
      <c r="BY119" t="s">
        <v>2438</v>
      </c>
      <c r="BZ119" t="s">
        <v>2438</v>
      </c>
      <c r="CA119" t="s">
        <v>2437</v>
      </c>
      <c r="CB119" t="s">
        <v>2438</v>
      </c>
      <c r="CC119" t="s">
        <v>2438</v>
      </c>
      <c r="CD119" t="s">
        <v>2438</v>
      </c>
      <c r="CE119" t="s">
        <v>2433</v>
      </c>
      <c r="CF119" t="s">
        <v>2433</v>
      </c>
      <c r="CG119" t="s">
        <v>2525</v>
      </c>
      <c r="CH119" t="s">
        <v>2439</v>
      </c>
      <c r="CI119" t="s">
        <v>2439</v>
      </c>
      <c r="CJ119" t="s">
        <v>2439</v>
      </c>
      <c r="CK119" t="s">
        <v>2484</v>
      </c>
      <c r="CL119" t="s">
        <v>2434</v>
      </c>
      <c r="CM119" t="s">
        <v>2485</v>
      </c>
      <c r="CN119" t="s">
        <v>2485</v>
      </c>
      <c r="CO119" t="s">
        <v>2914</v>
      </c>
      <c r="CP119" t="s">
        <v>2434</v>
      </c>
      <c r="CQ119" t="s">
        <v>2434</v>
      </c>
      <c r="CR119" t="s">
        <v>2434</v>
      </c>
      <c r="CS119" t="s">
        <v>3705</v>
      </c>
      <c r="CT119" t="s">
        <v>2433</v>
      </c>
      <c r="CU119" t="s">
        <v>2433</v>
      </c>
      <c r="CV119" t="s">
        <v>2433</v>
      </c>
      <c r="CW119" t="s">
        <v>2433</v>
      </c>
      <c r="CX119" t="s">
        <v>2433</v>
      </c>
      <c r="CY119" t="s">
        <v>2439</v>
      </c>
      <c r="CZ119" t="s">
        <v>2439</v>
      </c>
      <c r="DA119" t="s">
        <v>2434</v>
      </c>
      <c r="DB119" t="s">
        <v>2434</v>
      </c>
      <c r="DC119" t="s">
        <v>2434</v>
      </c>
      <c r="DD119" t="s">
        <v>2434</v>
      </c>
      <c r="DE119" t="s">
        <v>2434</v>
      </c>
      <c r="DF119" t="s">
        <v>2434</v>
      </c>
      <c r="DG119" t="s">
        <v>2434</v>
      </c>
      <c r="DH119" t="s">
        <v>2434</v>
      </c>
      <c r="DI119" t="s">
        <v>2434</v>
      </c>
      <c r="DJ119" t="s">
        <v>2434</v>
      </c>
      <c r="DK119" t="s">
        <v>2434</v>
      </c>
      <c r="DL119" t="s">
        <v>2434</v>
      </c>
      <c r="DM119" t="s">
        <v>2434</v>
      </c>
      <c r="DN119" t="s">
        <v>2434</v>
      </c>
      <c r="DO119" t="s">
        <v>2434</v>
      </c>
      <c r="DP119" t="s">
        <v>2434</v>
      </c>
      <c r="DQ119" t="s">
        <v>2434</v>
      </c>
      <c r="DR119" t="s">
        <v>2434</v>
      </c>
      <c r="DS119" t="s">
        <v>2434</v>
      </c>
      <c r="DT119" t="s">
        <v>2434</v>
      </c>
      <c r="DU119" t="s">
        <v>2434</v>
      </c>
      <c r="DV119" t="s">
        <v>2433</v>
      </c>
      <c r="DW119" t="s">
        <v>2439</v>
      </c>
      <c r="DX119" t="s">
        <v>2478</v>
      </c>
      <c r="DY119" t="s">
        <v>2891</v>
      </c>
      <c r="DZ119" t="s">
        <v>2434</v>
      </c>
      <c r="EA119" t="s">
        <v>2478</v>
      </c>
      <c r="EB119" t="s">
        <v>2478</v>
      </c>
      <c r="EC119" t="s">
        <v>2484</v>
      </c>
      <c r="ED119" t="s">
        <v>2478</v>
      </c>
      <c r="EE119" t="s">
        <v>2478</v>
      </c>
      <c r="EF119" t="s">
        <v>2478</v>
      </c>
      <c r="EG119" t="s">
        <v>2891</v>
      </c>
      <c r="EH119" t="s">
        <v>2439</v>
      </c>
      <c r="EI119" t="s">
        <v>2439</v>
      </c>
      <c r="EJ119" t="s">
        <v>2439</v>
      </c>
      <c r="EK119" t="s">
        <v>3706</v>
      </c>
      <c r="EL119" t="s">
        <v>2434</v>
      </c>
      <c r="EM119" t="s">
        <v>2434</v>
      </c>
      <c r="EN119" t="s">
        <v>2434</v>
      </c>
      <c r="EO119" t="s">
        <v>2434</v>
      </c>
      <c r="EP119" t="s">
        <v>2434</v>
      </c>
      <c r="EQ119" t="s">
        <v>2434</v>
      </c>
      <c r="ER119" t="s">
        <v>2434</v>
      </c>
      <c r="ES119" t="s">
        <v>2434</v>
      </c>
      <c r="ET119" t="s">
        <v>2434</v>
      </c>
      <c r="EU119" t="s">
        <v>2434</v>
      </c>
      <c r="EV119" t="s">
        <v>2434</v>
      </c>
      <c r="EW119" t="s">
        <v>2434</v>
      </c>
      <c r="EX119" t="s">
        <v>2434</v>
      </c>
      <c r="EY119" t="s">
        <v>2434</v>
      </c>
      <c r="EZ119" t="s">
        <v>2434</v>
      </c>
      <c r="FA119" t="s">
        <v>2434</v>
      </c>
      <c r="FB119" t="s">
        <v>2478</v>
      </c>
      <c r="FC119" t="s">
        <v>2478</v>
      </c>
      <c r="FD119" t="s">
        <v>2478</v>
      </c>
      <c r="FE119" t="s">
        <v>2478</v>
      </c>
      <c r="FF119" t="s">
        <v>2478</v>
      </c>
      <c r="FG119" t="s">
        <v>2478</v>
      </c>
      <c r="FH119" t="s">
        <v>2478</v>
      </c>
      <c r="FI119" t="s">
        <v>2478</v>
      </c>
      <c r="FJ119" t="s">
        <v>2478</v>
      </c>
      <c r="FK119" t="s">
        <v>2439</v>
      </c>
      <c r="FL119" t="s">
        <v>2439</v>
      </c>
      <c r="FM119" t="s">
        <v>2439</v>
      </c>
      <c r="FN119" t="s">
        <v>2439</v>
      </c>
      <c r="FO119" t="s">
        <v>2439</v>
      </c>
      <c r="FP119" t="s">
        <v>2439</v>
      </c>
      <c r="FQ119" t="s">
        <v>2439</v>
      </c>
      <c r="FR119" t="s">
        <v>2439</v>
      </c>
      <c r="FS119" t="s">
        <v>2439</v>
      </c>
      <c r="FT119" t="s">
        <v>2439</v>
      </c>
      <c r="FU119">
        <v>6</v>
      </c>
      <c r="FV119" t="s">
        <v>2439</v>
      </c>
      <c r="FW119" t="s">
        <v>2434</v>
      </c>
      <c r="FX119" t="s">
        <v>2439</v>
      </c>
      <c r="FY119" t="s">
        <v>2439</v>
      </c>
      <c r="FZ119" t="s">
        <v>2439</v>
      </c>
      <c r="GA119" t="s">
        <v>2439</v>
      </c>
      <c r="GB119" t="s">
        <v>2439</v>
      </c>
      <c r="GC119" t="s">
        <v>2439</v>
      </c>
      <c r="GD119" t="s">
        <v>2439</v>
      </c>
      <c r="GE119" t="s">
        <v>2439</v>
      </c>
      <c r="GF119" t="s">
        <v>2439</v>
      </c>
      <c r="GG119" t="s">
        <v>2439</v>
      </c>
      <c r="GH119" t="s">
        <v>2439</v>
      </c>
      <c r="GI119" t="s">
        <v>2439</v>
      </c>
      <c r="GJ119" t="s">
        <v>2439</v>
      </c>
      <c r="GK119" t="s">
        <v>2478</v>
      </c>
      <c r="GL119" t="s">
        <v>2478</v>
      </c>
      <c r="GM119" t="s">
        <v>2478</v>
      </c>
      <c r="GN119" t="s">
        <v>2478</v>
      </c>
      <c r="GO119" t="s">
        <v>2478</v>
      </c>
      <c r="GP119" t="s">
        <v>2478</v>
      </c>
      <c r="GQ119" t="s">
        <v>2478</v>
      </c>
      <c r="GR119" t="s">
        <v>2478</v>
      </c>
      <c r="GS119" t="s">
        <v>2434</v>
      </c>
      <c r="GT119" t="s">
        <v>2434</v>
      </c>
      <c r="GU119" t="s">
        <v>2434</v>
      </c>
      <c r="GV119" t="s">
        <v>2434</v>
      </c>
      <c r="GW119" t="s">
        <v>2434</v>
      </c>
      <c r="GX119" t="s">
        <v>2434</v>
      </c>
      <c r="GY119" t="s">
        <v>2434</v>
      </c>
      <c r="GZ119" t="s">
        <v>2434</v>
      </c>
    </row>
    <row r="120" spans="1:208">
      <c r="A120" t="s">
        <v>3707</v>
      </c>
      <c r="B120" t="s">
        <v>2420</v>
      </c>
      <c r="C120" t="s">
        <v>3708</v>
      </c>
      <c r="D120" t="s">
        <v>2422</v>
      </c>
      <c r="E120" t="s">
        <v>3709</v>
      </c>
      <c r="F120" t="s">
        <v>3710</v>
      </c>
      <c r="G120" t="s">
        <v>2494</v>
      </c>
      <c r="H120" t="s">
        <v>2426</v>
      </c>
      <c r="I120" t="s">
        <v>2456</v>
      </c>
      <c r="J120" t="s">
        <v>2428</v>
      </c>
      <c r="K120" t="s">
        <v>2819</v>
      </c>
      <c r="L120" t="s">
        <v>2430</v>
      </c>
      <c r="M120" t="s">
        <v>2496</v>
      </c>
      <c r="N120" t="s">
        <v>2432</v>
      </c>
      <c r="O120" t="s">
        <v>2433</v>
      </c>
      <c r="P120" t="s">
        <v>2439</v>
      </c>
      <c r="Q120" t="s">
        <v>2557</v>
      </c>
      <c r="R120" t="s">
        <v>2457</v>
      </c>
      <c r="S120" t="s">
        <v>2437</v>
      </c>
      <c r="T120" t="s">
        <v>2438</v>
      </c>
      <c r="U120" t="s">
        <v>2438</v>
      </c>
      <c r="V120" t="s">
        <v>2438</v>
      </c>
      <c r="W120" t="s">
        <v>2438</v>
      </c>
      <c r="X120" t="s">
        <v>2437</v>
      </c>
      <c r="Y120" t="s">
        <v>2438</v>
      </c>
      <c r="Z120" t="s">
        <v>2438</v>
      </c>
      <c r="AA120" t="s">
        <v>2438</v>
      </c>
      <c r="AB120" t="s">
        <v>2438</v>
      </c>
      <c r="AC120" t="s">
        <v>2437</v>
      </c>
      <c r="AD120" t="s">
        <v>2438</v>
      </c>
      <c r="AE120" t="s">
        <v>2438</v>
      </c>
      <c r="AF120" t="s">
        <v>2438</v>
      </c>
      <c r="AG120" t="s">
        <v>2438</v>
      </c>
      <c r="AH120" t="s">
        <v>2437</v>
      </c>
      <c r="AI120" t="s">
        <v>2438</v>
      </c>
      <c r="AJ120" t="s">
        <v>2438</v>
      </c>
      <c r="AK120" t="s">
        <v>2438</v>
      </c>
      <c r="AL120" t="s">
        <v>2438</v>
      </c>
      <c r="AM120" t="s">
        <v>2432</v>
      </c>
      <c r="AN120" t="s">
        <v>2439</v>
      </c>
      <c r="AO120" t="s">
        <v>2474</v>
      </c>
      <c r="AP120" t="s">
        <v>2458</v>
      </c>
      <c r="AQ120" t="s">
        <v>2437</v>
      </c>
      <c r="AR120" t="s">
        <v>2438</v>
      </c>
      <c r="AS120" t="s">
        <v>2438</v>
      </c>
      <c r="AT120" t="s">
        <v>2438</v>
      </c>
      <c r="AU120" t="s">
        <v>2432</v>
      </c>
      <c r="AV120" t="s">
        <v>2442</v>
      </c>
      <c r="AW120" t="s">
        <v>2557</v>
      </c>
      <c r="AX120" t="s">
        <v>2536</v>
      </c>
      <c r="AY120" t="s">
        <v>2432</v>
      </c>
      <c r="AZ120" t="s">
        <v>2442</v>
      </c>
      <c r="BA120" t="s">
        <v>2557</v>
      </c>
      <c r="BB120" t="s">
        <v>2703</v>
      </c>
      <c r="BC120" t="s">
        <v>2432</v>
      </c>
      <c r="BD120" t="s">
        <v>2440</v>
      </c>
      <c r="BE120" t="s">
        <v>2557</v>
      </c>
      <c r="BF120" t="s">
        <v>2538</v>
      </c>
      <c r="BG120" t="s">
        <v>2432</v>
      </c>
      <c r="BH120" t="s">
        <v>2433</v>
      </c>
      <c r="BI120" t="s">
        <v>2474</v>
      </c>
      <c r="BJ120" t="s">
        <v>2460</v>
      </c>
      <c r="BK120" t="s">
        <v>2437</v>
      </c>
      <c r="BL120" t="s">
        <v>2438</v>
      </c>
      <c r="BM120" t="s">
        <v>2438</v>
      </c>
      <c r="BN120" t="s">
        <v>2438</v>
      </c>
      <c r="BO120" t="s">
        <v>2432</v>
      </c>
      <c r="BP120" t="s">
        <v>2439</v>
      </c>
      <c r="BQ120" t="s">
        <v>2441</v>
      </c>
      <c r="BR120" t="s">
        <v>2443</v>
      </c>
      <c r="BS120" t="s">
        <v>2437</v>
      </c>
      <c r="BT120" t="s">
        <v>2438</v>
      </c>
      <c r="BU120" t="s">
        <v>2438</v>
      </c>
      <c r="BV120" t="s">
        <v>2438</v>
      </c>
      <c r="BW120" t="s">
        <v>2437</v>
      </c>
      <c r="BX120" t="s">
        <v>2438</v>
      </c>
      <c r="BY120" t="s">
        <v>2438</v>
      </c>
      <c r="BZ120" t="s">
        <v>2438</v>
      </c>
      <c r="CA120" t="s">
        <v>2437</v>
      </c>
      <c r="CB120" t="s">
        <v>2438</v>
      </c>
      <c r="CC120" t="s">
        <v>2438</v>
      </c>
      <c r="CD120" t="s">
        <v>2438</v>
      </c>
      <c r="CE120" t="s">
        <v>2485</v>
      </c>
      <c r="CF120" t="s">
        <v>2444</v>
      </c>
      <c r="CG120" t="s">
        <v>2821</v>
      </c>
      <c r="CH120" t="s">
        <v>2444</v>
      </c>
      <c r="CI120" t="s">
        <v>2478</v>
      </c>
      <c r="CJ120" t="s">
        <v>2434</v>
      </c>
      <c r="CK120" t="s">
        <v>3711</v>
      </c>
      <c r="CL120" t="s">
        <v>2444</v>
      </c>
      <c r="CM120" t="s">
        <v>2485</v>
      </c>
      <c r="CN120" t="s">
        <v>2440</v>
      </c>
      <c r="CO120" t="s">
        <v>3712</v>
      </c>
      <c r="CP120" t="s">
        <v>2440</v>
      </c>
      <c r="CQ120" t="s">
        <v>2478</v>
      </c>
      <c r="CR120" t="s">
        <v>2478</v>
      </c>
      <c r="CS120" t="s">
        <v>3713</v>
      </c>
      <c r="CT120" t="s">
        <v>2440</v>
      </c>
      <c r="CU120" t="s">
        <v>2478</v>
      </c>
      <c r="CV120" t="s">
        <v>2478</v>
      </c>
      <c r="CW120" t="s">
        <v>2478</v>
      </c>
      <c r="CX120" t="s">
        <v>2485</v>
      </c>
      <c r="CY120" t="s">
        <v>2434</v>
      </c>
      <c r="CZ120" t="s">
        <v>2434</v>
      </c>
      <c r="DA120" t="s">
        <v>2485</v>
      </c>
      <c r="DB120" t="s">
        <v>2485</v>
      </c>
      <c r="DC120" t="s">
        <v>2478</v>
      </c>
      <c r="DD120" t="s">
        <v>2440</v>
      </c>
      <c r="DE120" t="s">
        <v>2440</v>
      </c>
      <c r="DF120" t="s">
        <v>2440</v>
      </c>
      <c r="DG120" t="s">
        <v>2440</v>
      </c>
      <c r="DH120" t="s">
        <v>2485</v>
      </c>
      <c r="DI120" t="s">
        <v>2440</v>
      </c>
      <c r="DJ120" t="s">
        <v>2485</v>
      </c>
      <c r="DK120" t="s">
        <v>2434</v>
      </c>
      <c r="DL120" t="s">
        <v>2485</v>
      </c>
      <c r="DM120" t="s">
        <v>2440</v>
      </c>
      <c r="DN120" t="s">
        <v>2440</v>
      </c>
      <c r="DO120" t="s">
        <v>2440</v>
      </c>
      <c r="DP120" t="s">
        <v>2440</v>
      </c>
      <c r="DQ120" t="s">
        <v>2444</v>
      </c>
      <c r="DR120" t="s">
        <v>2434</v>
      </c>
      <c r="DS120" t="s">
        <v>2439</v>
      </c>
      <c r="DT120" t="s">
        <v>2434</v>
      </c>
      <c r="DU120" t="s">
        <v>2478</v>
      </c>
      <c r="DV120" t="s">
        <v>2440</v>
      </c>
      <c r="DW120" t="s">
        <v>2485</v>
      </c>
      <c r="DX120" t="s">
        <v>2440</v>
      </c>
      <c r="DY120" t="s">
        <v>2866</v>
      </c>
      <c r="DZ120" t="s">
        <v>2440</v>
      </c>
      <c r="EA120" t="s">
        <v>2440</v>
      </c>
      <c r="EB120" t="s">
        <v>2478</v>
      </c>
      <c r="EC120" t="s">
        <v>3637</v>
      </c>
      <c r="ED120" t="s">
        <v>2485</v>
      </c>
      <c r="EE120" t="s">
        <v>2434</v>
      </c>
      <c r="EF120" t="s">
        <v>2478</v>
      </c>
      <c r="EG120" t="s">
        <v>3712</v>
      </c>
      <c r="EH120" t="s">
        <v>2440</v>
      </c>
      <c r="EI120" t="s">
        <v>2444</v>
      </c>
      <c r="EJ120" t="s">
        <v>2485</v>
      </c>
      <c r="EK120" t="s">
        <v>3713</v>
      </c>
      <c r="EL120" t="s">
        <v>2440</v>
      </c>
      <c r="EM120" t="s">
        <v>2440</v>
      </c>
      <c r="EN120" t="s">
        <v>2478</v>
      </c>
      <c r="EO120" t="s">
        <v>2478</v>
      </c>
      <c r="EP120" t="s">
        <v>2440</v>
      </c>
      <c r="EQ120" t="s">
        <v>2444</v>
      </c>
      <c r="ER120" t="s">
        <v>2440</v>
      </c>
      <c r="ES120" t="s">
        <v>2485</v>
      </c>
      <c r="ET120" t="s">
        <v>2440</v>
      </c>
      <c r="EU120" t="s">
        <v>2440</v>
      </c>
      <c r="EV120" t="s">
        <v>2440</v>
      </c>
      <c r="EW120" t="s">
        <v>2440</v>
      </c>
      <c r="EX120" t="s">
        <v>2440</v>
      </c>
      <c r="EY120" t="s">
        <v>2485</v>
      </c>
      <c r="EZ120" t="s">
        <v>2440</v>
      </c>
      <c r="FA120" t="s">
        <v>2440</v>
      </c>
      <c r="FB120" t="s">
        <v>2440</v>
      </c>
      <c r="FC120" t="s">
        <v>2440</v>
      </c>
      <c r="FD120" t="s">
        <v>2478</v>
      </c>
      <c r="FE120" t="s">
        <v>2478</v>
      </c>
      <c r="FF120" t="s">
        <v>2478</v>
      </c>
      <c r="FG120" t="s">
        <v>2440</v>
      </c>
      <c r="FH120" t="s">
        <v>2440</v>
      </c>
      <c r="FI120" t="s">
        <v>2485</v>
      </c>
      <c r="FJ120" t="s">
        <v>2485</v>
      </c>
      <c r="FK120" t="s">
        <v>2478</v>
      </c>
      <c r="FL120" t="s">
        <v>2478</v>
      </c>
      <c r="FM120" t="s">
        <v>2440</v>
      </c>
      <c r="FN120" t="s">
        <v>2440</v>
      </c>
      <c r="FO120" t="s">
        <v>2440</v>
      </c>
      <c r="FP120" t="s">
        <v>2440</v>
      </c>
      <c r="FQ120" t="s">
        <v>2485</v>
      </c>
      <c r="FR120" t="s">
        <v>2440</v>
      </c>
      <c r="FS120" t="s">
        <v>2478</v>
      </c>
      <c r="FT120" t="s">
        <v>2478</v>
      </c>
      <c r="FU120">
        <v>4</v>
      </c>
      <c r="FV120" t="s">
        <v>2440</v>
      </c>
      <c r="FW120" t="s">
        <v>2478</v>
      </c>
      <c r="FX120" t="s">
        <v>2440</v>
      </c>
      <c r="FY120" t="s">
        <v>2478</v>
      </c>
      <c r="FZ120" t="s">
        <v>2440</v>
      </c>
      <c r="GA120" t="s">
        <v>2440</v>
      </c>
      <c r="GB120" t="s">
        <v>2478</v>
      </c>
      <c r="GC120" t="s">
        <v>2478</v>
      </c>
      <c r="GD120" t="s">
        <v>2478</v>
      </c>
      <c r="GE120" t="s">
        <v>2434</v>
      </c>
      <c r="GF120" t="s">
        <v>2440</v>
      </c>
      <c r="GG120" t="s">
        <v>2440</v>
      </c>
      <c r="GH120" t="s">
        <v>2478</v>
      </c>
      <c r="GI120" t="s">
        <v>2478</v>
      </c>
      <c r="GJ120" t="s">
        <v>2478</v>
      </c>
      <c r="GK120" t="s">
        <v>2478</v>
      </c>
      <c r="GL120" t="s">
        <v>2478</v>
      </c>
      <c r="GM120" t="s">
        <v>2440</v>
      </c>
      <c r="GN120" t="s">
        <v>2440</v>
      </c>
      <c r="GO120" t="s">
        <v>2478</v>
      </c>
      <c r="GP120" t="s">
        <v>2440</v>
      </c>
      <c r="GQ120" t="s">
        <v>2485</v>
      </c>
      <c r="GR120" t="s">
        <v>2440</v>
      </c>
      <c r="GS120" t="s">
        <v>2440</v>
      </c>
      <c r="GT120" t="s">
        <v>2478</v>
      </c>
      <c r="GU120" t="s">
        <v>2440</v>
      </c>
      <c r="GV120" t="s">
        <v>2440</v>
      </c>
      <c r="GW120" t="s">
        <v>2478</v>
      </c>
      <c r="GX120" t="s">
        <v>2440</v>
      </c>
      <c r="GY120" t="s">
        <v>2478</v>
      </c>
      <c r="GZ120" t="s">
        <v>2478</v>
      </c>
    </row>
    <row r="121" spans="1:208">
      <c r="A121" t="s">
        <v>3714</v>
      </c>
      <c r="B121" t="s">
        <v>2420</v>
      </c>
      <c r="C121" t="s">
        <v>3715</v>
      </c>
      <c r="D121" t="s">
        <v>2422</v>
      </c>
      <c r="E121" t="s">
        <v>3716</v>
      </c>
      <c r="F121" t="s">
        <v>3717</v>
      </c>
      <c r="G121" t="s">
        <v>2828</v>
      </c>
      <c r="H121" t="s">
        <v>2426</v>
      </c>
      <c r="I121" t="s">
        <v>2456</v>
      </c>
      <c r="J121" t="s">
        <v>2428</v>
      </c>
      <c r="K121" t="s">
        <v>2837</v>
      </c>
      <c r="L121" t="s">
        <v>2430</v>
      </c>
      <c r="M121" t="s">
        <v>2553</v>
      </c>
      <c r="N121" t="s">
        <v>2432</v>
      </c>
      <c r="O121" t="s">
        <v>2433</v>
      </c>
      <c r="P121" t="s">
        <v>2434</v>
      </c>
      <c r="Q121" t="s">
        <v>2644</v>
      </c>
      <c r="R121" t="s">
        <v>2608</v>
      </c>
      <c r="S121" t="s">
        <v>2432</v>
      </c>
      <c r="T121" t="s">
        <v>2433</v>
      </c>
      <c r="U121" t="s">
        <v>2434</v>
      </c>
      <c r="V121" t="s">
        <v>2644</v>
      </c>
      <c r="W121" t="s">
        <v>2608</v>
      </c>
      <c r="X121" t="s">
        <v>2437</v>
      </c>
      <c r="Y121" t="s">
        <v>2438</v>
      </c>
      <c r="Z121" t="s">
        <v>2438</v>
      </c>
      <c r="AA121" t="s">
        <v>2438</v>
      </c>
      <c r="AB121" t="s">
        <v>2438</v>
      </c>
      <c r="AC121" t="s">
        <v>2437</v>
      </c>
      <c r="AD121" t="s">
        <v>2438</v>
      </c>
      <c r="AE121" t="s">
        <v>2438</v>
      </c>
      <c r="AF121" t="s">
        <v>2438</v>
      </c>
      <c r="AG121" t="s">
        <v>2438</v>
      </c>
      <c r="AH121" t="s">
        <v>2437</v>
      </c>
      <c r="AI121" t="s">
        <v>2438</v>
      </c>
      <c r="AJ121" t="s">
        <v>2438</v>
      </c>
      <c r="AK121" t="s">
        <v>2438</v>
      </c>
      <c r="AL121" t="s">
        <v>2438</v>
      </c>
      <c r="AM121" t="s">
        <v>2432</v>
      </c>
      <c r="AN121" t="s">
        <v>2434</v>
      </c>
      <c r="AO121" t="s">
        <v>2644</v>
      </c>
      <c r="AP121" t="s">
        <v>3425</v>
      </c>
      <c r="AQ121" t="s">
        <v>2437</v>
      </c>
      <c r="AR121" t="s">
        <v>2438</v>
      </c>
      <c r="AS121" t="s">
        <v>2438</v>
      </c>
      <c r="AT121" t="s">
        <v>2438</v>
      </c>
      <c r="AU121" t="s">
        <v>2432</v>
      </c>
      <c r="AV121" t="s">
        <v>2434</v>
      </c>
      <c r="AW121" t="s">
        <v>2644</v>
      </c>
      <c r="AX121" t="s">
        <v>2480</v>
      </c>
      <c r="AY121" t="s">
        <v>2432</v>
      </c>
      <c r="AZ121" t="s">
        <v>2434</v>
      </c>
      <c r="BA121" t="s">
        <v>2644</v>
      </c>
      <c r="BB121" t="s">
        <v>3718</v>
      </c>
      <c r="BC121" t="s">
        <v>2432</v>
      </c>
      <c r="BD121" t="s">
        <v>2434</v>
      </c>
      <c r="BE121" t="s">
        <v>2644</v>
      </c>
      <c r="BF121" t="s">
        <v>2779</v>
      </c>
      <c r="BG121" t="s">
        <v>2437</v>
      </c>
      <c r="BH121" t="s">
        <v>2438</v>
      </c>
      <c r="BI121" t="s">
        <v>2438</v>
      </c>
      <c r="BJ121" t="s">
        <v>2438</v>
      </c>
      <c r="BK121" t="s">
        <v>2437</v>
      </c>
      <c r="BL121" t="s">
        <v>2438</v>
      </c>
      <c r="BM121" t="s">
        <v>2438</v>
      </c>
      <c r="BN121" t="s">
        <v>2438</v>
      </c>
      <c r="BO121" t="s">
        <v>2437</v>
      </c>
      <c r="BP121" t="s">
        <v>2438</v>
      </c>
      <c r="BQ121" t="s">
        <v>2438</v>
      </c>
      <c r="BR121" t="s">
        <v>2438</v>
      </c>
      <c r="BS121" t="s">
        <v>2437</v>
      </c>
      <c r="BT121" t="s">
        <v>2438</v>
      </c>
      <c r="BU121" t="s">
        <v>2438</v>
      </c>
      <c r="BV121" t="s">
        <v>2438</v>
      </c>
      <c r="BW121" t="s">
        <v>2437</v>
      </c>
      <c r="BX121" t="s">
        <v>2438</v>
      </c>
      <c r="BY121" t="s">
        <v>2438</v>
      </c>
      <c r="BZ121" t="s">
        <v>2438</v>
      </c>
      <c r="CA121" t="s">
        <v>2437</v>
      </c>
      <c r="CB121" t="s">
        <v>2438</v>
      </c>
      <c r="CC121" t="s">
        <v>2438</v>
      </c>
      <c r="CD121" t="s">
        <v>2438</v>
      </c>
      <c r="CE121" t="s">
        <v>2440</v>
      </c>
      <c r="CF121" t="s">
        <v>2440</v>
      </c>
      <c r="CG121" t="s">
        <v>2484</v>
      </c>
      <c r="CH121" t="s">
        <v>2440</v>
      </c>
      <c r="CI121" t="s">
        <v>2440</v>
      </c>
      <c r="CJ121" t="s">
        <v>2440</v>
      </c>
      <c r="CK121" t="s">
        <v>2484</v>
      </c>
      <c r="CL121" t="s">
        <v>2485</v>
      </c>
      <c r="CM121" t="s">
        <v>2485</v>
      </c>
      <c r="CN121" t="s">
        <v>2485</v>
      </c>
      <c r="CO121" t="s">
        <v>2914</v>
      </c>
      <c r="CP121" t="s">
        <v>2485</v>
      </c>
      <c r="CQ121" t="s">
        <v>2485</v>
      </c>
      <c r="CR121" t="s">
        <v>2485</v>
      </c>
      <c r="CS121" t="s">
        <v>3719</v>
      </c>
      <c r="CT121" t="s">
        <v>2440</v>
      </c>
      <c r="CU121" t="s">
        <v>2440</v>
      </c>
      <c r="CV121" t="s">
        <v>2440</v>
      </c>
      <c r="CW121" t="s">
        <v>2440</v>
      </c>
      <c r="CX121" t="s">
        <v>2440</v>
      </c>
      <c r="CY121" t="s">
        <v>2440</v>
      </c>
      <c r="CZ121" t="s">
        <v>2440</v>
      </c>
      <c r="DA121" t="s">
        <v>2444</v>
      </c>
      <c r="DB121" t="s">
        <v>2444</v>
      </c>
      <c r="DC121" t="s">
        <v>2444</v>
      </c>
      <c r="DD121" t="s">
        <v>2444</v>
      </c>
      <c r="DE121" t="s">
        <v>2444</v>
      </c>
      <c r="DF121" t="s">
        <v>2444</v>
      </c>
      <c r="DG121" t="s">
        <v>2444</v>
      </c>
      <c r="DH121" t="s">
        <v>2485</v>
      </c>
      <c r="DI121" t="s">
        <v>2485</v>
      </c>
      <c r="DJ121" t="s">
        <v>2485</v>
      </c>
      <c r="DK121" t="s">
        <v>2485</v>
      </c>
      <c r="DL121" t="s">
        <v>2485</v>
      </c>
      <c r="DM121" t="s">
        <v>2485</v>
      </c>
      <c r="DN121" t="s">
        <v>2485</v>
      </c>
      <c r="DO121" t="s">
        <v>2440</v>
      </c>
      <c r="DP121" t="s">
        <v>2440</v>
      </c>
      <c r="DQ121" t="s">
        <v>2440</v>
      </c>
      <c r="DR121" t="s">
        <v>2440</v>
      </c>
      <c r="DS121" t="s">
        <v>2440</v>
      </c>
      <c r="DT121" t="s">
        <v>2440</v>
      </c>
      <c r="DU121" t="s">
        <v>2440</v>
      </c>
      <c r="DV121" t="s">
        <v>2485</v>
      </c>
      <c r="DW121" t="s">
        <v>2485</v>
      </c>
      <c r="DX121" t="s">
        <v>2485</v>
      </c>
      <c r="DY121" t="s">
        <v>2487</v>
      </c>
      <c r="DZ121" t="s">
        <v>2485</v>
      </c>
      <c r="EA121" t="s">
        <v>2485</v>
      </c>
      <c r="EB121" t="s">
        <v>2485</v>
      </c>
      <c r="EC121" t="s">
        <v>2484</v>
      </c>
      <c r="ED121" t="s">
        <v>2485</v>
      </c>
      <c r="EE121" t="s">
        <v>2485</v>
      </c>
      <c r="EF121" t="s">
        <v>2485</v>
      </c>
      <c r="EG121" t="s">
        <v>2914</v>
      </c>
      <c r="EH121" t="s">
        <v>2440</v>
      </c>
      <c r="EI121" t="s">
        <v>2440</v>
      </c>
      <c r="EJ121" t="s">
        <v>2440</v>
      </c>
      <c r="EK121" t="s">
        <v>3719</v>
      </c>
      <c r="EL121" t="s">
        <v>2440</v>
      </c>
      <c r="EM121" t="s">
        <v>2440</v>
      </c>
      <c r="EN121" t="s">
        <v>2440</v>
      </c>
      <c r="EO121" t="s">
        <v>2440</v>
      </c>
      <c r="EP121" t="s">
        <v>2440</v>
      </c>
      <c r="EQ121" t="s">
        <v>2440</v>
      </c>
      <c r="ER121" t="s">
        <v>2440</v>
      </c>
      <c r="ES121" t="s">
        <v>2440</v>
      </c>
      <c r="ET121" t="s">
        <v>2440</v>
      </c>
      <c r="EU121" t="s">
        <v>2440</v>
      </c>
      <c r="EV121" t="s">
        <v>2440</v>
      </c>
      <c r="EW121" t="s">
        <v>2440</v>
      </c>
      <c r="EX121" t="s">
        <v>2440</v>
      </c>
      <c r="EY121" t="s">
        <v>2440</v>
      </c>
      <c r="EZ121" t="s">
        <v>2440</v>
      </c>
      <c r="FA121" t="s">
        <v>2440</v>
      </c>
      <c r="FB121" t="s">
        <v>2440</v>
      </c>
      <c r="FC121" t="s">
        <v>2440</v>
      </c>
      <c r="FD121" t="s">
        <v>2440</v>
      </c>
      <c r="FE121" t="s">
        <v>2440</v>
      </c>
      <c r="FF121" t="s">
        <v>2440</v>
      </c>
      <c r="FG121" t="s">
        <v>2440</v>
      </c>
      <c r="FH121" t="s">
        <v>2440</v>
      </c>
      <c r="FI121" t="s">
        <v>2440</v>
      </c>
      <c r="FJ121" t="s">
        <v>2440</v>
      </c>
      <c r="FK121" t="s">
        <v>2440</v>
      </c>
      <c r="FL121" t="s">
        <v>2440</v>
      </c>
      <c r="FM121" t="s">
        <v>2440</v>
      </c>
      <c r="FN121" t="s">
        <v>2440</v>
      </c>
      <c r="FO121" t="s">
        <v>2440</v>
      </c>
      <c r="FP121" t="s">
        <v>2440</v>
      </c>
      <c r="FQ121" t="s">
        <v>2440</v>
      </c>
      <c r="FR121" t="s">
        <v>2440</v>
      </c>
      <c r="FS121" t="s">
        <v>2440</v>
      </c>
      <c r="FT121" t="s">
        <v>2440</v>
      </c>
      <c r="FU121">
        <v>3</v>
      </c>
      <c r="FV121" t="s">
        <v>2440</v>
      </c>
      <c r="FW121" t="s">
        <v>2440</v>
      </c>
      <c r="FX121" t="s">
        <v>2440</v>
      </c>
      <c r="FY121" t="s">
        <v>2440</v>
      </c>
      <c r="FZ121" t="s">
        <v>2440</v>
      </c>
      <c r="GA121" t="s">
        <v>2440</v>
      </c>
      <c r="GB121" t="s">
        <v>2440</v>
      </c>
      <c r="GC121" t="s">
        <v>2440</v>
      </c>
      <c r="GD121" t="s">
        <v>2440</v>
      </c>
      <c r="GE121" t="s">
        <v>2440</v>
      </c>
      <c r="GF121" t="s">
        <v>2440</v>
      </c>
      <c r="GG121" t="s">
        <v>2440</v>
      </c>
      <c r="GH121" t="s">
        <v>2440</v>
      </c>
      <c r="GI121" t="s">
        <v>2440</v>
      </c>
      <c r="GJ121" t="s">
        <v>2440</v>
      </c>
      <c r="GK121" t="s">
        <v>2440</v>
      </c>
      <c r="GL121" t="s">
        <v>2440</v>
      </c>
      <c r="GM121" t="s">
        <v>2440</v>
      </c>
      <c r="GN121" t="s">
        <v>2440</v>
      </c>
      <c r="GO121" t="s">
        <v>2440</v>
      </c>
      <c r="GP121" t="s">
        <v>2440</v>
      </c>
      <c r="GQ121" t="s">
        <v>2440</v>
      </c>
      <c r="GR121" t="s">
        <v>2440</v>
      </c>
      <c r="GS121" t="s">
        <v>2440</v>
      </c>
      <c r="GT121" t="s">
        <v>2440</v>
      </c>
      <c r="GU121" t="s">
        <v>2440</v>
      </c>
      <c r="GV121" t="s">
        <v>2440</v>
      </c>
      <c r="GW121" t="s">
        <v>2440</v>
      </c>
      <c r="GX121" t="s">
        <v>2440</v>
      </c>
      <c r="GY121" t="s">
        <v>2440</v>
      </c>
      <c r="GZ121" t="s">
        <v>2440</v>
      </c>
    </row>
    <row r="122" spans="1:208">
      <c r="A122" t="s">
        <v>3720</v>
      </c>
      <c r="B122" t="s">
        <v>2420</v>
      </c>
      <c r="C122" t="s">
        <v>3721</v>
      </c>
      <c r="D122" t="s">
        <v>2422</v>
      </c>
      <c r="E122" t="s">
        <v>3722</v>
      </c>
      <c r="F122" t="s">
        <v>3723</v>
      </c>
      <c r="G122" t="s">
        <v>2603</v>
      </c>
      <c r="H122" t="s">
        <v>2426</v>
      </c>
      <c r="I122" t="s">
        <v>2654</v>
      </c>
      <c r="J122" t="s">
        <v>2428</v>
      </c>
      <c r="K122" t="s">
        <v>2829</v>
      </c>
      <c r="L122" t="s">
        <v>2908</v>
      </c>
      <c r="M122" t="s">
        <v>3724</v>
      </c>
      <c r="N122" t="s">
        <v>2432</v>
      </c>
      <c r="O122" t="s">
        <v>2433</v>
      </c>
      <c r="P122" t="s">
        <v>2440</v>
      </c>
      <c r="Q122" t="s">
        <v>2646</v>
      </c>
      <c r="R122" t="s">
        <v>2515</v>
      </c>
      <c r="S122" t="s">
        <v>2432</v>
      </c>
      <c r="T122" t="s">
        <v>2433</v>
      </c>
      <c r="U122" t="s">
        <v>2433</v>
      </c>
      <c r="V122" t="s">
        <v>2646</v>
      </c>
      <c r="W122" t="s">
        <v>2515</v>
      </c>
      <c r="X122" t="s">
        <v>2437</v>
      </c>
      <c r="Y122" t="s">
        <v>2438</v>
      </c>
      <c r="Z122" t="s">
        <v>2438</v>
      </c>
      <c r="AA122" t="s">
        <v>2438</v>
      </c>
      <c r="AB122" t="s">
        <v>2438</v>
      </c>
      <c r="AC122" t="s">
        <v>2437</v>
      </c>
      <c r="AD122" t="s">
        <v>2438</v>
      </c>
      <c r="AE122" t="s">
        <v>2438</v>
      </c>
      <c r="AF122" t="s">
        <v>2438</v>
      </c>
      <c r="AG122" t="s">
        <v>2438</v>
      </c>
      <c r="AH122" t="s">
        <v>2432</v>
      </c>
      <c r="AI122" t="s">
        <v>2433</v>
      </c>
      <c r="AJ122" t="s">
        <v>2433</v>
      </c>
      <c r="AK122" t="s">
        <v>2474</v>
      </c>
      <c r="AL122" t="s">
        <v>2476</v>
      </c>
      <c r="AM122" t="s">
        <v>2432</v>
      </c>
      <c r="AN122" t="s">
        <v>2434</v>
      </c>
      <c r="AO122" t="s">
        <v>2474</v>
      </c>
      <c r="AP122" t="s">
        <v>2460</v>
      </c>
      <c r="AQ122" t="s">
        <v>2437</v>
      </c>
      <c r="AR122" t="s">
        <v>2438</v>
      </c>
      <c r="AS122" t="s">
        <v>2438</v>
      </c>
      <c r="AT122" t="s">
        <v>2438</v>
      </c>
      <c r="AU122" t="s">
        <v>2432</v>
      </c>
      <c r="AV122" t="s">
        <v>2434</v>
      </c>
      <c r="AW122" t="s">
        <v>2496</v>
      </c>
      <c r="AX122" t="s">
        <v>2460</v>
      </c>
      <c r="AY122" t="s">
        <v>2432</v>
      </c>
      <c r="AZ122" t="s">
        <v>2440</v>
      </c>
      <c r="BA122" t="s">
        <v>2485</v>
      </c>
      <c r="BB122" t="s">
        <v>2554</v>
      </c>
      <c r="BC122" t="s">
        <v>2432</v>
      </c>
      <c r="BD122" t="s">
        <v>2440</v>
      </c>
      <c r="BE122" t="s">
        <v>2646</v>
      </c>
      <c r="BF122" t="s">
        <v>2538</v>
      </c>
      <c r="BG122" t="s">
        <v>2437</v>
      </c>
      <c r="BH122" t="s">
        <v>2438</v>
      </c>
      <c r="BI122" t="s">
        <v>2438</v>
      </c>
      <c r="BJ122" t="s">
        <v>2438</v>
      </c>
      <c r="BK122" t="s">
        <v>2437</v>
      </c>
      <c r="BL122" t="s">
        <v>2438</v>
      </c>
      <c r="BM122" t="s">
        <v>2438</v>
      </c>
      <c r="BN122" t="s">
        <v>2438</v>
      </c>
      <c r="BO122" t="s">
        <v>2432</v>
      </c>
      <c r="BP122" t="s">
        <v>2433</v>
      </c>
      <c r="BQ122" t="s">
        <v>2474</v>
      </c>
      <c r="BR122" t="s">
        <v>2443</v>
      </c>
      <c r="BS122" t="s">
        <v>2437</v>
      </c>
      <c r="BT122" t="s">
        <v>2438</v>
      </c>
      <c r="BU122" t="s">
        <v>2438</v>
      </c>
      <c r="BV122" t="s">
        <v>2438</v>
      </c>
      <c r="BW122" t="s">
        <v>2437</v>
      </c>
      <c r="BX122" t="s">
        <v>2438</v>
      </c>
      <c r="BY122" t="s">
        <v>2438</v>
      </c>
      <c r="BZ122" t="s">
        <v>2438</v>
      </c>
      <c r="CA122" t="s">
        <v>2437</v>
      </c>
      <c r="CB122" t="s">
        <v>2438</v>
      </c>
      <c r="CC122" t="s">
        <v>2438</v>
      </c>
      <c r="CD122" t="s">
        <v>2438</v>
      </c>
      <c r="CE122" t="s">
        <v>2478</v>
      </c>
      <c r="CF122" t="s">
        <v>2434</v>
      </c>
      <c r="CG122" t="s">
        <v>2562</v>
      </c>
      <c r="CH122" t="s">
        <v>2485</v>
      </c>
      <c r="CI122" t="s">
        <v>2440</v>
      </c>
      <c r="CJ122" t="s">
        <v>2485</v>
      </c>
      <c r="CK122" t="s">
        <v>3725</v>
      </c>
      <c r="CL122" t="s">
        <v>2439</v>
      </c>
      <c r="CM122" t="s">
        <v>2434</v>
      </c>
      <c r="CN122" t="s">
        <v>2439</v>
      </c>
      <c r="CO122" t="s">
        <v>3496</v>
      </c>
      <c r="CP122" t="s">
        <v>2478</v>
      </c>
      <c r="CQ122" t="s">
        <v>2434</v>
      </c>
      <c r="CR122" t="s">
        <v>2434</v>
      </c>
      <c r="CS122" t="s">
        <v>3726</v>
      </c>
      <c r="CT122" t="s">
        <v>2434</v>
      </c>
      <c r="CU122" t="s">
        <v>2478</v>
      </c>
      <c r="CV122" t="s">
        <v>2478</v>
      </c>
      <c r="CW122" t="s">
        <v>2434</v>
      </c>
      <c r="CX122" t="s">
        <v>2434</v>
      </c>
      <c r="CY122" t="s">
        <v>2434</v>
      </c>
      <c r="CZ122" t="s">
        <v>2440</v>
      </c>
      <c r="DA122" t="s">
        <v>2478</v>
      </c>
      <c r="DB122" t="s">
        <v>2478</v>
      </c>
      <c r="DC122" t="s">
        <v>2440</v>
      </c>
      <c r="DD122" t="s">
        <v>2440</v>
      </c>
      <c r="DE122" t="s">
        <v>2478</v>
      </c>
      <c r="DF122" t="s">
        <v>2478</v>
      </c>
      <c r="DG122" t="s">
        <v>2485</v>
      </c>
      <c r="DH122" t="s">
        <v>2434</v>
      </c>
      <c r="DI122" t="s">
        <v>2434</v>
      </c>
      <c r="DJ122" t="s">
        <v>2434</v>
      </c>
      <c r="DK122" t="s">
        <v>2434</v>
      </c>
      <c r="DL122" t="s">
        <v>2434</v>
      </c>
      <c r="DM122" t="s">
        <v>2478</v>
      </c>
      <c r="DN122" t="s">
        <v>2440</v>
      </c>
      <c r="DO122" t="s">
        <v>2440</v>
      </c>
      <c r="DP122" t="s">
        <v>2440</v>
      </c>
      <c r="DQ122" t="s">
        <v>2478</v>
      </c>
      <c r="DR122" t="s">
        <v>2478</v>
      </c>
      <c r="DS122" t="s">
        <v>2478</v>
      </c>
      <c r="DT122" t="s">
        <v>2478</v>
      </c>
      <c r="DU122" t="s">
        <v>2478</v>
      </c>
      <c r="DV122" t="s">
        <v>2478</v>
      </c>
      <c r="DW122" t="s">
        <v>2434</v>
      </c>
      <c r="DX122" t="s">
        <v>2434</v>
      </c>
      <c r="DY122" t="s">
        <v>2562</v>
      </c>
      <c r="DZ122" t="s">
        <v>2478</v>
      </c>
      <c r="EA122" t="s">
        <v>2485</v>
      </c>
      <c r="EB122" t="s">
        <v>2440</v>
      </c>
      <c r="EC122" t="s">
        <v>3727</v>
      </c>
      <c r="ED122" t="s">
        <v>2478</v>
      </c>
      <c r="EE122" t="s">
        <v>2478</v>
      </c>
      <c r="EF122" t="s">
        <v>2478</v>
      </c>
      <c r="EG122" t="s">
        <v>3728</v>
      </c>
      <c r="EH122" t="s">
        <v>2478</v>
      </c>
      <c r="EI122" t="s">
        <v>2478</v>
      </c>
      <c r="EJ122" t="s">
        <v>2478</v>
      </c>
      <c r="EK122" t="s">
        <v>3726</v>
      </c>
      <c r="EL122" t="s">
        <v>2478</v>
      </c>
      <c r="EM122" t="s">
        <v>2478</v>
      </c>
      <c r="EN122" t="s">
        <v>2478</v>
      </c>
      <c r="EO122" t="s">
        <v>2478</v>
      </c>
      <c r="EP122" t="s">
        <v>2478</v>
      </c>
      <c r="EQ122" t="s">
        <v>2478</v>
      </c>
      <c r="ER122" t="s">
        <v>2478</v>
      </c>
      <c r="ES122" t="s">
        <v>2478</v>
      </c>
      <c r="ET122" t="s">
        <v>2478</v>
      </c>
      <c r="EU122" t="s">
        <v>2478</v>
      </c>
      <c r="EV122" t="s">
        <v>2478</v>
      </c>
      <c r="EW122" t="s">
        <v>2434</v>
      </c>
      <c r="EX122" t="s">
        <v>2434</v>
      </c>
      <c r="EY122" t="s">
        <v>2478</v>
      </c>
      <c r="EZ122" t="s">
        <v>2478</v>
      </c>
      <c r="FA122" t="s">
        <v>2478</v>
      </c>
      <c r="FB122" t="s">
        <v>2434</v>
      </c>
      <c r="FC122" t="s">
        <v>2478</v>
      </c>
      <c r="FD122" t="s">
        <v>2478</v>
      </c>
      <c r="FE122" t="s">
        <v>2434</v>
      </c>
      <c r="FF122" t="s">
        <v>2478</v>
      </c>
      <c r="FG122" t="s">
        <v>2478</v>
      </c>
      <c r="FH122" t="s">
        <v>2478</v>
      </c>
      <c r="FI122" t="s">
        <v>2478</v>
      </c>
      <c r="FJ122" t="s">
        <v>2478</v>
      </c>
      <c r="FK122" t="s">
        <v>2478</v>
      </c>
      <c r="FL122" t="s">
        <v>2478</v>
      </c>
      <c r="FM122" t="s">
        <v>2478</v>
      </c>
      <c r="FN122" t="s">
        <v>2478</v>
      </c>
      <c r="FO122" t="s">
        <v>2434</v>
      </c>
      <c r="FP122" t="s">
        <v>2478</v>
      </c>
      <c r="FQ122" t="s">
        <v>2434</v>
      </c>
      <c r="FR122" t="s">
        <v>2478</v>
      </c>
      <c r="FS122" t="s">
        <v>2434</v>
      </c>
      <c r="FT122" t="s">
        <v>2434</v>
      </c>
      <c r="FU122">
        <v>4</v>
      </c>
      <c r="FV122" t="s">
        <v>2434</v>
      </c>
      <c r="FW122" t="s">
        <v>2434</v>
      </c>
      <c r="FX122" t="s">
        <v>2434</v>
      </c>
      <c r="FY122" t="s">
        <v>2434</v>
      </c>
      <c r="FZ122" t="s">
        <v>2434</v>
      </c>
      <c r="GA122" t="s">
        <v>2434</v>
      </c>
      <c r="GB122" t="s">
        <v>2434</v>
      </c>
      <c r="GC122" t="s">
        <v>2434</v>
      </c>
      <c r="GD122" t="s">
        <v>2434</v>
      </c>
      <c r="GE122" t="s">
        <v>2434</v>
      </c>
      <c r="GF122" t="s">
        <v>2434</v>
      </c>
      <c r="GG122" t="s">
        <v>2434</v>
      </c>
      <c r="GH122" t="s">
        <v>2434</v>
      </c>
      <c r="GI122" t="s">
        <v>2434</v>
      </c>
      <c r="GJ122" t="s">
        <v>2434</v>
      </c>
      <c r="GK122" t="s">
        <v>2478</v>
      </c>
      <c r="GL122" t="s">
        <v>2478</v>
      </c>
      <c r="GM122" t="s">
        <v>2478</v>
      </c>
      <c r="GN122" t="s">
        <v>2478</v>
      </c>
      <c r="GO122" t="s">
        <v>2478</v>
      </c>
      <c r="GP122" t="s">
        <v>2478</v>
      </c>
      <c r="GQ122" t="s">
        <v>2478</v>
      </c>
      <c r="GR122" t="s">
        <v>2478</v>
      </c>
      <c r="GS122" t="s">
        <v>2434</v>
      </c>
      <c r="GT122" t="s">
        <v>2434</v>
      </c>
      <c r="GU122" t="s">
        <v>2478</v>
      </c>
      <c r="GV122" t="s">
        <v>2478</v>
      </c>
      <c r="GW122" t="s">
        <v>2439</v>
      </c>
      <c r="GX122" t="s">
        <v>2478</v>
      </c>
      <c r="GY122" t="s">
        <v>2434</v>
      </c>
      <c r="GZ122" t="s">
        <v>2439</v>
      </c>
    </row>
    <row r="123" spans="1:208">
      <c r="A123" t="s">
        <v>3729</v>
      </c>
      <c r="B123" t="s">
        <v>2420</v>
      </c>
      <c r="C123" t="s">
        <v>3730</v>
      </c>
      <c r="D123" t="s">
        <v>2422</v>
      </c>
      <c r="E123" t="s">
        <v>3731</v>
      </c>
      <c r="F123" t="s">
        <v>3732</v>
      </c>
      <c r="G123" t="s">
        <v>2530</v>
      </c>
      <c r="H123" t="s">
        <v>2426</v>
      </c>
      <c r="I123" t="s">
        <v>2456</v>
      </c>
      <c r="J123" t="s">
        <v>2428</v>
      </c>
      <c r="K123" t="s">
        <v>2829</v>
      </c>
      <c r="L123" t="s">
        <v>2552</v>
      </c>
      <c r="M123" t="s">
        <v>2553</v>
      </c>
      <c r="N123" t="s">
        <v>2437</v>
      </c>
      <c r="O123" t="s">
        <v>2438</v>
      </c>
      <c r="P123" t="s">
        <v>2438</v>
      </c>
      <c r="Q123" t="s">
        <v>2438</v>
      </c>
      <c r="R123" t="s">
        <v>2438</v>
      </c>
      <c r="S123" t="s">
        <v>2432</v>
      </c>
      <c r="T123" t="s">
        <v>2433</v>
      </c>
      <c r="U123" t="s">
        <v>2433</v>
      </c>
      <c r="V123" t="s">
        <v>2646</v>
      </c>
      <c r="W123" t="s">
        <v>2534</v>
      </c>
      <c r="X123" t="s">
        <v>2437</v>
      </c>
      <c r="Y123" t="s">
        <v>2438</v>
      </c>
      <c r="Z123" t="s">
        <v>2438</v>
      </c>
      <c r="AA123" t="s">
        <v>2438</v>
      </c>
      <c r="AB123" t="s">
        <v>2438</v>
      </c>
      <c r="AC123" t="s">
        <v>2437</v>
      </c>
      <c r="AD123" t="s">
        <v>2438</v>
      </c>
      <c r="AE123" t="s">
        <v>2438</v>
      </c>
      <c r="AF123" t="s">
        <v>2438</v>
      </c>
      <c r="AG123" t="s">
        <v>2438</v>
      </c>
      <c r="AH123" t="s">
        <v>2437</v>
      </c>
      <c r="AI123" t="s">
        <v>2438</v>
      </c>
      <c r="AJ123" t="s">
        <v>2438</v>
      </c>
      <c r="AK123" t="s">
        <v>2438</v>
      </c>
      <c r="AL123" t="s">
        <v>2438</v>
      </c>
      <c r="AM123" t="s">
        <v>2432</v>
      </c>
      <c r="AN123" t="s">
        <v>2434</v>
      </c>
      <c r="AO123" t="s">
        <v>2474</v>
      </c>
      <c r="AP123" t="s">
        <v>2460</v>
      </c>
      <c r="AQ123" t="s">
        <v>2437</v>
      </c>
      <c r="AR123" t="s">
        <v>2438</v>
      </c>
      <c r="AS123" t="s">
        <v>2438</v>
      </c>
      <c r="AT123" t="s">
        <v>2438</v>
      </c>
      <c r="AU123" t="s">
        <v>2432</v>
      </c>
      <c r="AV123" t="s">
        <v>2433</v>
      </c>
      <c r="AW123" t="s">
        <v>2442</v>
      </c>
      <c r="AX123" t="s">
        <v>2480</v>
      </c>
      <c r="AY123" t="s">
        <v>2432</v>
      </c>
      <c r="AZ123" t="s">
        <v>2442</v>
      </c>
      <c r="BA123" t="s">
        <v>3733</v>
      </c>
      <c r="BB123" t="s">
        <v>2830</v>
      </c>
      <c r="BC123" t="s">
        <v>2432</v>
      </c>
      <c r="BD123" t="s">
        <v>2442</v>
      </c>
      <c r="BE123" t="s">
        <v>2473</v>
      </c>
      <c r="BF123" t="s">
        <v>2538</v>
      </c>
      <c r="BG123" t="s">
        <v>2437</v>
      </c>
      <c r="BH123" t="s">
        <v>2438</v>
      </c>
      <c r="BI123" t="s">
        <v>2438</v>
      </c>
      <c r="BJ123" t="s">
        <v>2438</v>
      </c>
      <c r="BK123" t="s">
        <v>2437</v>
      </c>
      <c r="BL123" t="s">
        <v>2438</v>
      </c>
      <c r="BM123" t="s">
        <v>2438</v>
      </c>
      <c r="BN123" t="s">
        <v>2438</v>
      </c>
      <c r="BO123" t="s">
        <v>2432</v>
      </c>
      <c r="BP123" t="s">
        <v>2433</v>
      </c>
      <c r="BQ123" t="s">
        <v>2496</v>
      </c>
      <c r="BR123" t="s">
        <v>2443</v>
      </c>
      <c r="BS123" t="s">
        <v>2437</v>
      </c>
      <c r="BT123" t="s">
        <v>2438</v>
      </c>
      <c r="BU123" t="s">
        <v>2438</v>
      </c>
      <c r="BV123" t="s">
        <v>2438</v>
      </c>
      <c r="BW123" t="s">
        <v>2437</v>
      </c>
      <c r="BX123" t="s">
        <v>2438</v>
      </c>
      <c r="BY123" t="s">
        <v>2438</v>
      </c>
      <c r="BZ123" t="s">
        <v>2438</v>
      </c>
      <c r="CA123" t="s">
        <v>2437</v>
      </c>
      <c r="CB123" t="s">
        <v>2438</v>
      </c>
      <c r="CC123" t="s">
        <v>2438</v>
      </c>
      <c r="CD123" t="s">
        <v>2438</v>
      </c>
      <c r="CE123" t="s">
        <v>2434</v>
      </c>
      <c r="CF123" t="s">
        <v>2478</v>
      </c>
      <c r="CG123" t="s">
        <v>3734</v>
      </c>
      <c r="CH123" t="s">
        <v>2440</v>
      </c>
      <c r="CI123" t="s">
        <v>2440</v>
      </c>
      <c r="CJ123" t="s">
        <v>2478</v>
      </c>
      <c r="CK123" t="s">
        <v>3735</v>
      </c>
      <c r="CL123" t="s">
        <v>2440</v>
      </c>
      <c r="CM123" t="s">
        <v>2478</v>
      </c>
      <c r="CN123" t="s">
        <v>2440</v>
      </c>
      <c r="CO123" t="s">
        <v>3736</v>
      </c>
      <c r="CP123" t="s">
        <v>2439</v>
      </c>
      <c r="CQ123" t="s">
        <v>2434</v>
      </c>
      <c r="CR123" t="s">
        <v>2478</v>
      </c>
      <c r="CS123" t="s">
        <v>3222</v>
      </c>
      <c r="CT123" t="s">
        <v>2478</v>
      </c>
      <c r="CU123" t="s">
        <v>2434</v>
      </c>
      <c r="CV123" t="s">
        <v>2478</v>
      </c>
      <c r="CW123" t="s">
        <v>2434</v>
      </c>
      <c r="CX123" t="s">
        <v>2434</v>
      </c>
      <c r="CY123" t="s">
        <v>2478</v>
      </c>
      <c r="CZ123" t="s">
        <v>2434</v>
      </c>
      <c r="DA123" t="s">
        <v>2478</v>
      </c>
      <c r="DB123" t="s">
        <v>2434</v>
      </c>
      <c r="DC123" t="s">
        <v>2478</v>
      </c>
      <c r="DD123" t="s">
        <v>2434</v>
      </c>
      <c r="DE123" t="s">
        <v>2478</v>
      </c>
      <c r="DF123" t="s">
        <v>2434</v>
      </c>
      <c r="DG123" t="s">
        <v>2478</v>
      </c>
      <c r="DH123" t="s">
        <v>2434</v>
      </c>
      <c r="DI123" t="s">
        <v>2478</v>
      </c>
      <c r="DJ123" t="s">
        <v>2434</v>
      </c>
      <c r="DK123" t="s">
        <v>2478</v>
      </c>
      <c r="DL123" t="s">
        <v>2434</v>
      </c>
      <c r="DM123" t="s">
        <v>2478</v>
      </c>
      <c r="DN123" t="s">
        <v>2434</v>
      </c>
      <c r="DO123" t="s">
        <v>2434</v>
      </c>
      <c r="DP123" t="s">
        <v>2478</v>
      </c>
      <c r="DQ123" t="s">
        <v>2478</v>
      </c>
      <c r="DR123" t="s">
        <v>2434</v>
      </c>
      <c r="DS123" t="s">
        <v>2478</v>
      </c>
      <c r="DT123" t="s">
        <v>2478</v>
      </c>
      <c r="DU123" t="s">
        <v>2434</v>
      </c>
      <c r="DV123" t="s">
        <v>2434</v>
      </c>
      <c r="DW123" t="s">
        <v>2478</v>
      </c>
      <c r="DX123" t="s">
        <v>2434</v>
      </c>
      <c r="DY123" t="s">
        <v>3734</v>
      </c>
      <c r="DZ123" t="s">
        <v>2478</v>
      </c>
      <c r="EA123" t="s">
        <v>2478</v>
      </c>
      <c r="EB123" t="s">
        <v>2434</v>
      </c>
      <c r="EC123" t="s">
        <v>3735</v>
      </c>
      <c r="ED123" t="s">
        <v>2440</v>
      </c>
      <c r="EE123" t="s">
        <v>2478</v>
      </c>
      <c r="EF123" t="s">
        <v>2440</v>
      </c>
      <c r="EG123" t="s">
        <v>3736</v>
      </c>
      <c r="EH123" t="s">
        <v>2478</v>
      </c>
      <c r="EI123" t="s">
        <v>2478</v>
      </c>
      <c r="EJ123" t="s">
        <v>2478</v>
      </c>
      <c r="EK123" t="s">
        <v>3222</v>
      </c>
      <c r="EL123" t="s">
        <v>2434</v>
      </c>
      <c r="EM123" t="s">
        <v>2434</v>
      </c>
      <c r="EN123" t="s">
        <v>2434</v>
      </c>
      <c r="EO123" t="s">
        <v>2434</v>
      </c>
      <c r="EP123" t="s">
        <v>2434</v>
      </c>
      <c r="EQ123" t="s">
        <v>2434</v>
      </c>
      <c r="ER123" t="s">
        <v>2434</v>
      </c>
      <c r="ES123" t="s">
        <v>2434</v>
      </c>
      <c r="ET123" t="s">
        <v>2434</v>
      </c>
      <c r="EU123" t="s">
        <v>2434</v>
      </c>
      <c r="EV123" t="s">
        <v>2434</v>
      </c>
      <c r="EW123" t="s">
        <v>2434</v>
      </c>
      <c r="EX123" t="s">
        <v>2434</v>
      </c>
      <c r="EY123" t="s">
        <v>2434</v>
      </c>
      <c r="EZ123" t="s">
        <v>2434</v>
      </c>
      <c r="FA123" t="s">
        <v>2434</v>
      </c>
      <c r="FB123" t="s">
        <v>2434</v>
      </c>
      <c r="FC123" t="s">
        <v>2434</v>
      </c>
      <c r="FD123" t="s">
        <v>2434</v>
      </c>
      <c r="FE123" t="s">
        <v>2434</v>
      </c>
      <c r="FF123" t="s">
        <v>2434</v>
      </c>
      <c r="FG123" t="s">
        <v>2434</v>
      </c>
      <c r="FH123" t="s">
        <v>2434</v>
      </c>
      <c r="FI123" t="s">
        <v>2434</v>
      </c>
      <c r="FJ123" t="s">
        <v>2434</v>
      </c>
      <c r="FK123" t="s">
        <v>2434</v>
      </c>
      <c r="FL123" t="s">
        <v>2434</v>
      </c>
      <c r="FM123" t="s">
        <v>2434</v>
      </c>
      <c r="FN123" t="s">
        <v>2434</v>
      </c>
      <c r="FO123" t="s">
        <v>2434</v>
      </c>
      <c r="FP123" t="s">
        <v>2434</v>
      </c>
      <c r="FQ123" t="s">
        <v>2434</v>
      </c>
      <c r="FR123" t="s">
        <v>2434</v>
      </c>
      <c r="FS123" t="s">
        <v>2434</v>
      </c>
      <c r="FT123" t="s">
        <v>2434</v>
      </c>
      <c r="FU123">
        <v>5</v>
      </c>
      <c r="FV123" t="s">
        <v>2434</v>
      </c>
      <c r="FW123" t="s">
        <v>2434</v>
      </c>
      <c r="FX123" t="s">
        <v>2434</v>
      </c>
      <c r="FY123" t="s">
        <v>2434</v>
      </c>
      <c r="FZ123" t="s">
        <v>2434</v>
      </c>
      <c r="GA123" t="s">
        <v>2434</v>
      </c>
      <c r="GB123" t="s">
        <v>2434</v>
      </c>
      <c r="GC123" t="s">
        <v>2434</v>
      </c>
      <c r="GD123" t="s">
        <v>2434</v>
      </c>
      <c r="GE123" t="s">
        <v>2434</v>
      </c>
      <c r="GF123" t="s">
        <v>2434</v>
      </c>
      <c r="GG123" t="s">
        <v>2434</v>
      </c>
      <c r="GH123" t="s">
        <v>2434</v>
      </c>
      <c r="GI123" t="s">
        <v>2434</v>
      </c>
      <c r="GJ123" t="s">
        <v>2434</v>
      </c>
      <c r="GK123" t="s">
        <v>2478</v>
      </c>
      <c r="GL123" t="s">
        <v>2478</v>
      </c>
      <c r="GM123" t="s">
        <v>2478</v>
      </c>
      <c r="GN123" t="s">
        <v>2478</v>
      </c>
      <c r="GO123" t="s">
        <v>2478</v>
      </c>
      <c r="GP123" t="s">
        <v>2478</v>
      </c>
      <c r="GQ123" t="s">
        <v>2478</v>
      </c>
      <c r="GR123" t="s">
        <v>2478</v>
      </c>
      <c r="GS123" t="s">
        <v>2434</v>
      </c>
      <c r="GT123" t="s">
        <v>2434</v>
      </c>
      <c r="GU123" t="s">
        <v>2434</v>
      </c>
      <c r="GV123" t="s">
        <v>2434</v>
      </c>
      <c r="GW123" t="s">
        <v>2439</v>
      </c>
      <c r="GX123" t="s">
        <v>2439</v>
      </c>
      <c r="GY123" t="s">
        <v>2439</v>
      </c>
      <c r="GZ123" t="s">
        <v>2439</v>
      </c>
    </row>
    <row r="124" spans="1:208">
      <c r="A124" t="s">
        <v>3737</v>
      </c>
      <c r="B124" t="s">
        <v>2420</v>
      </c>
      <c r="C124" t="s">
        <v>3738</v>
      </c>
      <c r="D124" t="s">
        <v>2505</v>
      </c>
      <c r="E124" t="s">
        <v>3739</v>
      </c>
      <c r="F124" t="s">
        <v>3740</v>
      </c>
      <c r="G124" t="s">
        <v>2828</v>
      </c>
      <c r="H124" t="s">
        <v>2426</v>
      </c>
      <c r="I124" t="s">
        <v>2456</v>
      </c>
      <c r="J124" t="s">
        <v>2428</v>
      </c>
      <c r="K124" t="s">
        <v>3741</v>
      </c>
      <c r="L124" t="s">
        <v>2715</v>
      </c>
      <c r="M124" t="s">
        <v>2431</v>
      </c>
      <c r="N124" t="s">
        <v>2432</v>
      </c>
      <c r="O124" t="s">
        <v>2433</v>
      </c>
      <c r="P124" t="s">
        <v>2434</v>
      </c>
      <c r="Q124" t="s">
        <v>2537</v>
      </c>
      <c r="R124" t="s">
        <v>3130</v>
      </c>
      <c r="S124" t="s">
        <v>2432</v>
      </c>
      <c r="T124" t="s">
        <v>2433</v>
      </c>
      <c r="U124" t="s">
        <v>2434</v>
      </c>
      <c r="V124" t="s">
        <v>2778</v>
      </c>
      <c r="W124" t="s">
        <v>2518</v>
      </c>
      <c r="X124" t="s">
        <v>2437</v>
      </c>
      <c r="Y124" t="s">
        <v>2438</v>
      </c>
      <c r="Z124" t="s">
        <v>2438</v>
      </c>
      <c r="AA124" t="s">
        <v>2438</v>
      </c>
      <c r="AB124" t="s">
        <v>2438</v>
      </c>
      <c r="AC124" t="s">
        <v>2437</v>
      </c>
      <c r="AD124" t="s">
        <v>2438</v>
      </c>
      <c r="AE124" t="s">
        <v>2438</v>
      </c>
      <c r="AF124" t="s">
        <v>2438</v>
      </c>
      <c r="AG124" t="s">
        <v>2438</v>
      </c>
      <c r="AH124" t="s">
        <v>2437</v>
      </c>
      <c r="AI124" t="s">
        <v>2438</v>
      </c>
      <c r="AJ124" t="s">
        <v>2438</v>
      </c>
      <c r="AK124" t="s">
        <v>2438</v>
      </c>
      <c r="AL124" t="s">
        <v>2438</v>
      </c>
      <c r="AM124" t="s">
        <v>2432</v>
      </c>
      <c r="AN124" t="s">
        <v>2434</v>
      </c>
      <c r="AO124" t="s">
        <v>3742</v>
      </c>
      <c r="AP124" t="s">
        <v>3743</v>
      </c>
      <c r="AQ124" t="s">
        <v>2437</v>
      </c>
      <c r="AR124" t="s">
        <v>2438</v>
      </c>
      <c r="AS124" t="s">
        <v>2438</v>
      </c>
      <c r="AT124" t="s">
        <v>2438</v>
      </c>
      <c r="AU124" t="s">
        <v>2432</v>
      </c>
      <c r="AV124" t="s">
        <v>2434</v>
      </c>
      <c r="AW124" t="s">
        <v>3742</v>
      </c>
      <c r="AX124" t="s">
        <v>2518</v>
      </c>
      <c r="AY124" t="s">
        <v>2432</v>
      </c>
      <c r="AZ124" t="s">
        <v>2434</v>
      </c>
      <c r="BA124" t="s">
        <v>3744</v>
      </c>
      <c r="BB124" t="s">
        <v>2554</v>
      </c>
      <c r="BC124" t="s">
        <v>2432</v>
      </c>
      <c r="BD124" t="s">
        <v>2434</v>
      </c>
      <c r="BE124" t="s">
        <v>2778</v>
      </c>
      <c r="BF124" t="s">
        <v>3390</v>
      </c>
      <c r="BG124" t="s">
        <v>2432</v>
      </c>
      <c r="BH124" t="s">
        <v>2434</v>
      </c>
      <c r="BI124" t="s">
        <v>3742</v>
      </c>
      <c r="BJ124" t="s">
        <v>2480</v>
      </c>
      <c r="BK124" t="s">
        <v>2437</v>
      </c>
      <c r="BL124" t="s">
        <v>2438</v>
      </c>
      <c r="BM124" t="s">
        <v>2438</v>
      </c>
      <c r="BN124" t="s">
        <v>2438</v>
      </c>
      <c r="BO124" t="s">
        <v>2432</v>
      </c>
      <c r="BP124" t="s">
        <v>2433</v>
      </c>
      <c r="BQ124" t="s">
        <v>2778</v>
      </c>
      <c r="BR124" t="s">
        <v>2726</v>
      </c>
      <c r="BS124" t="s">
        <v>2437</v>
      </c>
      <c r="BT124" t="s">
        <v>2438</v>
      </c>
      <c r="BU124" t="s">
        <v>2438</v>
      </c>
      <c r="BV124" t="s">
        <v>2438</v>
      </c>
      <c r="BW124" t="s">
        <v>2437</v>
      </c>
      <c r="BX124" t="s">
        <v>2438</v>
      </c>
      <c r="BY124" t="s">
        <v>2438</v>
      </c>
      <c r="BZ124" t="s">
        <v>2438</v>
      </c>
      <c r="CA124" t="s">
        <v>2437</v>
      </c>
      <c r="CB124" t="s">
        <v>2438</v>
      </c>
      <c r="CC124" t="s">
        <v>2438</v>
      </c>
      <c r="CD124" t="s">
        <v>2438</v>
      </c>
      <c r="CE124" t="s">
        <v>2444</v>
      </c>
      <c r="CF124" t="s">
        <v>2478</v>
      </c>
      <c r="CG124" t="s">
        <v>3429</v>
      </c>
      <c r="CH124" t="s">
        <v>2444</v>
      </c>
      <c r="CI124" t="s">
        <v>2444</v>
      </c>
      <c r="CJ124" t="s">
        <v>2485</v>
      </c>
      <c r="CK124" t="s">
        <v>2521</v>
      </c>
      <c r="CL124" t="s">
        <v>2434</v>
      </c>
      <c r="CM124" t="s">
        <v>2434</v>
      </c>
      <c r="CN124" t="s">
        <v>2434</v>
      </c>
      <c r="CO124" t="s">
        <v>3745</v>
      </c>
      <c r="CP124" t="s">
        <v>2478</v>
      </c>
      <c r="CQ124" t="s">
        <v>2478</v>
      </c>
      <c r="CR124" t="s">
        <v>2478</v>
      </c>
      <c r="CS124" t="s">
        <v>2462</v>
      </c>
      <c r="CT124" t="s">
        <v>2444</v>
      </c>
      <c r="CU124" t="s">
        <v>2485</v>
      </c>
      <c r="CV124" t="s">
        <v>2485</v>
      </c>
      <c r="CW124" t="s">
        <v>2485</v>
      </c>
      <c r="CX124" t="s">
        <v>2440</v>
      </c>
      <c r="CY124" t="s">
        <v>2440</v>
      </c>
      <c r="CZ124" t="s">
        <v>2440</v>
      </c>
      <c r="DA124" t="s">
        <v>2439</v>
      </c>
      <c r="DB124" t="s">
        <v>2439</v>
      </c>
      <c r="DC124" t="s">
        <v>2478</v>
      </c>
      <c r="DD124" t="s">
        <v>2440</v>
      </c>
      <c r="DE124" t="s">
        <v>2440</v>
      </c>
      <c r="DF124" t="s">
        <v>2485</v>
      </c>
      <c r="DG124" t="s">
        <v>2440</v>
      </c>
      <c r="DH124" t="s">
        <v>2440</v>
      </c>
      <c r="DI124" t="s">
        <v>2485</v>
      </c>
      <c r="DJ124" t="s">
        <v>2440</v>
      </c>
      <c r="DK124" t="s">
        <v>2440</v>
      </c>
      <c r="DL124" t="s">
        <v>2485</v>
      </c>
      <c r="DM124" t="s">
        <v>2440</v>
      </c>
      <c r="DN124" t="s">
        <v>2440</v>
      </c>
      <c r="DO124" t="s">
        <v>2485</v>
      </c>
      <c r="DP124" t="s">
        <v>2485</v>
      </c>
      <c r="DQ124" t="s">
        <v>2485</v>
      </c>
      <c r="DR124" t="s">
        <v>2485</v>
      </c>
      <c r="DS124" t="s">
        <v>2485</v>
      </c>
      <c r="DT124" t="s">
        <v>2485</v>
      </c>
      <c r="DU124" t="s">
        <v>2444</v>
      </c>
      <c r="DV124" t="s">
        <v>2444</v>
      </c>
      <c r="DW124" t="s">
        <v>2444</v>
      </c>
      <c r="DX124" t="s">
        <v>2444</v>
      </c>
      <c r="DY124" t="s">
        <v>2866</v>
      </c>
      <c r="DZ124" t="s">
        <v>2444</v>
      </c>
      <c r="EA124" t="s">
        <v>2444</v>
      </c>
      <c r="EB124" t="s">
        <v>2444</v>
      </c>
      <c r="EC124" t="s">
        <v>2866</v>
      </c>
      <c r="ED124" t="s">
        <v>2444</v>
      </c>
      <c r="EE124" t="s">
        <v>2444</v>
      </c>
      <c r="EF124" t="s">
        <v>2444</v>
      </c>
      <c r="EG124" t="s">
        <v>2866</v>
      </c>
      <c r="EH124" t="s">
        <v>2444</v>
      </c>
      <c r="EI124" t="s">
        <v>2444</v>
      </c>
      <c r="EJ124" t="s">
        <v>2444</v>
      </c>
      <c r="EK124" t="s">
        <v>2866</v>
      </c>
      <c r="EL124" t="s">
        <v>2444</v>
      </c>
      <c r="EM124" t="s">
        <v>2444</v>
      </c>
      <c r="EN124" t="s">
        <v>2444</v>
      </c>
      <c r="EO124" t="s">
        <v>2444</v>
      </c>
      <c r="EP124" t="s">
        <v>2444</v>
      </c>
      <c r="EQ124" t="s">
        <v>2444</v>
      </c>
      <c r="ER124" t="s">
        <v>2444</v>
      </c>
      <c r="ES124" t="s">
        <v>2444</v>
      </c>
      <c r="ET124" t="s">
        <v>2444</v>
      </c>
      <c r="EU124" t="s">
        <v>2444</v>
      </c>
      <c r="EV124" t="s">
        <v>2444</v>
      </c>
      <c r="EW124" t="s">
        <v>2444</v>
      </c>
      <c r="EX124" t="s">
        <v>2444</v>
      </c>
      <c r="EY124" t="s">
        <v>2444</v>
      </c>
      <c r="EZ124" t="s">
        <v>2444</v>
      </c>
      <c r="FA124" t="s">
        <v>2444</v>
      </c>
      <c r="FB124" t="s">
        <v>2444</v>
      </c>
      <c r="FC124" t="s">
        <v>2444</v>
      </c>
      <c r="FD124" t="s">
        <v>2444</v>
      </c>
      <c r="FE124" t="s">
        <v>2444</v>
      </c>
      <c r="FF124" t="s">
        <v>2444</v>
      </c>
      <c r="FG124" t="s">
        <v>2444</v>
      </c>
      <c r="FH124" t="s">
        <v>2444</v>
      </c>
      <c r="FI124" t="s">
        <v>2444</v>
      </c>
      <c r="FJ124" t="s">
        <v>2444</v>
      </c>
      <c r="FK124" t="s">
        <v>2444</v>
      </c>
      <c r="FL124" t="s">
        <v>2444</v>
      </c>
      <c r="FM124" t="s">
        <v>2444</v>
      </c>
      <c r="FN124" t="s">
        <v>2444</v>
      </c>
      <c r="FO124" t="s">
        <v>2444</v>
      </c>
      <c r="FP124" t="s">
        <v>2444</v>
      </c>
      <c r="FQ124" t="s">
        <v>2444</v>
      </c>
      <c r="FR124" t="s">
        <v>2444</v>
      </c>
      <c r="FS124" t="s">
        <v>2444</v>
      </c>
      <c r="FT124" t="s">
        <v>2444</v>
      </c>
      <c r="FU124">
        <v>1</v>
      </c>
      <c r="FV124" t="s">
        <v>2444</v>
      </c>
      <c r="FW124" t="s">
        <v>2444</v>
      </c>
      <c r="FX124" t="s">
        <v>2444</v>
      </c>
      <c r="FY124" t="s">
        <v>2444</v>
      </c>
      <c r="FZ124" t="s">
        <v>2444</v>
      </c>
      <c r="GA124" t="s">
        <v>2444</v>
      </c>
      <c r="GB124" t="s">
        <v>2444</v>
      </c>
      <c r="GC124" t="s">
        <v>2444</v>
      </c>
      <c r="GD124" t="s">
        <v>2444</v>
      </c>
      <c r="GE124" t="s">
        <v>2444</v>
      </c>
      <c r="GF124" t="s">
        <v>2444</v>
      </c>
      <c r="GG124" t="s">
        <v>2444</v>
      </c>
      <c r="GH124" t="s">
        <v>2444</v>
      </c>
      <c r="GI124" t="s">
        <v>2444</v>
      </c>
      <c r="GJ124" t="s">
        <v>2444</v>
      </c>
      <c r="GK124" t="s">
        <v>2444</v>
      </c>
      <c r="GL124" t="s">
        <v>2444</v>
      </c>
      <c r="GM124" t="s">
        <v>2444</v>
      </c>
      <c r="GN124" t="s">
        <v>2444</v>
      </c>
      <c r="GO124" t="s">
        <v>2444</v>
      </c>
      <c r="GP124" t="s">
        <v>2444</v>
      </c>
      <c r="GQ124" t="s">
        <v>2444</v>
      </c>
      <c r="GR124" t="s">
        <v>2444</v>
      </c>
      <c r="GS124" t="s">
        <v>2444</v>
      </c>
      <c r="GT124" t="s">
        <v>2444</v>
      </c>
      <c r="GU124" t="s">
        <v>2444</v>
      </c>
      <c r="GV124" t="s">
        <v>2444</v>
      </c>
      <c r="GW124" t="s">
        <v>2444</v>
      </c>
      <c r="GX124" t="s">
        <v>2444</v>
      </c>
      <c r="GY124" t="s">
        <v>2444</v>
      </c>
      <c r="GZ124" t="s">
        <v>2444</v>
      </c>
    </row>
    <row r="125" spans="1:208">
      <c r="A125" t="s">
        <v>3746</v>
      </c>
      <c r="B125" t="s">
        <v>2420</v>
      </c>
      <c r="C125" t="s">
        <v>3747</v>
      </c>
      <c r="D125" t="s">
        <v>2422</v>
      </c>
      <c r="E125" t="s">
        <v>3709</v>
      </c>
      <c r="F125" t="s">
        <v>3748</v>
      </c>
      <c r="G125" t="s">
        <v>2530</v>
      </c>
      <c r="H125" t="s">
        <v>2426</v>
      </c>
      <c r="I125" t="s">
        <v>2456</v>
      </c>
      <c r="J125" t="s">
        <v>2428</v>
      </c>
      <c r="K125" t="s">
        <v>2429</v>
      </c>
      <c r="L125" t="s">
        <v>2430</v>
      </c>
      <c r="M125" t="s">
        <v>2431</v>
      </c>
      <c r="N125" t="s">
        <v>2432</v>
      </c>
      <c r="O125" t="s">
        <v>2433</v>
      </c>
      <c r="P125" t="s">
        <v>2442</v>
      </c>
      <c r="Q125" t="s">
        <v>2557</v>
      </c>
      <c r="R125" t="s">
        <v>2573</v>
      </c>
      <c r="S125" t="s">
        <v>2437</v>
      </c>
      <c r="T125" t="s">
        <v>2438</v>
      </c>
      <c r="U125" t="s">
        <v>2438</v>
      </c>
      <c r="V125" t="s">
        <v>2438</v>
      </c>
      <c r="W125" t="s">
        <v>2438</v>
      </c>
      <c r="X125" t="s">
        <v>2437</v>
      </c>
      <c r="Y125" t="s">
        <v>2438</v>
      </c>
      <c r="Z125" t="s">
        <v>2438</v>
      </c>
      <c r="AA125" t="s">
        <v>2438</v>
      </c>
      <c r="AB125" t="s">
        <v>2438</v>
      </c>
      <c r="AC125" t="s">
        <v>2437</v>
      </c>
      <c r="AD125" t="s">
        <v>2438</v>
      </c>
      <c r="AE125" t="s">
        <v>2438</v>
      </c>
      <c r="AF125" t="s">
        <v>2438</v>
      </c>
      <c r="AG125" t="s">
        <v>2438</v>
      </c>
      <c r="AH125" t="s">
        <v>2437</v>
      </c>
      <c r="AI125" t="s">
        <v>2438</v>
      </c>
      <c r="AJ125" t="s">
        <v>2438</v>
      </c>
      <c r="AK125" t="s">
        <v>2438</v>
      </c>
      <c r="AL125" t="s">
        <v>2438</v>
      </c>
      <c r="AM125" t="s">
        <v>2437</v>
      </c>
      <c r="AN125" t="s">
        <v>2438</v>
      </c>
      <c r="AO125" t="s">
        <v>2438</v>
      </c>
      <c r="AP125" t="s">
        <v>2438</v>
      </c>
      <c r="AQ125" t="s">
        <v>2437</v>
      </c>
      <c r="AR125" t="s">
        <v>2438</v>
      </c>
      <c r="AS125" t="s">
        <v>2438</v>
      </c>
      <c r="AT125" t="s">
        <v>2438</v>
      </c>
      <c r="AU125" t="s">
        <v>2437</v>
      </c>
      <c r="AV125" t="s">
        <v>2438</v>
      </c>
      <c r="AW125" t="s">
        <v>2438</v>
      </c>
      <c r="AX125" t="s">
        <v>2438</v>
      </c>
      <c r="AY125" t="s">
        <v>2432</v>
      </c>
      <c r="AZ125" t="s">
        <v>2442</v>
      </c>
      <c r="BA125" t="s">
        <v>2557</v>
      </c>
      <c r="BB125" t="s">
        <v>2886</v>
      </c>
      <c r="BC125" t="s">
        <v>2437</v>
      </c>
      <c r="BD125" t="s">
        <v>2438</v>
      </c>
      <c r="BE125" t="s">
        <v>2438</v>
      </c>
      <c r="BF125" t="s">
        <v>2438</v>
      </c>
      <c r="BG125" t="s">
        <v>2437</v>
      </c>
      <c r="BH125" t="s">
        <v>2438</v>
      </c>
      <c r="BI125" t="s">
        <v>2438</v>
      </c>
      <c r="BJ125" t="s">
        <v>2438</v>
      </c>
      <c r="BK125" t="s">
        <v>2437</v>
      </c>
      <c r="BL125" t="s">
        <v>2438</v>
      </c>
      <c r="BM125" t="s">
        <v>2438</v>
      </c>
      <c r="BN125" t="s">
        <v>2438</v>
      </c>
      <c r="BO125" t="s">
        <v>2437</v>
      </c>
      <c r="BP125" t="s">
        <v>2438</v>
      </c>
      <c r="BQ125" t="s">
        <v>2438</v>
      </c>
      <c r="BR125" t="s">
        <v>2438</v>
      </c>
      <c r="BS125" t="s">
        <v>2437</v>
      </c>
      <c r="BT125" t="s">
        <v>2438</v>
      </c>
      <c r="BU125" t="s">
        <v>2438</v>
      </c>
      <c r="BV125" t="s">
        <v>2438</v>
      </c>
      <c r="BW125" t="s">
        <v>2437</v>
      </c>
      <c r="BX125" t="s">
        <v>2438</v>
      </c>
      <c r="BY125" t="s">
        <v>2438</v>
      </c>
      <c r="BZ125" t="s">
        <v>2438</v>
      </c>
      <c r="CA125" t="s">
        <v>2437</v>
      </c>
      <c r="CB125" t="s">
        <v>2438</v>
      </c>
      <c r="CC125" t="s">
        <v>2438</v>
      </c>
      <c r="CD125" t="s">
        <v>2438</v>
      </c>
      <c r="CE125" t="s">
        <v>2440</v>
      </c>
      <c r="CF125" t="s">
        <v>2478</v>
      </c>
      <c r="CG125" t="s">
        <v>2487</v>
      </c>
      <c r="CH125" t="s">
        <v>2478</v>
      </c>
      <c r="CI125" t="s">
        <v>2440</v>
      </c>
      <c r="CJ125" t="s">
        <v>2440</v>
      </c>
      <c r="CK125" t="s">
        <v>2854</v>
      </c>
      <c r="CL125" t="s">
        <v>2478</v>
      </c>
      <c r="CM125" t="s">
        <v>2485</v>
      </c>
      <c r="CN125" t="s">
        <v>2478</v>
      </c>
      <c r="CO125" t="s">
        <v>3712</v>
      </c>
      <c r="CP125" t="s">
        <v>2478</v>
      </c>
      <c r="CQ125" t="s">
        <v>2440</v>
      </c>
      <c r="CR125" t="s">
        <v>2440</v>
      </c>
      <c r="CS125" t="s">
        <v>3749</v>
      </c>
      <c r="CT125" t="s">
        <v>2440</v>
      </c>
      <c r="CU125" t="s">
        <v>2440</v>
      </c>
      <c r="CV125" t="s">
        <v>2440</v>
      </c>
      <c r="CW125" t="s">
        <v>2485</v>
      </c>
      <c r="CX125" t="s">
        <v>2440</v>
      </c>
      <c r="CY125" t="s">
        <v>2440</v>
      </c>
      <c r="CZ125" t="s">
        <v>2440</v>
      </c>
      <c r="DA125" t="s">
        <v>2439</v>
      </c>
      <c r="DB125" t="s">
        <v>2440</v>
      </c>
      <c r="DC125" t="s">
        <v>2478</v>
      </c>
      <c r="DD125" t="s">
        <v>2478</v>
      </c>
      <c r="DE125" t="s">
        <v>2440</v>
      </c>
      <c r="DF125" t="s">
        <v>2478</v>
      </c>
      <c r="DG125" t="s">
        <v>2434</v>
      </c>
      <c r="DH125" t="s">
        <v>2478</v>
      </c>
      <c r="DI125" t="s">
        <v>2440</v>
      </c>
      <c r="DJ125" t="s">
        <v>2485</v>
      </c>
      <c r="DK125" t="s">
        <v>2440</v>
      </c>
      <c r="DL125" t="s">
        <v>2440</v>
      </c>
      <c r="DM125" t="s">
        <v>2440</v>
      </c>
      <c r="DN125" t="s">
        <v>2440</v>
      </c>
      <c r="DO125" t="s">
        <v>2478</v>
      </c>
      <c r="DP125" t="s">
        <v>2478</v>
      </c>
      <c r="DQ125" t="s">
        <v>2440</v>
      </c>
      <c r="DR125" t="s">
        <v>2440</v>
      </c>
      <c r="DS125" t="s">
        <v>2478</v>
      </c>
      <c r="DT125" t="s">
        <v>2434</v>
      </c>
      <c r="DU125" t="s">
        <v>2440</v>
      </c>
      <c r="DV125" t="s">
        <v>2440</v>
      </c>
      <c r="DW125" t="s">
        <v>2478</v>
      </c>
      <c r="DX125" t="s">
        <v>2440</v>
      </c>
      <c r="DY125" t="s">
        <v>2487</v>
      </c>
      <c r="DZ125" t="s">
        <v>2478</v>
      </c>
      <c r="EA125" t="s">
        <v>2440</v>
      </c>
      <c r="EB125" t="s">
        <v>2444</v>
      </c>
      <c r="EC125" t="s">
        <v>2891</v>
      </c>
      <c r="ED125" t="s">
        <v>2478</v>
      </c>
      <c r="EE125" t="s">
        <v>2434</v>
      </c>
      <c r="EF125" t="s">
        <v>2478</v>
      </c>
      <c r="EG125" t="s">
        <v>3712</v>
      </c>
      <c r="EH125" t="s">
        <v>2478</v>
      </c>
      <c r="EI125" t="s">
        <v>2485</v>
      </c>
      <c r="EJ125" t="s">
        <v>2478</v>
      </c>
      <c r="EK125" t="s">
        <v>3749</v>
      </c>
      <c r="EL125" t="s">
        <v>2478</v>
      </c>
      <c r="EM125" t="s">
        <v>2440</v>
      </c>
      <c r="EN125" t="s">
        <v>2440</v>
      </c>
      <c r="EO125" t="s">
        <v>2444</v>
      </c>
      <c r="EP125" t="s">
        <v>2440</v>
      </c>
      <c r="EQ125" t="s">
        <v>2440</v>
      </c>
      <c r="ER125" t="s">
        <v>2485</v>
      </c>
      <c r="ES125" t="s">
        <v>2485</v>
      </c>
      <c r="ET125" t="s">
        <v>2440</v>
      </c>
      <c r="EU125" t="s">
        <v>2440</v>
      </c>
      <c r="EV125" t="s">
        <v>2440</v>
      </c>
      <c r="EW125" t="s">
        <v>2440</v>
      </c>
      <c r="EX125" t="s">
        <v>2440</v>
      </c>
      <c r="EY125" t="s">
        <v>2440</v>
      </c>
      <c r="EZ125" t="s">
        <v>2444</v>
      </c>
      <c r="FA125" t="s">
        <v>2478</v>
      </c>
      <c r="FB125" t="s">
        <v>2478</v>
      </c>
      <c r="FC125" t="s">
        <v>2440</v>
      </c>
      <c r="FD125" t="s">
        <v>2440</v>
      </c>
      <c r="FE125" t="s">
        <v>2478</v>
      </c>
      <c r="FF125" t="s">
        <v>2485</v>
      </c>
      <c r="FG125" t="s">
        <v>2485</v>
      </c>
      <c r="FH125" t="s">
        <v>2440</v>
      </c>
      <c r="FI125" t="s">
        <v>2478</v>
      </c>
      <c r="FJ125" t="s">
        <v>2440</v>
      </c>
      <c r="FK125" t="s">
        <v>2478</v>
      </c>
      <c r="FL125" t="s">
        <v>2440</v>
      </c>
      <c r="FM125" t="s">
        <v>2440</v>
      </c>
      <c r="FN125" t="s">
        <v>2485</v>
      </c>
      <c r="FO125" t="s">
        <v>2440</v>
      </c>
      <c r="FP125" t="s">
        <v>2440</v>
      </c>
      <c r="FQ125" t="s">
        <v>2440</v>
      </c>
      <c r="FR125" t="s">
        <v>2440</v>
      </c>
      <c r="FS125" t="s">
        <v>2478</v>
      </c>
      <c r="FT125" t="s">
        <v>2485</v>
      </c>
      <c r="FU125">
        <v>3</v>
      </c>
      <c r="FV125" t="s">
        <v>2478</v>
      </c>
      <c r="FW125" t="s">
        <v>2485</v>
      </c>
      <c r="FX125" t="s">
        <v>2440</v>
      </c>
      <c r="FY125" t="s">
        <v>2444</v>
      </c>
      <c r="FZ125" t="s">
        <v>2485</v>
      </c>
      <c r="GA125" t="s">
        <v>2478</v>
      </c>
      <c r="GB125" t="s">
        <v>2434</v>
      </c>
      <c r="GC125" t="s">
        <v>2440</v>
      </c>
      <c r="GD125" t="s">
        <v>2485</v>
      </c>
      <c r="GE125" t="s">
        <v>2485</v>
      </c>
      <c r="GF125" t="s">
        <v>2440</v>
      </c>
      <c r="GG125" t="s">
        <v>2434</v>
      </c>
      <c r="GH125" t="s">
        <v>2485</v>
      </c>
      <c r="GI125" t="s">
        <v>2440</v>
      </c>
      <c r="GJ125" t="s">
        <v>2478</v>
      </c>
      <c r="GK125" t="s">
        <v>2478</v>
      </c>
      <c r="GL125" t="s">
        <v>2485</v>
      </c>
      <c r="GM125" t="s">
        <v>2485</v>
      </c>
      <c r="GN125" t="s">
        <v>2485</v>
      </c>
      <c r="GO125" t="s">
        <v>2478</v>
      </c>
      <c r="GP125" t="s">
        <v>2485</v>
      </c>
      <c r="GQ125" t="s">
        <v>2485</v>
      </c>
      <c r="GR125" t="s">
        <v>2478</v>
      </c>
      <c r="GS125" t="s">
        <v>2478</v>
      </c>
      <c r="GT125" t="s">
        <v>2478</v>
      </c>
      <c r="GU125" t="s">
        <v>2478</v>
      </c>
      <c r="GV125" t="s">
        <v>2434</v>
      </c>
      <c r="GW125" t="s">
        <v>2478</v>
      </c>
      <c r="GX125" t="s">
        <v>2478</v>
      </c>
      <c r="GY125" t="s">
        <v>2485</v>
      </c>
      <c r="GZ125" t="s">
        <v>2478</v>
      </c>
    </row>
    <row r="126" spans="1:208">
      <c r="A126" t="s">
        <v>3750</v>
      </c>
      <c r="B126" t="s">
        <v>2420</v>
      </c>
      <c r="C126" t="s">
        <v>3751</v>
      </c>
      <c r="D126" t="s">
        <v>2422</v>
      </c>
      <c r="E126" t="s">
        <v>3752</v>
      </c>
      <c r="F126" t="s">
        <v>3753</v>
      </c>
      <c r="G126" t="s">
        <v>2603</v>
      </c>
      <c r="H126" t="s">
        <v>2426</v>
      </c>
      <c r="I126" t="s">
        <v>2654</v>
      </c>
      <c r="J126" t="s">
        <v>2428</v>
      </c>
      <c r="K126" t="s">
        <v>3283</v>
      </c>
      <c r="L126" t="s">
        <v>2739</v>
      </c>
      <c r="M126" t="s">
        <v>2553</v>
      </c>
      <c r="N126" t="s">
        <v>2432</v>
      </c>
      <c r="O126" t="s">
        <v>2433</v>
      </c>
      <c r="P126" t="s">
        <v>2434</v>
      </c>
      <c r="Q126" t="s">
        <v>3754</v>
      </c>
      <c r="R126" t="s">
        <v>2515</v>
      </c>
      <c r="S126" t="s">
        <v>2432</v>
      </c>
      <c r="T126" t="s">
        <v>2433</v>
      </c>
      <c r="U126" t="s">
        <v>2434</v>
      </c>
      <c r="V126" t="s">
        <v>3754</v>
      </c>
      <c r="W126" t="s">
        <v>2515</v>
      </c>
      <c r="X126" t="s">
        <v>2437</v>
      </c>
      <c r="Y126" t="s">
        <v>2438</v>
      </c>
      <c r="Z126" t="s">
        <v>2438</v>
      </c>
      <c r="AA126" t="s">
        <v>2438</v>
      </c>
      <c r="AB126" t="s">
        <v>2438</v>
      </c>
      <c r="AC126" t="s">
        <v>2437</v>
      </c>
      <c r="AD126" t="s">
        <v>2438</v>
      </c>
      <c r="AE126" t="s">
        <v>2438</v>
      </c>
      <c r="AF126" t="s">
        <v>2438</v>
      </c>
      <c r="AG126" t="s">
        <v>2438</v>
      </c>
      <c r="AH126" t="s">
        <v>2432</v>
      </c>
      <c r="AI126" t="s">
        <v>2433</v>
      </c>
      <c r="AJ126" t="s">
        <v>2439</v>
      </c>
      <c r="AK126" t="s">
        <v>3755</v>
      </c>
      <c r="AL126" t="s">
        <v>2536</v>
      </c>
      <c r="AM126" t="s">
        <v>2432</v>
      </c>
      <c r="AN126" t="s">
        <v>2478</v>
      </c>
      <c r="AO126" t="s">
        <v>2557</v>
      </c>
      <c r="AP126" t="s">
        <v>2518</v>
      </c>
      <c r="AQ126" t="s">
        <v>2437</v>
      </c>
      <c r="AR126" t="s">
        <v>2438</v>
      </c>
      <c r="AS126" t="s">
        <v>2438</v>
      </c>
      <c r="AT126" t="s">
        <v>2438</v>
      </c>
      <c r="AU126" t="s">
        <v>2432</v>
      </c>
      <c r="AV126" t="s">
        <v>2440</v>
      </c>
      <c r="AW126" t="s">
        <v>3756</v>
      </c>
      <c r="AX126" t="s">
        <v>2518</v>
      </c>
      <c r="AY126" t="s">
        <v>2432</v>
      </c>
      <c r="AZ126" t="s">
        <v>2440</v>
      </c>
      <c r="BA126" t="s">
        <v>3756</v>
      </c>
      <c r="BB126" t="s">
        <v>2518</v>
      </c>
      <c r="BC126" t="s">
        <v>2432</v>
      </c>
      <c r="BD126" t="s">
        <v>2440</v>
      </c>
      <c r="BE126" t="s">
        <v>3756</v>
      </c>
      <c r="BF126" t="s">
        <v>2518</v>
      </c>
      <c r="BG126" t="s">
        <v>2437</v>
      </c>
      <c r="BH126" t="s">
        <v>2438</v>
      </c>
      <c r="BI126" t="s">
        <v>2438</v>
      </c>
      <c r="BJ126" t="s">
        <v>2438</v>
      </c>
      <c r="BK126" t="s">
        <v>2437</v>
      </c>
      <c r="BL126" t="s">
        <v>2438</v>
      </c>
      <c r="BM126" t="s">
        <v>2438</v>
      </c>
      <c r="BN126" t="s">
        <v>2438</v>
      </c>
      <c r="BO126" t="s">
        <v>2432</v>
      </c>
      <c r="BP126" t="s">
        <v>2439</v>
      </c>
      <c r="BQ126" t="s">
        <v>2435</v>
      </c>
      <c r="BR126" t="s">
        <v>2443</v>
      </c>
      <c r="BS126" t="s">
        <v>2437</v>
      </c>
      <c r="BT126" t="s">
        <v>2438</v>
      </c>
      <c r="BU126" t="s">
        <v>2438</v>
      </c>
      <c r="BV126" t="s">
        <v>2438</v>
      </c>
      <c r="BW126" t="s">
        <v>2437</v>
      </c>
      <c r="BX126" t="s">
        <v>2438</v>
      </c>
      <c r="BY126" t="s">
        <v>2438</v>
      </c>
      <c r="BZ126" t="s">
        <v>2438</v>
      </c>
      <c r="CA126" t="s">
        <v>2437</v>
      </c>
      <c r="CB126" t="s">
        <v>2438</v>
      </c>
      <c r="CC126" t="s">
        <v>2438</v>
      </c>
      <c r="CD126" t="s">
        <v>2438</v>
      </c>
      <c r="CE126" t="s">
        <v>2440</v>
      </c>
      <c r="CF126" t="s">
        <v>2444</v>
      </c>
      <c r="CG126" t="s">
        <v>3757</v>
      </c>
      <c r="CH126" t="s">
        <v>2444</v>
      </c>
      <c r="CI126" t="s">
        <v>2478</v>
      </c>
      <c r="CJ126" t="s">
        <v>2478</v>
      </c>
      <c r="CK126" t="s">
        <v>3758</v>
      </c>
      <c r="CL126" t="s">
        <v>2444</v>
      </c>
      <c r="CM126" t="s">
        <v>2444</v>
      </c>
      <c r="CN126" t="s">
        <v>2444</v>
      </c>
      <c r="CO126" t="s">
        <v>3759</v>
      </c>
      <c r="CP126" t="s">
        <v>2478</v>
      </c>
      <c r="CQ126" t="s">
        <v>2478</v>
      </c>
      <c r="CR126" t="s">
        <v>2478</v>
      </c>
      <c r="CS126" t="s">
        <v>3760</v>
      </c>
      <c r="CT126" t="s">
        <v>2485</v>
      </c>
      <c r="CU126" t="s">
        <v>2485</v>
      </c>
      <c r="CV126" t="s">
        <v>2485</v>
      </c>
      <c r="CW126" t="s">
        <v>2439</v>
      </c>
      <c r="CX126" t="s">
        <v>2485</v>
      </c>
      <c r="CY126" t="s">
        <v>2485</v>
      </c>
      <c r="CZ126" t="s">
        <v>2440</v>
      </c>
      <c r="DA126" t="s">
        <v>2485</v>
      </c>
      <c r="DB126" t="s">
        <v>2485</v>
      </c>
      <c r="DC126" t="s">
        <v>2444</v>
      </c>
      <c r="DD126" t="s">
        <v>2485</v>
      </c>
      <c r="DE126" t="s">
        <v>2485</v>
      </c>
      <c r="DF126" t="s">
        <v>2440</v>
      </c>
      <c r="DG126" t="s">
        <v>2478</v>
      </c>
      <c r="DH126" t="s">
        <v>2444</v>
      </c>
      <c r="DI126" t="s">
        <v>2444</v>
      </c>
      <c r="DJ126" t="s">
        <v>2444</v>
      </c>
      <c r="DK126" t="s">
        <v>2434</v>
      </c>
      <c r="DL126" t="s">
        <v>2485</v>
      </c>
      <c r="DM126" t="s">
        <v>2485</v>
      </c>
      <c r="DN126" t="s">
        <v>2485</v>
      </c>
      <c r="DO126" t="s">
        <v>2485</v>
      </c>
      <c r="DP126" t="s">
        <v>2485</v>
      </c>
      <c r="DQ126" t="s">
        <v>2440</v>
      </c>
      <c r="DR126" t="s">
        <v>2440</v>
      </c>
      <c r="DS126" t="s">
        <v>2440</v>
      </c>
      <c r="DT126" t="s">
        <v>2440</v>
      </c>
      <c r="DU126" t="s">
        <v>2478</v>
      </c>
      <c r="DV126" t="s">
        <v>2485</v>
      </c>
      <c r="DW126" t="s">
        <v>2444</v>
      </c>
      <c r="DX126" t="s">
        <v>2485</v>
      </c>
      <c r="DY126" t="s">
        <v>3757</v>
      </c>
      <c r="DZ126" t="s">
        <v>2485</v>
      </c>
      <c r="EA126" t="s">
        <v>2444</v>
      </c>
      <c r="EB126" t="s">
        <v>2440</v>
      </c>
      <c r="EC126" t="s">
        <v>3758</v>
      </c>
      <c r="ED126" t="s">
        <v>2444</v>
      </c>
      <c r="EE126" t="s">
        <v>2444</v>
      </c>
      <c r="EF126" t="s">
        <v>2444</v>
      </c>
      <c r="EG126" t="s">
        <v>3759</v>
      </c>
      <c r="EH126" t="s">
        <v>2478</v>
      </c>
      <c r="EI126" t="s">
        <v>2478</v>
      </c>
      <c r="EJ126" t="s">
        <v>2478</v>
      </c>
      <c r="EK126" t="s">
        <v>3382</v>
      </c>
      <c r="EL126" t="s">
        <v>2478</v>
      </c>
      <c r="EM126" t="s">
        <v>2478</v>
      </c>
      <c r="EN126" t="s">
        <v>2485</v>
      </c>
      <c r="EO126" t="s">
        <v>2478</v>
      </c>
      <c r="EP126" t="s">
        <v>2434</v>
      </c>
      <c r="EQ126" t="s">
        <v>2478</v>
      </c>
      <c r="ER126" t="s">
        <v>2478</v>
      </c>
      <c r="ES126" t="s">
        <v>2478</v>
      </c>
      <c r="ET126" t="s">
        <v>2440</v>
      </c>
      <c r="EU126" t="s">
        <v>2440</v>
      </c>
      <c r="EV126" t="s">
        <v>2485</v>
      </c>
      <c r="EW126" t="s">
        <v>2478</v>
      </c>
      <c r="EX126" t="s">
        <v>2478</v>
      </c>
      <c r="EY126" t="s">
        <v>2478</v>
      </c>
      <c r="EZ126" t="s">
        <v>2478</v>
      </c>
      <c r="FA126" t="s">
        <v>2478</v>
      </c>
      <c r="FB126" t="s">
        <v>2478</v>
      </c>
      <c r="FC126" t="s">
        <v>2478</v>
      </c>
      <c r="FD126" t="s">
        <v>2478</v>
      </c>
      <c r="FE126" t="s">
        <v>2478</v>
      </c>
      <c r="FF126" t="s">
        <v>2478</v>
      </c>
      <c r="FG126" t="s">
        <v>2478</v>
      </c>
      <c r="FH126" t="s">
        <v>2478</v>
      </c>
      <c r="FI126" t="s">
        <v>2444</v>
      </c>
      <c r="FJ126" t="s">
        <v>2444</v>
      </c>
      <c r="FK126" t="s">
        <v>2478</v>
      </c>
      <c r="FL126" t="s">
        <v>2478</v>
      </c>
      <c r="FM126" t="s">
        <v>2433</v>
      </c>
      <c r="FN126" t="s">
        <v>2433</v>
      </c>
      <c r="FO126" t="s">
        <v>2433</v>
      </c>
      <c r="FP126" t="s">
        <v>2434</v>
      </c>
      <c r="FQ126" t="s">
        <v>2478</v>
      </c>
      <c r="FR126" t="s">
        <v>2444</v>
      </c>
      <c r="FS126" t="s">
        <v>2439</v>
      </c>
      <c r="FT126" t="s">
        <v>2433</v>
      </c>
      <c r="FU126">
        <v>7</v>
      </c>
      <c r="FV126" t="s">
        <v>2434</v>
      </c>
      <c r="FW126" t="s">
        <v>2478</v>
      </c>
      <c r="FX126" t="s">
        <v>2440</v>
      </c>
      <c r="FY126" t="s">
        <v>2444</v>
      </c>
      <c r="FZ126" t="s">
        <v>2478</v>
      </c>
      <c r="GA126" t="s">
        <v>2478</v>
      </c>
      <c r="GB126" t="s">
        <v>2433</v>
      </c>
      <c r="GC126" t="s">
        <v>2478</v>
      </c>
      <c r="GD126" t="s">
        <v>2434</v>
      </c>
      <c r="GE126" t="s">
        <v>2439</v>
      </c>
      <c r="GF126" t="s">
        <v>2439</v>
      </c>
      <c r="GG126" t="s">
        <v>2439</v>
      </c>
      <c r="GH126" t="s">
        <v>2478</v>
      </c>
      <c r="GI126" t="s">
        <v>2478</v>
      </c>
      <c r="GJ126" t="s">
        <v>2478</v>
      </c>
      <c r="GK126" t="s">
        <v>2478</v>
      </c>
      <c r="GL126" t="s">
        <v>2485</v>
      </c>
      <c r="GM126" t="s">
        <v>2440</v>
      </c>
      <c r="GN126" t="s">
        <v>2444</v>
      </c>
      <c r="GO126" t="s">
        <v>2444</v>
      </c>
      <c r="GP126" t="s">
        <v>2478</v>
      </c>
      <c r="GQ126" t="s">
        <v>2440</v>
      </c>
      <c r="GR126" t="s">
        <v>2478</v>
      </c>
      <c r="GS126" t="s">
        <v>2444</v>
      </c>
      <c r="GT126" t="s">
        <v>2440</v>
      </c>
      <c r="GU126" t="s">
        <v>2444</v>
      </c>
      <c r="GV126" t="s">
        <v>2444</v>
      </c>
      <c r="GW126" t="s">
        <v>2485</v>
      </c>
      <c r="GX126" t="s">
        <v>2440</v>
      </c>
      <c r="GY126" t="s">
        <v>2485</v>
      </c>
      <c r="GZ126" t="s">
        <v>2444</v>
      </c>
    </row>
    <row r="127" spans="1:208">
      <c r="A127" t="s">
        <v>3761</v>
      </c>
      <c r="B127" t="s">
        <v>2420</v>
      </c>
      <c r="C127" t="s">
        <v>3762</v>
      </c>
      <c r="D127" t="s">
        <v>2422</v>
      </c>
      <c r="E127" t="s">
        <v>3656</v>
      </c>
      <c r="F127" t="s">
        <v>3763</v>
      </c>
      <c r="G127" t="s">
        <v>2455</v>
      </c>
      <c r="H127" t="s">
        <v>2426</v>
      </c>
      <c r="I127" t="s">
        <v>2456</v>
      </c>
      <c r="J127" t="s">
        <v>2428</v>
      </c>
      <c r="K127" t="s">
        <v>3764</v>
      </c>
      <c r="L127" t="s">
        <v>3318</v>
      </c>
      <c r="M127" t="s">
        <v>2553</v>
      </c>
      <c r="N127" t="s">
        <v>2437</v>
      </c>
      <c r="O127" t="s">
        <v>2438</v>
      </c>
      <c r="P127" t="s">
        <v>2438</v>
      </c>
      <c r="Q127" t="s">
        <v>2438</v>
      </c>
      <c r="R127" t="s">
        <v>2438</v>
      </c>
      <c r="S127" t="s">
        <v>2432</v>
      </c>
      <c r="T127" t="s">
        <v>2433</v>
      </c>
      <c r="U127" t="s">
        <v>2433</v>
      </c>
      <c r="V127" t="s">
        <v>2646</v>
      </c>
      <c r="W127" t="s">
        <v>2534</v>
      </c>
      <c r="X127" t="s">
        <v>2437</v>
      </c>
      <c r="Y127" t="s">
        <v>2438</v>
      </c>
      <c r="Z127" t="s">
        <v>2438</v>
      </c>
      <c r="AA127" t="s">
        <v>2438</v>
      </c>
      <c r="AB127" t="s">
        <v>2438</v>
      </c>
      <c r="AC127" t="s">
        <v>2437</v>
      </c>
      <c r="AD127" t="s">
        <v>2438</v>
      </c>
      <c r="AE127" t="s">
        <v>2438</v>
      </c>
      <c r="AF127" t="s">
        <v>2438</v>
      </c>
      <c r="AG127" t="s">
        <v>2438</v>
      </c>
      <c r="AH127" t="s">
        <v>2437</v>
      </c>
      <c r="AI127" t="s">
        <v>2438</v>
      </c>
      <c r="AJ127" t="s">
        <v>2438</v>
      </c>
      <c r="AK127" t="s">
        <v>2438</v>
      </c>
      <c r="AL127" t="s">
        <v>2438</v>
      </c>
      <c r="AM127" t="s">
        <v>2432</v>
      </c>
      <c r="AN127" t="s">
        <v>2434</v>
      </c>
      <c r="AO127" t="s">
        <v>2461</v>
      </c>
      <c r="AP127" t="s">
        <v>2459</v>
      </c>
      <c r="AQ127" t="s">
        <v>2437</v>
      </c>
      <c r="AR127" t="s">
        <v>2438</v>
      </c>
      <c r="AS127" t="s">
        <v>2438</v>
      </c>
      <c r="AT127" t="s">
        <v>2438</v>
      </c>
      <c r="AU127" t="s">
        <v>2432</v>
      </c>
      <c r="AV127" t="s">
        <v>2434</v>
      </c>
      <c r="AW127" t="s">
        <v>2461</v>
      </c>
      <c r="AX127" t="s">
        <v>2480</v>
      </c>
      <c r="AY127" t="s">
        <v>2432</v>
      </c>
      <c r="AZ127" t="s">
        <v>2442</v>
      </c>
      <c r="BA127" t="s">
        <v>3076</v>
      </c>
      <c r="BB127" t="s">
        <v>2830</v>
      </c>
      <c r="BC127" t="s">
        <v>2432</v>
      </c>
      <c r="BD127" t="s">
        <v>2588</v>
      </c>
      <c r="BE127" t="s">
        <v>2645</v>
      </c>
      <c r="BF127" t="s">
        <v>2538</v>
      </c>
      <c r="BG127" t="s">
        <v>2437</v>
      </c>
      <c r="BH127" t="s">
        <v>2438</v>
      </c>
      <c r="BI127" t="s">
        <v>2438</v>
      </c>
      <c r="BJ127" t="s">
        <v>2438</v>
      </c>
      <c r="BK127" t="s">
        <v>2437</v>
      </c>
      <c r="BL127" t="s">
        <v>2438</v>
      </c>
      <c r="BM127" t="s">
        <v>2438</v>
      </c>
      <c r="BN127" t="s">
        <v>2438</v>
      </c>
      <c r="BO127" t="s">
        <v>2437</v>
      </c>
      <c r="BP127" t="s">
        <v>2438</v>
      </c>
      <c r="BQ127" t="s">
        <v>2438</v>
      </c>
      <c r="BR127" t="s">
        <v>2438</v>
      </c>
      <c r="BS127" t="s">
        <v>2437</v>
      </c>
      <c r="BT127" t="s">
        <v>2438</v>
      </c>
      <c r="BU127" t="s">
        <v>2438</v>
      </c>
      <c r="BV127" t="s">
        <v>2438</v>
      </c>
      <c r="BW127" t="s">
        <v>2437</v>
      </c>
      <c r="BX127" t="s">
        <v>2438</v>
      </c>
      <c r="BY127" t="s">
        <v>2438</v>
      </c>
      <c r="BZ127" t="s">
        <v>2438</v>
      </c>
      <c r="CA127" t="s">
        <v>2437</v>
      </c>
      <c r="CB127" t="s">
        <v>2438</v>
      </c>
      <c r="CC127" t="s">
        <v>2438</v>
      </c>
      <c r="CD127" t="s">
        <v>2438</v>
      </c>
      <c r="CE127" t="s">
        <v>2440</v>
      </c>
      <c r="CF127" t="s">
        <v>2485</v>
      </c>
      <c r="CG127" t="s">
        <v>3765</v>
      </c>
      <c r="CH127" t="s">
        <v>2485</v>
      </c>
      <c r="CI127" t="s">
        <v>2485</v>
      </c>
      <c r="CJ127" t="s">
        <v>2440</v>
      </c>
      <c r="CK127" t="s">
        <v>3330</v>
      </c>
      <c r="CL127" t="s">
        <v>2485</v>
      </c>
      <c r="CM127" t="s">
        <v>2485</v>
      </c>
      <c r="CN127" t="s">
        <v>2485</v>
      </c>
      <c r="CO127" t="s">
        <v>3766</v>
      </c>
      <c r="CP127" t="s">
        <v>2439</v>
      </c>
      <c r="CQ127" t="s">
        <v>2439</v>
      </c>
      <c r="CR127" t="s">
        <v>2439</v>
      </c>
      <c r="CS127" t="s">
        <v>2429</v>
      </c>
      <c r="CT127" t="s">
        <v>2485</v>
      </c>
      <c r="CU127" t="s">
        <v>2440</v>
      </c>
      <c r="CV127" t="s">
        <v>2440</v>
      </c>
      <c r="CW127" t="s">
        <v>2440</v>
      </c>
      <c r="CX127" t="s">
        <v>2478</v>
      </c>
      <c r="CY127" t="s">
        <v>2440</v>
      </c>
      <c r="CZ127" t="s">
        <v>2440</v>
      </c>
      <c r="DA127" t="s">
        <v>2440</v>
      </c>
      <c r="DB127" t="s">
        <v>2440</v>
      </c>
      <c r="DC127" t="s">
        <v>2485</v>
      </c>
      <c r="DD127" t="s">
        <v>2440</v>
      </c>
      <c r="DE127" t="s">
        <v>2440</v>
      </c>
      <c r="DF127" t="s">
        <v>2440</v>
      </c>
      <c r="DG127" t="s">
        <v>2440</v>
      </c>
      <c r="DH127" t="s">
        <v>2440</v>
      </c>
      <c r="DI127" t="s">
        <v>2440</v>
      </c>
      <c r="DJ127" t="s">
        <v>2440</v>
      </c>
      <c r="DK127" t="s">
        <v>2440</v>
      </c>
      <c r="DL127" t="s">
        <v>2440</v>
      </c>
      <c r="DM127" t="s">
        <v>2440</v>
      </c>
      <c r="DN127" t="s">
        <v>2440</v>
      </c>
      <c r="DO127" t="s">
        <v>2478</v>
      </c>
      <c r="DP127" t="s">
        <v>2478</v>
      </c>
      <c r="DQ127" t="s">
        <v>2478</v>
      </c>
      <c r="DR127" t="s">
        <v>2478</v>
      </c>
      <c r="DS127" t="s">
        <v>2478</v>
      </c>
      <c r="DT127" t="s">
        <v>2478</v>
      </c>
      <c r="DU127" t="s">
        <v>2478</v>
      </c>
      <c r="DV127" t="s">
        <v>2440</v>
      </c>
      <c r="DW127" t="s">
        <v>2440</v>
      </c>
      <c r="DX127" t="s">
        <v>2440</v>
      </c>
      <c r="DY127" t="s">
        <v>3765</v>
      </c>
      <c r="DZ127" t="s">
        <v>2440</v>
      </c>
      <c r="EA127" t="s">
        <v>2440</v>
      </c>
      <c r="EB127" t="s">
        <v>2440</v>
      </c>
      <c r="EC127" t="s">
        <v>3330</v>
      </c>
      <c r="ED127" t="s">
        <v>2485</v>
      </c>
      <c r="EE127" t="s">
        <v>2485</v>
      </c>
      <c r="EF127" t="s">
        <v>2485</v>
      </c>
      <c r="EG127" t="s">
        <v>3766</v>
      </c>
      <c r="EH127" t="s">
        <v>2439</v>
      </c>
      <c r="EI127" t="s">
        <v>2439</v>
      </c>
      <c r="EJ127" t="s">
        <v>2439</v>
      </c>
      <c r="EK127" t="s">
        <v>2429</v>
      </c>
      <c r="EL127" t="s">
        <v>2485</v>
      </c>
      <c r="EM127" t="s">
        <v>2485</v>
      </c>
      <c r="EN127" t="s">
        <v>2485</v>
      </c>
      <c r="EO127" t="s">
        <v>2485</v>
      </c>
      <c r="EP127" t="s">
        <v>2485</v>
      </c>
      <c r="EQ127" t="s">
        <v>2485</v>
      </c>
      <c r="ER127" t="s">
        <v>2485</v>
      </c>
      <c r="ES127" t="s">
        <v>2485</v>
      </c>
      <c r="ET127" t="s">
        <v>2485</v>
      </c>
      <c r="EU127" t="s">
        <v>2485</v>
      </c>
      <c r="EV127" t="s">
        <v>2485</v>
      </c>
      <c r="EW127" t="s">
        <v>2485</v>
      </c>
      <c r="EX127" t="s">
        <v>2485</v>
      </c>
      <c r="EY127" t="s">
        <v>2485</v>
      </c>
      <c r="EZ127" t="s">
        <v>2485</v>
      </c>
      <c r="FA127" t="s">
        <v>2485</v>
      </c>
      <c r="FB127" t="s">
        <v>2485</v>
      </c>
      <c r="FC127" t="s">
        <v>2485</v>
      </c>
      <c r="FD127" t="s">
        <v>2485</v>
      </c>
      <c r="FE127" t="s">
        <v>2485</v>
      </c>
      <c r="FF127" t="s">
        <v>2485</v>
      </c>
      <c r="FG127" t="s">
        <v>2485</v>
      </c>
      <c r="FH127" t="s">
        <v>2485</v>
      </c>
      <c r="FI127" t="s">
        <v>2485</v>
      </c>
      <c r="FJ127" t="s">
        <v>2485</v>
      </c>
      <c r="FK127" t="s">
        <v>2485</v>
      </c>
      <c r="FL127" t="s">
        <v>2485</v>
      </c>
      <c r="FM127" t="s">
        <v>2485</v>
      </c>
      <c r="FN127" t="s">
        <v>2485</v>
      </c>
      <c r="FO127" t="s">
        <v>2485</v>
      </c>
      <c r="FP127" t="s">
        <v>2485</v>
      </c>
      <c r="FQ127" t="s">
        <v>2485</v>
      </c>
      <c r="FR127" t="s">
        <v>2485</v>
      </c>
      <c r="FS127" t="s">
        <v>2485</v>
      </c>
      <c r="FT127" t="s">
        <v>2485</v>
      </c>
      <c r="FU127">
        <v>2</v>
      </c>
      <c r="FV127" t="s">
        <v>2485</v>
      </c>
      <c r="FW127" t="s">
        <v>2485</v>
      </c>
      <c r="FX127" t="s">
        <v>2485</v>
      </c>
      <c r="FY127" t="s">
        <v>2485</v>
      </c>
      <c r="FZ127" t="s">
        <v>2485</v>
      </c>
      <c r="GA127" t="s">
        <v>2485</v>
      </c>
      <c r="GB127" t="s">
        <v>2485</v>
      </c>
      <c r="GC127" t="s">
        <v>2485</v>
      </c>
      <c r="GD127" t="s">
        <v>2485</v>
      </c>
      <c r="GE127" t="s">
        <v>2434</v>
      </c>
      <c r="GF127" t="s">
        <v>2440</v>
      </c>
      <c r="GG127" t="s">
        <v>2434</v>
      </c>
      <c r="GH127" t="s">
        <v>2434</v>
      </c>
      <c r="GI127" t="s">
        <v>2434</v>
      </c>
      <c r="GJ127" t="s">
        <v>2434</v>
      </c>
      <c r="GK127" t="s">
        <v>2485</v>
      </c>
      <c r="GL127" t="s">
        <v>2485</v>
      </c>
      <c r="GM127" t="s">
        <v>2485</v>
      </c>
      <c r="GN127" t="s">
        <v>2440</v>
      </c>
      <c r="GO127" t="s">
        <v>2440</v>
      </c>
      <c r="GP127" t="s">
        <v>2485</v>
      </c>
      <c r="GQ127" t="s">
        <v>2485</v>
      </c>
      <c r="GR127" t="s">
        <v>2440</v>
      </c>
      <c r="GS127" t="s">
        <v>2485</v>
      </c>
      <c r="GT127" t="s">
        <v>2440</v>
      </c>
      <c r="GU127" t="s">
        <v>2485</v>
      </c>
      <c r="GV127" t="s">
        <v>2440</v>
      </c>
      <c r="GW127" t="s">
        <v>2440</v>
      </c>
      <c r="GX127" t="s">
        <v>2485</v>
      </c>
      <c r="GY127" t="s">
        <v>2485</v>
      </c>
      <c r="GZ127" t="s">
        <v>2440</v>
      </c>
    </row>
    <row r="128" spans="1:208">
      <c r="A128" t="s">
        <v>3767</v>
      </c>
      <c r="B128" t="s">
        <v>2420</v>
      </c>
      <c r="C128" t="s">
        <v>3768</v>
      </c>
      <c r="D128" t="s">
        <v>2422</v>
      </c>
      <c r="E128" t="s">
        <v>3591</v>
      </c>
      <c r="F128" t="s">
        <v>3769</v>
      </c>
      <c r="G128" t="s">
        <v>2441</v>
      </c>
      <c r="H128" t="s">
        <v>2426</v>
      </c>
      <c r="I128" t="s">
        <v>2456</v>
      </c>
      <c r="J128" t="s">
        <v>2428</v>
      </c>
      <c r="K128" t="s">
        <v>2429</v>
      </c>
      <c r="L128" t="s">
        <v>2430</v>
      </c>
      <c r="M128" t="s">
        <v>2553</v>
      </c>
      <c r="N128" t="s">
        <v>2432</v>
      </c>
      <c r="O128" t="s">
        <v>2433</v>
      </c>
      <c r="P128" t="s">
        <v>2478</v>
      </c>
      <c r="Q128" t="s">
        <v>3770</v>
      </c>
      <c r="R128" t="s">
        <v>2534</v>
      </c>
      <c r="S128" t="s">
        <v>2432</v>
      </c>
      <c r="T128" t="s">
        <v>2433</v>
      </c>
      <c r="U128" t="s">
        <v>2478</v>
      </c>
      <c r="V128" t="s">
        <v>3398</v>
      </c>
      <c r="W128" t="s">
        <v>2534</v>
      </c>
      <c r="X128" t="s">
        <v>2437</v>
      </c>
      <c r="Y128" t="s">
        <v>2438</v>
      </c>
      <c r="Z128" t="s">
        <v>2438</v>
      </c>
      <c r="AA128" t="s">
        <v>2438</v>
      </c>
      <c r="AB128" t="s">
        <v>2438</v>
      </c>
      <c r="AC128" t="s">
        <v>2437</v>
      </c>
      <c r="AD128" t="s">
        <v>2438</v>
      </c>
      <c r="AE128" t="s">
        <v>2438</v>
      </c>
      <c r="AF128" t="s">
        <v>2438</v>
      </c>
      <c r="AG128" t="s">
        <v>2438</v>
      </c>
      <c r="AH128" t="s">
        <v>2437</v>
      </c>
      <c r="AI128" t="s">
        <v>2438</v>
      </c>
      <c r="AJ128" t="s">
        <v>2438</v>
      </c>
      <c r="AK128" t="s">
        <v>2438</v>
      </c>
      <c r="AL128" t="s">
        <v>2438</v>
      </c>
      <c r="AM128" t="s">
        <v>2432</v>
      </c>
      <c r="AN128" t="s">
        <v>2433</v>
      </c>
      <c r="AO128" t="s">
        <v>2442</v>
      </c>
      <c r="AP128" t="s">
        <v>2457</v>
      </c>
      <c r="AQ128" t="s">
        <v>2437</v>
      </c>
      <c r="AR128" t="s">
        <v>2438</v>
      </c>
      <c r="AS128" t="s">
        <v>2438</v>
      </c>
      <c r="AT128" t="s">
        <v>2438</v>
      </c>
      <c r="AU128" t="s">
        <v>2437</v>
      </c>
      <c r="AV128" t="s">
        <v>2438</v>
      </c>
      <c r="AW128" t="s">
        <v>2438</v>
      </c>
      <c r="AX128" t="s">
        <v>2438</v>
      </c>
      <c r="AY128" t="s">
        <v>2432</v>
      </c>
      <c r="AZ128" t="s">
        <v>2440</v>
      </c>
      <c r="BA128" t="s">
        <v>2435</v>
      </c>
      <c r="BB128" t="s">
        <v>2458</v>
      </c>
      <c r="BC128" t="s">
        <v>2437</v>
      </c>
      <c r="BD128" t="s">
        <v>2438</v>
      </c>
      <c r="BE128" t="s">
        <v>2438</v>
      </c>
      <c r="BF128" t="s">
        <v>2438</v>
      </c>
      <c r="BG128" t="s">
        <v>2432</v>
      </c>
      <c r="BH128" t="s">
        <v>2433</v>
      </c>
      <c r="BI128" t="s">
        <v>2440</v>
      </c>
      <c r="BJ128" t="s">
        <v>2480</v>
      </c>
      <c r="BK128" t="s">
        <v>2437</v>
      </c>
      <c r="BL128" t="s">
        <v>2438</v>
      </c>
      <c r="BM128" t="s">
        <v>2438</v>
      </c>
      <c r="BN128" t="s">
        <v>2438</v>
      </c>
      <c r="BO128" t="s">
        <v>2432</v>
      </c>
      <c r="BP128" t="s">
        <v>2433</v>
      </c>
      <c r="BQ128" t="s">
        <v>2442</v>
      </c>
      <c r="BR128" t="s">
        <v>2443</v>
      </c>
      <c r="BS128" t="s">
        <v>2437</v>
      </c>
      <c r="BT128" t="s">
        <v>2438</v>
      </c>
      <c r="BU128" t="s">
        <v>2438</v>
      </c>
      <c r="BV128" t="s">
        <v>2438</v>
      </c>
      <c r="BW128" t="s">
        <v>2437</v>
      </c>
      <c r="BX128" t="s">
        <v>2438</v>
      </c>
      <c r="BY128" t="s">
        <v>2438</v>
      </c>
      <c r="BZ128" t="s">
        <v>2438</v>
      </c>
      <c r="CA128" t="s">
        <v>2437</v>
      </c>
      <c r="CB128" t="s">
        <v>2438</v>
      </c>
      <c r="CC128" t="s">
        <v>2438</v>
      </c>
      <c r="CD128" t="s">
        <v>2438</v>
      </c>
      <c r="CE128" t="s">
        <v>2433</v>
      </c>
      <c r="CF128" t="s">
        <v>2434</v>
      </c>
      <c r="CG128" t="s">
        <v>2866</v>
      </c>
      <c r="CH128" t="s">
        <v>2485</v>
      </c>
      <c r="CI128" t="s">
        <v>2440</v>
      </c>
      <c r="CJ128" t="s">
        <v>2485</v>
      </c>
      <c r="CK128" t="s">
        <v>3771</v>
      </c>
      <c r="CL128" t="s">
        <v>2444</v>
      </c>
      <c r="CM128" t="s">
        <v>2444</v>
      </c>
      <c r="CN128" t="s">
        <v>2444</v>
      </c>
      <c r="CO128" t="s">
        <v>3772</v>
      </c>
      <c r="CP128" t="s">
        <v>2434</v>
      </c>
      <c r="CQ128" t="s">
        <v>2478</v>
      </c>
      <c r="CR128" t="s">
        <v>2478</v>
      </c>
      <c r="CS128" t="s">
        <v>3773</v>
      </c>
      <c r="CT128" t="s">
        <v>2439</v>
      </c>
      <c r="CU128" t="s">
        <v>2434</v>
      </c>
      <c r="CV128" t="s">
        <v>2433</v>
      </c>
      <c r="CW128" t="s">
        <v>2434</v>
      </c>
      <c r="CX128" t="s">
        <v>2434</v>
      </c>
      <c r="CY128" t="s">
        <v>2478</v>
      </c>
      <c r="CZ128" t="s">
        <v>2439</v>
      </c>
      <c r="DA128" t="s">
        <v>2478</v>
      </c>
      <c r="DB128" t="s">
        <v>2478</v>
      </c>
      <c r="DC128" t="s">
        <v>2478</v>
      </c>
      <c r="DD128" t="s">
        <v>2478</v>
      </c>
      <c r="DE128" t="s">
        <v>2478</v>
      </c>
      <c r="DF128" t="s">
        <v>2440</v>
      </c>
      <c r="DG128" t="s">
        <v>2478</v>
      </c>
      <c r="DH128" t="s">
        <v>2444</v>
      </c>
      <c r="DI128" t="s">
        <v>2485</v>
      </c>
      <c r="DJ128" t="s">
        <v>2485</v>
      </c>
      <c r="DK128" t="s">
        <v>2485</v>
      </c>
      <c r="DL128" t="s">
        <v>2485</v>
      </c>
      <c r="DM128" t="s">
        <v>2444</v>
      </c>
      <c r="DN128" t="s">
        <v>2485</v>
      </c>
      <c r="DO128" t="s">
        <v>2478</v>
      </c>
      <c r="DP128" t="s">
        <v>2478</v>
      </c>
      <c r="DQ128" t="s">
        <v>2478</v>
      </c>
      <c r="DR128" t="s">
        <v>2440</v>
      </c>
      <c r="DS128" t="s">
        <v>2440</v>
      </c>
      <c r="DT128" t="s">
        <v>2440</v>
      </c>
      <c r="DU128" t="s">
        <v>2440</v>
      </c>
      <c r="DV128" t="s">
        <v>2440</v>
      </c>
      <c r="DW128" t="s">
        <v>2440</v>
      </c>
      <c r="DX128" t="s">
        <v>2478</v>
      </c>
      <c r="DY128" t="s">
        <v>2866</v>
      </c>
      <c r="DZ128" t="s">
        <v>2440</v>
      </c>
      <c r="EA128" t="s">
        <v>2440</v>
      </c>
      <c r="EB128" t="s">
        <v>2478</v>
      </c>
      <c r="EC128" t="s">
        <v>2521</v>
      </c>
      <c r="ED128" t="s">
        <v>2485</v>
      </c>
      <c r="EE128" t="s">
        <v>2440</v>
      </c>
      <c r="EF128" t="s">
        <v>2485</v>
      </c>
      <c r="EG128" t="s">
        <v>3772</v>
      </c>
      <c r="EH128" t="s">
        <v>2440</v>
      </c>
      <c r="EI128" t="s">
        <v>2440</v>
      </c>
      <c r="EJ128" t="s">
        <v>2440</v>
      </c>
      <c r="EK128" t="s">
        <v>3773</v>
      </c>
      <c r="EL128" t="s">
        <v>2439</v>
      </c>
      <c r="EM128" t="s">
        <v>2434</v>
      </c>
      <c r="EN128" t="s">
        <v>2434</v>
      </c>
      <c r="EO128" t="s">
        <v>2434</v>
      </c>
      <c r="EP128" t="s">
        <v>2434</v>
      </c>
      <c r="EQ128" t="s">
        <v>2434</v>
      </c>
      <c r="ER128" t="s">
        <v>2434</v>
      </c>
      <c r="ES128" t="s">
        <v>2434</v>
      </c>
      <c r="ET128" t="s">
        <v>2478</v>
      </c>
      <c r="EU128" t="s">
        <v>2478</v>
      </c>
      <c r="EV128" t="s">
        <v>2478</v>
      </c>
      <c r="EW128" t="s">
        <v>2434</v>
      </c>
      <c r="EX128" t="s">
        <v>2478</v>
      </c>
      <c r="EY128" t="s">
        <v>2478</v>
      </c>
      <c r="EZ128" t="s">
        <v>2485</v>
      </c>
      <c r="FA128" t="s">
        <v>2434</v>
      </c>
      <c r="FB128" t="s">
        <v>2433</v>
      </c>
      <c r="FC128" t="s">
        <v>2433</v>
      </c>
      <c r="FD128" t="s">
        <v>2433</v>
      </c>
      <c r="FE128" t="s">
        <v>2433</v>
      </c>
      <c r="FF128" t="s">
        <v>2433</v>
      </c>
      <c r="FG128" t="s">
        <v>2433</v>
      </c>
      <c r="FH128" t="s">
        <v>2433</v>
      </c>
      <c r="FI128" t="s">
        <v>2444</v>
      </c>
      <c r="FJ128" t="s">
        <v>2444</v>
      </c>
      <c r="FK128" t="s">
        <v>2439</v>
      </c>
      <c r="FL128" t="s">
        <v>2439</v>
      </c>
      <c r="FM128" t="s">
        <v>2444</v>
      </c>
      <c r="FN128" t="s">
        <v>2478</v>
      </c>
      <c r="FO128" t="s">
        <v>2440</v>
      </c>
      <c r="FP128" t="s">
        <v>2478</v>
      </c>
      <c r="FQ128" t="s">
        <v>2478</v>
      </c>
      <c r="FR128" t="s">
        <v>2440</v>
      </c>
      <c r="FS128" t="s">
        <v>2440</v>
      </c>
      <c r="FT128" t="s">
        <v>2440</v>
      </c>
      <c r="FU128">
        <v>6</v>
      </c>
      <c r="FV128" t="s">
        <v>2434</v>
      </c>
      <c r="FW128" t="s">
        <v>2485</v>
      </c>
      <c r="FX128" t="s">
        <v>2440</v>
      </c>
      <c r="FY128" t="s">
        <v>2440</v>
      </c>
      <c r="FZ128" t="s">
        <v>2440</v>
      </c>
      <c r="GA128" t="s">
        <v>2478</v>
      </c>
      <c r="GB128" t="s">
        <v>2434</v>
      </c>
      <c r="GC128" t="s">
        <v>2440</v>
      </c>
      <c r="GD128" t="s">
        <v>2478</v>
      </c>
      <c r="GE128" t="s">
        <v>2478</v>
      </c>
      <c r="GF128" t="s">
        <v>2434</v>
      </c>
      <c r="GG128" t="s">
        <v>2440</v>
      </c>
      <c r="GH128" t="s">
        <v>2440</v>
      </c>
      <c r="GI128" t="s">
        <v>2478</v>
      </c>
      <c r="GJ128" t="s">
        <v>2478</v>
      </c>
      <c r="GK128" t="s">
        <v>2440</v>
      </c>
      <c r="GL128" t="s">
        <v>2478</v>
      </c>
      <c r="GM128" t="s">
        <v>2434</v>
      </c>
      <c r="GN128" t="s">
        <v>2434</v>
      </c>
      <c r="GO128" t="s">
        <v>2478</v>
      </c>
      <c r="GP128" t="s">
        <v>2434</v>
      </c>
      <c r="GQ128" t="s">
        <v>2440</v>
      </c>
      <c r="GR128" t="s">
        <v>2440</v>
      </c>
      <c r="GS128" t="s">
        <v>2478</v>
      </c>
      <c r="GT128" t="s">
        <v>2478</v>
      </c>
      <c r="GU128" t="s">
        <v>2434</v>
      </c>
      <c r="GV128" t="s">
        <v>2478</v>
      </c>
      <c r="GW128" t="s">
        <v>2434</v>
      </c>
      <c r="GX128" t="s">
        <v>2434</v>
      </c>
      <c r="GY128" t="s">
        <v>2478</v>
      </c>
      <c r="GZ128" t="s">
        <v>2440</v>
      </c>
    </row>
    <row r="129" spans="1:208">
      <c r="A129" t="s">
        <v>3774</v>
      </c>
      <c r="B129" t="s">
        <v>2420</v>
      </c>
      <c r="C129" t="s">
        <v>3775</v>
      </c>
      <c r="D129" t="s">
        <v>2505</v>
      </c>
      <c r="E129" t="s">
        <v>3776</v>
      </c>
      <c r="F129" t="s">
        <v>3777</v>
      </c>
      <c r="G129" t="s">
        <v>2724</v>
      </c>
      <c r="H129" t="s">
        <v>2426</v>
      </c>
      <c r="I129" t="s">
        <v>2456</v>
      </c>
      <c r="J129" t="s">
        <v>2428</v>
      </c>
      <c r="K129" t="s">
        <v>3778</v>
      </c>
      <c r="L129" t="s">
        <v>3064</v>
      </c>
      <c r="M129" t="s">
        <v>2643</v>
      </c>
      <c r="N129" t="s">
        <v>2432</v>
      </c>
      <c r="O129" t="s">
        <v>2433</v>
      </c>
      <c r="P129" t="s">
        <v>2442</v>
      </c>
      <c r="Q129" t="s">
        <v>2674</v>
      </c>
      <c r="R129" t="s">
        <v>2518</v>
      </c>
      <c r="S129" t="s">
        <v>2432</v>
      </c>
      <c r="T129" t="s">
        <v>2433</v>
      </c>
      <c r="U129" t="s">
        <v>2442</v>
      </c>
      <c r="V129" t="s">
        <v>3505</v>
      </c>
      <c r="W129" t="s">
        <v>2457</v>
      </c>
      <c r="X129" t="s">
        <v>2437</v>
      </c>
      <c r="Y129" t="s">
        <v>2438</v>
      </c>
      <c r="Z129" t="s">
        <v>2438</v>
      </c>
      <c r="AA129" t="s">
        <v>2438</v>
      </c>
      <c r="AB129" t="s">
        <v>2438</v>
      </c>
      <c r="AC129" t="s">
        <v>2437</v>
      </c>
      <c r="AD129" t="s">
        <v>2438</v>
      </c>
      <c r="AE129" t="s">
        <v>2438</v>
      </c>
      <c r="AF129" t="s">
        <v>2438</v>
      </c>
      <c r="AG129" t="s">
        <v>2438</v>
      </c>
      <c r="AH129" t="s">
        <v>2437</v>
      </c>
      <c r="AI129" t="s">
        <v>2438</v>
      </c>
      <c r="AJ129" t="s">
        <v>2438</v>
      </c>
      <c r="AK129" t="s">
        <v>2438</v>
      </c>
      <c r="AL129" t="s">
        <v>2438</v>
      </c>
      <c r="AM129" t="s">
        <v>2432</v>
      </c>
      <c r="AN129" t="s">
        <v>2440</v>
      </c>
      <c r="AO129" t="s">
        <v>2474</v>
      </c>
      <c r="AP129" t="s">
        <v>2536</v>
      </c>
      <c r="AQ129" t="s">
        <v>2437</v>
      </c>
      <c r="AR129" t="s">
        <v>2438</v>
      </c>
      <c r="AS129" t="s">
        <v>2438</v>
      </c>
      <c r="AT129" t="s">
        <v>2438</v>
      </c>
      <c r="AU129" t="s">
        <v>2432</v>
      </c>
      <c r="AV129" t="s">
        <v>2440</v>
      </c>
      <c r="AW129" t="s">
        <v>2496</v>
      </c>
      <c r="AX129" t="s">
        <v>2536</v>
      </c>
      <c r="AY129" t="s">
        <v>2432</v>
      </c>
      <c r="AZ129" t="s">
        <v>2497</v>
      </c>
      <c r="BA129" t="s">
        <v>2473</v>
      </c>
      <c r="BB129" t="s">
        <v>2554</v>
      </c>
      <c r="BC129" t="s">
        <v>2432</v>
      </c>
      <c r="BD129" t="s">
        <v>2440</v>
      </c>
      <c r="BE129" t="s">
        <v>2496</v>
      </c>
      <c r="BF129" t="s">
        <v>2515</v>
      </c>
      <c r="BG129" t="s">
        <v>2437</v>
      </c>
      <c r="BH129" t="s">
        <v>2438</v>
      </c>
      <c r="BI129" t="s">
        <v>2438</v>
      </c>
      <c r="BJ129" t="s">
        <v>2438</v>
      </c>
      <c r="BK129" t="s">
        <v>2437</v>
      </c>
      <c r="BL129" t="s">
        <v>2438</v>
      </c>
      <c r="BM129" t="s">
        <v>2438</v>
      </c>
      <c r="BN129" t="s">
        <v>2438</v>
      </c>
      <c r="BO129" t="s">
        <v>2437</v>
      </c>
      <c r="BP129" t="s">
        <v>2438</v>
      </c>
      <c r="BQ129" t="s">
        <v>2438</v>
      </c>
      <c r="BR129" t="s">
        <v>2438</v>
      </c>
      <c r="BS129" t="s">
        <v>2437</v>
      </c>
      <c r="BT129" t="s">
        <v>2438</v>
      </c>
      <c r="BU129" t="s">
        <v>2438</v>
      </c>
      <c r="BV129" t="s">
        <v>2438</v>
      </c>
      <c r="BW129" t="s">
        <v>2437</v>
      </c>
      <c r="BX129" t="s">
        <v>2438</v>
      </c>
      <c r="BY129" t="s">
        <v>2438</v>
      </c>
      <c r="BZ129" t="s">
        <v>2438</v>
      </c>
      <c r="CA129" t="s">
        <v>2437</v>
      </c>
      <c r="CB129" t="s">
        <v>2438</v>
      </c>
      <c r="CC129" t="s">
        <v>2438</v>
      </c>
      <c r="CD129" t="s">
        <v>2438</v>
      </c>
      <c r="CE129" t="s">
        <v>2440</v>
      </c>
      <c r="CF129" t="s">
        <v>2440</v>
      </c>
      <c r="CG129" t="s">
        <v>2487</v>
      </c>
      <c r="CH129" t="s">
        <v>2440</v>
      </c>
      <c r="CI129" t="s">
        <v>2440</v>
      </c>
      <c r="CJ129" t="s">
        <v>2478</v>
      </c>
      <c r="CK129" t="s">
        <v>3779</v>
      </c>
      <c r="CL129" t="s">
        <v>2485</v>
      </c>
      <c r="CM129" t="s">
        <v>2485</v>
      </c>
      <c r="CN129" t="s">
        <v>2485</v>
      </c>
      <c r="CO129" t="s">
        <v>3780</v>
      </c>
      <c r="CP129" t="s">
        <v>2478</v>
      </c>
      <c r="CQ129" t="s">
        <v>2478</v>
      </c>
      <c r="CR129" t="s">
        <v>2478</v>
      </c>
      <c r="CS129" t="s">
        <v>3781</v>
      </c>
      <c r="CT129" t="s">
        <v>2440</v>
      </c>
      <c r="CU129" t="s">
        <v>2440</v>
      </c>
      <c r="CV129" t="s">
        <v>2440</v>
      </c>
      <c r="CW129" t="s">
        <v>2440</v>
      </c>
      <c r="CX129" t="s">
        <v>2440</v>
      </c>
      <c r="CY129" t="s">
        <v>2440</v>
      </c>
      <c r="CZ129" t="s">
        <v>2440</v>
      </c>
      <c r="DA129" t="s">
        <v>2478</v>
      </c>
      <c r="DB129" t="s">
        <v>2478</v>
      </c>
      <c r="DC129" t="s">
        <v>2478</v>
      </c>
      <c r="DD129" t="s">
        <v>2478</v>
      </c>
      <c r="DE129" t="s">
        <v>2478</v>
      </c>
      <c r="DF129" t="s">
        <v>2478</v>
      </c>
      <c r="DG129" t="s">
        <v>2478</v>
      </c>
      <c r="DH129" t="s">
        <v>2440</v>
      </c>
      <c r="DI129" t="s">
        <v>2440</v>
      </c>
      <c r="DJ129" t="s">
        <v>2440</v>
      </c>
      <c r="DK129" t="s">
        <v>2440</v>
      </c>
      <c r="DL129" t="s">
        <v>2440</v>
      </c>
      <c r="DM129" t="s">
        <v>2440</v>
      </c>
      <c r="DN129" t="s">
        <v>2440</v>
      </c>
      <c r="DO129" t="s">
        <v>2478</v>
      </c>
      <c r="DP129" t="s">
        <v>2478</v>
      </c>
      <c r="DQ129" t="s">
        <v>2478</v>
      </c>
      <c r="DR129" t="s">
        <v>2478</v>
      </c>
      <c r="DS129" t="s">
        <v>2478</v>
      </c>
      <c r="DT129" t="s">
        <v>2478</v>
      </c>
      <c r="DU129" t="s">
        <v>2478</v>
      </c>
      <c r="DV129" t="s">
        <v>2478</v>
      </c>
      <c r="DW129" t="s">
        <v>2478</v>
      </c>
      <c r="DX129" t="s">
        <v>2478</v>
      </c>
      <c r="DY129" t="s">
        <v>2821</v>
      </c>
      <c r="DZ129" t="s">
        <v>2478</v>
      </c>
      <c r="EA129" t="s">
        <v>2478</v>
      </c>
      <c r="EB129" t="s">
        <v>2478</v>
      </c>
      <c r="EC129" t="s">
        <v>2821</v>
      </c>
      <c r="ED129" t="s">
        <v>2478</v>
      </c>
      <c r="EE129" t="s">
        <v>2478</v>
      </c>
      <c r="EF129" t="s">
        <v>2478</v>
      </c>
      <c r="EG129" t="s">
        <v>3782</v>
      </c>
      <c r="EH129" t="s">
        <v>2478</v>
      </c>
      <c r="EI129" t="s">
        <v>2478</v>
      </c>
      <c r="EJ129" t="s">
        <v>2478</v>
      </c>
      <c r="EK129" t="s">
        <v>3783</v>
      </c>
      <c r="EL129" t="s">
        <v>2434</v>
      </c>
      <c r="EM129" t="s">
        <v>2434</v>
      </c>
      <c r="EN129" t="s">
        <v>2478</v>
      </c>
      <c r="EO129" t="s">
        <v>2434</v>
      </c>
      <c r="EP129" t="s">
        <v>2434</v>
      </c>
      <c r="EQ129" t="s">
        <v>2434</v>
      </c>
      <c r="ER129" t="s">
        <v>2434</v>
      </c>
      <c r="ES129" t="s">
        <v>2434</v>
      </c>
      <c r="ET129" t="s">
        <v>2434</v>
      </c>
      <c r="EU129" t="s">
        <v>2434</v>
      </c>
      <c r="EV129" t="s">
        <v>2434</v>
      </c>
      <c r="EW129" t="s">
        <v>2434</v>
      </c>
      <c r="EX129" t="s">
        <v>2434</v>
      </c>
      <c r="EY129" t="s">
        <v>2434</v>
      </c>
      <c r="EZ129" t="s">
        <v>2434</v>
      </c>
      <c r="FA129" t="s">
        <v>2434</v>
      </c>
      <c r="FB129" t="s">
        <v>2433</v>
      </c>
      <c r="FC129" t="s">
        <v>2433</v>
      </c>
      <c r="FD129" t="s">
        <v>2433</v>
      </c>
      <c r="FE129" t="s">
        <v>2433</v>
      </c>
      <c r="FF129" t="s">
        <v>2434</v>
      </c>
      <c r="FG129" t="s">
        <v>2433</v>
      </c>
      <c r="FH129" t="s">
        <v>2433</v>
      </c>
      <c r="FI129" t="s">
        <v>2433</v>
      </c>
      <c r="FJ129" t="s">
        <v>2433</v>
      </c>
      <c r="FK129" t="s">
        <v>2439</v>
      </c>
      <c r="FL129" t="s">
        <v>2433</v>
      </c>
      <c r="FM129" t="s">
        <v>2434</v>
      </c>
      <c r="FN129" t="s">
        <v>2439</v>
      </c>
      <c r="FO129" t="s">
        <v>2439</v>
      </c>
      <c r="FP129" t="s">
        <v>2478</v>
      </c>
      <c r="FQ129" t="s">
        <v>2440</v>
      </c>
      <c r="FR129" t="s">
        <v>2478</v>
      </c>
      <c r="FS129" t="s">
        <v>2478</v>
      </c>
      <c r="FT129" t="s">
        <v>2478</v>
      </c>
      <c r="FU129">
        <v>6</v>
      </c>
      <c r="FV129" t="s">
        <v>2439</v>
      </c>
      <c r="FW129" t="s">
        <v>2478</v>
      </c>
      <c r="FX129" t="s">
        <v>2478</v>
      </c>
      <c r="FY129" t="s">
        <v>2478</v>
      </c>
      <c r="FZ129" t="s">
        <v>2478</v>
      </c>
      <c r="GA129" t="s">
        <v>2478</v>
      </c>
      <c r="GB129" t="s">
        <v>2434</v>
      </c>
      <c r="GC129" t="s">
        <v>2478</v>
      </c>
      <c r="GD129" t="s">
        <v>2478</v>
      </c>
      <c r="GE129" t="s">
        <v>2439</v>
      </c>
      <c r="GF129" t="s">
        <v>2478</v>
      </c>
      <c r="GG129" t="s">
        <v>2439</v>
      </c>
      <c r="GH129" t="s">
        <v>2439</v>
      </c>
      <c r="GI129" t="s">
        <v>2439</v>
      </c>
      <c r="GJ129" t="s">
        <v>2478</v>
      </c>
      <c r="GK129" t="s">
        <v>2478</v>
      </c>
      <c r="GL129" t="s">
        <v>2478</v>
      </c>
      <c r="GM129" t="s">
        <v>2478</v>
      </c>
      <c r="GN129" t="s">
        <v>2478</v>
      </c>
      <c r="GO129" t="s">
        <v>2478</v>
      </c>
      <c r="GP129" t="s">
        <v>2478</v>
      </c>
      <c r="GQ129" t="s">
        <v>2478</v>
      </c>
      <c r="GR129" t="s">
        <v>2478</v>
      </c>
      <c r="GS129" t="s">
        <v>2478</v>
      </c>
      <c r="GT129" t="s">
        <v>2478</v>
      </c>
      <c r="GU129" t="s">
        <v>2478</v>
      </c>
      <c r="GV129" t="s">
        <v>2478</v>
      </c>
      <c r="GW129" t="s">
        <v>2478</v>
      </c>
      <c r="GX129" t="s">
        <v>2478</v>
      </c>
      <c r="GY129" t="s">
        <v>2478</v>
      </c>
      <c r="GZ129" t="s">
        <v>2478</v>
      </c>
    </row>
    <row r="130" spans="1:208">
      <c r="A130" t="s">
        <v>3784</v>
      </c>
      <c r="B130" t="s">
        <v>2420</v>
      </c>
      <c r="C130" t="s">
        <v>3785</v>
      </c>
      <c r="D130" t="s">
        <v>2505</v>
      </c>
      <c r="E130" t="s">
        <v>3579</v>
      </c>
      <c r="F130" t="s">
        <v>3786</v>
      </c>
      <c r="G130" t="s">
        <v>2863</v>
      </c>
      <c r="H130" t="s">
        <v>2426</v>
      </c>
      <c r="I130" t="s">
        <v>2456</v>
      </c>
      <c r="J130" t="s">
        <v>2428</v>
      </c>
      <c r="K130" t="s">
        <v>3787</v>
      </c>
      <c r="L130" t="s">
        <v>2496</v>
      </c>
      <c r="M130" t="s">
        <v>3788</v>
      </c>
      <c r="N130" t="s">
        <v>2432</v>
      </c>
      <c r="O130" t="s">
        <v>2433</v>
      </c>
      <c r="P130" t="s">
        <v>2433</v>
      </c>
      <c r="Q130" t="s">
        <v>2433</v>
      </c>
      <c r="R130" t="s">
        <v>2476</v>
      </c>
      <c r="S130" t="s">
        <v>2432</v>
      </c>
      <c r="T130" t="s">
        <v>2433</v>
      </c>
      <c r="U130" t="s">
        <v>2439</v>
      </c>
      <c r="V130" t="s">
        <v>2439</v>
      </c>
      <c r="W130" t="s">
        <v>2480</v>
      </c>
      <c r="X130" t="s">
        <v>2437</v>
      </c>
      <c r="Y130" t="s">
        <v>2438</v>
      </c>
      <c r="Z130" t="s">
        <v>2438</v>
      </c>
      <c r="AA130" t="s">
        <v>2438</v>
      </c>
      <c r="AB130" t="s">
        <v>2438</v>
      </c>
      <c r="AC130" t="s">
        <v>2437</v>
      </c>
      <c r="AD130" t="s">
        <v>2438</v>
      </c>
      <c r="AE130" t="s">
        <v>2438</v>
      </c>
      <c r="AF130" t="s">
        <v>2438</v>
      </c>
      <c r="AG130" t="s">
        <v>2438</v>
      </c>
      <c r="AH130" t="s">
        <v>2437</v>
      </c>
      <c r="AI130" t="s">
        <v>2438</v>
      </c>
      <c r="AJ130" t="s">
        <v>2438</v>
      </c>
      <c r="AK130" t="s">
        <v>2438</v>
      </c>
      <c r="AL130" t="s">
        <v>2438</v>
      </c>
      <c r="AM130" t="s">
        <v>2432</v>
      </c>
      <c r="AN130" t="s">
        <v>2433</v>
      </c>
      <c r="AO130" t="s">
        <v>2439</v>
      </c>
      <c r="AP130" t="s">
        <v>2554</v>
      </c>
      <c r="AQ130" t="s">
        <v>2437</v>
      </c>
      <c r="AR130" t="s">
        <v>2438</v>
      </c>
      <c r="AS130" t="s">
        <v>2438</v>
      </c>
      <c r="AT130" t="s">
        <v>2438</v>
      </c>
      <c r="AU130" t="s">
        <v>2432</v>
      </c>
      <c r="AV130" t="s">
        <v>2433</v>
      </c>
      <c r="AW130" t="s">
        <v>2433</v>
      </c>
      <c r="AX130" t="s">
        <v>2480</v>
      </c>
      <c r="AY130" t="s">
        <v>2432</v>
      </c>
      <c r="AZ130" t="s">
        <v>2442</v>
      </c>
      <c r="BA130" t="s">
        <v>2441</v>
      </c>
      <c r="BB130" t="s">
        <v>2554</v>
      </c>
      <c r="BC130" t="s">
        <v>2432</v>
      </c>
      <c r="BD130" t="s">
        <v>2439</v>
      </c>
      <c r="BE130" t="s">
        <v>2440</v>
      </c>
      <c r="BF130" t="s">
        <v>2480</v>
      </c>
      <c r="BG130" t="s">
        <v>2432</v>
      </c>
      <c r="BH130" t="s">
        <v>2433</v>
      </c>
      <c r="BI130" t="s">
        <v>2439</v>
      </c>
      <c r="BJ130" t="s">
        <v>2480</v>
      </c>
      <c r="BK130" t="s">
        <v>2437</v>
      </c>
      <c r="BL130" t="s">
        <v>2438</v>
      </c>
      <c r="BM130" t="s">
        <v>2438</v>
      </c>
      <c r="BN130" t="s">
        <v>2438</v>
      </c>
      <c r="BO130" t="s">
        <v>2437</v>
      </c>
      <c r="BP130" t="s">
        <v>2438</v>
      </c>
      <c r="BQ130" t="s">
        <v>2438</v>
      </c>
      <c r="BR130" t="s">
        <v>2438</v>
      </c>
      <c r="BS130" t="s">
        <v>2437</v>
      </c>
      <c r="BT130" t="s">
        <v>2438</v>
      </c>
      <c r="BU130" t="s">
        <v>2438</v>
      </c>
      <c r="BV130" t="s">
        <v>2438</v>
      </c>
      <c r="BW130" t="s">
        <v>2437</v>
      </c>
      <c r="BX130" t="s">
        <v>2438</v>
      </c>
      <c r="BY130" t="s">
        <v>2438</v>
      </c>
      <c r="BZ130" t="s">
        <v>2438</v>
      </c>
      <c r="CA130" t="s">
        <v>2437</v>
      </c>
      <c r="CB130" t="s">
        <v>2438</v>
      </c>
      <c r="CC130" t="s">
        <v>2438</v>
      </c>
      <c r="CD130" t="s">
        <v>2438</v>
      </c>
      <c r="CE130" t="s">
        <v>2433</v>
      </c>
      <c r="CF130" t="s">
        <v>2439</v>
      </c>
      <c r="CG130" t="s">
        <v>3789</v>
      </c>
      <c r="CH130" t="s">
        <v>2433</v>
      </c>
      <c r="CI130" t="s">
        <v>2433</v>
      </c>
      <c r="CJ130" t="s">
        <v>2433</v>
      </c>
      <c r="CK130" t="s">
        <v>2432</v>
      </c>
      <c r="CL130" t="s">
        <v>2433</v>
      </c>
      <c r="CM130" t="s">
        <v>2439</v>
      </c>
      <c r="CN130" t="s">
        <v>2444</v>
      </c>
      <c r="CO130" t="s">
        <v>3790</v>
      </c>
      <c r="CP130" t="s">
        <v>2433</v>
      </c>
      <c r="CQ130" t="s">
        <v>2433</v>
      </c>
      <c r="CR130" t="s">
        <v>2433</v>
      </c>
      <c r="CS130" t="s">
        <v>3791</v>
      </c>
      <c r="CT130" t="s">
        <v>2433</v>
      </c>
      <c r="CU130" t="s">
        <v>2444</v>
      </c>
      <c r="CV130" t="s">
        <v>2485</v>
      </c>
      <c r="CW130" t="s">
        <v>2485</v>
      </c>
      <c r="CX130" t="s">
        <v>2478</v>
      </c>
      <c r="CY130" t="s">
        <v>2440</v>
      </c>
      <c r="CZ130" t="s">
        <v>2440</v>
      </c>
      <c r="DA130" t="s">
        <v>2444</v>
      </c>
      <c r="DB130" t="s">
        <v>2444</v>
      </c>
      <c r="DC130" t="s">
        <v>2485</v>
      </c>
      <c r="DD130" t="s">
        <v>2440</v>
      </c>
      <c r="DE130" t="s">
        <v>2478</v>
      </c>
      <c r="DF130" t="s">
        <v>2485</v>
      </c>
      <c r="DG130" t="s">
        <v>2485</v>
      </c>
      <c r="DH130" t="s">
        <v>2433</v>
      </c>
      <c r="DI130" t="s">
        <v>2433</v>
      </c>
      <c r="DJ130" t="s">
        <v>2433</v>
      </c>
      <c r="DK130" t="s">
        <v>2433</v>
      </c>
      <c r="DL130" t="s">
        <v>2433</v>
      </c>
      <c r="DM130" t="s">
        <v>2433</v>
      </c>
      <c r="DN130" t="s">
        <v>2433</v>
      </c>
      <c r="DO130" t="s">
        <v>2434</v>
      </c>
      <c r="DP130" t="s">
        <v>2485</v>
      </c>
      <c r="DQ130" t="s">
        <v>2478</v>
      </c>
      <c r="DR130" t="s">
        <v>2478</v>
      </c>
      <c r="DS130" t="s">
        <v>2439</v>
      </c>
      <c r="DT130" t="s">
        <v>2440</v>
      </c>
      <c r="DU130" t="s">
        <v>2444</v>
      </c>
      <c r="DV130" t="s">
        <v>2433</v>
      </c>
      <c r="DW130" t="s">
        <v>2433</v>
      </c>
      <c r="DX130" t="s">
        <v>2433</v>
      </c>
      <c r="DY130" t="s">
        <v>3791</v>
      </c>
      <c r="DZ130" t="s">
        <v>2433</v>
      </c>
      <c r="EA130" t="s">
        <v>2434</v>
      </c>
      <c r="EB130" t="s">
        <v>2478</v>
      </c>
      <c r="EC130" t="s">
        <v>3792</v>
      </c>
      <c r="ED130" t="s">
        <v>2433</v>
      </c>
      <c r="EE130" t="s">
        <v>2433</v>
      </c>
      <c r="EF130" t="s">
        <v>2433</v>
      </c>
      <c r="EG130" t="s">
        <v>3793</v>
      </c>
      <c r="EH130" t="s">
        <v>2433</v>
      </c>
      <c r="EI130" t="s">
        <v>2444</v>
      </c>
      <c r="EJ130" t="s">
        <v>2485</v>
      </c>
      <c r="EK130" t="s">
        <v>3790</v>
      </c>
      <c r="EL130" t="s">
        <v>2444</v>
      </c>
      <c r="EM130" t="s">
        <v>2440</v>
      </c>
      <c r="EN130" t="s">
        <v>2485</v>
      </c>
      <c r="EO130" t="s">
        <v>2485</v>
      </c>
      <c r="EP130" t="s">
        <v>2444</v>
      </c>
      <c r="EQ130" t="s">
        <v>2444</v>
      </c>
      <c r="ER130" t="s">
        <v>2485</v>
      </c>
      <c r="ES130" t="s">
        <v>2444</v>
      </c>
      <c r="ET130" t="s">
        <v>2439</v>
      </c>
      <c r="EU130" t="s">
        <v>2478</v>
      </c>
      <c r="EV130" t="s">
        <v>2440</v>
      </c>
      <c r="EW130" t="s">
        <v>2485</v>
      </c>
      <c r="EX130" t="s">
        <v>2485</v>
      </c>
      <c r="EY130" t="s">
        <v>2444</v>
      </c>
      <c r="EZ130" t="s">
        <v>2485</v>
      </c>
      <c r="FA130" t="s">
        <v>2444</v>
      </c>
      <c r="FB130" t="s">
        <v>2440</v>
      </c>
      <c r="FC130" t="s">
        <v>2439</v>
      </c>
      <c r="FD130" t="s">
        <v>2440</v>
      </c>
      <c r="FE130" t="s">
        <v>2485</v>
      </c>
      <c r="FF130" t="s">
        <v>2485</v>
      </c>
      <c r="FG130" t="s">
        <v>2444</v>
      </c>
      <c r="FH130" t="s">
        <v>2439</v>
      </c>
      <c r="FI130" t="s">
        <v>2433</v>
      </c>
      <c r="FJ130" t="s">
        <v>2434</v>
      </c>
      <c r="FK130" t="s">
        <v>2433</v>
      </c>
      <c r="FL130" t="s">
        <v>2433</v>
      </c>
      <c r="FM130" t="s">
        <v>2433</v>
      </c>
      <c r="FN130" t="s">
        <v>2478</v>
      </c>
      <c r="FO130" t="s">
        <v>2434</v>
      </c>
      <c r="FP130" t="s">
        <v>2478</v>
      </c>
      <c r="FQ130" t="s">
        <v>2440</v>
      </c>
      <c r="FR130" t="s">
        <v>2440</v>
      </c>
      <c r="FS130" t="s">
        <v>2485</v>
      </c>
      <c r="FT130" t="s">
        <v>2444</v>
      </c>
      <c r="FU130">
        <v>4</v>
      </c>
      <c r="FV130" t="s">
        <v>2440</v>
      </c>
      <c r="FW130" t="s">
        <v>2485</v>
      </c>
      <c r="FX130" t="s">
        <v>2485</v>
      </c>
      <c r="FY130" t="s">
        <v>2478</v>
      </c>
      <c r="FZ130" t="s">
        <v>2485</v>
      </c>
      <c r="GA130" t="s">
        <v>2444</v>
      </c>
      <c r="GB130" t="s">
        <v>2444</v>
      </c>
      <c r="GC130" t="s">
        <v>2444</v>
      </c>
      <c r="GD130" t="s">
        <v>2444</v>
      </c>
      <c r="GE130" t="s">
        <v>2444</v>
      </c>
      <c r="GF130" t="s">
        <v>2433</v>
      </c>
      <c r="GG130" t="s">
        <v>2433</v>
      </c>
      <c r="GH130" t="s">
        <v>2433</v>
      </c>
      <c r="GI130" t="s">
        <v>2433</v>
      </c>
      <c r="GJ130" t="s">
        <v>2433</v>
      </c>
      <c r="GK130" t="s">
        <v>2433</v>
      </c>
      <c r="GL130" t="s">
        <v>2433</v>
      </c>
      <c r="GM130" t="s">
        <v>2439</v>
      </c>
      <c r="GN130" t="s">
        <v>2440</v>
      </c>
      <c r="GO130" t="s">
        <v>2433</v>
      </c>
      <c r="GP130" t="s">
        <v>2433</v>
      </c>
      <c r="GQ130" t="s">
        <v>2439</v>
      </c>
      <c r="GR130" t="s">
        <v>2434</v>
      </c>
      <c r="GS130" t="s">
        <v>2440</v>
      </c>
      <c r="GT130" t="s">
        <v>2439</v>
      </c>
      <c r="GU130" t="s">
        <v>2433</v>
      </c>
      <c r="GV130" t="s">
        <v>2433</v>
      </c>
      <c r="GW130" t="s">
        <v>2433</v>
      </c>
      <c r="GX130" t="s">
        <v>2478</v>
      </c>
      <c r="GY130" t="s">
        <v>2440</v>
      </c>
      <c r="GZ130" t="s">
        <v>2485</v>
      </c>
    </row>
    <row r="131" spans="1:208">
      <c r="A131" t="s">
        <v>3794</v>
      </c>
      <c r="B131" t="s">
        <v>2420</v>
      </c>
      <c r="C131" t="s">
        <v>3795</v>
      </c>
      <c r="D131" t="s">
        <v>2422</v>
      </c>
      <c r="E131" t="s">
        <v>3796</v>
      </c>
      <c r="F131" t="s">
        <v>3797</v>
      </c>
      <c r="G131" t="s">
        <v>2455</v>
      </c>
      <c r="H131" t="s">
        <v>2426</v>
      </c>
      <c r="I131" t="s">
        <v>2654</v>
      </c>
      <c r="J131" t="s">
        <v>2428</v>
      </c>
      <c r="K131" t="s">
        <v>3606</v>
      </c>
      <c r="L131" t="s">
        <v>3798</v>
      </c>
      <c r="M131" t="s">
        <v>3799</v>
      </c>
      <c r="N131" t="s">
        <v>2437</v>
      </c>
      <c r="O131" t="s">
        <v>2438</v>
      </c>
      <c r="P131" t="s">
        <v>2438</v>
      </c>
      <c r="Q131" t="s">
        <v>2438</v>
      </c>
      <c r="R131" t="s">
        <v>2438</v>
      </c>
      <c r="S131" t="s">
        <v>2432</v>
      </c>
      <c r="T131" t="s">
        <v>2433</v>
      </c>
      <c r="U131" t="s">
        <v>2425</v>
      </c>
      <c r="V131" t="s">
        <v>3800</v>
      </c>
      <c r="W131" t="s">
        <v>2515</v>
      </c>
      <c r="X131" t="s">
        <v>2437</v>
      </c>
      <c r="Y131" t="s">
        <v>2438</v>
      </c>
      <c r="Z131" t="s">
        <v>2438</v>
      </c>
      <c r="AA131" t="s">
        <v>2438</v>
      </c>
      <c r="AB131" t="s">
        <v>2438</v>
      </c>
      <c r="AC131" t="s">
        <v>2437</v>
      </c>
      <c r="AD131" t="s">
        <v>2438</v>
      </c>
      <c r="AE131" t="s">
        <v>2438</v>
      </c>
      <c r="AF131" t="s">
        <v>2438</v>
      </c>
      <c r="AG131" t="s">
        <v>2438</v>
      </c>
      <c r="AH131" t="s">
        <v>2432</v>
      </c>
      <c r="AI131" t="s">
        <v>2433</v>
      </c>
      <c r="AJ131" t="s">
        <v>2433</v>
      </c>
      <c r="AK131" t="s">
        <v>2557</v>
      </c>
      <c r="AL131" t="s">
        <v>2476</v>
      </c>
      <c r="AM131" t="s">
        <v>2432</v>
      </c>
      <c r="AN131" t="s">
        <v>2433</v>
      </c>
      <c r="AO131" t="s">
        <v>2440</v>
      </c>
      <c r="AP131" t="s">
        <v>2480</v>
      </c>
      <c r="AQ131" t="s">
        <v>2432</v>
      </c>
      <c r="AR131" t="s">
        <v>2434</v>
      </c>
      <c r="AS131" t="s">
        <v>2474</v>
      </c>
      <c r="AT131" t="s">
        <v>2460</v>
      </c>
      <c r="AU131" t="s">
        <v>2432</v>
      </c>
      <c r="AV131" t="s">
        <v>2440</v>
      </c>
      <c r="AW131" t="s">
        <v>2474</v>
      </c>
      <c r="AX131" t="s">
        <v>2460</v>
      </c>
      <c r="AY131" t="s">
        <v>2432</v>
      </c>
      <c r="AZ131" t="s">
        <v>2442</v>
      </c>
      <c r="BA131" t="s">
        <v>2644</v>
      </c>
      <c r="BB131" t="s">
        <v>2458</v>
      </c>
      <c r="BC131" t="s">
        <v>2432</v>
      </c>
      <c r="BD131" t="s">
        <v>2434</v>
      </c>
      <c r="BE131" t="s">
        <v>2557</v>
      </c>
      <c r="BF131" t="s">
        <v>2460</v>
      </c>
      <c r="BG131" t="s">
        <v>2432</v>
      </c>
      <c r="BH131" t="s">
        <v>2433</v>
      </c>
      <c r="BI131" t="s">
        <v>2474</v>
      </c>
      <c r="BJ131" t="s">
        <v>2480</v>
      </c>
      <c r="BK131" t="s">
        <v>2437</v>
      </c>
      <c r="BL131" t="s">
        <v>2438</v>
      </c>
      <c r="BM131" t="s">
        <v>2438</v>
      </c>
      <c r="BN131" t="s">
        <v>2438</v>
      </c>
      <c r="BO131" t="s">
        <v>2432</v>
      </c>
      <c r="BP131" t="s">
        <v>2434</v>
      </c>
      <c r="BQ131" t="s">
        <v>2557</v>
      </c>
      <c r="BR131" t="s">
        <v>2726</v>
      </c>
      <c r="BS131" t="s">
        <v>2437</v>
      </c>
      <c r="BT131" t="s">
        <v>2438</v>
      </c>
      <c r="BU131" t="s">
        <v>2438</v>
      </c>
      <c r="BV131" t="s">
        <v>2438</v>
      </c>
      <c r="BW131" t="s">
        <v>2437</v>
      </c>
      <c r="BX131" t="s">
        <v>2438</v>
      </c>
      <c r="BY131" t="s">
        <v>2438</v>
      </c>
      <c r="BZ131" t="s">
        <v>2438</v>
      </c>
      <c r="CA131" t="s">
        <v>2437</v>
      </c>
      <c r="CB131" t="s">
        <v>2438</v>
      </c>
      <c r="CC131" t="s">
        <v>2438</v>
      </c>
      <c r="CD131" t="s">
        <v>2438</v>
      </c>
      <c r="CE131" t="s">
        <v>2444</v>
      </c>
      <c r="CF131" t="s">
        <v>2478</v>
      </c>
      <c r="CG131" t="s">
        <v>3801</v>
      </c>
      <c r="CH131" t="s">
        <v>2444</v>
      </c>
      <c r="CI131" t="s">
        <v>2433</v>
      </c>
      <c r="CJ131" t="s">
        <v>2433</v>
      </c>
      <c r="CK131" t="s">
        <v>3802</v>
      </c>
      <c r="CL131" t="s">
        <v>2433</v>
      </c>
      <c r="CM131" t="s">
        <v>2433</v>
      </c>
      <c r="CN131" t="s">
        <v>2433</v>
      </c>
      <c r="CO131" t="s">
        <v>2429</v>
      </c>
      <c r="CP131" t="s">
        <v>2485</v>
      </c>
      <c r="CQ131" t="s">
        <v>2433</v>
      </c>
      <c r="CR131" t="s">
        <v>2485</v>
      </c>
      <c r="CS131" t="s">
        <v>3803</v>
      </c>
      <c r="CT131" t="s">
        <v>2485</v>
      </c>
      <c r="CU131" t="s">
        <v>2485</v>
      </c>
      <c r="CV131" t="s">
        <v>2485</v>
      </c>
      <c r="CW131" t="s">
        <v>2433</v>
      </c>
      <c r="CX131" t="s">
        <v>2478</v>
      </c>
      <c r="CY131" t="s">
        <v>2440</v>
      </c>
      <c r="CZ131" t="s">
        <v>2444</v>
      </c>
      <c r="DA131" t="s">
        <v>2444</v>
      </c>
      <c r="DB131" t="s">
        <v>2444</v>
      </c>
      <c r="DC131" t="s">
        <v>2444</v>
      </c>
      <c r="DD131" t="s">
        <v>2433</v>
      </c>
      <c r="DE131" t="s">
        <v>2485</v>
      </c>
      <c r="DF131" t="s">
        <v>2485</v>
      </c>
      <c r="DG131" t="s">
        <v>2444</v>
      </c>
      <c r="DH131" t="s">
        <v>2478</v>
      </c>
      <c r="DI131" t="s">
        <v>2478</v>
      </c>
      <c r="DJ131" t="s">
        <v>2478</v>
      </c>
      <c r="DK131" t="s">
        <v>2440</v>
      </c>
      <c r="DL131" t="s">
        <v>2439</v>
      </c>
      <c r="DM131" t="s">
        <v>2439</v>
      </c>
      <c r="DN131" t="s">
        <v>2444</v>
      </c>
      <c r="DO131" t="s">
        <v>2444</v>
      </c>
      <c r="DP131" t="s">
        <v>2444</v>
      </c>
      <c r="DQ131" t="s">
        <v>2444</v>
      </c>
      <c r="DR131" t="s">
        <v>2444</v>
      </c>
      <c r="DS131" t="s">
        <v>2440</v>
      </c>
      <c r="DT131" t="s">
        <v>2440</v>
      </c>
      <c r="DU131" t="s">
        <v>2444</v>
      </c>
      <c r="DV131" t="s">
        <v>2444</v>
      </c>
      <c r="DW131" t="s">
        <v>2444</v>
      </c>
      <c r="DX131" t="s">
        <v>2440</v>
      </c>
      <c r="DY131" t="s">
        <v>3801</v>
      </c>
      <c r="DZ131" t="s">
        <v>2444</v>
      </c>
      <c r="EA131" t="s">
        <v>2444</v>
      </c>
      <c r="EB131" t="s">
        <v>2485</v>
      </c>
      <c r="EC131" t="s">
        <v>3802</v>
      </c>
      <c r="ED131" t="s">
        <v>2485</v>
      </c>
      <c r="EE131" t="s">
        <v>2485</v>
      </c>
      <c r="EF131" t="s">
        <v>2439</v>
      </c>
      <c r="EG131" t="s">
        <v>3804</v>
      </c>
      <c r="EH131" t="s">
        <v>2444</v>
      </c>
      <c r="EI131" t="s">
        <v>2444</v>
      </c>
      <c r="EJ131" t="s">
        <v>2434</v>
      </c>
      <c r="EK131" t="s">
        <v>3805</v>
      </c>
      <c r="EL131" t="s">
        <v>2433</v>
      </c>
      <c r="EM131" t="s">
        <v>2433</v>
      </c>
      <c r="EN131" t="s">
        <v>2433</v>
      </c>
      <c r="EO131" t="s">
        <v>2433</v>
      </c>
      <c r="EP131" t="s">
        <v>2433</v>
      </c>
      <c r="EQ131" t="s">
        <v>2485</v>
      </c>
      <c r="ER131" t="s">
        <v>2434</v>
      </c>
      <c r="ES131" t="s">
        <v>2434</v>
      </c>
      <c r="ET131" t="s">
        <v>2440</v>
      </c>
      <c r="EU131" t="s">
        <v>2485</v>
      </c>
      <c r="EV131" t="s">
        <v>2440</v>
      </c>
      <c r="EW131" t="s">
        <v>2485</v>
      </c>
      <c r="EX131" t="s">
        <v>2433</v>
      </c>
      <c r="EY131" t="s">
        <v>2433</v>
      </c>
      <c r="EZ131" t="s">
        <v>2433</v>
      </c>
      <c r="FA131" t="s">
        <v>2433</v>
      </c>
      <c r="FB131" t="s">
        <v>2433</v>
      </c>
      <c r="FC131" t="s">
        <v>2433</v>
      </c>
      <c r="FD131" t="s">
        <v>2485</v>
      </c>
      <c r="FE131" t="s">
        <v>2485</v>
      </c>
      <c r="FF131" t="s">
        <v>2440</v>
      </c>
      <c r="FG131" t="s">
        <v>2440</v>
      </c>
      <c r="FH131" t="s">
        <v>2433</v>
      </c>
      <c r="FI131" t="s">
        <v>2444</v>
      </c>
      <c r="FJ131" t="s">
        <v>2444</v>
      </c>
      <c r="FK131" t="s">
        <v>2444</v>
      </c>
      <c r="FL131" t="s">
        <v>2485</v>
      </c>
      <c r="FM131" t="s">
        <v>2433</v>
      </c>
      <c r="FN131" t="s">
        <v>2433</v>
      </c>
      <c r="FO131" t="s">
        <v>2433</v>
      </c>
      <c r="FP131" t="s">
        <v>2444</v>
      </c>
      <c r="FQ131" t="s">
        <v>2444</v>
      </c>
      <c r="FR131" t="s">
        <v>2444</v>
      </c>
      <c r="FS131" t="s">
        <v>2433</v>
      </c>
      <c r="FT131" t="s">
        <v>2433</v>
      </c>
      <c r="FU131">
        <v>7</v>
      </c>
      <c r="FV131" t="s">
        <v>2433</v>
      </c>
      <c r="FW131" t="s">
        <v>2433</v>
      </c>
      <c r="FX131" t="s">
        <v>2444</v>
      </c>
      <c r="FY131" t="s">
        <v>2444</v>
      </c>
      <c r="FZ131" t="s">
        <v>2444</v>
      </c>
      <c r="GA131" t="s">
        <v>2433</v>
      </c>
      <c r="GB131" t="s">
        <v>2433</v>
      </c>
      <c r="GC131" t="s">
        <v>2433</v>
      </c>
      <c r="GD131" t="s">
        <v>2485</v>
      </c>
      <c r="GE131" t="s">
        <v>2433</v>
      </c>
      <c r="GF131" t="s">
        <v>2444</v>
      </c>
      <c r="GG131" t="s">
        <v>2433</v>
      </c>
      <c r="GH131" t="s">
        <v>2433</v>
      </c>
      <c r="GI131" t="s">
        <v>2485</v>
      </c>
      <c r="GJ131" t="s">
        <v>2444</v>
      </c>
      <c r="GK131" t="s">
        <v>2444</v>
      </c>
      <c r="GL131" t="s">
        <v>2485</v>
      </c>
      <c r="GM131" t="s">
        <v>2485</v>
      </c>
      <c r="GN131" t="s">
        <v>2485</v>
      </c>
      <c r="GO131" t="s">
        <v>2444</v>
      </c>
      <c r="GP131" t="s">
        <v>2444</v>
      </c>
      <c r="GQ131" t="s">
        <v>2485</v>
      </c>
      <c r="GR131" t="s">
        <v>2485</v>
      </c>
      <c r="GS131" t="s">
        <v>2485</v>
      </c>
      <c r="GT131" t="s">
        <v>2485</v>
      </c>
      <c r="GU131" t="s">
        <v>2485</v>
      </c>
      <c r="GV131" t="s">
        <v>2485</v>
      </c>
      <c r="GW131" t="s">
        <v>2485</v>
      </c>
      <c r="GX131" t="s">
        <v>2485</v>
      </c>
      <c r="GY131" t="s">
        <v>2485</v>
      </c>
      <c r="GZ131" t="s">
        <v>2485</v>
      </c>
    </row>
    <row r="132" spans="1:208">
      <c r="A132" t="s">
        <v>3806</v>
      </c>
      <c r="B132" t="s">
        <v>2420</v>
      </c>
      <c r="C132" t="s">
        <v>3807</v>
      </c>
      <c r="D132" t="s">
        <v>2505</v>
      </c>
      <c r="E132" t="s">
        <v>3808</v>
      </c>
      <c r="F132" t="s">
        <v>3809</v>
      </c>
      <c r="G132" t="s">
        <v>2441</v>
      </c>
      <c r="H132" t="s">
        <v>2426</v>
      </c>
      <c r="I132" t="s">
        <v>2456</v>
      </c>
      <c r="J132" t="s">
        <v>2428</v>
      </c>
      <c r="K132" t="s">
        <v>2666</v>
      </c>
      <c r="L132" t="s">
        <v>3810</v>
      </c>
      <c r="M132" t="s">
        <v>3811</v>
      </c>
      <c r="N132" t="s">
        <v>2432</v>
      </c>
      <c r="O132" t="s">
        <v>2433</v>
      </c>
      <c r="P132" t="s">
        <v>2574</v>
      </c>
      <c r="Q132" t="s">
        <v>3336</v>
      </c>
      <c r="R132" t="s">
        <v>2476</v>
      </c>
      <c r="S132" t="s">
        <v>2432</v>
      </c>
      <c r="T132" t="s">
        <v>2433</v>
      </c>
      <c r="U132" t="s">
        <v>2433</v>
      </c>
      <c r="V132" t="s">
        <v>2475</v>
      </c>
      <c r="W132" t="s">
        <v>2476</v>
      </c>
      <c r="X132" t="s">
        <v>2437</v>
      </c>
      <c r="Y132" t="s">
        <v>2438</v>
      </c>
      <c r="Z132" t="s">
        <v>2438</v>
      </c>
      <c r="AA132" t="s">
        <v>2438</v>
      </c>
      <c r="AB132" t="s">
        <v>2438</v>
      </c>
      <c r="AC132" t="s">
        <v>2437</v>
      </c>
      <c r="AD132" t="s">
        <v>2438</v>
      </c>
      <c r="AE132" t="s">
        <v>2438</v>
      </c>
      <c r="AF132" t="s">
        <v>2438</v>
      </c>
      <c r="AG132" t="s">
        <v>2438</v>
      </c>
      <c r="AH132" t="s">
        <v>2437</v>
      </c>
      <c r="AI132" t="s">
        <v>2438</v>
      </c>
      <c r="AJ132" t="s">
        <v>2438</v>
      </c>
      <c r="AK132" t="s">
        <v>2438</v>
      </c>
      <c r="AL132" t="s">
        <v>2438</v>
      </c>
      <c r="AM132" t="s">
        <v>2437</v>
      </c>
      <c r="AN132" t="s">
        <v>2438</v>
      </c>
      <c r="AO132" t="s">
        <v>2438</v>
      </c>
      <c r="AP132" t="s">
        <v>2438</v>
      </c>
      <c r="AQ132" t="s">
        <v>2437</v>
      </c>
      <c r="AR132" t="s">
        <v>2438</v>
      </c>
      <c r="AS132" t="s">
        <v>2438</v>
      </c>
      <c r="AT132" t="s">
        <v>2438</v>
      </c>
      <c r="AU132" t="s">
        <v>2432</v>
      </c>
      <c r="AV132" t="s">
        <v>2439</v>
      </c>
      <c r="AW132" t="s">
        <v>3016</v>
      </c>
      <c r="AX132" t="s">
        <v>2480</v>
      </c>
      <c r="AY132" t="s">
        <v>2432</v>
      </c>
      <c r="AZ132" t="s">
        <v>2434</v>
      </c>
      <c r="BA132" t="s">
        <v>2433</v>
      </c>
      <c r="BB132" t="s">
        <v>2554</v>
      </c>
      <c r="BC132" t="s">
        <v>2432</v>
      </c>
      <c r="BD132" t="s">
        <v>2433</v>
      </c>
      <c r="BE132" t="s">
        <v>2853</v>
      </c>
      <c r="BF132" t="s">
        <v>2459</v>
      </c>
      <c r="BG132" t="s">
        <v>2432</v>
      </c>
      <c r="BH132" t="s">
        <v>2433</v>
      </c>
      <c r="BI132" t="s">
        <v>2475</v>
      </c>
      <c r="BJ132" t="s">
        <v>2480</v>
      </c>
      <c r="BK132" t="s">
        <v>2437</v>
      </c>
      <c r="BL132" t="s">
        <v>2438</v>
      </c>
      <c r="BM132" t="s">
        <v>2438</v>
      </c>
      <c r="BN132" t="s">
        <v>2438</v>
      </c>
      <c r="BO132" t="s">
        <v>2437</v>
      </c>
      <c r="BP132" t="s">
        <v>2438</v>
      </c>
      <c r="BQ132" t="s">
        <v>2438</v>
      </c>
      <c r="BR132" t="s">
        <v>2438</v>
      </c>
      <c r="BS132" t="s">
        <v>2437</v>
      </c>
      <c r="BT132" t="s">
        <v>2438</v>
      </c>
      <c r="BU132" t="s">
        <v>2438</v>
      </c>
      <c r="BV132" t="s">
        <v>2438</v>
      </c>
      <c r="BW132" t="s">
        <v>2437</v>
      </c>
      <c r="BX132" t="s">
        <v>2438</v>
      </c>
      <c r="BY132" t="s">
        <v>2438</v>
      </c>
      <c r="BZ132" t="s">
        <v>2438</v>
      </c>
      <c r="CA132" t="s">
        <v>2437</v>
      </c>
      <c r="CB132" t="s">
        <v>2438</v>
      </c>
      <c r="CC132" t="s">
        <v>2438</v>
      </c>
      <c r="CD132" t="s">
        <v>2438</v>
      </c>
      <c r="CE132" t="s">
        <v>2434</v>
      </c>
      <c r="CF132" t="s">
        <v>2434</v>
      </c>
      <c r="CG132" t="s">
        <v>2487</v>
      </c>
      <c r="CH132" t="s">
        <v>2433</v>
      </c>
      <c r="CI132" t="s">
        <v>2433</v>
      </c>
      <c r="CJ132" t="s">
        <v>2433</v>
      </c>
      <c r="CK132" t="s">
        <v>3812</v>
      </c>
      <c r="CL132" t="s">
        <v>2433</v>
      </c>
      <c r="CM132" t="s">
        <v>2433</v>
      </c>
      <c r="CN132" t="s">
        <v>2433</v>
      </c>
      <c r="CO132" t="s">
        <v>3813</v>
      </c>
      <c r="CP132" t="s">
        <v>2434</v>
      </c>
      <c r="CQ132" t="s">
        <v>2434</v>
      </c>
      <c r="CR132" t="s">
        <v>2434</v>
      </c>
      <c r="CS132" t="s">
        <v>3814</v>
      </c>
      <c r="CT132" t="s">
        <v>2434</v>
      </c>
      <c r="CU132" t="s">
        <v>2478</v>
      </c>
      <c r="CV132" t="s">
        <v>2434</v>
      </c>
      <c r="CW132" t="s">
        <v>2478</v>
      </c>
      <c r="CX132" t="s">
        <v>2434</v>
      </c>
      <c r="CY132" t="s">
        <v>2439</v>
      </c>
      <c r="CZ132" t="s">
        <v>2439</v>
      </c>
      <c r="DA132" t="s">
        <v>2485</v>
      </c>
      <c r="DB132" t="s">
        <v>2439</v>
      </c>
      <c r="DC132" t="s">
        <v>2485</v>
      </c>
      <c r="DD132" t="s">
        <v>2485</v>
      </c>
      <c r="DE132" t="s">
        <v>2440</v>
      </c>
      <c r="DF132" t="s">
        <v>2434</v>
      </c>
      <c r="DG132" t="s">
        <v>2478</v>
      </c>
      <c r="DH132" t="s">
        <v>2478</v>
      </c>
      <c r="DI132" t="s">
        <v>2478</v>
      </c>
      <c r="DJ132" t="s">
        <v>2439</v>
      </c>
      <c r="DK132" t="s">
        <v>2440</v>
      </c>
      <c r="DL132" t="s">
        <v>2434</v>
      </c>
      <c r="DM132" t="s">
        <v>2434</v>
      </c>
      <c r="DN132" t="s">
        <v>2434</v>
      </c>
      <c r="DO132" t="s">
        <v>2439</v>
      </c>
      <c r="DP132" t="s">
        <v>2434</v>
      </c>
      <c r="DQ132" t="s">
        <v>2478</v>
      </c>
      <c r="DR132" t="s">
        <v>2440</v>
      </c>
      <c r="DS132" t="s">
        <v>2439</v>
      </c>
      <c r="DT132" t="s">
        <v>2478</v>
      </c>
      <c r="DU132" t="s">
        <v>2478</v>
      </c>
      <c r="DV132" t="s">
        <v>2440</v>
      </c>
      <c r="DW132" t="s">
        <v>2478</v>
      </c>
      <c r="DX132" t="s">
        <v>2440</v>
      </c>
      <c r="DY132" t="s">
        <v>2487</v>
      </c>
      <c r="DZ132" t="s">
        <v>2434</v>
      </c>
      <c r="EA132" t="s">
        <v>2439</v>
      </c>
      <c r="EB132" t="s">
        <v>2478</v>
      </c>
      <c r="EC132" t="s">
        <v>2854</v>
      </c>
      <c r="ED132" t="s">
        <v>2434</v>
      </c>
      <c r="EE132" t="s">
        <v>2440</v>
      </c>
      <c r="EF132" t="s">
        <v>2434</v>
      </c>
      <c r="EG132" t="s">
        <v>3813</v>
      </c>
      <c r="EH132" t="s">
        <v>2478</v>
      </c>
      <c r="EI132" t="s">
        <v>2478</v>
      </c>
      <c r="EJ132" t="s">
        <v>2440</v>
      </c>
      <c r="EK132" t="s">
        <v>3814</v>
      </c>
      <c r="EL132" t="s">
        <v>2440</v>
      </c>
      <c r="EM132" t="s">
        <v>2434</v>
      </c>
      <c r="EN132" t="s">
        <v>2478</v>
      </c>
      <c r="EO132" t="s">
        <v>2478</v>
      </c>
      <c r="EP132" t="s">
        <v>2434</v>
      </c>
      <c r="EQ132" t="s">
        <v>2440</v>
      </c>
      <c r="ER132" t="s">
        <v>2440</v>
      </c>
      <c r="ES132" t="s">
        <v>2440</v>
      </c>
      <c r="ET132" t="s">
        <v>2434</v>
      </c>
      <c r="EU132" t="s">
        <v>2478</v>
      </c>
      <c r="EV132" t="s">
        <v>2434</v>
      </c>
      <c r="EW132" t="s">
        <v>2440</v>
      </c>
      <c r="EX132" t="s">
        <v>2485</v>
      </c>
      <c r="EY132" t="s">
        <v>2440</v>
      </c>
      <c r="EZ132" t="s">
        <v>2440</v>
      </c>
      <c r="FA132" t="s">
        <v>2439</v>
      </c>
      <c r="FB132" t="s">
        <v>2434</v>
      </c>
      <c r="FC132" t="s">
        <v>2439</v>
      </c>
      <c r="FD132" t="s">
        <v>2434</v>
      </c>
      <c r="FE132" t="s">
        <v>2434</v>
      </c>
      <c r="FF132" t="s">
        <v>2434</v>
      </c>
      <c r="FG132" t="s">
        <v>2434</v>
      </c>
      <c r="FH132" t="s">
        <v>2478</v>
      </c>
      <c r="FI132" t="s">
        <v>2478</v>
      </c>
      <c r="FJ132" t="s">
        <v>2434</v>
      </c>
      <c r="FK132" t="s">
        <v>2440</v>
      </c>
      <c r="FL132" t="s">
        <v>2485</v>
      </c>
      <c r="FM132" t="s">
        <v>2485</v>
      </c>
      <c r="FN132" t="s">
        <v>2440</v>
      </c>
      <c r="FO132" t="s">
        <v>2478</v>
      </c>
      <c r="FP132" t="s">
        <v>2440</v>
      </c>
      <c r="FQ132" t="s">
        <v>2478</v>
      </c>
      <c r="FR132" t="s">
        <v>2478</v>
      </c>
      <c r="FS132" t="s">
        <v>2440</v>
      </c>
      <c r="FT132" t="s">
        <v>2440</v>
      </c>
      <c r="FU132">
        <v>4</v>
      </c>
      <c r="FV132" t="s">
        <v>2440</v>
      </c>
      <c r="FW132" t="s">
        <v>2440</v>
      </c>
      <c r="FX132" t="s">
        <v>2478</v>
      </c>
      <c r="FY132" t="s">
        <v>2478</v>
      </c>
      <c r="FZ132" t="s">
        <v>2440</v>
      </c>
      <c r="GA132" t="s">
        <v>2440</v>
      </c>
      <c r="GB132" t="s">
        <v>2485</v>
      </c>
      <c r="GC132" t="s">
        <v>2478</v>
      </c>
      <c r="GD132" t="s">
        <v>2478</v>
      </c>
      <c r="GE132" t="s">
        <v>2440</v>
      </c>
      <c r="GF132" t="s">
        <v>2478</v>
      </c>
      <c r="GG132" t="s">
        <v>2478</v>
      </c>
      <c r="GH132" t="s">
        <v>2478</v>
      </c>
      <c r="GI132" t="s">
        <v>2440</v>
      </c>
      <c r="GJ132" t="s">
        <v>2440</v>
      </c>
      <c r="GK132" t="s">
        <v>2478</v>
      </c>
      <c r="GL132" t="s">
        <v>2478</v>
      </c>
      <c r="GM132" t="s">
        <v>2478</v>
      </c>
      <c r="GN132" t="s">
        <v>2478</v>
      </c>
      <c r="GO132" t="s">
        <v>2434</v>
      </c>
      <c r="GP132" t="s">
        <v>2440</v>
      </c>
      <c r="GQ132" t="s">
        <v>2440</v>
      </c>
      <c r="GR132" t="s">
        <v>2434</v>
      </c>
      <c r="GS132" t="s">
        <v>2478</v>
      </c>
      <c r="GT132" t="s">
        <v>2478</v>
      </c>
      <c r="GU132" t="s">
        <v>2478</v>
      </c>
      <c r="GV132" t="s">
        <v>2478</v>
      </c>
      <c r="GW132" t="s">
        <v>2434</v>
      </c>
      <c r="GX132" t="s">
        <v>2434</v>
      </c>
      <c r="GY132" t="s">
        <v>2478</v>
      </c>
      <c r="GZ132" t="s">
        <v>2440</v>
      </c>
    </row>
    <row r="133" spans="1:208">
      <c r="A133" t="s">
        <v>3815</v>
      </c>
      <c r="B133" t="s">
        <v>2420</v>
      </c>
      <c r="C133" t="s">
        <v>3816</v>
      </c>
      <c r="D133" t="s">
        <v>2422</v>
      </c>
      <c r="E133" t="s">
        <v>3817</v>
      </c>
      <c r="F133" t="s">
        <v>3818</v>
      </c>
      <c r="G133" t="s">
        <v>2494</v>
      </c>
      <c r="H133" t="s">
        <v>2426</v>
      </c>
      <c r="I133" t="s">
        <v>2456</v>
      </c>
      <c r="J133" t="s">
        <v>2428</v>
      </c>
      <c r="K133" t="s">
        <v>2819</v>
      </c>
      <c r="L133" t="s">
        <v>2430</v>
      </c>
      <c r="M133" t="s">
        <v>2512</v>
      </c>
      <c r="N133" t="s">
        <v>2432</v>
      </c>
      <c r="O133" t="s">
        <v>2433</v>
      </c>
      <c r="P133" t="s">
        <v>2440</v>
      </c>
      <c r="Q133" t="s">
        <v>2537</v>
      </c>
      <c r="R133" t="s">
        <v>2534</v>
      </c>
      <c r="S133" t="s">
        <v>2437</v>
      </c>
      <c r="T133" t="s">
        <v>2438</v>
      </c>
      <c r="U133" t="s">
        <v>2438</v>
      </c>
      <c r="V133" t="s">
        <v>2438</v>
      </c>
      <c r="W133" t="s">
        <v>2438</v>
      </c>
      <c r="X133" t="s">
        <v>2437</v>
      </c>
      <c r="Y133" t="s">
        <v>2438</v>
      </c>
      <c r="Z133" t="s">
        <v>2438</v>
      </c>
      <c r="AA133" t="s">
        <v>2438</v>
      </c>
      <c r="AB133" t="s">
        <v>2438</v>
      </c>
      <c r="AC133" t="s">
        <v>2437</v>
      </c>
      <c r="AD133" t="s">
        <v>2438</v>
      </c>
      <c r="AE133" t="s">
        <v>2438</v>
      </c>
      <c r="AF133" t="s">
        <v>2438</v>
      </c>
      <c r="AG133" t="s">
        <v>2438</v>
      </c>
      <c r="AH133" t="s">
        <v>2437</v>
      </c>
      <c r="AI133" t="s">
        <v>2438</v>
      </c>
      <c r="AJ133" t="s">
        <v>2438</v>
      </c>
      <c r="AK133" t="s">
        <v>2438</v>
      </c>
      <c r="AL133" t="s">
        <v>2438</v>
      </c>
      <c r="AM133" t="s">
        <v>2432</v>
      </c>
      <c r="AN133" t="s">
        <v>3146</v>
      </c>
      <c r="AO133" t="s">
        <v>3387</v>
      </c>
      <c r="AP133" t="s">
        <v>2457</v>
      </c>
      <c r="AQ133" t="s">
        <v>2437</v>
      </c>
      <c r="AR133" t="s">
        <v>2438</v>
      </c>
      <c r="AS133" t="s">
        <v>2438</v>
      </c>
      <c r="AT133" t="s">
        <v>2438</v>
      </c>
      <c r="AU133" t="s">
        <v>2432</v>
      </c>
      <c r="AV133" t="s">
        <v>2442</v>
      </c>
      <c r="AW133" t="s">
        <v>2441</v>
      </c>
      <c r="AX133" t="s">
        <v>2460</v>
      </c>
      <c r="AY133" t="s">
        <v>2432</v>
      </c>
      <c r="AZ133" t="s">
        <v>2435</v>
      </c>
      <c r="BA133" t="s">
        <v>2442</v>
      </c>
      <c r="BB133" t="s">
        <v>2458</v>
      </c>
      <c r="BC133" t="s">
        <v>2432</v>
      </c>
      <c r="BD133" t="s">
        <v>2441</v>
      </c>
      <c r="BE133" t="s">
        <v>2435</v>
      </c>
      <c r="BF133" t="s">
        <v>2480</v>
      </c>
      <c r="BG133" t="s">
        <v>2432</v>
      </c>
      <c r="BH133" t="s">
        <v>2440</v>
      </c>
      <c r="BI133" t="s">
        <v>2441</v>
      </c>
      <c r="BJ133" t="s">
        <v>2480</v>
      </c>
      <c r="BK133" t="s">
        <v>2437</v>
      </c>
      <c r="BL133" t="s">
        <v>2438</v>
      </c>
      <c r="BM133" t="s">
        <v>2438</v>
      </c>
      <c r="BN133" t="s">
        <v>2438</v>
      </c>
      <c r="BO133" t="s">
        <v>2432</v>
      </c>
      <c r="BP133" t="s">
        <v>2440</v>
      </c>
      <c r="BQ133" t="s">
        <v>2439</v>
      </c>
      <c r="BR133" t="s">
        <v>2443</v>
      </c>
      <c r="BS133" t="s">
        <v>2437</v>
      </c>
      <c r="BT133" t="s">
        <v>2438</v>
      </c>
      <c r="BU133" t="s">
        <v>2438</v>
      </c>
      <c r="BV133" t="s">
        <v>2438</v>
      </c>
      <c r="BW133" t="s">
        <v>2437</v>
      </c>
      <c r="BX133" t="s">
        <v>2438</v>
      </c>
      <c r="BY133" t="s">
        <v>2438</v>
      </c>
      <c r="BZ133" t="s">
        <v>2438</v>
      </c>
      <c r="CA133" t="s">
        <v>2437</v>
      </c>
      <c r="CB133" t="s">
        <v>2438</v>
      </c>
      <c r="CC133" t="s">
        <v>2438</v>
      </c>
      <c r="CD133" t="s">
        <v>2438</v>
      </c>
      <c r="CE133" t="s">
        <v>2444</v>
      </c>
      <c r="CF133" t="s">
        <v>2444</v>
      </c>
      <c r="CG133" t="s">
        <v>3819</v>
      </c>
      <c r="CH133" t="s">
        <v>2444</v>
      </c>
      <c r="CI133" t="s">
        <v>2478</v>
      </c>
      <c r="CJ133" t="s">
        <v>2478</v>
      </c>
      <c r="CK133" t="s">
        <v>2521</v>
      </c>
      <c r="CL133" t="s">
        <v>2444</v>
      </c>
      <c r="CM133" t="s">
        <v>2440</v>
      </c>
      <c r="CN133" t="s">
        <v>2440</v>
      </c>
      <c r="CO133" t="s">
        <v>2665</v>
      </c>
      <c r="CP133" t="s">
        <v>2434</v>
      </c>
      <c r="CQ133" t="s">
        <v>2478</v>
      </c>
      <c r="CR133" t="s">
        <v>2478</v>
      </c>
      <c r="CS133" t="s">
        <v>2648</v>
      </c>
      <c r="CT133" t="s">
        <v>2433</v>
      </c>
      <c r="CU133" t="s">
        <v>2433</v>
      </c>
      <c r="CV133" t="s">
        <v>2433</v>
      </c>
      <c r="CW133" t="s">
        <v>2433</v>
      </c>
      <c r="CX133" t="s">
        <v>2433</v>
      </c>
      <c r="CY133" t="s">
        <v>2433</v>
      </c>
      <c r="CZ133" t="s">
        <v>2433</v>
      </c>
      <c r="DA133" t="s">
        <v>2444</v>
      </c>
      <c r="DB133" t="s">
        <v>2440</v>
      </c>
      <c r="DC133" t="s">
        <v>2478</v>
      </c>
      <c r="DD133" t="s">
        <v>2478</v>
      </c>
      <c r="DE133" t="s">
        <v>2478</v>
      </c>
      <c r="DF133" t="s">
        <v>2478</v>
      </c>
      <c r="DG133" t="s">
        <v>2478</v>
      </c>
      <c r="DH133" t="s">
        <v>2440</v>
      </c>
      <c r="DI133" t="s">
        <v>2440</v>
      </c>
      <c r="DJ133" t="s">
        <v>2485</v>
      </c>
      <c r="DK133" t="s">
        <v>2440</v>
      </c>
      <c r="DL133" t="s">
        <v>2440</v>
      </c>
      <c r="DM133" t="s">
        <v>2440</v>
      </c>
      <c r="DN133" t="s">
        <v>2440</v>
      </c>
      <c r="DO133" t="s">
        <v>2478</v>
      </c>
      <c r="DP133" t="s">
        <v>2478</v>
      </c>
      <c r="DQ133" t="s">
        <v>2478</v>
      </c>
      <c r="DR133" t="s">
        <v>2478</v>
      </c>
      <c r="DS133" t="s">
        <v>2478</v>
      </c>
      <c r="DT133" t="s">
        <v>2478</v>
      </c>
      <c r="DU133" t="s">
        <v>2478</v>
      </c>
      <c r="DV133" t="s">
        <v>2433</v>
      </c>
      <c r="DW133" t="s">
        <v>2433</v>
      </c>
      <c r="DX133" t="s">
        <v>2433</v>
      </c>
      <c r="DY133" t="s">
        <v>3820</v>
      </c>
      <c r="DZ133" t="s">
        <v>2478</v>
      </c>
      <c r="EA133" t="s">
        <v>2478</v>
      </c>
      <c r="EB133" t="s">
        <v>2478</v>
      </c>
      <c r="EC133" t="s">
        <v>3821</v>
      </c>
      <c r="ED133" t="s">
        <v>2478</v>
      </c>
      <c r="EE133" t="s">
        <v>2478</v>
      </c>
      <c r="EF133" t="s">
        <v>2478</v>
      </c>
      <c r="EG133" t="s">
        <v>2665</v>
      </c>
      <c r="EH133" t="s">
        <v>2478</v>
      </c>
      <c r="EI133" t="s">
        <v>2478</v>
      </c>
      <c r="EJ133" t="s">
        <v>2478</v>
      </c>
      <c r="EK133" t="s">
        <v>3069</v>
      </c>
      <c r="EL133" t="s">
        <v>2478</v>
      </c>
      <c r="EM133" t="s">
        <v>2478</v>
      </c>
      <c r="EN133" t="s">
        <v>2478</v>
      </c>
      <c r="EO133" t="s">
        <v>2478</v>
      </c>
      <c r="EP133" t="s">
        <v>2478</v>
      </c>
      <c r="EQ133" t="s">
        <v>2478</v>
      </c>
      <c r="ER133" t="s">
        <v>2478</v>
      </c>
      <c r="ES133" t="s">
        <v>2478</v>
      </c>
      <c r="ET133" t="s">
        <v>2478</v>
      </c>
      <c r="EU133" t="s">
        <v>2478</v>
      </c>
      <c r="EV133" t="s">
        <v>2478</v>
      </c>
      <c r="EW133" t="s">
        <v>2478</v>
      </c>
      <c r="EX133" t="s">
        <v>2478</v>
      </c>
      <c r="EY133" t="s">
        <v>2478</v>
      </c>
      <c r="EZ133" t="s">
        <v>2478</v>
      </c>
      <c r="FA133" t="s">
        <v>2478</v>
      </c>
      <c r="FB133" t="s">
        <v>2478</v>
      </c>
      <c r="FC133" t="s">
        <v>2478</v>
      </c>
      <c r="FD133" t="s">
        <v>2478</v>
      </c>
      <c r="FE133" t="s">
        <v>2478</v>
      </c>
      <c r="FF133" t="s">
        <v>2478</v>
      </c>
      <c r="FG133" t="s">
        <v>2478</v>
      </c>
      <c r="FH133" t="s">
        <v>2478</v>
      </c>
      <c r="FI133" t="s">
        <v>2478</v>
      </c>
      <c r="FJ133" t="s">
        <v>2478</v>
      </c>
      <c r="FK133" t="s">
        <v>2444</v>
      </c>
      <c r="FL133" t="s">
        <v>2444</v>
      </c>
      <c r="FM133" t="s">
        <v>2439</v>
      </c>
      <c r="FN133" t="s">
        <v>2440</v>
      </c>
      <c r="FO133" t="s">
        <v>2439</v>
      </c>
      <c r="FP133" t="s">
        <v>2439</v>
      </c>
      <c r="FQ133" t="s">
        <v>2485</v>
      </c>
      <c r="FR133" t="s">
        <v>2440</v>
      </c>
      <c r="FS133" t="s">
        <v>2433</v>
      </c>
      <c r="FT133" t="s">
        <v>2485</v>
      </c>
      <c r="FU133">
        <v>6</v>
      </c>
      <c r="FV133" t="s">
        <v>2433</v>
      </c>
      <c r="FW133" t="s">
        <v>2478</v>
      </c>
      <c r="FX133" t="s">
        <v>2444</v>
      </c>
      <c r="FY133" t="s">
        <v>2478</v>
      </c>
      <c r="FZ133" t="s">
        <v>2444</v>
      </c>
      <c r="GA133" t="s">
        <v>2433</v>
      </c>
      <c r="GB133" t="s">
        <v>2433</v>
      </c>
      <c r="GC133" t="s">
        <v>2433</v>
      </c>
      <c r="GD133" t="s">
        <v>2444</v>
      </c>
      <c r="GE133" t="s">
        <v>2433</v>
      </c>
      <c r="GF133" t="s">
        <v>2444</v>
      </c>
      <c r="GG133" t="s">
        <v>2433</v>
      </c>
      <c r="GH133" t="s">
        <v>2433</v>
      </c>
      <c r="GI133" t="s">
        <v>2478</v>
      </c>
      <c r="GJ133" t="s">
        <v>2444</v>
      </c>
      <c r="GK133" t="s">
        <v>2444</v>
      </c>
      <c r="GL133" t="s">
        <v>2444</v>
      </c>
      <c r="GM133" t="s">
        <v>2444</v>
      </c>
      <c r="GN133" t="s">
        <v>2444</v>
      </c>
      <c r="GO133" t="s">
        <v>2444</v>
      </c>
      <c r="GP133" t="s">
        <v>2444</v>
      </c>
      <c r="GQ133" t="s">
        <v>2444</v>
      </c>
      <c r="GR133" t="s">
        <v>2444</v>
      </c>
      <c r="GS133" t="s">
        <v>2444</v>
      </c>
      <c r="GT133" t="s">
        <v>2444</v>
      </c>
      <c r="GU133" t="s">
        <v>2444</v>
      </c>
      <c r="GV133" t="s">
        <v>2444</v>
      </c>
      <c r="GW133" t="s">
        <v>2444</v>
      </c>
      <c r="GX133" t="s">
        <v>2444</v>
      </c>
      <c r="GY133" t="s">
        <v>2444</v>
      </c>
      <c r="GZ133" t="s">
        <v>2444</v>
      </c>
    </row>
    <row r="134" spans="1:208">
      <c r="A134" t="s">
        <v>3822</v>
      </c>
      <c r="B134" t="s">
        <v>2420</v>
      </c>
      <c r="C134" t="s">
        <v>3823</v>
      </c>
      <c r="D134" t="s">
        <v>2505</v>
      </c>
      <c r="E134" t="s">
        <v>3824</v>
      </c>
      <c r="F134" t="s">
        <v>3825</v>
      </c>
      <c r="G134" t="s">
        <v>2724</v>
      </c>
      <c r="H134" t="s">
        <v>2509</v>
      </c>
      <c r="I134" t="s">
        <v>2456</v>
      </c>
      <c r="J134" t="s">
        <v>2428</v>
      </c>
      <c r="K134" t="s">
        <v>2510</v>
      </c>
      <c r="L134" t="s">
        <v>2715</v>
      </c>
      <c r="M134" t="s">
        <v>2715</v>
      </c>
      <c r="N134" t="s">
        <v>2432</v>
      </c>
      <c r="O134" t="s">
        <v>2433</v>
      </c>
      <c r="P134" t="s">
        <v>2440</v>
      </c>
      <c r="Q134" t="s">
        <v>2603</v>
      </c>
      <c r="R134" t="s">
        <v>2458</v>
      </c>
      <c r="S134" t="s">
        <v>2437</v>
      </c>
      <c r="T134" t="s">
        <v>2438</v>
      </c>
      <c r="U134" t="s">
        <v>2438</v>
      </c>
      <c r="V134" t="s">
        <v>2438</v>
      </c>
      <c r="W134" t="s">
        <v>2438</v>
      </c>
      <c r="X134" t="s">
        <v>2437</v>
      </c>
      <c r="Y134" t="s">
        <v>2438</v>
      </c>
      <c r="Z134" t="s">
        <v>2438</v>
      </c>
      <c r="AA134" t="s">
        <v>2438</v>
      </c>
      <c r="AB134" t="s">
        <v>2438</v>
      </c>
      <c r="AC134" t="s">
        <v>2437</v>
      </c>
      <c r="AD134" t="s">
        <v>2438</v>
      </c>
      <c r="AE134" t="s">
        <v>2438</v>
      </c>
      <c r="AF134" t="s">
        <v>2438</v>
      </c>
      <c r="AG134" t="s">
        <v>2438</v>
      </c>
      <c r="AH134" t="s">
        <v>2437</v>
      </c>
      <c r="AI134" t="s">
        <v>2438</v>
      </c>
      <c r="AJ134" t="s">
        <v>2438</v>
      </c>
      <c r="AK134" t="s">
        <v>2438</v>
      </c>
      <c r="AL134" t="s">
        <v>2438</v>
      </c>
      <c r="AM134" t="s">
        <v>2432</v>
      </c>
      <c r="AN134" t="s">
        <v>2440</v>
      </c>
      <c r="AO134" t="s">
        <v>2497</v>
      </c>
      <c r="AP134" t="s">
        <v>2459</v>
      </c>
      <c r="AQ134" t="s">
        <v>2437</v>
      </c>
      <c r="AR134" t="s">
        <v>2438</v>
      </c>
      <c r="AS134" t="s">
        <v>2438</v>
      </c>
      <c r="AT134" t="s">
        <v>2438</v>
      </c>
      <c r="AU134" t="s">
        <v>2437</v>
      </c>
      <c r="AV134" t="s">
        <v>2438</v>
      </c>
      <c r="AW134" t="s">
        <v>2438</v>
      </c>
      <c r="AX134" t="s">
        <v>2438</v>
      </c>
      <c r="AY134" t="s">
        <v>2432</v>
      </c>
      <c r="AZ134" t="s">
        <v>3310</v>
      </c>
      <c r="BA134" t="s">
        <v>2440</v>
      </c>
      <c r="BB134" t="s">
        <v>2458</v>
      </c>
      <c r="BC134" t="s">
        <v>2437</v>
      </c>
      <c r="BD134" t="s">
        <v>2438</v>
      </c>
      <c r="BE134" t="s">
        <v>2438</v>
      </c>
      <c r="BF134" t="s">
        <v>2438</v>
      </c>
      <c r="BG134" t="s">
        <v>2437</v>
      </c>
      <c r="BH134" t="s">
        <v>2438</v>
      </c>
      <c r="BI134" t="s">
        <v>2438</v>
      </c>
      <c r="BJ134" t="s">
        <v>2438</v>
      </c>
      <c r="BK134" t="s">
        <v>2437</v>
      </c>
      <c r="BL134" t="s">
        <v>2438</v>
      </c>
      <c r="BM134" t="s">
        <v>2438</v>
      </c>
      <c r="BN134" t="s">
        <v>2438</v>
      </c>
      <c r="BO134" t="s">
        <v>2437</v>
      </c>
      <c r="BP134" t="s">
        <v>2438</v>
      </c>
      <c r="BQ134" t="s">
        <v>2438</v>
      </c>
      <c r="BR134" t="s">
        <v>2438</v>
      </c>
      <c r="BS134" t="s">
        <v>2437</v>
      </c>
      <c r="BT134" t="s">
        <v>2438</v>
      </c>
      <c r="BU134" t="s">
        <v>2438</v>
      </c>
      <c r="BV134" t="s">
        <v>2438</v>
      </c>
      <c r="BW134" t="s">
        <v>2437</v>
      </c>
      <c r="BX134" t="s">
        <v>2438</v>
      </c>
      <c r="BY134" t="s">
        <v>2438</v>
      </c>
      <c r="BZ134" t="s">
        <v>2438</v>
      </c>
      <c r="CA134" t="s">
        <v>2437</v>
      </c>
      <c r="CB134" t="s">
        <v>2438</v>
      </c>
      <c r="CC134" t="s">
        <v>2438</v>
      </c>
      <c r="CD134" t="s">
        <v>2438</v>
      </c>
      <c r="CE134" t="s">
        <v>2440</v>
      </c>
      <c r="CF134" t="s">
        <v>2434</v>
      </c>
      <c r="CG134" t="s">
        <v>2487</v>
      </c>
      <c r="CH134" t="s">
        <v>2434</v>
      </c>
      <c r="CI134" t="s">
        <v>2434</v>
      </c>
      <c r="CJ134" t="s">
        <v>2434</v>
      </c>
      <c r="CK134" t="s">
        <v>3826</v>
      </c>
      <c r="CL134" t="s">
        <v>2440</v>
      </c>
      <c r="CM134" t="s">
        <v>2440</v>
      </c>
      <c r="CN134" t="s">
        <v>2440</v>
      </c>
      <c r="CO134" t="s">
        <v>3827</v>
      </c>
      <c r="CP134" t="s">
        <v>2434</v>
      </c>
      <c r="CQ134" t="s">
        <v>2434</v>
      </c>
      <c r="CR134" t="s">
        <v>2434</v>
      </c>
      <c r="CS134" t="s">
        <v>3828</v>
      </c>
      <c r="CT134" t="s">
        <v>2478</v>
      </c>
      <c r="CU134" t="s">
        <v>2478</v>
      </c>
      <c r="CV134" t="s">
        <v>2478</v>
      </c>
      <c r="CW134" t="s">
        <v>2478</v>
      </c>
      <c r="CX134" t="s">
        <v>2478</v>
      </c>
      <c r="CY134" t="s">
        <v>2478</v>
      </c>
      <c r="CZ134" t="s">
        <v>2478</v>
      </c>
      <c r="DA134" t="s">
        <v>2478</v>
      </c>
      <c r="DB134" t="s">
        <v>2478</v>
      </c>
      <c r="DC134" t="s">
        <v>2478</v>
      </c>
      <c r="DD134" t="s">
        <v>2478</v>
      </c>
      <c r="DE134" t="s">
        <v>2478</v>
      </c>
      <c r="DF134" t="s">
        <v>2478</v>
      </c>
      <c r="DG134" t="s">
        <v>2478</v>
      </c>
      <c r="DH134" t="s">
        <v>2485</v>
      </c>
      <c r="DI134" t="s">
        <v>2485</v>
      </c>
      <c r="DJ134" t="s">
        <v>2485</v>
      </c>
      <c r="DK134" t="s">
        <v>2485</v>
      </c>
      <c r="DL134" t="s">
        <v>2485</v>
      </c>
      <c r="DM134" t="s">
        <v>2485</v>
      </c>
      <c r="DN134" t="s">
        <v>2485</v>
      </c>
      <c r="DO134" t="s">
        <v>2478</v>
      </c>
      <c r="DP134" t="s">
        <v>2478</v>
      </c>
      <c r="DQ134" t="s">
        <v>2478</v>
      </c>
      <c r="DR134" t="s">
        <v>2478</v>
      </c>
      <c r="DS134" t="s">
        <v>2478</v>
      </c>
      <c r="DT134" t="s">
        <v>2478</v>
      </c>
      <c r="DU134" t="s">
        <v>2478</v>
      </c>
      <c r="DV134" t="s">
        <v>2478</v>
      </c>
      <c r="DW134" t="s">
        <v>2478</v>
      </c>
      <c r="DX134" t="s">
        <v>2478</v>
      </c>
      <c r="DY134" t="s">
        <v>2487</v>
      </c>
      <c r="DZ134" t="s">
        <v>2478</v>
      </c>
      <c r="EA134" t="s">
        <v>2478</v>
      </c>
      <c r="EB134" t="s">
        <v>2478</v>
      </c>
      <c r="EC134" t="s">
        <v>3829</v>
      </c>
      <c r="ED134" t="s">
        <v>2478</v>
      </c>
      <c r="EE134" t="s">
        <v>2478</v>
      </c>
      <c r="EF134" t="s">
        <v>2478</v>
      </c>
      <c r="EG134" t="s">
        <v>3830</v>
      </c>
      <c r="EH134" t="s">
        <v>2478</v>
      </c>
      <c r="EI134" t="s">
        <v>2478</v>
      </c>
      <c r="EJ134" t="s">
        <v>2478</v>
      </c>
      <c r="EK134" t="s">
        <v>3828</v>
      </c>
      <c r="EL134" t="s">
        <v>2434</v>
      </c>
      <c r="EM134" t="s">
        <v>2434</v>
      </c>
      <c r="EN134" t="s">
        <v>2434</v>
      </c>
      <c r="EO134" t="s">
        <v>2434</v>
      </c>
      <c r="EP134" t="s">
        <v>2434</v>
      </c>
      <c r="EQ134" t="s">
        <v>2434</v>
      </c>
      <c r="ER134" t="s">
        <v>2434</v>
      </c>
      <c r="ES134" t="s">
        <v>2434</v>
      </c>
      <c r="ET134" t="s">
        <v>2434</v>
      </c>
      <c r="EU134" t="s">
        <v>2434</v>
      </c>
      <c r="EV134" t="s">
        <v>2434</v>
      </c>
      <c r="EW134" t="s">
        <v>2434</v>
      </c>
      <c r="EX134" t="s">
        <v>2434</v>
      </c>
      <c r="EY134" t="s">
        <v>2434</v>
      </c>
      <c r="EZ134" t="s">
        <v>2434</v>
      </c>
      <c r="FA134" t="s">
        <v>2434</v>
      </c>
      <c r="FB134" t="s">
        <v>2434</v>
      </c>
      <c r="FC134" t="s">
        <v>2434</v>
      </c>
      <c r="FD134" t="s">
        <v>2434</v>
      </c>
      <c r="FE134" t="s">
        <v>2434</v>
      </c>
      <c r="FF134" t="s">
        <v>2434</v>
      </c>
      <c r="FG134" t="s">
        <v>2434</v>
      </c>
      <c r="FH134" t="s">
        <v>2434</v>
      </c>
      <c r="FI134" t="s">
        <v>2434</v>
      </c>
      <c r="FJ134" t="s">
        <v>2434</v>
      </c>
      <c r="FK134" t="s">
        <v>2485</v>
      </c>
      <c r="FL134" t="s">
        <v>2485</v>
      </c>
      <c r="FM134" t="s">
        <v>2485</v>
      </c>
      <c r="FN134" t="s">
        <v>2485</v>
      </c>
      <c r="FO134" t="s">
        <v>2485</v>
      </c>
      <c r="FP134" t="s">
        <v>2485</v>
      </c>
      <c r="FQ134" t="s">
        <v>2485</v>
      </c>
      <c r="FR134" t="s">
        <v>2485</v>
      </c>
      <c r="FS134" t="s">
        <v>2485</v>
      </c>
      <c r="FT134" t="s">
        <v>2485</v>
      </c>
      <c r="FU134">
        <v>2</v>
      </c>
      <c r="FV134" t="s">
        <v>2485</v>
      </c>
      <c r="FW134" t="s">
        <v>2485</v>
      </c>
      <c r="FX134" t="s">
        <v>2485</v>
      </c>
      <c r="FY134" t="s">
        <v>2485</v>
      </c>
      <c r="FZ134" t="s">
        <v>2485</v>
      </c>
      <c r="GA134" t="s">
        <v>2485</v>
      </c>
      <c r="GB134" t="s">
        <v>2485</v>
      </c>
      <c r="GC134" t="s">
        <v>2485</v>
      </c>
      <c r="GD134" t="s">
        <v>2485</v>
      </c>
      <c r="GE134" t="s">
        <v>2485</v>
      </c>
      <c r="GF134" t="s">
        <v>2485</v>
      </c>
      <c r="GG134" t="s">
        <v>2485</v>
      </c>
      <c r="GH134" t="s">
        <v>2485</v>
      </c>
      <c r="GI134" t="s">
        <v>2485</v>
      </c>
      <c r="GJ134" t="s">
        <v>2485</v>
      </c>
      <c r="GK134" t="s">
        <v>2478</v>
      </c>
      <c r="GL134" t="s">
        <v>2478</v>
      </c>
      <c r="GM134" t="s">
        <v>2478</v>
      </c>
      <c r="GN134" t="s">
        <v>2478</v>
      </c>
      <c r="GO134" t="s">
        <v>2444</v>
      </c>
      <c r="GP134" t="s">
        <v>2478</v>
      </c>
      <c r="GQ134" t="s">
        <v>2478</v>
      </c>
      <c r="GR134" t="s">
        <v>2478</v>
      </c>
      <c r="GS134" t="s">
        <v>2478</v>
      </c>
      <c r="GT134" t="s">
        <v>2478</v>
      </c>
      <c r="GU134" t="s">
        <v>2478</v>
      </c>
      <c r="GV134" t="s">
        <v>2478</v>
      </c>
      <c r="GW134" t="s">
        <v>2434</v>
      </c>
      <c r="GX134" t="s">
        <v>2478</v>
      </c>
      <c r="GY134" t="s">
        <v>2478</v>
      </c>
      <c r="GZ134" t="s">
        <v>2478</v>
      </c>
    </row>
    <row r="135" spans="1:208">
      <c r="A135" t="s">
        <v>3831</v>
      </c>
      <c r="B135" t="s">
        <v>2420</v>
      </c>
      <c r="C135" t="s">
        <v>3832</v>
      </c>
      <c r="D135" t="s">
        <v>2422</v>
      </c>
      <c r="E135" t="s">
        <v>3833</v>
      </c>
      <c r="F135" t="s">
        <v>3834</v>
      </c>
      <c r="G135" t="s">
        <v>2828</v>
      </c>
      <c r="H135" t="s">
        <v>2426</v>
      </c>
      <c r="I135" t="s">
        <v>2654</v>
      </c>
      <c r="J135" t="s">
        <v>2428</v>
      </c>
      <c r="K135" t="s">
        <v>2829</v>
      </c>
      <c r="L135" t="s">
        <v>3835</v>
      </c>
      <c r="M135" t="s">
        <v>2512</v>
      </c>
      <c r="N135" t="s">
        <v>2432</v>
      </c>
      <c r="O135" t="s">
        <v>2433</v>
      </c>
      <c r="P135" t="s">
        <v>2478</v>
      </c>
      <c r="Q135" t="s">
        <v>3836</v>
      </c>
      <c r="R135" t="s">
        <v>2515</v>
      </c>
      <c r="S135" t="s">
        <v>2432</v>
      </c>
      <c r="T135" t="s">
        <v>2433</v>
      </c>
      <c r="U135" t="s">
        <v>2478</v>
      </c>
      <c r="V135" t="s">
        <v>3007</v>
      </c>
      <c r="W135" t="s">
        <v>2515</v>
      </c>
      <c r="X135" t="s">
        <v>2437</v>
      </c>
      <c r="Y135" t="s">
        <v>2438</v>
      </c>
      <c r="Z135" t="s">
        <v>2438</v>
      </c>
      <c r="AA135" t="s">
        <v>2438</v>
      </c>
      <c r="AB135" t="s">
        <v>2438</v>
      </c>
      <c r="AC135" t="s">
        <v>2437</v>
      </c>
      <c r="AD135" t="s">
        <v>2438</v>
      </c>
      <c r="AE135" t="s">
        <v>2438</v>
      </c>
      <c r="AF135" t="s">
        <v>2438</v>
      </c>
      <c r="AG135" t="s">
        <v>2438</v>
      </c>
      <c r="AH135" t="s">
        <v>2432</v>
      </c>
      <c r="AI135" t="s">
        <v>2433</v>
      </c>
      <c r="AJ135" t="s">
        <v>2433</v>
      </c>
      <c r="AK135" t="s">
        <v>3837</v>
      </c>
      <c r="AL135" t="s">
        <v>2876</v>
      </c>
      <c r="AM135" t="s">
        <v>2432</v>
      </c>
      <c r="AN135" t="s">
        <v>2478</v>
      </c>
      <c r="AO135" t="s">
        <v>2474</v>
      </c>
      <c r="AP135" t="s">
        <v>2536</v>
      </c>
      <c r="AQ135" t="s">
        <v>2437</v>
      </c>
      <c r="AR135" t="s">
        <v>2438</v>
      </c>
      <c r="AS135" t="s">
        <v>2438</v>
      </c>
      <c r="AT135" t="s">
        <v>2438</v>
      </c>
      <c r="AU135" t="s">
        <v>2432</v>
      </c>
      <c r="AV135" t="s">
        <v>2434</v>
      </c>
      <c r="AW135" t="s">
        <v>2435</v>
      </c>
      <c r="AX135" t="s">
        <v>2536</v>
      </c>
      <c r="AY135" t="s">
        <v>2432</v>
      </c>
      <c r="AZ135" t="s">
        <v>2485</v>
      </c>
      <c r="BA135" t="s">
        <v>3660</v>
      </c>
      <c r="BB135" t="s">
        <v>2517</v>
      </c>
      <c r="BC135" t="s">
        <v>2432</v>
      </c>
      <c r="BD135" t="s">
        <v>2478</v>
      </c>
      <c r="BE135" t="s">
        <v>3838</v>
      </c>
      <c r="BF135" t="s">
        <v>2864</v>
      </c>
      <c r="BG135" t="s">
        <v>2432</v>
      </c>
      <c r="BH135" t="s">
        <v>2439</v>
      </c>
      <c r="BI135" t="s">
        <v>3837</v>
      </c>
      <c r="BJ135" t="s">
        <v>2536</v>
      </c>
      <c r="BK135" t="s">
        <v>2437</v>
      </c>
      <c r="BL135" t="s">
        <v>2438</v>
      </c>
      <c r="BM135" t="s">
        <v>2438</v>
      </c>
      <c r="BN135" t="s">
        <v>2438</v>
      </c>
      <c r="BO135" t="s">
        <v>2432</v>
      </c>
      <c r="BP135" t="s">
        <v>2434</v>
      </c>
      <c r="BQ135" t="s">
        <v>2646</v>
      </c>
      <c r="BR135" t="s">
        <v>2519</v>
      </c>
      <c r="BS135" t="s">
        <v>2437</v>
      </c>
      <c r="BT135" t="s">
        <v>2438</v>
      </c>
      <c r="BU135" t="s">
        <v>2438</v>
      </c>
      <c r="BV135" t="s">
        <v>2438</v>
      </c>
      <c r="BW135" t="s">
        <v>2437</v>
      </c>
      <c r="BX135" t="s">
        <v>2438</v>
      </c>
      <c r="BY135" t="s">
        <v>2438</v>
      </c>
      <c r="BZ135" t="s">
        <v>2438</v>
      </c>
      <c r="CA135" t="s">
        <v>2437</v>
      </c>
      <c r="CB135" t="s">
        <v>2438</v>
      </c>
      <c r="CC135" t="s">
        <v>2438</v>
      </c>
      <c r="CD135" t="s">
        <v>2438</v>
      </c>
      <c r="CE135" t="s">
        <v>2485</v>
      </c>
      <c r="CF135" t="s">
        <v>2478</v>
      </c>
      <c r="CG135" t="s">
        <v>3839</v>
      </c>
      <c r="CH135" t="s">
        <v>2485</v>
      </c>
      <c r="CI135" t="s">
        <v>2485</v>
      </c>
      <c r="CJ135" t="s">
        <v>2485</v>
      </c>
      <c r="CK135" t="s">
        <v>3840</v>
      </c>
      <c r="CL135" t="s">
        <v>2440</v>
      </c>
      <c r="CM135" t="s">
        <v>2440</v>
      </c>
      <c r="CN135" t="s">
        <v>2440</v>
      </c>
      <c r="CO135" t="s">
        <v>3841</v>
      </c>
      <c r="CP135" t="s">
        <v>2485</v>
      </c>
      <c r="CQ135" t="s">
        <v>2485</v>
      </c>
      <c r="CR135" t="s">
        <v>2440</v>
      </c>
      <c r="CS135" t="s">
        <v>3842</v>
      </c>
      <c r="CT135" t="s">
        <v>2485</v>
      </c>
      <c r="CU135" t="s">
        <v>2485</v>
      </c>
      <c r="CV135" t="s">
        <v>2444</v>
      </c>
      <c r="CW135" t="s">
        <v>2478</v>
      </c>
      <c r="CX135" t="s">
        <v>2485</v>
      </c>
      <c r="CY135" t="s">
        <v>2485</v>
      </c>
      <c r="CZ135" t="s">
        <v>2444</v>
      </c>
      <c r="DA135" t="s">
        <v>2444</v>
      </c>
      <c r="DB135" t="s">
        <v>2444</v>
      </c>
      <c r="DC135" t="s">
        <v>2485</v>
      </c>
      <c r="DD135" t="s">
        <v>2478</v>
      </c>
      <c r="DE135" t="s">
        <v>2485</v>
      </c>
      <c r="DF135" t="s">
        <v>2485</v>
      </c>
      <c r="DG135" t="s">
        <v>2440</v>
      </c>
      <c r="DH135" t="s">
        <v>2485</v>
      </c>
      <c r="DI135" t="s">
        <v>2478</v>
      </c>
      <c r="DJ135" t="s">
        <v>2440</v>
      </c>
      <c r="DK135" t="s">
        <v>2478</v>
      </c>
      <c r="DL135" t="s">
        <v>2440</v>
      </c>
      <c r="DM135" t="s">
        <v>2440</v>
      </c>
      <c r="DN135" t="s">
        <v>2440</v>
      </c>
      <c r="DO135" t="s">
        <v>2485</v>
      </c>
      <c r="DP135" t="s">
        <v>2440</v>
      </c>
      <c r="DQ135" t="s">
        <v>2485</v>
      </c>
      <c r="DR135" t="s">
        <v>2440</v>
      </c>
      <c r="DS135" t="s">
        <v>2440</v>
      </c>
      <c r="DT135" t="s">
        <v>2440</v>
      </c>
      <c r="DU135" t="s">
        <v>2440</v>
      </c>
      <c r="DV135" t="s">
        <v>2440</v>
      </c>
      <c r="DW135" t="s">
        <v>2440</v>
      </c>
      <c r="DX135" t="s">
        <v>2440</v>
      </c>
      <c r="DY135" t="s">
        <v>3843</v>
      </c>
      <c r="DZ135" t="s">
        <v>2440</v>
      </c>
      <c r="EA135" t="s">
        <v>2440</v>
      </c>
      <c r="EB135" t="s">
        <v>2440</v>
      </c>
      <c r="EC135" t="s">
        <v>2521</v>
      </c>
      <c r="ED135" t="s">
        <v>2440</v>
      </c>
      <c r="EE135" t="s">
        <v>2440</v>
      </c>
      <c r="EF135" t="s">
        <v>2440</v>
      </c>
      <c r="EG135" t="s">
        <v>2429</v>
      </c>
      <c r="EH135" t="s">
        <v>2440</v>
      </c>
      <c r="EI135" t="s">
        <v>2440</v>
      </c>
      <c r="EJ135" t="s">
        <v>2440</v>
      </c>
      <c r="EK135" t="s">
        <v>3844</v>
      </c>
      <c r="EL135" t="s">
        <v>2440</v>
      </c>
      <c r="EM135" t="s">
        <v>2440</v>
      </c>
      <c r="EN135" t="s">
        <v>2440</v>
      </c>
      <c r="EO135" t="s">
        <v>2440</v>
      </c>
      <c r="EP135" t="s">
        <v>2440</v>
      </c>
      <c r="EQ135" t="s">
        <v>2440</v>
      </c>
      <c r="ER135" t="s">
        <v>2440</v>
      </c>
      <c r="ES135" t="s">
        <v>2440</v>
      </c>
      <c r="ET135" t="s">
        <v>2440</v>
      </c>
      <c r="EU135" t="s">
        <v>2440</v>
      </c>
      <c r="EV135" t="s">
        <v>2440</v>
      </c>
      <c r="EW135" t="s">
        <v>2440</v>
      </c>
      <c r="EX135" t="s">
        <v>2440</v>
      </c>
      <c r="EY135" t="s">
        <v>2440</v>
      </c>
      <c r="EZ135" t="s">
        <v>2440</v>
      </c>
      <c r="FA135" t="s">
        <v>2440</v>
      </c>
      <c r="FB135" t="s">
        <v>2440</v>
      </c>
      <c r="FC135" t="s">
        <v>2440</v>
      </c>
      <c r="FD135" t="s">
        <v>2478</v>
      </c>
      <c r="FE135" t="s">
        <v>2478</v>
      </c>
      <c r="FF135" t="s">
        <v>2478</v>
      </c>
      <c r="FG135" t="s">
        <v>2478</v>
      </c>
      <c r="FH135" t="s">
        <v>2478</v>
      </c>
      <c r="FI135" t="s">
        <v>2478</v>
      </c>
      <c r="FJ135" t="s">
        <v>2478</v>
      </c>
      <c r="FK135" t="s">
        <v>2485</v>
      </c>
      <c r="FL135" t="s">
        <v>2485</v>
      </c>
      <c r="FM135" t="s">
        <v>2485</v>
      </c>
      <c r="FN135" t="s">
        <v>2444</v>
      </c>
      <c r="FO135" t="s">
        <v>2485</v>
      </c>
      <c r="FP135" t="s">
        <v>2444</v>
      </c>
      <c r="FQ135" t="s">
        <v>2485</v>
      </c>
      <c r="FR135" t="s">
        <v>2485</v>
      </c>
      <c r="FS135" t="s">
        <v>2478</v>
      </c>
      <c r="FT135" t="s">
        <v>2478</v>
      </c>
      <c r="FU135">
        <v>4</v>
      </c>
      <c r="FV135" t="s">
        <v>2478</v>
      </c>
      <c r="FW135" t="s">
        <v>2478</v>
      </c>
      <c r="FX135" t="s">
        <v>2440</v>
      </c>
      <c r="FY135" t="s">
        <v>2478</v>
      </c>
      <c r="FZ135" t="s">
        <v>2440</v>
      </c>
      <c r="GA135" t="s">
        <v>2434</v>
      </c>
      <c r="GB135" t="s">
        <v>2439</v>
      </c>
      <c r="GC135" t="s">
        <v>2434</v>
      </c>
      <c r="GD135" t="s">
        <v>2478</v>
      </c>
      <c r="GE135" t="s">
        <v>2434</v>
      </c>
      <c r="GF135" t="s">
        <v>2478</v>
      </c>
      <c r="GG135" t="s">
        <v>2434</v>
      </c>
      <c r="GH135" t="s">
        <v>2478</v>
      </c>
      <c r="GI135" t="s">
        <v>2440</v>
      </c>
      <c r="GJ135" t="s">
        <v>2440</v>
      </c>
      <c r="GK135" t="s">
        <v>2478</v>
      </c>
      <c r="GL135" t="s">
        <v>2485</v>
      </c>
      <c r="GM135" t="s">
        <v>2440</v>
      </c>
      <c r="GN135" t="s">
        <v>2440</v>
      </c>
      <c r="GO135" t="s">
        <v>2440</v>
      </c>
      <c r="GP135" t="s">
        <v>2485</v>
      </c>
      <c r="GQ135" t="s">
        <v>2485</v>
      </c>
      <c r="GR135" t="s">
        <v>2440</v>
      </c>
      <c r="GS135" t="s">
        <v>2440</v>
      </c>
      <c r="GT135" t="s">
        <v>2440</v>
      </c>
      <c r="GU135" t="s">
        <v>2478</v>
      </c>
      <c r="GV135" t="s">
        <v>2440</v>
      </c>
      <c r="GW135" t="s">
        <v>2440</v>
      </c>
      <c r="GX135" t="s">
        <v>2440</v>
      </c>
      <c r="GY135" t="s">
        <v>2478</v>
      </c>
      <c r="GZ135" t="s">
        <v>2440</v>
      </c>
    </row>
    <row r="136" spans="1:208">
      <c r="A136" t="s">
        <v>3845</v>
      </c>
      <c r="B136" t="s">
        <v>2420</v>
      </c>
      <c r="C136" t="s">
        <v>3846</v>
      </c>
      <c r="D136" t="s">
        <v>2422</v>
      </c>
      <c r="E136" t="s">
        <v>3847</v>
      </c>
      <c r="F136" t="s">
        <v>3848</v>
      </c>
      <c r="G136" t="s">
        <v>2441</v>
      </c>
      <c r="H136" t="s">
        <v>2426</v>
      </c>
      <c r="I136" t="s">
        <v>2456</v>
      </c>
      <c r="J136" t="s">
        <v>2428</v>
      </c>
      <c r="K136" t="s">
        <v>3849</v>
      </c>
      <c r="L136" t="s">
        <v>2552</v>
      </c>
      <c r="M136" t="s">
        <v>2512</v>
      </c>
      <c r="N136" t="s">
        <v>2432</v>
      </c>
      <c r="O136" t="s">
        <v>2433</v>
      </c>
      <c r="P136" t="s">
        <v>2478</v>
      </c>
      <c r="Q136" t="s">
        <v>3850</v>
      </c>
      <c r="R136" t="s">
        <v>2515</v>
      </c>
      <c r="S136" t="s">
        <v>2432</v>
      </c>
      <c r="T136" t="s">
        <v>2433</v>
      </c>
      <c r="U136" t="s">
        <v>2478</v>
      </c>
      <c r="V136" t="s">
        <v>3007</v>
      </c>
      <c r="W136" t="s">
        <v>2515</v>
      </c>
      <c r="X136" t="s">
        <v>2437</v>
      </c>
      <c r="Y136" t="s">
        <v>2438</v>
      </c>
      <c r="Z136" t="s">
        <v>2438</v>
      </c>
      <c r="AA136" t="s">
        <v>2438</v>
      </c>
      <c r="AB136" t="s">
        <v>2438</v>
      </c>
      <c r="AC136" t="s">
        <v>2437</v>
      </c>
      <c r="AD136" t="s">
        <v>2438</v>
      </c>
      <c r="AE136" t="s">
        <v>2438</v>
      </c>
      <c r="AF136" t="s">
        <v>2438</v>
      </c>
      <c r="AG136" t="s">
        <v>2438</v>
      </c>
      <c r="AH136" t="s">
        <v>2437</v>
      </c>
      <c r="AI136" t="s">
        <v>2438</v>
      </c>
      <c r="AJ136" t="s">
        <v>2438</v>
      </c>
      <c r="AK136" t="s">
        <v>2438</v>
      </c>
      <c r="AL136" t="s">
        <v>2438</v>
      </c>
      <c r="AM136" t="s">
        <v>2432</v>
      </c>
      <c r="AN136" t="s">
        <v>2434</v>
      </c>
      <c r="AO136" t="s">
        <v>2474</v>
      </c>
      <c r="AP136" t="s">
        <v>2536</v>
      </c>
      <c r="AQ136" t="s">
        <v>2437</v>
      </c>
      <c r="AR136" t="s">
        <v>2438</v>
      </c>
      <c r="AS136" t="s">
        <v>2438</v>
      </c>
      <c r="AT136" t="s">
        <v>2438</v>
      </c>
      <c r="AU136" t="s">
        <v>2432</v>
      </c>
      <c r="AV136" t="s">
        <v>2439</v>
      </c>
      <c r="AW136" t="s">
        <v>2435</v>
      </c>
      <c r="AX136" t="s">
        <v>2536</v>
      </c>
      <c r="AY136" t="s">
        <v>2432</v>
      </c>
      <c r="AZ136" t="s">
        <v>2485</v>
      </c>
      <c r="BA136" t="s">
        <v>3660</v>
      </c>
      <c r="BB136" t="s">
        <v>3743</v>
      </c>
      <c r="BC136" t="s">
        <v>2432</v>
      </c>
      <c r="BD136" t="s">
        <v>2439</v>
      </c>
      <c r="BE136" t="s">
        <v>3837</v>
      </c>
      <c r="BF136" t="s">
        <v>2704</v>
      </c>
      <c r="BG136" t="s">
        <v>2432</v>
      </c>
      <c r="BH136" t="s">
        <v>2433</v>
      </c>
      <c r="BI136" t="s">
        <v>2435</v>
      </c>
      <c r="BJ136" t="s">
        <v>2536</v>
      </c>
      <c r="BK136" t="s">
        <v>2437</v>
      </c>
      <c r="BL136" t="s">
        <v>2438</v>
      </c>
      <c r="BM136" t="s">
        <v>2438</v>
      </c>
      <c r="BN136" t="s">
        <v>2438</v>
      </c>
      <c r="BO136" t="s">
        <v>2432</v>
      </c>
      <c r="BP136" t="s">
        <v>2434</v>
      </c>
      <c r="BQ136" t="s">
        <v>2646</v>
      </c>
      <c r="BR136" t="s">
        <v>2706</v>
      </c>
      <c r="BS136" t="s">
        <v>2437</v>
      </c>
      <c r="BT136" t="s">
        <v>2438</v>
      </c>
      <c r="BU136" t="s">
        <v>2438</v>
      </c>
      <c r="BV136" t="s">
        <v>2438</v>
      </c>
      <c r="BW136" t="s">
        <v>2437</v>
      </c>
      <c r="BX136" t="s">
        <v>2438</v>
      </c>
      <c r="BY136" t="s">
        <v>2438</v>
      </c>
      <c r="BZ136" t="s">
        <v>2438</v>
      </c>
      <c r="CA136" t="s">
        <v>2437</v>
      </c>
      <c r="CB136" t="s">
        <v>2438</v>
      </c>
      <c r="CC136" t="s">
        <v>2438</v>
      </c>
      <c r="CD136" t="s">
        <v>2438</v>
      </c>
      <c r="CE136" t="s">
        <v>2440</v>
      </c>
      <c r="CF136" t="s">
        <v>2434</v>
      </c>
      <c r="CG136" t="s">
        <v>3851</v>
      </c>
      <c r="CH136" t="s">
        <v>2485</v>
      </c>
      <c r="CI136" t="s">
        <v>2485</v>
      </c>
      <c r="CJ136" t="s">
        <v>2485</v>
      </c>
      <c r="CK136" t="s">
        <v>3852</v>
      </c>
      <c r="CL136" t="s">
        <v>2478</v>
      </c>
      <c r="CM136" t="s">
        <v>2440</v>
      </c>
      <c r="CN136" t="s">
        <v>2434</v>
      </c>
      <c r="CO136" t="s">
        <v>2648</v>
      </c>
      <c r="CP136" t="s">
        <v>2440</v>
      </c>
      <c r="CQ136" t="s">
        <v>2485</v>
      </c>
      <c r="CR136" t="s">
        <v>2485</v>
      </c>
      <c r="CS136" t="s">
        <v>3853</v>
      </c>
      <c r="CT136" t="s">
        <v>2485</v>
      </c>
      <c r="CU136" t="s">
        <v>2485</v>
      </c>
      <c r="CV136" t="s">
        <v>2485</v>
      </c>
      <c r="CW136" t="s">
        <v>2485</v>
      </c>
      <c r="CX136" t="s">
        <v>2485</v>
      </c>
      <c r="CY136" t="s">
        <v>2485</v>
      </c>
      <c r="CZ136" t="s">
        <v>2485</v>
      </c>
      <c r="DA136" t="s">
        <v>2485</v>
      </c>
      <c r="DB136" t="s">
        <v>2440</v>
      </c>
      <c r="DC136" t="s">
        <v>2485</v>
      </c>
      <c r="DD136" t="s">
        <v>2434</v>
      </c>
      <c r="DE136" t="s">
        <v>2440</v>
      </c>
      <c r="DF136" t="s">
        <v>2440</v>
      </c>
      <c r="DG136" t="s">
        <v>2485</v>
      </c>
      <c r="DH136" t="s">
        <v>2440</v>
      </c>
      <c r="DI136" t="s">
        <v>2478</v>
      </c>
      <c r="DJ136" t="s">
        <v>2478</v>
      </c>
      <c r="DK136" t="s">
        <v>2434</v>
      </c>
      <c r="DL136" t="s">
        <v>2478</v>
      </c>
      <c r="DM136" t="s">
        <v>2478</v>
      </c>
      <c r="DN136" t="s">
        <v>2478</v>
      </c>
      <c r="DO136" t="s">
        <v>2485</v>
      </c>
      <c r="DP136" t="s">
        <v>2485</v>
      </c>
      <c r="DQ136" t="s">
        <v>2485</v>
      </c>
      <c r="DR136" t="s">
        <v>2485</v>
      </c>
      <c r="DS136" t="s">
        <v>2485</v>
      </c>
      <c r="DT136" t="s">
        <v>2485</v>
      </c>
      <c r="DU136" t="s">
        <v>2485</v>
      </c>
      <c r="DV136" t="s">
        <v>2440</v>
      </c>
      <c r="DW136" t="s">
        <v>2485</v>
      </c>
      <c r="DX136" t="s">
        <v>2485</v>
      </c>
      <c r="DY136" t="s">
        <v>3851</v>
      </c>
      <c r="DZ136" t="s">
        <v>2485</v>
      </c>
      <c r="EA136" t="s">
        <v>2440</v>
      </c>
      <c r="EB136" t="s">
        <v>2485</v>
      </c>
      <c r="EC136" t="s">
        <v>2822</v>
      </c>
      <c r="ED136" t="s">
        <v>2440</v>
      </c>
      <c r="EE136" t="s">
        <v>2440</v>
      </c>
      <c r="EF136" t="s">
        <v>2440</v>
      </c>
      <c r="EG136" t="s">
        <v>2648</v>
      </c>
      <c r="EH136" t="s">
        <v>2485</v>
      </c>
      <c r="EI136" t="s">
        <v>2485</v>
      </c>
      <c r="EJ136" t="s">
        <v>2485</v>
      </c>
      <c r="EK136" t="s">
        <v>3854</v>
      </c>
      <c r="EL136" t="s">
        <v>2440</v>
      </c>
      <c r="EM136" t="s">
        <v>2440</v>
      </c>
      <c r="EN136" t="s">
        <v>2440</v>
      </c>
      <c r="EO136" t="s">
        <v>2440</v>
      </c>
      <c r="EP136" t="s">
        <v>2440</v>
      </c>
      <c r="EQ136" t="s">
        <v>2478</v>
      </c>
      <c r="ER136" t="s">
        <v>2440</v>
      </c>
      <c r="ES136" t="s">
        <v>2478</v>
      </c>
      <c r="ET136" t="s">
        <v>2478</v>
      </c>
      <c r="EU136" t="s">
        <v>2440</v>
      </c>
      <c r="EV136" t="s">
        <v>2478</v>
      </c>
      <c r="EW136" t="s">
        <v>2478</v>
      </c>
      <c r="EX136" t="s">
        <v>2478</v>
      </c>
      <c r="EY136" t="s">
        <v>2478</v>
      </c>
      <c r="EZ136" t="s">
        <v>2478</v>
      </c>
      <c r="FA136" t="s">
        <v>2478</v>
      </c>
      <c r="FB136" t="s">
        <v>2478</v>
      </c>
      <c r="FC136" t="s">
        <v>2478</v>
      </c>
      <c r="FD136" t="s">
        <v>2478</v>
      </c>
      <c r="FE136" t="s">
        <v>2478</v>
      </c>
      <c r="FF136" t="s">
        <v>2478</v>
      </c>
      <c r="FG136" t="s">
        <v>2478</v>
      </c>
      <c r="FH136" t="s">
        <v>2478</v>
      </c>
      <c r="FI136" t="s">
        <v>2478</v>
      </c>
      <c r="FJ136" t="s">
        <v>2478</v>
      </c>
      <c r="FK136" t="s">
        <v>2485</v>
      </c>
      <c r="FL136" t="s">
        <v>2485</v>
      </c>
      <c r="FM136" t="s">
        <v>2478</v>
      </c>
      <c r="FN136" t="s">
        <v>2439</v>
      </c>
      <c r="FO136" t="s">
        <v>2485</v>
      </c>
      <c r="FP136" t="s">
        <v>2485</v>
      </c>
      <c r="FQ136" t="s">
        <v>2485</v>
      </c>
      <c r="FR136" t="s">
        <v>2485</v>
      </c>
      <c r="FS136" t="s">
        <v>2478</v>
      </c>
      <c r="FT136" t="s">
        <v>2478</v>
      </c>
      <c r="FU136">
        <v>5</v>
      </c>
      <c r="FV136" t="s">
        <v>2434</v>
      </c>
      <c r="FW136" t="s">
        <v>2485</v>
      </c>
      <c r="FX136" t="s">
        <v>2440</v>
      </c>
      <c r="FY136" t="s">
        <v>2440</v>
      </c>
      <c r="FZ136" t="s">
        <v>2440</v>
      </c>
      <c r="GA136" t="s">
        <v>2434</v>
      </c>
      <c r="GB136" t="s">
        <v>2434</v>
      </c>
      <c r="GC136" t="s">
        <v>2434</v>
      </c>
      <c r="GD136" t="s">
        <v>2478</v>
      </c>
      <c r="GE136" t="s">
        <v>2434</v>
      </c>
      <c r="GF136" t="s">
        <v>2440</v>
      </c>
      <c r="GG136" t="s">
        <v>2434</v>
      </c>
      <c r="GH136" t="s">
        <v>2434</v>
      </c>
      <c r="GI136" t="s">
        <v>2478</v>
      </c>
      <c r="GJ136" t="s">
        <v>2440</v>
      </c>
      <c r="GK136" t="s">
        <v>2440</v>
      </c>
      <c r="GL136" t="s">
        <v>2485</v>
      </c>
      <c r="GM136" t="s">
        <v>2485</v>
      </c>
      <c r="GN136" t="s">
        <v>2485</v>
      </c>
      <c r="GO136" t="s">
        <v>2440</v>
      </c>
      <c r="GP136" t="s">
        <v>2485</v>
      </c>
      <c r="GQ136" t="s">
        <v>2440</v>
      </c>
      <c r="GR136" t="s">
        <v>2485</v>
      </c>
      <c r="GS136" t="s">
        <v>2485</v>
      </c>
      <c r="GT136" t="s">
        <v>2485</v>
      </c>
      <c r="GU136" t="s">
        <v>2485</v>
      </c>
      <c r="GV136" t="s">
        <v>2485</v>
      </c>
      <c r="GW136" t="s">
        <v>2485</v>
      </c>
      <c r="GX136" t="s">
        <v>2485</v>
      </c>
      <c r="GY136" t="s">
        <v>2485</v>
      </c>
      <c r="GZ136" t="s">
        <v>2485</v>
      </c>
    </row>
    <row r="137" spans="1:208">
      <c r="A137" t="s">
        <v>3855</v>
      </c>
      <c r="B137" t="s">
        <v>2420</v>
      </c>
      <c r="C137" t="s">
        <v>3856</v>
      </c>
      <c r="D137" t="s">
        <v>2422</v>
      </c>
      <c r="E137" t="s">
        <v>3857</v>
      </c>
      <c r="F137" t="s">
        <v>3858</v>
      </c>
      <c r="G137" t="s">
        <v>2724</v>
      </c>
      <c r="H137" t="s">
        <v>2584</v>
      </c>
      <c r="I137" t="s">
        <v>2456</v>
      </c>
      <c r="J137" t="s">
        <v>2471</v>
      </c>
      <c r="K137" t="s">
        <v>2714</v>
      </c>
      <c r="L137" t="s">
        <v>3859</v>
      </c>
      <c r="M137" t="s">
        <v>2512</v>
      </c>
      <c r="N137" t="s">
        <v>2432</v>
      </c>
      <c r="O137" t="s">
        <v>2433</v>
      </c>
      <c r="P137" t="s">
        <v>2440</v>
      </c>
      <c r="Q137" t="s">
        <v>2435</v>
      </c>
      <c r="R137" t="s">
        <v>2515</v>
      </c>
      <c r="S137" t="s">
        <v>2437</v>
      </c>
      <c r="T137" t="s">
        <v>2438</v>
      </c>
      <c r="U137" t="s">
        <v>2438</v>
      </c>
      <c r="V137" t="s">
        <v>2438</v>
      </c>
      <c r="W137" t="s">
        <v>2438</v>
      </c>
      <c r="X137" t="s">
        <v>2437</v>
      </c>
      <c r="Y137" t="s">
        <v>2438</v>
      </c>
      <c r="Z137" t="s">
        <v>2438</v>
      </c>
      <c r="AA137" t="s">
        <v>2438</v>
      </c>
      <c r="AB137" t="s">
        <v>2438</v>
      </c>
      <c r="AC137" t="s">
        <v>2437</v>
      </c>
      <c r="AD137" t="s">
        <v>2438</v>
      </c>
      <c r="AE137" t="s">
        <v>2438</v>
      </c>
      <c r="AF137" t="s">
        <v>2438</v>
      </c>
      <c r="AG137" t="s">
        <v>2438</v>
      </c>
      <c r="AH137" t="s">
        <v>2437</v>
      </c>
      <c r="AI137" t="s">
        <v>2438</v>
      </c>
      <c r="AJ137" t="s">
        <v>2438</v>
      </c>
      <c r="AK137" t="s">
        <v>2438</v>
      </c>
      <c r="AL137" t="s">
        <v>2438</v>
      </c>
      <c r="AM137" t="s">
        <v>2437</v>
      </c>
      <c r="AN137" t="s">
        <v>2438</v>
      </c>
      <c r="AO137" t="s">
        <v>2438</v>
      </c>
      <c r="AP137" t="s">
        <v>2438</v>
      </c>
      <c r="AQ137" t="s">
        <v>2437</v>
      </c>
      <c r="AR137" t="s">
        <v>2438</v>
      </c>
      <c r="AS137" t="s">
        <v>2438</v>
      </c>
      <c r="AT137" t="s">
        <v>2438</v>
      </c>
      <c r="AU137" t="s">
        <v>2437</v>
      </c>
      <c r="AV137" t="s">
        <v>2438</v>
      </c>
      <c r="AW137" t="s">
        <v>2438</v>
      </c>
      <c r="AX137" t="s">
        <v>2438</v>
      </c>
      <c r="AY137" t="s">
        <v>2432</v>
      </c>
      <c r="AZ137" t="s">
        <v>2440</v>
      </c>
      <c r="BA137" t="s">
        <v>2497</v>
      </c>
      <c r="BB137" t="s">
        <v>2518</v>
      </c>
      <c r="BC137" t="s">
        <v>2432</v>
      </c>
      <c r="BD137" t="s">
        <v>2440</v>
      </c>
      <c r="BE137" t="s">
        <v>2435</v>
      </c>
      <c r="BF137" t="s">
        <v>2515</v>
      </c>
      <c r="BG137" t="s">
        <v>2432</v>
      </c>
      <c r="BH137" t="s">
        <v>2434</v>
      </c>
      <c r="BI137" t="s">
        <v>2435</v>
      </c>
      <c r="BJ137" t="s">
        <v>2536</v>
      </c>
      <c r="BK137" t="s">
        <v>2437</v>
      </c>
      <c r="BL137" t="s">
        <v>2438</v>
      </c>
      <c r="BM137" t="s">
        <v>2438</v>
      </c>
      <c r="BN137" t="s">
        <v>2438</v>
      </c>
      <c r="BO137" t="s">
        <v>2432</v>
      </c>
      <c r="BP137" t="s">
        <v>2478</v>
      </c>
      <c r="BQ137" t="s">
        <v>2441</v>
      </c>
      <c r="BR137" t="s">
        <v>2519</v>
      </c>
      <c r="BS137" t="s">
        <v>2437</v>
      </c>
      <c r="BT137" t="s">
        <v>2438</v>
      </c>
      <c r="BU137" t="s">
        <v>2438</v>
      </c>
      <c r="BV137" t="s">
        <v>2438</v>
      </c>
      <c r="BW137" t="s">
        <v>2437</v>
      </c>
      <c r="BX137" t="s">
        <v>2438</v>
      </c>
      <c r="BY137" t="s">
        <v>2438</v>
      </c>
      <c r="BZ137" t="s">
        <v>2438</v>
      </c>
      <c r="CA137" t="s">
        <v>2437</v>
      </c>
      <c r="CB137" t="s">
        <v>2438</v>
      </c>
      <c r="CC137" t="s">
        <v>2438</v>
      </c>
      <c r="CD137" t="s">
        <v>2438</v>
      </c>
      <c r="CE137" t="s">
        <v>2478</v>
      </c>
      <c r="CF137" t="s">
        <v>2478</v>
      </c>
      <c r="CG137" t="s">
        <v>3860</v>
      </c>
      <c r="CH137" t="s">
        <v>2434</v>
      </c>
      <c r="CI137" t="s">
        <v>2478</v>
      </c>
      <c r="CJ137" t="s">
        <v>2478</v>
      </c>
      <c r="CK137" t="s">
        <v>2521</v>
      </c>
      <c r="CL137" t="s">
        <v>2485</v>
      </c>
      <c r="CM137" t="s">
        <v>2485</v>
      </c>
      <c r="CN137" t="s">
        <v>2485</v>
      </c>
      <c r="CO137" t="s">
        <v>3861</v>
      </c>
      <c r="CP137" t="s">
        <v>2440</v>
      </c>
      <c r="CQ137" t="s">
        <v>2440</v>
      </c>
      <c r="CR137" t="s">
        <v>2440</v>
      </c>
      <c r="CS137" t="s">
        <v>3862</v>
      </c>
      <c r="CT137" t="s">
        <v>2478</v>
      </c>
      <c r="CU137" t="s">
        <v>2478</v>
      </c>
      <c r="CV137" t="s">
        <v>2478</v>
      </c>
      <c r="CW137" t="s">
        <v>2478</v>
      </c>
      <c r="CX137" t="s">
        <v>2478</v>
      </c>
      <c r="CY137" t="s">
        <v>2478</v>
      </c>
      <c r="CZ137" t="s">
        <v>2440</v>
      </c>
      <c r="DA137" t="s">
        <v>2440</v>
      </c>
      <c r="DB137" t="s">
        <v>2440</v>
      </c>
      <c r="DC137" t="s">
        <v>2440</v>
      </c>
      <c r="DD137" t="s">
        <v>2440</v>
      </c>
      <c r="DE137" t="s">
        <v>2440</v>
      </c>
      <c r="DF137" t="s">
        <v>2440</v>
      </c>
      <c r="DG137" t="s">
        <v>2440</v>
      </c>
      <c r="DH137" t="s">
        <v>2485</v>
      </c>
      <c r="DI137" t="s">
        <v>2485</v>
      </c>
      <c r="DJ137" t="s">
        <v>2485</v>
      </c>
      <c r="DK137" t="s">
        <v>2440</v>
      </c>
      <c r="DL137" t="s">
        <v>2440</v>
      </c>
      <c r="DM137" t="s">
        <v>2440</v>
      </c>
      <c r="DN137" t="s">
        <v>2440</v>
      </c>
      <c r="DO137" t="s">
        <v>2440</v>
      </c>
      <c r="DP137" t="s">
        <v>2440</v>
      </c>
      <c r="DQ137" t="s">
        <v>2440</v>
      </c>
      <c r="DR137" t="s">
        <v>2440</v>
      </c>
      <c r="DS137" t="s">
        <v>2440</v>
      </c>
      <c r="DT137" t="s">
        <v>2440</v>
      </c>
      <c r="DU137" t="s">
        <v>2440</v>
      </c>
      <c r="DV137" t="s">
        <v>2440</v>
      </c>
      <c r="DW137" t="s">
        <v>2440</v>
      </c>
      <c r="DX137" t="s">
        <v>2440</v>
      </c>
      <c r="DY137" t="s">
        <v>2521</v>
      </c>
      <c r="DZ137" t="s">
        <v>2440</v>
      </c>
      <c r="EA137" t="s">
        <v>2440</v>
      </c>
      <c r="EB137" t="s">
        <v>2440</v>
      </c>
      <c r="EC137" t="s">
        <v>2521</v>
      </c>
      <c r="ED137" t="s">
        <v>2440</v>
      </c>
      <c r="EE137" t="s">
        <v>2440</v>
      </c>
      <c r="EF137" t="s">
        <v>2440</v>
      </c>
      <c r="EG137" t="s">
        <v>2521</v>
      </c>
      <c r="EH137" t="s">
        <v>2440</v>
      </c>
      <c r="EI137" t="s">
        <v>2440</v>
      </c>
      <c r="EJ137" t="s">
        <v>2440</v>
      </c>
      <c r="EK137" t="s">
        <v>3863</v>
      </c>
      <c r="EL137" t="s">
        <v>2440</v>
      </c>
      <c r="EM137" t="s">
        <v>2440</v>
      </c>
      <c r="EN137" t="s">
        <v>2440</v>
      </c>
      <c r="EO137" t="s">
        <v>2440</v>
      </c>
      <c r="EP137" t="s">
        <v>2440</v>
      </c>
      <c r="EQ137" t="s">
        <v>2485</v>
      </c>
      <c r="ER137" t="s">
        <v>2440</v>
      </c>
      <c r="ES137" t="s">
        <v>2485</v>
      </c>
      <c r="ET137" t="s">
        <v>2485</v>
      </c>
      <c r="EU137" t="s">
        <v>2485</v>
      </c>
      <c r="EV137" t="s">
        <v>2485</v>
      </c>
      <c r="EW137" t="s">
        <v>2440</v>
      </c>
      <c r="EX137" t="s">
        <v>2440</v>
      </c>
      <c r="EY137" t="s">
        <v>2440</v>
      </c>
      <c r="EZ137" t="s">
        <v>2440</v>
      </c>
      <c r="FA137" t="s">
        <v>2440</v>
      </c>
      <c r="FB137" t="s">
        <v>2485</v>
      </c>
      <c r="FC137" t="s">
        <v>2440</v>
      </c>
      <c r="FD137" t="s">
        <v>2440</v>
      </c>
      <c r="FE137" t="s">
        <v>2440</v>
      </c>
      <c r="FF137" t="s">
        <v>2440</v>
      </c>
      <c r="FG137" t="s">
        <v>2440</v>
      </c>
      <c r="FH137" t="s">
        <v>2440</v>
      </c>
      <c r="FI137" t="s">
        <v>2485</v>
      </c>
      <c r="FJ137" t="s">
        <v>2440</v>
      </c>
      <c r="FK137" t="s">
        <v>2440</v>
      </c>
      <c r="FL137" t="s">
        <v>2440</v>
      </c>
      <c r="FM137" t="s">
        <v>2440</v>
      </c>
      <c r="FN137" t="s">
        <v>2440</v>
      </c>
      <c r="FO137" t="s">
        <v>2440</v>
      </c>
      <c r="FP137" t="s">
        <v>2440</v>
      </c>
      <c r="FQ137" t="s">
        <v>2485</v>
      </c>
      <c r="FR137" t="s">
        <v>2485</v>
      </c>
      <c r="FS137" t="s">
        <v>2478</v>
      </c>
      <c r="FT137" t="s">
        <v>2440</v>
      </c>
      <c r="FU137">
        <v>3</v>
      </c>
      <c r="FV137" t="s">
        <v>2478</v>
      </c>
      <c r="FW137" t="s">
        <v>2440</v>
      </c>
      <c r="FX137" t="s">
        <v>2485</v>
      </c>
      <c r="FY137" t="s">
        <v>2440</v>
      </c>
      <c r="FZ137" t="s">
        <v>2440</v>
      </c>
      <c r="GA137" t="s">
        <v>2478</v>
      </c>
      <c r="GB137" t="s">
        <v>2440</v>
      </c>
      <c r="GC137" t="s">
        <v>2434</v>
      </c>
      <c r="GD137" t="s">
        <v>2478</v>
      </c>
      <c r="GE137" t="s">
        <v>2434</v>
      </c>
      <c r="GF137" t="s">
        <v>2440</v>
      </c>
      <c r="GG137" t="s">
        <v>2478</v>
      </c>
      <c r="GH137" t="s">
        <v>2478</v>
      </c>
      <c r="GI137" t="s">
        <v>2478</v>
      </c>
      <c r="GJ137" t="s">
        <v>2440</v>
      </c>
      <c r="GK137" t="s">
        <v>2440</v>
      </c>
      <c r="GL137" t="s">
        <v>2440</v>
      </c>
      <c r="GM137" t="s">
        <v>2440</v>
      </c>
      <c r="GN137" t="s">
        <v>2440</v>
      </c>
      <c r="GO137" t="s">
        <v>2440</v>
      </c>
      <c r="GP137" t="s">
        <v>2440</v>
      </c>
      <c r="GQ137" t="s">
        <v>2440</v>
      </c>
      <c r="GR137" t="s">
        <v>2478</v>
      </c>
      <c r="GS137" t="s">
        <v>2440</v>
      </c>
      <c r="GT137" t="s">
        <v>2440</v>
      </c>
      <c r="GU137" t="s">
        <v>2440</v>
      </c>
      <c r="GV137" t="s">
        <v>2440</v>
      </c>
      <c r="GW137" t="s">
        <v>2440</v>
      </c>
      <c r="GX137" t="s">
        <v>2440</v>
      </c>
      <c r="GY137" t="s">
        <v>2440</v>
      </c>
      <c r="GZ137" t="s">
        <v>2440</v>
      </c>
    </row>
    <row r="138" spans="1:208">
      <c r="A138" t="s">
        <v>3864</v>
      </c>
      <c r="B138" t="s">
        <v>2420</v>
      </c>
      <c r="C138" t="s">
        <v>3865</v>
      </c>
      <c r="D138" t="s">
        <v>2505</v>
      </c>
      <c r="E138" t="s">
        <v>3866</v>
      </c>
      <c r="F138" t="s">
        <v>3867</v>
      </c>
      <c r="G138" t="s">
        <v>2653</v>
      </c>
      <c r="H138" t="s">
        <v>2426</v>
      </c>
      <c r="I138" t="s">
        <v>2456</v>
      </c>
      <c r="J138" t="s">
        <v>2428</v>
      </c>
      <c r="K138" t="s">
        <v>3868</v>
      </c>
      <c r="L138" t="s">
        <v>3869</v>
      </c>
      <c r="M138" t="s">
        <v>2952</v>
      </c>
      <c r="N138" t="s">
        <v>2432</v>
      </c>
      <c r="O138" t="s">
        <v>2433</v>
      </c>
      <c r="P138" t="s">
        <v>2589</v>
      </c>
      <c r="Q138" t="s">
        <v>3076</v>
      </c>
      <c r="R138" t="s">
        <v>2538</v>
      </c>
      <c r="S138" t="s">
        <v>2432</v>
      </c>
      <c r="T138" t="s">
        <v>2433</v>
      </c>
      <c r="U138" t="s">
        <v>2588</v>
      </c>
      <c r="V138" t="s">
        <v>3076</v>
      </c>
      <c r="W138" t="s">
        <v>2538</v>
      </c>
      <c r="X138" t="s">
        <v>2437</v>
      </c>
      <c r="Y138" t="s">
        <v>2438</v>
      </c>
      <c r="Z138" t="s">
        <v>2438</v>
      </c>
      <c r="AA138" t="s">
        <v>2438</v>
      </c>
      <c r="AB138" t="s">
        <v>2438</v>
      </c>
      <c r="AC138" t="s">
        <v>2437</v>
      </c>
      <c r="AD138" t="s">
        <v>2438</v>
      </c>
      <c r="AE138" t="s">
        <v>2438</v>
      </c>
      <c r="AF138" t="s">
        <v>2438</v>
      </c>
      <c r="AG138" t="s">
        <v>2438</v>
      </c>
      <c r="AH138" t="s">
        <v>2437</v>
      </c>
      <c r="AI138" t="s">
        <v>2438</v>
      </c>
      <c r="AJ138" t="s">
        <v>2438</v>
      </c>
      <c r="AK138" t="s">
        <v>2438</v>
      </c>
      <c r="AL138" t="s">
        <v>2438</v>
      </c>
      <c r="AM138" t="s">
        <v>2437</v>
      </c>
      <c r="AN138" t="s">
        <v>2438</v>
      </c>
      <c r="AO138" t="s">
        <v>2438</v>
      </c>
      <c r="AP138" t="s">
        <v>2438</v>
      </c>
      <c r="AQ138" t="s">
        <v>2432</v>
      </c>
      <c r="AR138" t="s">
        <v>2439</v>
      </c>
      <c r="AS138" t="s">
        <v>2557</v>
      </c>
      <c r="AT138" t="s">
        <v>2480</v>
      </c>
      <c r="AU138" t="s">
        <v>2432</v>
      </c>
      <c r="AV138" t="s">
        <v>2478</v>
      </c>
      <c r="AW138" t="s">
        <v>2630</v>
      </c>
      <c r="AX138" t="s">
        <v>2457</v>
      </c>
      <c r="AY138" t="s">
        <v>2432</v>
      </c>
      <c r="AZ138" t="s">
        <v>2485</v>
      </c>
      <c r="BA138" t="s">
        <v>3076</v>
      </c>
      <c r="BB138" t="s">
        <v>2458</v>
      </c>
      <c r="BC138" t="s">
        <v>2432</v>
      </c>
      <c r="BD138" t="s">
        <v>2442</v>
      </c>
      <c r="BE138" t="s">
        <v>2645</v>
      </c>
      <c r="BF138" t="s">
        <v>2480</v>
      </c>
      <c r="BG138" t="s">
        <v>2432</v>
      </c>
      <c r="BH138" t="s">
        <v>2439</v>
      </c>
      <c r="BI138" t="s">
        <v>2557</v>
      </c>
      <c r="BJ138" t="s">
        <v>2480</v>
      </c>
      <c r="BK138" t="s">
        <v>2437</v>
      </c>
      <c r="BL138" t="s">
        <v>2438</v>
      </c>
      <c r="BM138" t="s">
        <v>2438</v>
      </c>
      <c r="BN138" t="s">
        <v>2438</v>
      </c>
      <c r="BO138" t="s">
        <v>2437</v>
      </c>
      <c r="BP138" t="s">
        <v>2438</v>
      </c>
      <c r="BQ138" t="s">
        <v>2438</v>
      </c>
      <c r="BR138" t="s">
        <v>2438</v>
      </c>
      <c r="BS138" t="s">
        <v>2437</v>
      </c>
      <c r="BT138" t="s">
        <v>2438</v>
      </c>
      <c r="BU138" t="s">
        <v>2438</v>
      </c>
      <c r="BV138" t="s">
        <v>2438</v>
      </c>
      <c r="BW138" t="s">
        <v>2437</v>
      </c>
      <c r="BX138" t="s">
        <v>2438</v>
      </c>
      <c r="BY138" t="s">
        <v>2438</v>
      </c>
      <c r="BZ138" t="s">
        <v>2438</v>
      </c>
      <c r="CA138" t="s">
        <v>2437</v>
      </c>
      <c r="CB138" t="s">
        <v>2438</v>
      </c>
      <c r="CC138" t="s">
        <v>2438</v>
      </c>
      <c r="CD138" t="s">
        <v>2438</v>
      </c>
      <c r="CE138" t="s">
        <v>2478</v>
      </c>
      <c r="CF138" t="s">
        <v>2439</v>
      </c>
      <c r="CG138" t="s">
        <v>2429</v>
      </c>
      <c r="CH138" t="s">
        <v>2444</v>
      </c>
      <c r="CI138" t="s">
        <v>2444</v>
      </c>
      <c r="CJ138" t="s">
        <v>2444</v>
      </c>
      <c r="CK138" t="s">
        <v>3870</v>
      </c>
      <c r="CL138" t="s">
        <v>2434</v>
      </c>
      <c r="CM138" t="s">
        <v>2434</v>
      </c>
      <c r="CN138" t="s">
        <v>2439</v>
      </c>
      <c r="CO138" t="s">
        <v>2839</v>
      </c>
      <c r="CP138" t="s">
        <v>2439</v>
      </c>
      <c r="CQ138" t="s">
        <v>2478</v>
      </c>
      <c r="CR138" t="s">
        <v>2440</v>
      </c>
      <c r="CS138" t="s">
        <v>3871</v>
      </c>
      <c r="CT138" t="s">
        <v>2434</v>
      </c>
      <c r="CU138" t="s">
        <v>2434</v>
      </c>
      <c r="CV138" t="s">
        <v>2434</v>
      </c>
      <c r="CW138" t="s">
        <v>2439</v>
      </c>
      <c r="CX138" t="s">
        <v>2439</v>
      </c>
      <c r="CY138" t="s">
        <v>2439</v>
      </c>
      <c r="CZ138" t="s">
        <v>2434</v>
      </c>
      <c r="DA138" t="s">
        <v>2440</v>
      </c>
      <c r="DB138" t="s">
        <v>2478</v>
      </c>
      <c r="DC138" t="s">
        <v>2485</v>
      </c>
      <c r="DD138" t="s">
        <v>2485</v>
      </c>
      <c r="DE138" t="s">
        <v>2440</v>
      </c>
      <c r="DF138" t="s">
        <v>2440</v>
      </c>
      <c r="DG138" t="s">
        <v>2485</v>
      </c>
      <c r="DH138" t="s">
        <v>2433</v>
      </c>
      <c r="DI138" t="s">
        <v>2433</v>
      </c>
      <c r="DJ138" t="s">
        <v>2478</v>
      </c>
      <c r="DK138" t="s">
        <v>2478</v>
      </c>
      <c r="DL138" t="s">
        <v>2433</v>
      </c>
      <c r="DM138" t="s">
        <v>2439</v>
      </c>
      <c r="DN138" t="s">
        <v>2485</v>
      </c>
      <c r="DO138" t="s">
        <v>2444</v>
      </c>
      <c r="DP138" t="s">
        <v>2440</v>
      </c>
      <c r="DQ138" t="s">
        <v>2444</v>
      </c>
      <c r="DR138" t="s">
        <v>2444</v>
      </c>
      <c r="DS138" t="s">
        <v>2444</v>
      </c>
      <c r="DT138" t="s">
        <v>2444</v>
      </c>
      <c r="DU138" t="s">
        <v>2444</v>
      </c>
      <c r="DV138" t="s">
        <v>2440</v>
      </c>
      <c r="DW138" t="s">
        <v>2444</v>
      </c>
      <c r="DX138" t="s">
        <v>2433</v>
      </c>
      <c r="DY138" t="s">
        <v>3872</v>
      </c>
      <c r="DZ138" t="s">
        <v>2444</v>
      </c>
      <c r="EA138" t="s">
        <v>2485</v>
      </c>
      <c r="EB138" t="s">
        <v>2444</v>
      </c>
      <c r="EC138" t="s">
        <v>3873</v>
      </c>
      <c r="ED138" t="s">
        <v>2478</v>
      </c>
      <c r="EE138" t="s">
        <v>2485</v>
      </c>
      <c r="EF138" t="s">
        <v>2439</v>
      </c>
      <c r="EG138" t="s">
        <v>2429</v>
      </c>
      <c r="EH138" t="s">
        <v>2444</v>
      </c>
      <c r="EI138" t="s">
        <v>2485</v>
      </c>
      <c r="EJ138" t="s">
        <v>2433</v>
      </c>
      <c r="EK138" t="s">
        <v>3874</v>
      </c>
      <c r="EL138" t="s">
        <v>2434</v>
      </c>
      <c r="EM138" t="s">
        <v>2433</v>
      </c>
      <c r="EN138" t="s">
        <v>2433</v>
      </c>
      <c r="EO138" t="s">
        <v>2439</v>
      </c>
      <c r="EP138" t="s">
        <v>2439</v>
      </c>
      <c r="EQ138" t="s">
        <v>2434</v>
      </c>
      <c r="ER138" t="s">
        <v>2439</v>
      </c>
      <c r="ES138" t="s">
        <v>2434</v>
      </c>
      <c r="ET138" t="s">
        <v>2434</v>
      </c>
      <c r="EU138" t="s">
        <v>2439</v>
      </c>
      <c r="EV138" t="s">
        <v>2439</v>
      </c>
      <c r="EW138" t="s">
        <v>2439</v>
      </c>
      <c r="EX138" t="s">
        <v>2439</v>
      </c>
      <c r="EY138" t="s">
        <v>2434</v>
      </c>
      <c r="EZ138" t="s">
        <v>2439</v>
      </c>
      <c r="FA138" t="s">
        <v>2439</v>
      </c>
      <c r="FB138" t="s">
        <v>2434</v>
      </c>
      <c r="FC138" t="s">
        <v>2478</v>
      </c>
      <c r="FD138" t="s">
        <v>2434</v>
      </c>
      <c r="FE138" t="s">
        <v>2434</v>
      </c>
      <c r="FF138" t="s">
        <v>2434</v>
      </c>
      <c r="FG138" t="s">
        <v>2434</v>
      </c>
      <c r="FH138" t="s">
        <v>2434</v>
      </c>
      <c r="FI138" t="s">
        <v>2440</v>
      </c>
      <c r="FJ138" t="s">
        <v>2440</v>
      </c>
      <c r="FK138" t="s">
        <v>2434</v>
      </c>
      <c r="FL138" t="s">
        <v>2440</v>
      </c>
      <c r="FM138" t="s">
        <v>2439</v>
      </c>
      <c r="FN138" t="s">
        <v>2478</v>
      </c>
      <c r="FO138" t="s">
        <v>2434</v>
      </c>
      <c r="FP138" t="s">
        <v>2478</v>
      </c>
      <c r="FQ138" t="s">
        <v>2478</v>
      </c>
      <c r="FR138" t="s">
        <v>2440</v>
      </c>
      <c r="FS138" t="s">
        <v>2440</v>
      </c>
      <c r="FT138" t="s">
        <v>2434</v>
      </c>
      <c r="FU138">
        <v>5</v>
      </c>
      <c r="FV138" t="s">
        <v>2434</v>
      </c>
      <c r="FW138" t="s">
        <v>2478</v>
      </c>
      <c r="FX138" t="s">
        <v>2478</v>
      </c>
      <c r="FY138" t="s">
        <v>2440</v>
      </c>
      <c r="FZ138" t="s">
        <v>2478</v>
      </c>
      <c r="GA138" t="s">
        <v>2478</v>
      </c>
      <c r="GB138" t="s">
        <v>2478</v>
      </c>
      <c r="GC138" t="s">
        <v>2440</v>
      </c>
      <c r="GD138" t="s">
        <v>2478</v>
      </c>
      <c r="GE138" t="s">
        <v>2478</v>
      </c>
      <c r="GF138" t="s">
        <v>2478</v>
      </c>
      <c r="GG138" t="s">
        <v>2434</v>
      </c>
      <c r="GH138" t="s">
        <v>2434</v>
      </c>
      <c r="GI138" t="s">
        <v>2440</v>
      </c>
      <c r="GJ138" t="s">
        <v>2440</v>
      </c>
      <c r="GK138" t="s">
        <v>2434</v>
      </c>
      <c r="GL138" t="s">
        <v>2440</v>
      </c>
      <c r="GM138" t="s">
        <v>2478</v>
      </c>
      <c r="GN138" t="s">
        <v>2478</v>
      </c>
      <c r="GO138" t="s">
        <v>2440</v>
      </c>
      <c r="GP138" t="s">
        <v>2444</v>
      </c>
      <c r="GQ138" t="s">
        <v>2444</v>
      </c>
      <c r="GR138" t="s">
        <v>2485</v>
      </c>
      <c r="GS138" t="s">
        <v>2444</v>
      </c>
      <c r="GT138" t="s">
        <v>2444</v>
      </c>
      <c r="GU138" t="s">
        <v>2485</v>
      </c>
      <c r="GV138" t="s">
        <v>2444</v>
      </c>
      <c r="GW138" t="s">
        <v>2444</v>
      </c>
      <c r="GX138" t="s">
        <v>2440</v>
      </c>
      <c r="GY138" t="s">
        <v>2478</v>
      </c>
      <c r="GZ138" t="s">
        <v>2478</v>
      </c>
    </row>
    <row r="139" spans="1:208">
      <c r="A139" t="s">
        <v>3875</v>
      </c>
      <c r="B139" t="s">
        <v>2420</v>
      </c>
      <c r="C139" t="s">
        <v>3876</v>
      </c>
      <c r="D139" t="s">
        <v>2422</v>
      </c>
      <c r="E139" t="s">
        <v>3833</v>
      </c>
      <c r="F139" t="s">
        <v>3877</v>
      </c>
      <c r="G139" t="s">
        <v>2530</v>
      </c>
      <c r="H139" t="s">
        <v>2426</v>
      </c>
      <c r="I139" t="s">
        <v>2456</v>
      </c>
      <c r="J139" t="s">
        <v>2428</v>
      </c>
      <c r="K139" t="s">
        <v>2702</v>
      </c>
      <c r="L139" t="s">
        <v>2430</v>
      </c>
      <c r="M139" t="s">
        <v>2553</v>
      </c>
      <c r="N139" t="s">
        <v>2432</v>
      </c>
      <c r="O139" t="s">
        <v>2433</v>
      </c>
      <c r="P139" t="s">
        <v>2440</v>
      </c>
      <c r="Q139" t="s">
        <v>2689</v>
      </c>
      <c r="R139" t="s">
        <v>2457</v>
      </c>
      <c r="S139" t="s">
        <v>2432</v>
      </c>
      <c r="T139" t="s">
        <v>2433</v>
      </c>
      <c r="U139" t="s">
        <v>2440</v>
      </c>
      <c r="V139" t="s">
        <v>2689</v>
      </c>
      <c r="W139" t="s">
        <v>2518</v>
      </c>
      <c r="X139" t="s">
        <v>2437</v>
      </c>
      <c r="Y139" t="s">
        <v>2438</v>
      </c>
      <c r="Z139" t="s">
        <v>2438</v>
      </c>
      <c r="AA139" t="s">
        <v>2438</v>
      </c>
      <c r="AB139" t="s">
        <v>2438</v>
      </c>
      <c r="AC139" t="s">
        <v>2437</v>
      </c>
      <c r="AD139" t="s">
        <v>2438</v>
      </c>
      <c r="AE139" t="s">
        <v>2438</v>
      </c>
      <c r="AF139" t="s">
        <v>2438</v>
      </c>
      <c r="AG139" t="s">
        <v>2438</v>
      </c>
      <c r="AH139" t="s">
        <v>2437</v>
      </c>
      <c r="AI139" t="s">
        <v>2438</v>
      </c>
      <c r="AJ139" t="s">
        <v>2438</v>
      </c>
      <c r="AK139" t="s">
        <v>2438</v>
      </c>
      <c r="AL139" t="s">
        <v>2438</v>
      </c>
      <c r="AM139" t="s">
        <v>2432</v>
      </c>
      <c r="AN139" t="s">
        <v>2485</v>
      </c>
      <c r="AO139" t="s">
        <v>3016</v>
      </c>
      <c r="AP139" t="s">
        <v>2518</v>
      </c>
      <c r="AQ139" t="s">
        <v>2432</v>
      </c>
      <c r="AR139" t="s">
        <v>2433</v>
      </c>
      <c r="AS139" t="s">
        <v>3878</v>
      </c>
      <c r="AT139" t="s">
        <v>2480</v>
      </c>
      <c r="AU139" t="s">
        <v>2432</v>
      </c>
      <c r="AV139" t="s">
        <v>2434</v>
      </c>
      <c r="AW139" t="s">
        <v>2478</v>
      </c>
      <c r="AX139" t="s">
        <v>2457</v>
      </c>
      <c r="AY139" t="s">
        <v>2432</v>
      </c>
      <c r="AZ139" t="s">
        <v>2434</v>
      </c>
      <c r="BA139" t="s">
        <v>3879</v>
      </c>
      <c r="BB139" t="s">
        <v>2458</v>
      </c>
      <c r="BC139" t="s">
        <v>2432</v>
      </c>
      <c r="BD139" t="s">
        <v>2440</v>
      </c>
      <c r="BE139" t="s">
        <v>2571</v>
      </c>
      <c r="BF139" t="s">
        <v>2779</v>
      </c>
      <c r="BG139" t="s">
        <v>2432</v>
      </c>
      <c r="BH139" t="s">
        <v>2433</v>
      </c>
      <c r="BI139" t="s">
        <v>2557</v>
      </c>
      <c r="BJ139" t="s">
        <v>2459</v>
      </c>
      <c r="BK139" t="s">
        <v>2437</v>
      </c>
      <c r="BL139" t="s">
        <v>2438</v>
      </c>
      <c r="BM139" t="s">
        <v>2438</v>
      </c>
      <c r="BN139" t="s">
        <v>2438</v>
      </c>
      <c r="BO139" t="s">
        <v>2432</v>
      </c>
      <c r="BP139" t="s">
        <v>2433</v>
      </c>
      <c r="BQ139" t="s">
        <v>2441</v>
      </c>
      <c r="BR139" t="s">
        <v>2865</v>
      </c>
      <c r="BS139" t="s">
        <v>2437</v>
      </c>
      <c r="BT139" t="s">
        <v>2438</v>
      </c>
      <c r="BU139" t="s">
        <v>2438</v>
      </c>
      <c r="BV139" t="s">
        <v>2438</v>
      </c>
      <c r="BW139" t="s">
        <v>2437</v>
      </c>
      <c r="BX139" t="s">
        <v>2438</v>
      </c>
      <c r="BY139" t="s">
        <v>2438</v>
      </c>
      <c r="BZ139" t="s">
        <v>2438</v>
      </c>
      <c r="CA139" t="s">
        <v>2437</v>
      </c>
      <c r="CB139" t="s">
        <v>2438</v>
      </c>
      <c r="CC139" t="s">
        <v>2438</v>
      </c>
      <c r="CD139" t="s">
        <v>2438</v>
      </c>
      <c r="CE139" t="s">
        <v>2433</v>
      </c>
      <c r="CF139" t="s">
        <v>2434</v>
      </c>
      <c r="CG139" t="s">
        <v>3880</v>
      </c>
      <c r="CH139" t="s">
        <v>2433</v>
      </c>
      <c r="CI139" t="s">
        <v>2444</v>
      </c>
      <c r="CJ139" t="s">
        <v>2444</v>
      </c>
      <c r="CK139" t="s">
        <v>3881</v>
      </c>
      <c r="CL139" t="s">
        <v>2444</v>
      </c>
      <c r="CM139" t="s">
        <v>2444</v>
      </c>
      <c r="CN139" t="s">
        <v>2444</v>
      </c>
      <c r="CO139" t="s">
        <v>3882</v>
      </c>
      <c r="CP139" t="s">
        <v>2440</v>
      </c>
      <c r="CQ139" t="s">
        <v>2433</v>
      </c>
      <c r="CR139" t="s">
        <v>2444</v>
      </c>
      <c r="CS139" t="s">
        <v>3883</v>
      </c>
      <c r="CT139" t="s">
        <v>2439</v>
      </c>
      <c r="CU139" t="s">
        <v>2433</v>
      </c>
      <c r="CV139" t="s">
        <v>2434</v>
      </c>
      <c r="CW139" t="s">
        <v>2433</v>
      </c>
      <c r="CX139" t="s">
        <v>2439</v>
      </c>
      <c r="CY139" t="s">
        <v>2433</v>
      </c>
      <c r="CZ139" t="s">
        <v>2433</v>
      </c>
      <c r="DA139" t="s">
        <v>2444</v>
      </c>
      <c r="DB139" t="s">
        <v>2433</v>
      </c>
      <c r="DC139" t="s">
        <v>2444</v>
      </c>
      <c r="DD139" t="s">
        <v>2433</v>
      </c>
      <c r="DE139" t="s">
        <v>2444</v>
      </c>
      <c r="DF139" t="s">
        <v>2444</v>
      </c>
      <c r="DG139" t="s">
        <v>2444</v>
      </c>
      <c r="DH139" t="s">
        <v>2444</v>
      </c>
      <c r="DI139" t="s">
        <v>2433</v>
      </c>
      <c r="DJ139" t="s">
        <v>2444</v>
      </c>
      <c r="DK139" t="s">
        <v>2433</v>
      </c>
      <c r="DL139" t="s">
        <v>2433</v>
      </c>
      <c r="DM139" t="s">
        <v>2444</v>
      </c>
      <c r="DN139" t="s">
        <v>2444</v>
      </c>
      <c r="DO139" t="s">
        <v>2444</v>
      </c>
      <c r="DP139" t="s">
        <v>2444</v>
      </c>
      <c r="DQ139" t="s">
        <v>2444</v>
      </c>
      <c r="DR139" t="s">
        <v>2444</v>
      </c>
      <c r="DS139" t="s">
        <v>2444</v>
      </c>
      <c r="DT139" t="s">
        <v>2444</v>
      </c>
      <c r="DU139" t="s">
        <v>2444</v>
      </c>
      <c r="DV139" t="s">
        <v>2444</v>
      </c>
      <c r="DW139" t="s">
        <v>2478</v>
      </c>
      <c r="DX139" t="s">
        <v>2440</v>
      </c>
      <c r="DY139" t="s">
        <v>3884</v>
      </c>
      <c r="DZ139" t="s">
        <v>2444</v>
      </c>
      <c r="EA139" t="s">
        <v>2444</v>
      </c>
      <c r="EB139" t="s">
        <v>2444</v>
      </c>
      <c r="EC139" t="s">
        <v>3885</v>
      </c>
      <c r="ED139" t="s">
        <v>2444</v>
      </c>
      <c r="EE139" t="s">
        <v>2444</v>
      </c>
      <c r="EF139" t="s">
        <v>2444</v>
      </c>
      <c r="EG139" t="s">
        <v>3886</v>
      </c>
      <c r="EH139" t="s">
        <v>2444</v>
      </c>
      <c r="EI139" t="s">
        <v>2444</v>
      </c>
      <c r="EJ139" t="s">
        <v>2444</v>
      </c>
      <c r="EK139" t="s">
        <v>2429</v>
      </c>
      <c r="EL139" t="s">
        <v>2444</v>
      </c>
      <c r="EM139" t="s">
        <v>2444</v>
      </c>
      <c r="EN139" t="s">
        <v>2478</v>
      </c>
      <c r="EO139" t="s">
        <v>2478</v>
      </c>
      <c r="EP139" t="s">
        <v>2478</v>
      </c>
      <c r="EQ139" t="s">
        <v>2478</v>
      </c>
      <c r="ER139" t="s">
        <v>2478</v>
      </c>
      <c r="ES139" t="s">
        <v>2478</v>
      </c>
      <c r="ET139" t="s">
        <v>2478</v>
      </c>
      <c r="EU139" t="s">
        <v>2478</v>
      </c>
      <c r="EV139" t="s">
        <v>2478</v>
      </c>
      <c r="EW139" t="s">
        <v>2478</v>
      </c>
      <c r="EX139" t="s">
        <v>2478</v>
      </c>
      <c r="EY139" t="s">
        <v>2478</v>
      </c>
      <c r="EZ139" t="s">
        <v>2478</v>
      </c>
      <c r="FA139" t="s">
        <v>2478</v>
      </c>
      <c r="FB139" t="s">
        <v>2478</v>
      </c>
      <c r="FC139" t="s">
        <v>2478</v>
      </c>
      <c r="FD139" t="s">
        <v>2478</v>
      </c>
      <c r="FE139" t="s">
        <v>2478</v>
      </c>
      <c r="FF139" t="s">
        <v>2444</v>
      </c>
      <c r="FG139" t="s">
        <v>2444</v>
      </c>
      <c r="FH139" t="s">
        <v>2444</v>
      </c>
      <c r="FI139" t="s">
        <v>2433</v>
      </c>
      <c r="FJ139" t="s">
        <v>2444</v>
      </c>
      <c r="FK139" t="s">
        <v>2444</v>
      </c>
      <c r="FL139" t="s">
        <v>2444</v>
      </c>
      <c r="FM139" t="s">
        <v>2444</v>
      </c>
      <c r="FN139" t="s">
        <v>2433</v>
      </c>
      <c r="FO139" t="s">
        <v>2444</v>
      </c>
      <c r="FP139" t="s">
        <v>2444</v>
      </c>
      <c r="FQ139" t="s">
        <v>2444</v>
      </c>
      <c r="FR139" t="s">
        <v>2444</v>
      </c>
      <c r="FS139" t="s">
        <v>2444</v>
      </c>
      <c r="FT139" t="s">
        <v>2433</v>
      </c>
      <c r="FU139">
        <v>7</v>
      </c>
      <c r="FV139" t="s">
        <v>2444</v>
      </c>
      <c r="FW139" t="s">
        <v>2444</v>
      </c>
      <c r="FX139" t="s">
        <v>2444</v>
      </c>
      <c r="FY139" t="s">
        <v>2433</v>
      </c>
      <c r="FZ139" t="s">
        <v>2444</v>
      </c>
      <c r="GA139" t="s">
        <v>2444</v>
      </c>
      <c r="GB139" t="s">
        <v>2444</v>
      </c>
      <c r="GC139" t="s">
        <v>2444</v>
      </c>
      <c r="GD139" t="s">
        <v>2444</v>
      </c>
      <c r="GE139" t="s">
        <v>2433</v>
      </c>
      <c r="GF139" t="s">
        <v>2444</v>
      </c>
      <c r="GG139" t="s">
        <v>2444</v>
      </c>
      <c r="GH139" t="s">
        <v>2444</v>
      </c>
      <c r="GI139" t="s">
        <v>2433</v>
      </c>
      <c r="GJ139" t="s">
        <v>2444</v>
      </c>
      <c r="GK139" t="s">
        <v>2444</v>
      </c>
      <c r="GL139" t="s">
        <v>2444</v>
      </c>
      <c r="GM139" t="s">
        <v>2444</v>
      </c>
      <c r="GN139" t="s">
        <v>2444</v>
      </c>
      <c r="GO139" t="s">
        <v>2444</v>
      </c>
      <c r="GP139" t="s">
        <v>2444</v>
      </c>
      <c r="GQ139" t="s">
        <v>2444</v>
      </c>
      <c r="GR139" t="s">
        <v>2433</v>
      </c>
      <c r="GS139" t="s">
        <v>2444</v>
      </c>
      <c r="GT139" t="s">
        <v>2444</v>
      </c>
      <c r="GU139" t="s">
        <v>2444</v>
      </c>
      <c r="GV139" t="s">
        <v>2444</v>
      </c>
      <c r="GW139" t="s">
        <v>2444</v>
      </c>
      <c r="GX139" t="s">
        <v>2444</v>
      </c>
      <c r="GY139" t="s">
        <v>2444</v>
      </c>
      <c r="GZ139" t="s">
        <v>2433</v>
      </c>
    </row>
    <row r="140" spans="1:208">
      <c r="A140" t="s">
        <v>3887</v>
      </c>
      <c r="B140" t="s">
        <v>2420</v>
      </c>
      <c r="C140" t="s">
        <v>3888</v>
      </c>
      <c r="D140" t="s">
        <v>2505</v>
      </c>
      <c r="E140" t="s">
        <v>3889</v>
      </c>
      <c r="F140" t="s">
        <v>3890</v>
      </c>
      <c r="G140" t="s">
        <v>2455</v>
      </c>
      <c r="H140" t="s">
        <v>2426</v>
      </c>
      <c r="I140" t="s">
        <v>2456</v>
      </c>
      <c r="J140" t="s">
        <v>2428</v>
      </c>
      <c r="K140" t="s">
        <v>3891</v>
      </c>
      <c r="L140" t="s">
        <v>2908</v>
      </c>
      <c r="M140" t="s">
        <v>2643</v>
      </c>
      <c r="N140" t="s">
        <v>2432</v>
      </c>
      <c r="O140" t="s">
        <v>2433</v>
      </c>
      <c r="P140" t="s">
        <v>2442</v>
      </c>
      <c r="Q140" t="s">
        <v>2630</v>
      </c>
      <c r="R140" t="s">
        <v>2691</v>
      </c>
      <c r="S140" t="s">
        <v>2437</v>
      </c>
      <c r="T140" t="s">
        <v>2438</v>
      </c>
      <c r="U140" t="s">
        <v>2438</v>
      </c>
      <c r="V140" t="s">
        <v>2438</v>
      </c>
      <c r="W140" t="s">
        <v>2438</v>
      </c>
      <c r="X140" t="s">
        <v>2437</v>
      </c>
      <c r="Y140" t="s">
        <v>2438</v>
      </c>
      <c r="Z140" t="s">
        <v>2438</v>
      </c>
      <c r="AA140" t="s">
        <v>2438</v>
      </c>
      <c r="AB140" t="s">
        <v>2438</v>
      </c>
      <c r="AC140" t="s">
        <v>2437</v>
      </c>
      <c r="AD140" t="s">
        <v>2438</v>
      </c>
      <c r="AE140" t="s">
        <v>2438</v>
      </c>
      <c r="AF140" t="s">
        <v>2438</v>
      </c>
      <c r="AG140" t="s">
        <v>2438</v>
      </c>
      <c r="AH140" t="s">
        <v>2437</v>
      </c>
      <c r="AI140" t="s">
        <v>2438</v>
      </c>
      <c r="AJ140" t="s">
        <v>2438</v>
      </c>
      <c r="AK140" t="s">
        <v>2438</v>
      </c>
      <c r="AL140" t="s">
        <v>2438</v>
      </c>
      <c r="AM140" t="s">
        <v>2432</v>
      </c>
      <c r="AN140" t="s">
        <v>2433</v>
      </c>
      <c r="AO140" t="s">
        <v>2441</v>
      </c>
      <c r="AP140" t="s">
        <v>2536</v>
      </c>
      <c r="AQ140" t="s">
        <v>2437</v>
      </c>
      <c r="AR140" t="s">
        <v>2438</v>
      </c>
      <c r="AS140" t="s">
        <v>2438</v>
      </c>
      <c r="AT140" t="s">
        <v>2438</v>
      </c>
      <c r="AU140" t="s">
        <v>2432</v>
      </c>
      <c r="AV140" t="s">
        <v>2439</v>
      </c>
      <c r="AW140" t="s">
        <v>2435</v>
      </c>
      <c r="AX140" t="s">
        <v>2476</v>
      </c>
      <c r="AY140" t="s">
        <v>2432</v>
      </c>
      <c r="AZ140" t="s">
        <v>2435</v>
      </c>
      <c r="BA140" t="s">
        <v>2497</v>
      </c>
      <c r="BB140" t="s">
        <v>2554</v>
      </c>
      <c r="BC140" t="s">
        <v>2432</v>
      </c>
      <c r="BD140" t="s">
        <v>2439</v>
      </c>
      <c r="BE140" t="s">
        <v>2435</v>
      </c>
      <c r="BF140" t="s">
        <v>2480</v>
      </c>
      <c r="BG140" t="s">
        <v>2437</v>
      </c>
      <c r="BH140" t="s">
        <v>2438</v>
      </c>
      <c r="BI140" t="s">
        <v>2438</v>
      </c>
      <c r="BJ140" t="s">
        <v>2438</v>
      </c>
      <c r="BK140" t="s">
        <v>2437</v>
      </c>
      <c r="BL140" t="s">
        <v>2438</v>
      </c>
      <c r="BM140" t="s">
        <v>2438</v>
      </c>
      <c r="BN140" t="s">
        <v>2438</v>
      </c>
      <c r="BO140" t="s">
        <v>2437</v>
      </c>
      <c r="BP140" t="s">
        <v>2438</v>
      </c>
      <c r="BQ140" t="s">
        <v>2438</v>
      </c>
      <c r="BR140" t="s">
        <v>2438</v>
      </c>
      <c r="BS140" t="s">
        <v>2437</v>
      </c>
      <c r="BT140" t="s">
        <v>2438</v>
      </c>
      <c r="BU140" t="s">
        <v>2438</v>
      </c>
      <c r="BV140" t="s">
        <v>2438</v>
      </c>
      <c r="BW140" t="s">
        <v>2437</v>
      </c>
      <c r="BX140" t="s">
        <v>2438</v>
      </c>
      <c r="BY140" t="s">
        <v>2438</v>
      </c>
      <c r="BZ140" t="s">
        <v>2438</v>
      </c>
      <c r="CA140" t="s">
        <v>2437</v>
      </c>
      <c r="CB140" t="s">
        <v>2438</v>
      </c>
      <c r="CC140" t="s">
        <v>2438</v>
      </c>
      <c r="CD140" t="s">
        <v>2438</v>
      </c>
      <c r="CE140" t="s">
        <v>2444</v>
      </c>
      <c r="CF140" t="s">
        <v>2478</v>
      </c>
      <c r="CG140" t="s">
        <v>2487</v>
      </c>
      <c r="CH140" t="s">
        <v>2444</v>
      </c>
      <c r="CI140" t="s">
        <v>2478</v>
      </c>
      <c r="CJ140" t="s">
        <v>2433</v>
      </c>
      <c r="CK140" t="s">
        <v>2635</v>
      </c>
      <c r="CL140" t="s">
        <v>2444</v>
      </c>
      <c r="CM140" t="s">
        <v>2444</v>
      </c>
      <c r="CN140" t="s">
        <v>2444</v>
      </c>
      <c r="CO140" t="s">
        <v>3892</v>
      </c>
      <c r="CP140" t="s">
        <v>2444</v>
      </c>
      <c r="CQ140" t="s">
        <v>2444</v>
      </c>
      <c r="CR140" t="s">
        <v>2444</v>
      </c>
      <c r="CS140" t="s">
        <v>2429</v>
      </c>
      <c r="CT140" t="s">
        <v>2440</v>
      </c>
      <c r="CU140" t="s">
        <v>2478</v>
      </c>
      <c r="CV140" t="s">
        <v>2478</v>
      </c>
      <c r="CW140" t="s">
        <v>2439</v>
      </c>
      <c r="CX140" t="s">
        <v>2433</v>
      </c>
      <c r="CY140" t="s">
        <v>2433</v>
      </c>
      <c r="CZ140" t="s">
        <v>2478</v>
      </c>
      <c r="DA140" t="s">
        <v>2444</v>
      </c>
      <c r="DB140" t="s">
        <v>2434</v>
      </c>
      <c r="DC140" t="s">
        <v>2434</v>
      </c>
      <c r="DD140" t="s">
        <v>2434</v>
      </c>
      <c r="DE140" t="s">
        <v>2434</v>
      </c>
      <c r="DF140" t="s">
        <v>2434</v>
      </c>
      <c r="DG140" t="s">
        <v>2434</v>
      </c>
      <c r="DH140" t="s">
        <v>2444</v>
      </c>
      <c r="DI140" t="s">
        <v>2444</v>
      </c>
      <c r="DJ140" t="s">
        <v>2444</v>
      </c>
      <c r="DK140" t="s">
        <v>2444</v>
      </c>
      <c r="DL140" t="s">
        <v>2444</v>
      </c>
      <c r="DM140" t="s">
        <v>2444</v>
      </c>
      <c r="DN140" t="s">
        <v>2444</v>
      </c>
      <c r="DO140" t="s">
        <v>2433</v>
      </c>
      <c r="DP140" t="s">
        <v>2433</v>
      </c>
      <c r="DQ140" t="s">
        <v>2433</v>
      </c>
      <c r="DR140" t="s">
        <v>2433</v>
      </c>
      <c r="DS140" t="s">
        <v>2433</v>
      </c>
      <c r="DT140" t="s">
        <v>2433</v>
      </c>
      <c r="DU140" t="s">
        <v>2433</v>
      </c>
      <c r="DV140" t="s">
        <v>2444</v>
      </c>
      <c r="DW140" t="s">
        <v>2444</v>
      </c>
      <c r="DX140" t="s">
        <v>2444</v>
      </c>
      <c r="DY140" t="s">
        <v>2855</v>
      </c>
      <c r="DZ140" t="s">
        <v>2433</v>
      </c>
      <c r="EA140" t="s">
        <v>2433</v>
      </c>
      <c r="EB140" t="s">
        <v>2433</v>
      </c>
      <c r="EC140" t="s">
        <v>2429</v>
      </c>
      <c r="ED140" t="s">
        <v>2444</v>
      </c>
      <c r="EE140" t="s">
        <v>2444</v>
      </c>
      <c r="EF140" t="s">
        <v>2444</v>
      </c>
      <c r="EG140" t="s">
        <v>3893</v>
      </c>
      <c r="EH140" t="s">
        <v>2444</v>
      </c>
      <c r="EI140" t="s">
        <v>2444</v>
      </c>
      <c r="EJ140" t="s">
        <v>2433</v>
      </c>
      <c r="EK140" t="s">
        <v>3894</v>
      </c>
      <c r="EL140" t="s">
        <v>2433</v>
      </c>
      <c r="EM140" t="s">
        <v>2433</v>
      </c>
      <c r="EN140" t="s">
        <v>2433</v>
      </c>
      <c r="EO140" t="s">
        <v>2433</v>
      </c>
      <c r="EP140" t="s">
        <v>2433</v>
      </c>
      <c r="EQ140" t="s">
        <v>2433</v>
      </c>
      <c r="ER140" t="s">
        <v>2433</v>
      </c>
      <c r="ES140" t="s">
        <v>2433</v>
      </c>
      <c r="ET140" t="s">
        <v>2433</v>
      </c>
      <c r="EU140" t="s">
        <v>2433</v>
      </c>
      <c r="EV140" t="s">
        <v>2433</v>
      </c>
      <c r="EW140" t="s">
        <v>2433</v>
      </c>
      <c r="EX140" t="s">
        <v>2433</v>
      </c>
      <c r="EY140" t="s">
        <v>2433</v>
      </c>
      <c r="EZ140" t="s">
        <v>2433</v>
      </c>
      <c r="FA140" t="s">
        <v>2433</v>
      </c>
      <c r="FB140" t="s">
        <v>2433</v>
      </c>
      <c r="FC140" t="s">
        <v>2433</v>
      </c>
      <c r="FD140" t="s">
        <v>2433</v>
      </c>
      <c r="FE140" t="s">
        <v>2433</v>
      </c>
      <c r="FF140" t="s">
        <v>2433</v>
      </c>
      <c r="FG140" t="s">
        <v>2433</v>
      </c>
      <c r="FH140" t="s">
        <v>2433</v>
      </c>
      <c r="FI140" t="s">
        <v>2433</v>
      </c>
      <c r="FJ140" t="s">
        <v>2433</v>
      </c>
      <c r="FK140" t="s">
        <v>2444</v>
      </c>
      <c r="FL140" t="s">
        <v>2434</v>
      </c>
      <c r="FM140" t="s">
        <v>2433</v>
      </c>
      <c r="FN140" t="s">
        <v>2434</v>
      </c>
      <c r="FO140" t="s">
        <v>2433</v>
      </c>
      <c r="FP140" t="s">
        <v>2444</v>
      </c>
      <c r="FQ140" t="s">
        <v>2478</v>
      </c>
      <c r="FR140" t="s">
        <v>2444</v>
      </c>
      <c r="FS140" t="s">
        <v>2433</v>
      </c>
      <c r="FT140" t="s">
        <v>2433</v>
      </c>
      <c r="FU140">
        <v>7</v>
      </c>
      <c r="FV140" t="s">
        <v>2433</v>
      </c>
      <c r="FW140" t="s">
        <v>2444</v>
      </c>
      <c r="FX140" t="s">
        <v>2440</v>
      </c>
      <c r="FY140" t="s">
        <v>2444</v>
      </c>
      <c r="FZ140" t="s">
        <v>2440</v>
      </c>
      <c r="GA140" t="s">
        <v>2439</v>
      </c>
      <c r="GB140" t="s">
        <v>2485</v>
      </c>
      <c r="GC140" t="s">
        <v>2434</v>
      </c>
      <c r="GD140" t="s">
        <v>2444</v>
      </c>
      <c r="GE140" t="s">
        <v>2433</v>
      </c>
      <c r="GF140" t="s">
        <v>2485</v>
      </c>
      <c r="GG140" t="s">
        <v>2433</v>
      </c>
      <c r="GH140" t="s">
        <v>2433</v>
      </c>
      <c r="GI140" t="s">
        <v>2433</v>
      </c>
      <c r="GJ140" t="s">
        <v>2444</v>
      </c>
      <c r="GK140" t="s">
        <v>2485</v>
      </c>
      <c r="GL140" t="s">
        <v>2485</v>
      </c>
      <c r="GM140" t="s">
        <v>2444</v>
      </c>
      <c r="GN140" t="s">
        <v>2444</v>
      </c>
      <c r="GO140" t="s">
        <v>2444</v>
      </c>
      <c r="GP140" t="s">
        <v>2444</v>
      </c>
      <c r="GQ140" t="s">
        <v>2444</v>
      </c>
      <c r="GR140" t="s">
        <v>2444</v>
      </c>
      <c r="GS140" t="s">
        <v>2444</v>
      </c>
      <c r="GT140" t="s">
        <v>2444</v>
      </c>
      <c r="GU140" t="s">
        <v>2444</v>
      </c>
      <c r="GV140" t="s">
        <v>2444</v>
      </c>
      <c r="GW140" t="s">
        <v>2444</v>
      </c>
      <c r="GX140" t="s">
        <v>2444</v>
      </c>
      <c r="GY140" t="s">
        <v>2444</v>
      </c>
      <c r="GZ140" t="s">
        <v>2444</v>
      </c>
    </row>
    <row r="141" spans="1:208">
      <c r="A141" t="s">
        <v>3895</v>
      </c>
      <c r="B141" t="s">
        <v>2420</v>
      </c>
      <c r="C141" t="s">
        <v>3896</v>
      </c>
      <c r="D141" t="s">
        <v>2422</v>
      </c>
      <c r="E141" t="s">
        <v>3897</v>
      </c>
      <c r="F141" t="s">
        <v>3898</v>
      </c>
      <c r="G141" t="s">
        <v>2616</v>
      </c>
      <c r="H141" t="s">
        <v>2584</v>
      </c>
      <c r="I141" t="s">
        <v>2654</v>
      </c>
      <c r="J141" t="s">
        <v>2471</v>
      </c>
      <c r="K141" t="s">
        <v>3899</v>
      </c>
      <c r="L141" t="s">
        <v>3900</v>
      </c>
      <c r="M141" t="s">
        <v>2908</v>
      </c>
      <c r="N141" t="s">
        <v>2432</v>
      </c>
      <c r="O141" t="s">
        <v>2433</v>
      </c>
      <c r="P141" t="s">
        <v>2440</v>
      </c>
      <c r="Q141" t="s">
        <v>2557</v>
      </c>
      <c r="R141" t="s">
        <v>2517</v>
      </c>
      <c r="S141" t="s">
        <v>2437</v>
      </c>
      <c r="T141" t="s">
        <v>2438</v>
      </c>
      <c r="U141" t="s">
        <v>2438</v>
      </c>
      <c r="V141" t="s">
        <v>2438</v>
      </c>
      <c r="W141" t="s">
        <v>2438</v>
      </c>
      <c r="X141" t="s">
        <v>2437</v>
      </c>
      <c r="Y141" t="s">
        <v>2438</v>
      </c>
      <c r="Z141" t="s">
        <v>2438</v>
      </c>
      <c r="AA141" t="s">
        <v>2438</v>
      </c>
      <c r="AB141" t="s">
        <v>2438</v>
      </c>
      <c r="AC141" t="s">
        <v>2437</v>
      </c>
      <c r="AD141" t="s">
        <v>2438</v>
      </c>
      <c r="AE141" t="s">
        <v>2438</v>
      </c>
      <c r="AF141" t="s">
        <v>2438</v>
      </c>
      <c r="AG141" t="s">
        <v>2438</v>
      </c>
      <c r="AH141" t="s">
        <v>2432</v>
      </c>
      <c r="AI141" t="s">
        <v>2433</v>
      </c>
      <c r="AJ141" t="s">
        <v>2439</v>
      </c>
      <c r="AK141" t="s">
        <v>2557</v>
      </c>
      <c r="AL141" t="s">
        <v>2704</v>
      </c>
      <c r="AM141" t="s">
        <v>2432</v>
      </c>
      <c r="AN141" t="s">
        <v>2485</v>
      </c>
      <c r="AO141" t="s">
        <v>2442</v>
      </c>
      <c r="AP141" t="s">
        <v>2460</v>
      </c>
      <c r="AQ141" t="s">
        <v>2437</v>
      </c>
      <c r="AR141" t="s">
        <v>2438</v>
      </c>
      <c r="AS141" t="s">
        <v>2438</v>
      </c>
      <c r="AT141" t="s">
        <v>2438</v>
      </c>
      <c r="AU141" t="s">
        <v>2437</v>
      </c>
      <c r="AV141" t="s">
        <v>2438</v>
      </c>
      <c r="AW141" t="s">
        <v>2438</v>
      </c>
      <c r="AX141" t="s">
        <v>2438</v>
      </c>
      <c r="AY141" t="s">
        <v>2432</v>
      </c>
      <c r="AZ141" t="s">
        <v>2434</v>
      </c>
      <c r="BA141" t="s">
        <v>2435</v>
      </c>
      <c r="BB141" t="s">
        <v>2458</v>
      </c>
      <c r="BC141" t="s">
        <v>2432</v>
      </c>
      <c r="BD141" t="s">
        <v>2478</v>
      </c>
      <c r="BE141" t="s">
        <v>2557</v>
      </c>
      <c r="BF141" t="s">
        <v>2704</v>
      </c>
      <c r="BG141" t="s">
        <v>2432</v>
      </c>
      <c r="BH141" t="s">
        <v>2440</v>
      </c>
      <c r="BI141" t="s">
        <v>2474</v>
      </c>
      <c r="BJ141" t="s">
        <v>2460</v>
      </c>
      <c r="BK141" t="s">
        <v>2437</v>
      </c>
      <c r="BL141" t="s">
        <v>2438</v>
      </c>
      <c r="BM141" t="s">
        <v>2438</v>
      </c>
      <c r="BN141" t="s">
        <v>2438</v>
      </c>
      <c r="BO141" t="s">
        <v>2432</v>
      </c>
      <c r="BP141" t="s">
        <v>2439</v>
      </c>
      <c r="BQ141" t="s">
        <v>2474</v>
      </c>
      <c r="BR141" t="s">
        <v>3328</v>
      </c>
      <c r="BS141" t="s">
        <v>2437</v>
      </c>
      <c r="BT141" t="s">
        <v>2438</v>
      </c>
      <c r="BU141" t="s">
        <v>2438</v>
      </c>
      <c r="BV141" t="s">
        <v>2438</v>
      </c>
      <c r="BW141" t="s">
        <v>2437</v>
      </c>
      <c r="BX141" t="s">
        <v>2438</v>
      </c>
      <c r="BY141" t="s">
        <v>2438</v>
      </c>
      <c r="BZ141" t="s">
        <v>2438</v>
      </c>
      <c r="CA141" t="s">
        <v>2437</v>
      </c>
      <c r="CB141" t="s">
        <v>2438</v>
      </c>
      <c r="CC141" t="s">
        <v>2438</v>
      </c>
      <c r="CD141" t="s">
        <v>2438</v>
      </c>
      <c r="CE141" t="s">
        <v>2440</v>
      </c>
      <c r="CF141" t="s">
        <v>2485</v>
      </c>
      <c r="CG141" t="s">
        <v>3901</v>
      </c>
      <c r="CH141" t="s">
        <v>2485</v>
      </c>
      <c r="CI141" t="s">
        <v>2485</v>
      </c>
      <c r="CJ141" t="s">
        <v>2485</v>
      </c>
      <c r="CK141" t="s">
        <v>3902</v>
      </c>
      <c r="CL141" t="s">
        <v>2485</v>
      </c>
      <c r="CM141" t="s">
        <v>2485</v>
      </c>
      <c r="CN141" t="s">
        <v>2485</v>
      </c>
      <c r="CO141" t="s">
        <v>2525</v>
      </c>
      <c r="CP141" t="s">
        <v>2485</v>
      </c>
      <c r="CQ141" t="s">
        <v>2440</v>
      </c>
      <c r="CR141" t="s">
        <v>2485</v>
      </c>
      <c r="CS141" t="s">
        <v>3903</v>
      </c>
      <c r="CT141" t="s">
        <v>2440</v>
      </c>
      <c r="CU141" t="s">
        <v>2440</v>
      </c>
      <c r="CV141" t="s">
        <v>2485</v>
      </c>
      <c r="CW141" t="s">
        <v>2485</v>
      </c>
      <c r="CX141" t="s">
        <v>2485</v>
      </c>
      <c r="CY141" t="s">
        <v>2485</v>
      </c>
      <c r="CZ141" t="s">
        <v>2485</v>
      </c>
      <c r="DA141" t="s">
        <v>2485</v>
      </c>
      <c r="DB141" t="s">
        <v>2440</v>
      </c>
      <c r="DC141" t="s">
        <v>2485</v>
      </c>
      <c r="DD141" t="s">
        <v>2485</v>
      </c>
      <c r="DE141" t="s">
        <v>2485</v>
      </c>
      <c r="DF141" t="s">
        <v>2485</v>
      </c>
      <c r="DG141" t="s">
        <v>2440</v>
      </c>
      <c r="DH141" t="s">
        <v>2485</v>
      </c>
      <c r="DI141" t="s">
        <v>2485</v>
      </c>
      <c r="DJ141" t="s">
        <v>2485</v>
      </c>
      <c r="DK141" t="s">
        <v>2485</v>
      </c>
      <c r="DL141" t="s">
        <v>2485</v>
      </c>
      <c r="DM141" t="s">
        <v>2485</v>
      </c>
      <c r="DN141" t="s">
        <v>2485</v>
      </c>
      <c r="DO141" t="s">
        <v>2440</v>
      </c>
      <c r="DP141" t="s">
        <v>2440</v>
      </c>
      <c r="DQ141" t="s">
        <v>2485</v>
      </c>
      <c r="DR141" t="s">
        <v>2440</v>
      </c>
      <c r="DS141" t="s">
        <v>2440</v>
      </c>
      <c r="DT141" t="s">
        <v>2485</v>
      </c>
      <c r="DU141" t="s">
        <v>2485</v>
      </c>
      <c r="DV141" t="s">
        <v>2485</v>
      </c>
      <c r="DW141" t="s">
        <v>2440</v>
      </c>
      <c r="DX141" t="s">
        <v>2485</v>
      </c>
      <c r="DY141" t="s">
        <v>3904</v>
      </c>
      <c r="DZ141" t="s">
        <v>2485</v>
      </c>
      <c r="EA141" t="s">
        <v>2485</v>
      </c>
      <c r="EB141" t="s">
        <v>2485</v>
      </c>
      <c r="EC141" t="s">
        <v>2484</v>
      </c>
      <c r="ED141" t="s">
        <v>2485</v>
      </c>
      <c r="EE141" t="s">
        <v>2485</v>
      </c>
      <c r="EF141" t="s">
        <v>2485</v>
      </c>
      <c r="EG141" t="s">
        <v>2525</v>
      </c>
      <c r="EH141" t="s">
        <v>2485</v>
      </c>
      <c r="EI141" t="s">
        <v>2485</v>
      </c>
      <c r="EJ141" t="s">
        <v>2485</v>
      </c>
      <c r="EK141" t="s">
        <v>3903</v>
      </c>
      <c r="EL141" t="s">
        <v>2485</v>
      </c>
      <c r="EM141" t="s">
        <v>2485</v>
      </c>
      <c r="EN141" t="s">
        <v>2485</v>
      </c>
      <c r="EO141" t="s">
        <v>2485</v>
      </c>
      <c r="EP141" t="s">
        <v>2485</v>
      </c>
      <c r="EQ141" t="s">
        <v>2485</v>
      </c>
      <c r="ER141" t="s">
        <v>2485</v>
      </c>
      <c r="ES141" t="s">
        <v>2485</v>
      </c>
      <c r="ET141" t="s">
        <v>2485</v>
      </c>
      <c r="EU141" t="s">
        <v>2485</v>
      </c>
      <c r="EV141" t="s">
        <v>2485</v>
      </c>
      <c r="EW141" t="s">
        <v>2440</v>
      </c>
      <c r="EX141" t="s">
        <v>2485</v>
      </c>
      <c r="EY141" t="s">
        <v>2485</v>
      </c>
      <c r="EZ141" t="s">
        <v>2485</v>
      </c>
      <c r="FA141" t="s">
        <v>2485</v>
      </c>
      <c r="FB141" t="s">
        <v>2485</v>
      </c>
      <c r="FC141" t="s">
        <v>2485</v>
      </c>
      <c r="FD141" t="s">
        <v>2485</v>
      </c>
      <c r="FE141" t="s">
        <v>2485</v>
      </c>
      <c r="FF141" t="s">
        <v>2485</v>
      </c>
      <c r="FG141" t="s">
        <v>2485</v>
      </c>
      <c r="FH141" t="s">
        <v>2485</v>
      </c>
      <c r="FI141" t="s">
        <v>2485</v>
      </c>
      <c r="FJ141" t="s">
        <v>2485</v>
      </c>
      <c r="FK141" t="s">
        <v>2444</v>
      </c>
      <c r="FL141" t="s">
        <v>2434</v>
      </c>
      <c r="FM141" t="s">
        <v>2434</v>
      </c>
      <c r="FN141" t="s">
        <v>2440</v>
      </c>
      <c r="FO141" t="s">
        <v>2433</v>
      </c>
      <c r="FP141" t="s">
        <v>2444</v>
      </c>
      <c r="FQ141" t="s">
        <v>2444</v>
      </c>
      <c r="FR141" t="s">
        <v>2444</v>
      </c>
      <c r="FS141" t="s">
        <v>2485</v>
      </c>
      <c r="FT141" t="s">
        <v>2434</v>
      </c>
      <c r="FU141">
        <v>7</v>
      </c>
      <c r="FV141" t="s">
        <v>2485</v>
      </c>
      <c r="FW141" t="s">
        <v>2485</v>
      </c>
      <c r="FX141" t="s">
        <v>2485</v>
      </c>
      <c r="FY141" t="s">
        <v>2485</v>
      </c>
      <c r="FZ141" t="s">
        <v>2485</v>
      </c>
      <c r="GA141" t="s">
        <v>2485</v>
      </c>
      <c r="GB141" t="s">
        <v>2485</v>
      </c>
      <c r="GC141" t="s">
        <v>2485</v>
      </c>
      <c r="GD141" t="s">
        <v>2485</v>
      </c>
      <c r="GE141" t="s">
        <v>2444</v>
      </c>
      <c r="GF141" t="s">
        <v>2444</v>
      </c>
      <c r="GG141" t="s">
        <v>2444</v>
      </c>
      <c r="GH141" t="s">
        <v>2485</v>
      </c>
      <c r="GI141" t="s">
        <v>2485</v>
      </c>
      <c r="GJ141" t="s">
        <v>2485</v>
      </c>
      <c r="GK141" t="s">
        <v>2440</v>
      </c>
      <c r="GL141" t="s">
        <v>2485</v>
      </c>
      <c r="GM141" t="s">
        <v>2485</v>
      </c>
      <c r="GN141" t="s">
        <v>2485</v>
      </c>
      <c r="GO141" t="s">
        <v>2485</v>
      </c>
      <c r="GP141" t="s">
        <v>2485</v>
      </c>
      <c r="GQ141" t="s">
        <v>2485</v>
      </c>
      <c r="GR141" t="s">
        <v>2485</v>
      </c>
      <c r="GS141" t="s">
        <v>2485</v>
      </c>
      <c r="GT141" t="s">
        <v>2440</v>
      </c>
      <c r="GU141" t="s">
        <v>2485</v>
      </c>
      <c r="GV141" t="s">
        <v>2485</v>
      </c>
      <c r="GW141" t="s">
        <v>2485</v>
      </c>
      <c r="GX141" t="s">
        <v>2440</v>
      </c>
      <c r="GY141" t="s">
        <v>2440</v>
      </c>
      <c r="GZ141" t="s">
        <v>2485</v>
      </c>
    </row>
    <row r="142" spans="1:208">
      <c r="A142" t="s">
        <v>3905</v>
      </c>
      <c r="B142" t="s">
        <v>2420</v>
      </c>
      <c r="C142" t="s">
        <v>3906</v>
      </c>
      <c r="D142" t="s">
        <v>2422</v>
      </c>
      <c r="E142" t="s">
        <v>3833</v>
      </c>
      <c r="F142" t="s">
        <v>3907</v>
      </c>
      <c r="G142" t="s">
        <v>2640</v>
      </c>
      <c r="H142" t="s">
        <v>2426</v>
      </c>
      <c r="I142" t="s">
        <v>2456</v>
      </c>
      <c r="J142" t="s">
        <v>2428</v>
      </c>
      <c r="K142" t="s">
        <v>3908</v>
      </c>
      <c r="L142" t="s">
        <v>2645</v>
      </c>
      <c r="M142" t="s">
        <v>2431</v>
      </c>
      <c r="N142" t="s">
        <v>2432</v>
      </c>
      <c r="O142" t="s">
        <v>2433</v>
      </c>
      <c r="P142" t="s">
        <v>2442</v>
      </c>
      <c r="Q142" t="s">
        <v>3909</v>
      </c>
      <c r="R142" t="s">
        <v>2515</v>
      </c>
      <c r="S142" t="s">
        <v>2437</v>
      </c>
      <c r="T142" t="s">
        <v>2438</v>
      </c>
      <c r="U142" t="s">
        <v>2438</v>
      </c>
      <c r="V142" t="s">
        <v>2438</v>
      </c>
      <c r="W142" t="s">
        <v>2438</v>
      </c>
      <c r="X142" t="s">
        <v>2437</v>
      </c>
      <c r="Y142" t="s">
        <v>2438</v>
      </c>
      <c r="Z142" t="s">
        <v>2438</v>
      </c>
      <c r="AA142" t="s">
        <v>2438</v>
      </c>
      <c r="AB142" t="s">
        <v>2438</v>
      </c>
      <c r="AC142" t="s">
        <v>2437</v>
      </c>
      <c r="AD142" t="s">
        <v>2438</v>
      </c>
      <c r="AE142" t="s">
        <v>2438</v>
      </c>
      <c r="AF142" t="s">
        <v>2438</v>
      </c>
      <c r="AG142" t="s">
        <v>2438</v>
      </c>
      <c r="AH142" t="s">
        <v>2437</v>
      </c>
      <c r="AI142" t="s">
        <v>2438</v>
      </c>
      <c r="AJ142" t="s">
        <v>2438</v>
      </c>
      <c r="AK142" t="s">
        <v>2438</v>
      </c>
      <c r="AL142" t="s">
        <v>2438</v>
      </c>
      <c r="AM142" t="s">
        <v>2432</v>
      </c>
      <c r="AN142" t="s">
        <v>2441</v>
      </c>
      <c r="AO142" t="s">
        <v>3910</v>
      </c>
      <c r="AP142" t="s">
        <v>2518</v>
      </c>
      <c r="AQ142" t="s">
        <v>2437</v>
      </c>
      <c r="AR142" t="s">
        <v>2438</v>
      </c>
      <c r="AS142" t="s">
        <v>2438</v>
      </c>
      <c r="AT142" t="s">
        <v>2438</v>
      </c>
      <c r="AU142" t="s">
        <v>2432</v>
      </c>
      <c r="AV142" t="s">
        <v>3310</v>
      </c>
      <c r="AW142" t="s">
        <v>3911</v>
      </c>
      <c r="AX142" t="s">
        <v>2457</v>
      </c>
      <c r="AY142" t="s">
        <v>2432</v>
      </c>
      <c r="AZ142" t="s">
        <v>2442</v>
      </c>
      <c r="BA142" t="s">
        <v>2646</v>
      </c>
      <c r="BB142" t="s">
        <v>2458</v>
      </c>
      <c r="BC142" t="s">
        <v>2432</v>
      </c>
      <c r="BD142" t="s">
        <v>2689</v>
      </c>
      <c r="BE142" t="s">
        <v>3912</v>
      </c>
      <c r="BF142" t="s">
        <v>2830</v>
      </c>
      <c r="BG142" t="s">
        <v>2437</v>
      </c>
      <c r="BH142" t="s">
        <v>2438</v>
      </c>
      <c r="BI142" t="s">
        <v>2438</v>
      </c>
      <c r="BJ142" t="s">
        <v>2438</v>
      </c>
      <c r="BK142" t="s">
        <v>2437</v>
      </c>
      <c r="BL142" t="s">
        <v>2438</v>
      </c>
      <c r="BM142" t="s">
        <v>2438</v>
      </c>
      <c r="BN142" t="s">
        <v>2438</v>
      </c>
      <c r="BO142" t="s">
        <v>2437</v>
      </c>
      <c r="BP142" t="s">
        <v>2438</v>
      </c>
      <c r="BQ142" t="s">
        <v>2438</v>
      </c>
      <c r="BR142" t="s">
        <v>2438</v>
      </c>
      <c r="BS142" t="s">
        <v>2437</v>
      </c>
      <c r="BT142" t="s">
        <v>2438</v>
      </c>
      <c r="BU142" t="s">
        <v>2438</v>
      </c>
      <c r="BV142" t="s">
        <v>2438</v>
      </c>
      <c r="BW142" t="s">
        <v>2437</v>
      </c>
      <c r="BX142" t="s">
        <v>2438</v>
      </c>
      <c r="BY142" t="s">
        <v>2438</v>
      </c>
      <c r="BZ142" t="s">
        <v>2438</v>
      </c>
      <c r="CA142" t="s">
        <v>2437</v>
      </c>
      <c r="CB142" t="s">
        <v>2438</v>
      </c>
      <c r="CC142" t="s">
        <v>2438</v>
      </c>
      <c r="CD142" t="s">
        <v>2438</v>
      </c>
      <c r="CE142" t="s">
        <v>2444</v>
      </c>
      <c r="CF142" t="s">
        <v>2444</v>
      </c>
      <c r="CG142" t="s">
        <v>3913</v>
      </c>
      <c r="CH142" t="s">
        <v>2444</v>
      </c>
      <c r="CI142" t="s">
        <v>2444</v>
      </c>
      <c r="CJ142" t="s">
        <v>2433</v>
      </c>
      <c r="CK142" t="s">
        <v>2521</v>
      </c>
      <c r="CL142" t="s">
        <v>2444</v>
      </c>
      <c r="CM142" t="s">
        <v>2444</v>
      </c>
      <c r="CN142" t="s">
        <v>2444</v>
      </c>
      <c r="CO142" t="s">
        <v>3914</v>
      </c>
      <c r="CP142" t="s">
        <v>2433</v>
      </c>
      <c r="CQ142" t="s">
        <v>2433</v>
      </c>
      <c r="CR142" t="s">
        <v>2433</v>
      </c>
      <c r="CS142" t="s">
        <v>3915</v>
      </c>
      <c r="CT142" t="s">
        <v>2444</v>
      </c>
      <c r="CU142" t="s">
        <v>2444</v>
      </c>
      <c r="CV142" t="s">
        <v>2444</v>
      </c>
      <c r="CW142" t="s">
        <v>2444</v>
      </c>
      <c r="CX142" t="s">
        <v>2433</v>
      </c>
      <c r="CY142" t="s">
        <v>2433</v>
      </c>
      <c r="CZ142" t="s">
        <v>2444</v>
      </c>
      <c r="DA142" t="s">
        <v>2433</v>
      </c>
      <c r="DB142" t="s">
        <v>2444</v>
      </c>
      <c r="DC142" t="s">
        <v>2444</v>
      </c>
      <c r="DD142" t="s">
        <v>2433</v>
      </c>
      <c r="DE142" t="s">
        <v>2444</v>
      </c>
      <c r="DF142" t="s">
        <v>2444</v>
      </c>
      <c r="DG142" t="s">
        <v>2444</v>
      </c>
      <c r="DH142" t="s">
        <v>2444</v>
      </c>
      <c r="DI142" t="s">
        <v>2444</v>
      </c>
      <c r="DJ142" t="s">
        <v>2444</v>
      </c>
      <c r="DK142" t="s">
        <v>2444</v>
      </c>
      <c r="DL142" t="s">
        <v>2444</v>
      </c>
      <c r="DM142" t="s">
        <v>2444</v>
      </c>
      <c r="DN142" t="s">
        <v>2444</v>
      </c>
      <c r="DO142" t="s">
        <v>2433</v>
      </c>
      <c r="DP142" t="s">
        <v>2433</v>
      </c>
      <c r="DQ142" t="s">
        <v>2433</v>
      </c>
      <c r="DR142" t="s">
        <v>2433</v>
      </c>
      <c r="DS142" t="s">
        <v>2433</v>
      </c>
      <c r="DT142" t="s">
        <v>2433</v>
      </c>
      <c r="DU142" t="s">
        <v>2433</v>
      </c>
      <c r="DV142" t="s">
        <v>2444</v>
      </c>
      <c r="DW142" t="s">
        <v>2433</v>
      </c>
      <c r="DX142" t="s">
        <v>2444</v>
      </c>
      <c r="DY142" t="s">
        <v>2521</v>
      </c>
      <c r="DZ142" t="s">
        <v>2433</v>
      </c>
      <c r="EA142" t="s">
        <v>2433</v>
      </c>
      <c r="EB142" t="s">
        <v>2433</v>
      </c>
      <c r="EC142" t="s">
        <v>3916</v>
      </c>
      <c r="ED142" t="s">
        <v>2444</v>
      </c>
      <c r="EE142" t="s">
        <v>2433</v>
      </c>
      <c r="EF142" t="s">
        <v>2444</v>
      </c>
      <c r="EG142" t="s">
        <v>2521</v>
      </c>
      <c r="EH142" t="s">
        <v>2433</v>
      </c>
      <c r="EI142" t="s">
        <v>2433</v>
      </c>
      <c r="EJ142" t="s">
        <v>2433</v>
      </c>
      <c r="EK142" t="s">
        <v>3916</v>
      </c>
      <c r="EL142" t="s">
        <v>2433</v>
      </c>
      <c r="EM142" t="s">
        <v>2444</v>
      </c>
      <c r="EN142" t="s">
        <v>2444</v>
      </c>
      <c r="EO142" t="s">
        <v>2433</v>
      </c>
      <c r="EP142" t="s">
        <v>2433</v>
      </c>
      <c r="EQ142" t="s">
        <v>2433</v>
      </c>
      <c r="ER142" t="s">
        <v>2433</v>
      </c>
      <c r="ES142" t="s">
        <v>2433</v>
      </c>
      <c r="ET142" t="s">
        <v>2444</v>
      </c>
      <c r="EU142" t="s">
        <v>2433</v>
      </c>
      <c r="EV142" t="s">
        <v>2444</v>
      </c>
      <c r="EW142" t="s">
        <v>2433</v>
      </c>
      <c r="EX142" t="s">
        <v>2433</v>
      </c>
      <c r="EY142" t="s">
        <v>2433</v>
      </c>
      <c r="EZ142" t="s">
        <v>2433</v>
      </c>
      <c r="FA142" t="s">
        <v>2433</v>
      </c>
      <c r="FB142" t="s">
        <v>2433</v>
      </c>
      <c r="FC142" t="s">
        <v>2444</v>
      </c>
      <c r="FD142" t="s">
        <v>2433</v>
      </c>
      <c r="FE142" t="s">
        <v>2433</v>
      </c>
      <c r="FF142" t="s">
        <v>2433</v>
      </c>
      <c r="FG142" t="s">
        <v>2444</v>
      </c>
      <c r="FH142" t="s">
        <v>2433</v>
      </c>
      <c r="FI142" t="s">
        <v>2433</v>
      </c>
      <c r="FJ142" t="s">
        <v>2433</v>
      </c>
      <c r="FK142" t="s">
        <v>2433</v>
      </c>
      <c r="FL142" t="s">
        <v>2444</v>
      </c>
      <c r="FM142" t="s">
        <v>2433</v>
      </c>
      <c r="FN142" t="s">
        <v>2444</v>
      </c>
      <c r="FO142" t="s">
        <v>2433</v>
      </c>
      <c r="FP142" t="s">
        <v>2444</v>
      </c>
      <c r="FQ142" t="s">
        <v>2444</v>
      </c>
      <c r="FR142" t="s">
        <v>2433</v>
      </c>
      <c r="FS142" t="s">
        <v>2433</v>
      </c>
      <c r="FT142" t="s">
        <v>2433</v>
      </c>
      <c r="FU142">
        <v>7</v>
      </c>
      <c r="FV142" t="s">
        <v>2433</v>
      </c>
      <c r="FW142" t="s">
        <v>2444</v>
      </c>
      <c r="FX142" t="s">
        <v>2433</v>
      </c>
      <c r="FY142" t="s">
        <v>2433</v>
      </c>
      <c r="FZ142" t="s">
        <v>2433</v>
      </c>
      <c r="GA142" t="s">
        <v>2444</v>
      </c>
      <c r="GB142" t="s">
        <v>2433</v>
      </c>
      <c r="GC142" t="s">
        <v>2444</v>
      </c>
      <c r="GD142" t="s">
        <v>2444</v>
      </c>
      <c r="GE142" t="s">
        <v>2433</v>
      </c>
      <c r="GF142" t="s">
        <v>2433</v>
      </c>
      <c r="GG142" t="s">
        <v>2433</v>
      </c>
      <c r="GH142" t="s">
        <v>2444</v>
      </c>
      <c r="GI142" t="s">
        <v>2485</v>
      </c>
      <c r="GJ142" t="s">
        <v>2433</v>
      </c>
      <c r="GK142" t="s">
        <v>2433</v>
      </c>
      <c r="GL142" t="s">
        <v>2433</v>
      </c>
      <c r="GM142" t="s">
        <v>2433</v>
      </c>
      <c r="GN142" t="s">
        <v>2433</v>
      </c>
      <c r="GO142" t="s">
        <v>2433</v>
      </c>
      <c r="GP142" t="s">
        <v>2433</v>
      </c>
      <c r="GQ142" t="s">
        <v>2433</v>
      </c>
      <c r="GR142" t="s">
        <v>2440</v>
      </c>
      <c r="GS142" t="s">
        <v>2433</v>
      </c>
      <c r="GT142" t="s">
        <v>2433</v>
      </c>
      <c r="GU142" t="s">
        <v>2433</v>
      </c>
      <c r="GV142" t="s">
        <v>2433</v>
      </c>
      <c r="GW142" t="s">
        <v>2433</v>
      </c>
      <c r="GX142" t="s">
        <v>2433</v>
      </c>
      <c r="GY142" t="s">
        <v>2433</v>
      </c>
      <c r="GZ142" t="s">
        <v>2444</v>
      </c>
    </row>
    <row r="143" spans="1:208">
      <c r="A143" t="s">
        <v>3917</v>
      </c>
      <c r="B143" t="s">
        <v>2420</v>
      </c>
      <c r="C143" t="s">
        <v>3918</v>
      </c>
      <c r="D143" t="s">
        <v>2505</v>
      </c>
      <c r="E143" t="s">
        <v>3919</v>
      </c>
      <c r="F143" t="s">
        <v>3920</v>
      </c>
      <c r="G143" t="s">
        <v>2640</v>
      </c>
      <c r="H143" t="s">
        <v>2426</v>
      </c>
      <c r="I143" t="s">
        <v>2456</v>
      </c>
      <c r="J143" t="s">
        <v>2428</v>
      </c>
      <c r="K143" t="s">
        <v>3921</v>
      </c>
      <c r="L143" t="s">
        <v>2656</v>
      </c>
      <c r="M143" t="s">
        <v>2431</v>
      </c>
      <c r="N143" t="s">
        <v>2432</v>
      </c>
      <c r="O143" t="s">
        <v>2433</v>
      </c>
      <c r="P143" t="s">
        <v>3922</v>
      </c>
      <c r="Q143" t="s">
        <v>3923</v>
      </c>
      <c r="R143" t="s">
        <v>2518</v>
      </c>
      <c r="S143" t="s">
        <v>2432</v>
      </c>
      <c r="T143" t="s">
        <v>3924</v>
      </c>
      <c r="U143" t="s">
        <v>3925</v>
      </c>
      <c r="V143" t="s">
        <v>3926</v>
      </c>
      <c r="W143" t="s">
        <v>2518</v>
      </c>
      <c r="X143" t="s">
        <v>2437</v>
      </c>
      <c r="Y143" t="s">
        <v>2438</v>
      </c>
      <c r="Z143" t="s">
        <v>2438</v>
      </c>
      <c r="AA143" t="s">
        <v>2438</v>
      </c>
      <c r="AB143" t="s">
        <v>2438</v>
      </c>
      <c r="AC143" t="s">
        <v>2437</v>
      </c>
      <c r="AD143" t="s">
        <v>2438</v>
      </c>
      <c r="AE143" t="s">
        <v>2438</v>
      </c>
      <c r="AF143" t="s">
        <v>2438</v>
      </c>
      <c r="AG143" t="s">
        <v>2438</v>
      </c>
      <c r="AH143" t="s">
        <v>2437</v>
      </c>
      <c r="AI143" t="s">
        <v>2438</v>
      </c>
      <c r="AJ143" t="s">
        <v>2438</v>
      </c>
      <c r="AK143" t="s">
        <v>2438</v>
      </c>
      <c r="AL143" t="s">
        <v>2438</v>
      </c>
      <c r="AM143" t="s">
        <v>2432</v>
      </c>
      <c r="AN143" t="s">
        <v>2440</v>
      </c>
      <c r="AO143" t="s">
        <v>3927</v>
      </c>
      <c r="AP143" t="s">
        <v>3743</v>
      </c>
      <c r="AQ143" t="s">
        <v>2437</v>
      </c>
      <c r="AR143" t="s">
        <v>2438</v>
      </c>
      <c r="AS143" t="s">
        <v>2438</v>
      </c>
      <c r="AT143" t="s">
        <v>2438</v>
      </c>
      <c r="AU143" t="s">
        <v>2432</v>
      </c>
      <c r="AV143" t="s">
        <v>2434</v>
      </c>
      <c r="AW143" t="s">
        <v>3426</v>
      </c>
      <c r="AX143" t="s">
        <v>2518</v>
      </c>
      <c r="AY143" t="s">
        <v>2432</v>
      </c>
      <c r="AZ143" t="s">
        <v>2440</v>
      </c>
      <c r="BA143" t="s">
        <v>3546</v>
      </c>
      <c r="BB143" t="s">
        <v>2436</v>
      </c>
      <c r="BC143" t="s">
        <v>2432</v>
      </c>
      <c r="BD143" t="s">
        <v>2440</v>
      </c>
      <c r="BE143" t="s">
        <v>3928</v>
      </c>
      <c r="BF143" t="s">
        <v>3390</v>
      </c>
      <c r="BG143" t="s">
        <v>2437</v>
      </c>
      <c r="BH143" t="s">
        <v>2438</v>
      </c>
      <c r="BI143" t="s">
        <v>2438</v>
      </c>
      <c r="BJ143" t="s">
        <v>2438</v>
      </c>
      <c r="BK143" t="s">
        <v>2437</v>
      </c>
      <c r="BL143" t="s">
        <v>2438</v>
      </c>
      <c r="BM143" t="s">
        <v>2438</v>
      </c>
      <c r="BN143" t="s">
        <v>2438</v>
      </c>
      <c r="BO143" t="s">
        <v>2432</v>
      </c>
      <c r="BP143" t="s">
        <v>2434</v>
      </c>
      <c r="BQ143" t="s">
        <v>3929</v>
      </c>
      <c r="BR143" t="s">
        <v>2443</v>
      </c>
      <c r="BS143" t="s">
        <v>2437</v>
      </c>
      <c r="BT143" t="s">
        <v>2438</v>
      </c>
      <c r="BU143" t="s">
        <v>2438</v>
      </c>
      <c r="BV143" t="s">
        <v>2438</v>
      </c>
      <c r="BW143" t="s">
        <v>2437</v>
      </c>
      <c r="BX143" t="s">
        <v>2438</v>
      </c>
      <c r="BY143" t="s">
        <v>2438</v>
      </c>
      <c r="BZ143" t="s">
        <v>2438</v>
      </c>
      <c r="CA143" t="s">
        <v>2437</v>
      </c>
      <c r="CB143" t="s">
        <v>2438</v>
      </c>
      <c r="CC143" t="s">
        <v>2438</v>
      </c>
      <c r="CD143" t="s">
        <v>2438</v>
      </c>
      <c r="CE143" t="s">
        <v>2444</v>
      </c>
      <c r="CF143" t="s">
        <v>2444</v>
      </c>
      <c r="CG143" t="s">
        <v>3930</v>
      </c>
      <c r="CH143" t="s">
        <v>2444</v>
      </c>
      <c r="CI143" t="s">
        <v>2444</v>
      </c>
      <c r="CJ143" t="s">
        <v>2444</v>
      </c>
      <c r="CK143" t="s">
        <v>3931</v>
      </c>
      <c r="CL143" t="s">
        <v>2444</v>
      </c>
      <c r="CM143" t="s">
        <v>2444</v>
      </c>
      <c r="CN143" t="s">
        <v>2444</v>
      </c>
      <c r="CO143" t="s">
        <v>3932</v>
      </c>
      <c r="CP143" t="s">
        <v>2444</v>
      </c>
      <c r="CQ143" t="s">
        <v>2444</v>
      </c>
      <c r="CR143" t="s">
        <v>2444</v>
      </c>
      <c r="CS143" t="s">
        <v>3933</v>
      </c>
      <c r="CT143" t="s">
        <v>2444</v>
      </c>
      <c r="CU143" t="s">
        <v>2444</v>
      </c>
      <c r="CV143" t="s">
        <v>2444</v>
      </c>
      <c r="CW143" t="s">
        <v>2444</v>
      </c>
      <c r="CX143" t="s">
        <v>2444</v>
      </c>
      <c r="CY143" t="s">
        <v>2444</v>
      </c>
      <c r="CZ143" t="s">
        <v>2444</v>
      </c>
      <c r="DA143" t="s">
        <v>2444</v>
      </c>
      <c r="DB143" t="s">
        <v>2444</v>
      </c>
      <c r="DC143" t="s">
        <v>2444</v>
      </c>
      <c r="DD143" t="s">
        <v>2444</v>
      </c>
      <c r="DE143" t="s">
        <v>2444</v>
      </c>
      <c r="DF143" t="s">
        <v>2444</v>
      </c>
      <c r="DG143" t="s">
        <v>2444</v>
      </c>
      <c r="DH143" t="s">
        <v>2444</v>
      </c>
      <c r="DI143" t="s">
        <v>2444</v>
      </c>
      <c r="DJ143" t="s">
        <v>2444</v>
      </c>
      <c r="DK143" t="s">
        <v>2444</v>
      </c>
      <c r="DL143" t="s">
        <v>2444</v>
      </c>
      <c r="DM143" t="s">
        <v>2444</v>
      </c>
      <c r="DN143" t="s">
        <v>2444</v>
      </c>
      <c r="DO143" t="s">
        <v>2444</v>
      </c>
      <c r="DP143" t="s">
        <v>2444</v>
      </c>
      <c r="DQ143" t="s">
        <v>2485</v>
      </c>
      <c r="DR143" t="s">
        <v>2485</v>
      </c>
      <c r="DS143" t="s">
        <v>2444</v>
      </c>
      <c r="DT143" t="s">
        <v>2444</v>
      </c>
      <c r="DU143" t="s">
        <v>2444</v>
      </c>
      <c r="DV143" t="s">
        <v>2444</v>
      </c>
      <c r="DW143" t="s">
        <v>2444</v>
      </c>
      <c r="DX143" t="s">
        <v>2444</v>
      </c>
      <c r="DY143" t="s">
        <v>3934</v>
      </c>
      <c r="DZ143" t="s">
        <v>2444</v>
      </c>
      <c r="EA143" t="s">
        <v>2444</v>
      </c>
      <c r="EB143" t="s">
        <v>2444</v>
      </c>
      <c r="EC143" t="s">
        <v>3935</v>
      </c>
      <c r="ED143" t="s">
        <v>2444</v>
      </c>
      <c r="EE143" t="s">
        <v>2444</v>
      </c>
      <c r="EF143" t="s">
        <v>2444</v>
      </c>
      <c r="EG143" t="s">
        <v>3936</v>
      </c>
      <c r="EH143" t="s">
        <v>2444</v>
      </c>
      <c r="EI143" t="s">
        <v>2444</v>
      </c>
      <c r="EJ143" t="s">
        <v>2444</v>
      </c>
      <c r="EK143" t="s">
        <v>3937</v>
      </c>
      <c r="EL143" t="s">
        <v>2444</v>
      </c>
      <c r="EM143" t="s">
        <v>2444</v>
      </c>
      <c r="EN143" t="s">
        <v>2444</v>
      </c>
      <c r="EO143" t="s">
        <v>2444</v>
      </c>
      <c r="EP143" t="s">
        <v>2444</v>
      </c>
      <c r="EQ143" t="s">
        <v>2444</v>
      </c>
      <c r="ER143" t="s">
        <v>2444</v>
      </c>
      <c r="ES143" t="s">
        <v>2444</v>
      </c>
      <c r="ET143" t="s">
        <v>2444</v>
      </c>
      <c r="EU143" t="s">
        <v>2444</v>
      </c>
      <c r="EV143" t="s">
        <v>2444</v>
      </c>
      <c r="EW143" t="s">
        <v>2444</v>
      </c>
      <c r="EX143" t="s">
        <v>2444</v>
      </c>
      <c r="EY143" t="s">
        <v>2444</v>
      </c>
      <c r="EZ143" t="s">
        <v>2444</v>
      </c>
      <c r="FA143" t="s">
        <v>2444</v>
      </c>
      <c r="FB143" t="s">
        <v>2444</v>
      </c>
      <c r="FC143" t="s">
        <v>2444</v>
      </c>
      <c r="FD143" t="s">
        <v>2444</v>
      </c>
      <c r="FE143" t="s">
        <v>2444</v>
      </c>
      <c r="FF143" t="s">
        <v>2444</v>
      </c>
      <c r="FG143" t="s">
        <v>2444</v>
      </c>
      <c r="FH143" t="s">
        <v>2444</v>
      </c>
      <c r="FI143" t="s">
        <v>2444</v>
      </c>
      <c r="FJ143" t="s">
        <v>2444</v>
      </c>
      <c r="FK143" t="s">
        <v>2444</v>
      </c>
      <c r="FL143" t="s">
        <v>2444</v>
      </c>
      <c r="FM143" t="s">
        <v>2485</v>
      </c>
      <c r="FN143" t="s">
        <v>2485</v>
      </c>
      <c r="FO143" t="s">
        <v>2440</v>
      </c>
      <c r="FP143" t="s">
        <v>2444</v>
      </c>
      <c r="FQ143" t="s">
        <v>2444</v>
      </c>
      <c r="FR143" t="s">
        <v>2444</v>
      </c>
      <c r="FS143" t="s">
        <v>2444</v>
      </c>
      <c r="FT143" t="s">
        <v>2485</v>
      </c>
      <c r="FU143">
        <v>2</v>
      </c>
      <c r="FV143" t="s">
        <v>2485</v>
      </c>
      <c r="FW143" t="s">
        <v>2485</v>
      </c>
      <c r="FX143" t="s">
        <v>2485</v>
      </c>
      <c r="FY143" t="s">
        <v>2485</v>
      </c>
      <c r="FZ143" t="s">
        <v>2444</v>
      </c>
      <c r="GA143" t="s">
        <v>2485</v>
      </c>
      <c r="GB143" t="s">
        <v>2485</v>
      </c>
      <c r="GC143" t="s">
        <v>2485</v>
      </c>
      <c r="GD143" t="s">
        <v>2485</v>
      </c>
      <c r="GE143" t="s">
        <v>2440</v>
      </c>
      <c r="GF143" t="s">
        <v>2444</v>
      </c>
      <c r="GG143" t="s">
        <v>2478</v>
      </c>
      <c r="GH143" t="s">
        <v>2485</v>
      </c>
      <c r="GI143" t="s">
        <v>2444</v>
      </c>
      <c r="GJ143" t="s">
        <v>2444</v>
      </c>
      <c r="GK143" t="s">
        <v>2444</v>
      </c>
      <c r="GL143" t="s">
        <v>2444</v>
      </c>
      <c r="GM143" t="s">
        <v>2444</v>
      </c>
      <c r="GN143" t="s">
        <v>2444</v>
      </c>
      <c r="GO143" t="s">
        <v>2444</v>
      </c>
      <c r="GP143" t="s">
        <v>2444</v>
      </c>
      <c r="GQ143" t="s">
        <v>2444</v>
      </c>
      <c r="GR143" t="s">
        <v>2444</v>
      </c>
      <c r="GS143" t="s">
        <v>2444</v>
      </c>
      <c r="GT143" t="s">
        <v>2444</v>
      </c>
      <c r="GU143" t="s">
        <v>2444</v>
      </c>
      <c r="GV143" t="s">
        <v>2444</v>
      </c>
      <c r="GW143" t="s">
        <v>2444</v>
      </c>
      <c r="GX143" t="s">
        <v>2444</v>
      </c>
      <c r="GY143" t="s">
        <v>2444</v>
      </c>
      <c r="GZ143" t="s">
        <v>2444</v>
      </c>
    </row>
    <row r="144" spans="1:208">
      <c r="A144" t="s">
        <v>3938</v>
      </c>
      <c r="B144" t="s">
        <v>2420</v>
      </c>
      <c r="C144" t="s">
        <v>3939</v>
      </c>
      <c r="D144" t="s">
        <v>2422</v>
      </c>
      <c r="E144" t="s">
        <v>3940</v>
      </c>
      <c r="F144" t="s">
        <v>3941</v>
      </c>
      <c r="G144" t="s">
        <v>2455</v>
      </c>
      <c r="H144" t="s">
        <v>2584</v>
      </c>
      <c r="I144" t="s">
        <v>2456</v>
      </c>
      <c r="J144" t="s">
        <v>2428</v>
      </c>
      <c r="K144" t="s">
        <v>2714</v>
      </c>
      <c r="L144" t="s">
        <v>3942</v>
      </c>
      <c r="M144" t="s">
        <v>2643</v>
      </c>
      <c r="N144" t="s">
        <v>2432</v>
      </c>
      <c r="O144" t="s">
        <v>2433</v>
      </c>
      <c r="P144" t="s">
        <v>2478</v>
      </c>
      <c r="Q144" t="s">
        <v>3007</v>
      </c>
      <c r="R144" t="s">
        <v>2458</v>
      </c>
      <c r="S144" t="s">
        <v>2437</v>
      </c>
      <c r="T144" t="s">
        <v>2438</v>
      </c>
      <c r="U144" t="s">
        <v>2438</v>
      </c>
      <c r="V144" t="s">
        <v>2438</v>
      </c>
      <c r="W144" t="s">
        <v>2438</v>
      </c>
      <c r="X144" t="s">
        <v>2437</v>
      </c>
      <c r="Y144" t="s">
        <v>2438</v>
      </c>
      <c r="Z144" t="s">
        <v>2438</v>
      </c>
      <c r="AA144" t="s">
        <v>2438</v>
      </c>
      <c r="AB144" t="s">
        <v>2438</v>
      </c>
      <c r="AC144" t="s">
        <v>2437</v>
      </c>
      <c r="AD144" t="s">
        <v>2438</v>
      </c>
      <c r="AE144" t="s">
        <v>2438</v>
      </c>
      <c r="AF144" t="s">
        <v>2438</v>
      </c>
      <c r="AG144" t="s">
        <v>2438</v>
      </c>
      <c r="AH144" t="s">
        <v>2437</v>
      </c>
      <c r="AI144" t="s">
        <v>2438</v>
      </c>
      <c r="AJ144" t="s">
        <v>2438</v>
      </c>
      <c r="AK144" t="s">
        <v>2438</v>
      </c>
      <c r="AL144" t="s">
        <v>2438</v>
      </c>
      <c r="AM144" t="s">
        <v>2432</v>
      </c>
      <c r="AN144" t="s">
        <v>2439</v>
      </c>
      <c r="AO144" t="s">
        <v>2441</v>
      </c>
      <c r="AP144" t="s">
        <v>2458</v>
      </c>
      <c r="AQ144" t="s">
        <v>2437</v>
      </c>
      <c r="AR144" t="s">
        <v>2438</v>
      </c>
      <c r="AS144" t="s">
        <v>2438</v>
      </c>
      <c r="AT144" t="s">
        <v>2438</v>
      </c>
      <c r="AU144" t="s">
        <v>2437</v>
      </c>
      <c r="AV144" t="s">
        <v>2438</v>
      </c>
      <c r="AW144" t="s">
        <v>2438</v>
      </c>
      <c r="AX144" t="s">
        <v>2438</v>
      </c>
      <c r="AY144" t="s">
        <v>2432</v>
      </c>
      <c r="AZ144" t="s">
        <v>2434</v>
      </c>
      <c r="BA144" t="s">
        <v>2497</v>
      </c>
      <c r="BB144" t="s">
        <v>2554</v>
      </c>
      <c r="BC144" t="s">
        <v>2432</v>
      </c>
      <c r="BD144" t="s">
        <v>2433</v>
      </c>
      <c r="BE144" t="s">
        <v>2603</v>
      </c>
      <c r="BF144" t="s">
        <v>2460</v>
      </c>
      <c r="BG144" t="s">
        <v>2437</v>
      </c>
      <c r="BH144" t="s">
        <v>2438</v>
      </c>
      <c r="BI144" t="s">
        <v>2438</v>
      </c>
      <c r="BJ144" t="s">
        <v>2438</v>
      </c>
      <c r="BK144" t="s">
        <v>2437</v>
      </c>
      <c r="BL144" t="s">
        <v>2438</v>
      </c>
      <c r="BM144" t="s">
        <v>2438</v>
      </c>
      <c r="BN144" t="s">
        <v>2438</v>
      </c>
      <c r="BO144" t="s">
        <v>2432</v>
      </c>
      <c r="BP144" t="s">
        <v>2433</v>
      </c>
      <c r="BQ144" t="s">
        <v>2497</v>
      </c>
      <c r="BR144" t="s">
        <v>2443</v>
      </c>
      <c r="BS144" t="s">
        <v>2437</v>
      </c>
      <c r="BT144" t="s">
        <v>2438</v>
      </c>
      <c r="BU144" t="s">
        <v>2438</v>
      </c>
      <c r="BV144" t="s">
        <v>2438</v>
      </c>
      <c r="BW144" t="s">
        <v>2437</v>
      </c>
      <c r="BX144" t="s">
        <v>2438</v>
      </c>
      <c r="BY144" t="s">
        <v>2438</v>
      </c>
      <c r="BZ144" t="s">
        <v>2438</v>
      </c>
      <c r="CA144" t="s">
        <v>2437</v>
      </c>
      <c r="CB144" t="s">
        <v>2438</v>
      </c>
      <c r="CC144" t="s">
        <v>2438</v>
      </c>
      <c r="CD144" t="s">
        <v>2438</v>
      </c>
      <c r="CE144" t="s">
        <v>2444</v>
      </c>
      <c r="CF144" t="s">
        <v>2444</v>
      </c>
      <c r="CG144" t="s">
        <v>3429</v>
      </c>
      <c r="CH144" t="s">
        <v>2444</v>
      </c>
      <c r="CI144" t="s">
        <v>2444</v>
      </c>
      <c r="CJ144" t="s">
        <v>2444</v>
      </c>
      <c r="CK144" t="s">
        <v>2446</v>
      </c>
      <c r="CL144" t="s">
        <v>2444</v>
      </c>
      <c r="CM144" t="s">
        <v>2444</v>
      </c>
      <c r="CN144" t="s">
        <v>2444</v>
      </c>
      <c r="CO144" t="s">
        <v>2718</v>
      </c>
      <c r="CP144" t="s">
        <v>2444</v>
      </c>
      <c r="CQ144" t="s">
        <v>2444</v>
      </c>
      <c r="CR144" t="s">
        <v>2444</v>
      </c>
      <c r="CS144" t="s">
        <v>3943</v>
      </c>
      <c r="CT144" t="s">
        <v>2444</v>
      </c>
      <c r="CU144" t="s">
        <v>2444</v>
      </c>
      <c r="CV144" t="s">
        <v>2485</v>
      </c>
      <c r="CW144" t="s">
        <v>2444</v>
      </c>
      <c r="CX144" t="s">
        <v>2433</v>
      </c>
      <c r="CY144" t="s">
        <v>2433</v>
      </c>
      <c r="CZ144" t="s">
        <v>2433</v>
      </c>
      <c r="DA144" t="s">
        <v>2444</v>
      </c>
      <c r="DB144" t="s">
        <v>2433</v>
      </c>
      <c r="DC144" t="s">
        <v>2433</v>
      </c>
      <c r="DD144" t="s">
        <v>2444</v>
      </c>
      <c r="DE144" t="s">
        <v>2433</v>
      </c>
      <c r="DF144" t="s">
        <v>2433</v>
      </c>
      <c r="DG144" t="s">
        <v>2433</v>
      </c>
      <c r="DH144" t="s">
        <v>2444</v>
      </c>
      <c r="DI144" t="s">
        <v>2444</v>
      </c>
      <c r="DJ144" t="s">
        <v>2444</v>
      </c>
      <c r="DK144" t="s">
        <v>2444</v>
      </c>
      <c r="DL144" t="s">
        <v>2433</v>
      </c>
      <c r="DM144" t="s">
        <v>2433</v>
      </c>
      <c r="DN144" t="s">
        <v>2433</v>
      </c>
      <c r="DO144" t="s">
        <v>2444</v>
      </c>
      <c r="DP144" t="s">
        <v>2433</v>
      </c>
      <c r="DQ144" t="s">
        <v>2433</v>
      </c>
      <c r="DR144" t="s">
        <v>2433</v>
      </c>
      <c r="DS144" t="s">
        <v>2433</v>
      </c>
      <c r="DT144" t="s">
        <v>2433</v>
      </c>
      <c r="DU144" t="s">
        <v>2433</v>
      </c>
      <c r="DV144" t="s">
        <v>2444</v>
      </c>
      <c r="DW144" t="s">
        <v>2444</v>
      </c>
      <c r="DX144" t="s">
        <v>2444</v>
      </c>
      <c r="DY144" t="s">
        <v>2866</v>
      </c>
      <c r="DZ144" t="s">
        <v>2444</v>
      </c>
      <c r="EA144" t="s">
        <v>2444</v>
      </c>
      <c r="EB144" t="s">
        <v>2440</v>
      </c>
      <c r="EC144" t="s">
        <v>2446</v>
      </c>
      <c r="ED144" t="s">
        <v>2444</v>
      </c>
      <c r="EE144" t="s">
        <v>2444</v>
      </c>
      <c r="EF144" t="s">
        <v>2444</v>
      </c>
      <c r="EG144" t="s">
        <v>2718</v>
      </c>
      <c r="EH144" t="s">
        <v>2444</v>
      </c>
      <c r="EI144" t="s">
        <v>2444</v>
      </c>
      <c r="EJ144" t="s">
        <v>2444</v>
      </c>
      <c r="EK144" t="s">
        <v>3944</v>
      </c>
      <c r="EL144" t="s">
        <v>2433</v>
      </c>
      <c r="EM144" t="s">
        <v>2433</v>
      </c>
      <c r="EN144" t="s">
        <v>2433</v>
      </c>
      <c r="EO144" t="s">
        <v>2433</v>
      </c>
      <c r="EP144" t="s">
        <v>2433</v>
      </c>
      <c r="EQ144" t="s">
        <v>2433</v>
      </c>
      <c r="ER144" t="s">
        <v>2433</v>
      </c>
      <c r="ES144" t="s">
        <v>2433</v>
      </c>
      <c r="ET144" t="s">
        <v>2433</v>
      </c>
      <c r="EU144" t="s">
        <v>2433</v>
      </c>
      <c r="EV144" t="s">
        <v>2433</v>
      </c>
      <c r="EW144" t="s">
        <v>2433</v>
      </c>
      <c r="EX144" t="s">
        <v>2433</v>
      </c>
      <c r="EY144" t="s">
        <v>2433</v>
      </c>
      <c r="EZ144" t="s">
        <v>2433</v>
      </c>
      <c r="FA144" t="s">
        <v>2433</v>
      </c>
      <c r="FB144" t="s">
        <v>2433</v>
      </c>
      <c r="FC144" t="s">
        <v>2433</v>
      </c>
      <c r="FD144" t="s">
        <v>2433</v>
      </c>
      <c r="FE144" t="s">
        <v>2433</v>
      </c>
      <c r="FF144" t="s">
        <v>2433</v>
      </c>
      <c r="FG144" t="s">
        <v>2433</v>
      </c>
      <c r="FH144" t="s">
        <v>2433</v>
      </c>
      <c r="FI144" t="s">
        <v>2444</v>
      </c>
      <c r="FJ144" t="s">
        <v>2444</v>
      </c>
      <c r="FK144" t="s">
        <v>2433</v>
      </c>
      <c r="FL144" t="s">
        <v>2434</v>
      </c>
      <c r="FM144" t="s">
        <v>2433</v>
      </c>
      <c r="FN144" t="s">
        <v>2444</v>
      </c>
      <c r="FO144" t="s">
        <v>2444</v>
      </c>
      <c r="FP144" t="s">
        <v>2444</v>
      </c>
      <c r="FQ144" t="s">
        <v>2444</v>
      </c>
      <c r="FR144" t="s">
        <v>2444</v>
      </c>
      <c r="FS144" t="s">
        <v>2433</v>
      </c>
      <c r="FT144" t="s">
        <v>2433</v>
      </c>
      <c r="FU144">
        <v>7</v>
      </c>
      <c r="FV144" t="s">
        <v>2433</v>
      </c>
      <c r="FW144" t="s">
        <v>2444</v>
      </c>
      <c r="FX144" t="s">
        <v>2444</v>
      </c>
      <c r="FY144" t="s">
        <v>2485</v>
      </c>
      <c r="FZ144" t="s">
        <v>2444</v>
      </c>
      <c r="GA144" t="s">
        <v>2433</v>
      </c>
      <c r="GB144" t="s">
        <v>2433</v>
      </c>
      <c r="GC144" t="s">
        <v>2433</v>
      </c>
      <c r="GD144" t="s">
        <v>2444</v>
      </c>
      <c r="GE144" t="s">
        <v>2433</v>
      </c>
      <c r="GF144" t="s">
        <v>2444</v>
      </c>
      <c r="GG144" t="s">
        <v>2433</v>
      </c>
      <c r="GH144" t="s">
        <v>2433</v>
      </c>
      <c r="GI144" t="s">
        <v>2433</v>
      </c>
      <c r="GJ144" t="s">
        <v>2444</v>
      </c>
      <c r="GK144" t="s">
        <v>2444</v>
      </c>
      <c r="GL144" t="s">
        <v>2444</v>
      </c>
      <c r="GM144" t="s">
        <v>2444</v>
      </c>
      <c r="GN144" t="s">
        <v>2444</v>
      </c>
      <c r="GO144" t="s">
        <v>2444</v>
      </c>
      <c r="GP144" t="s">
        <v>2444</v>
      </c>
      <c r="GQ144" t="s">
        <v>2444</v>
      </c>
      <c r="GR144" t="s">
        <v>2444</v>
      </c>
      <c r="GS144" t="s">
        <v>2444</v>
      </c>
      <c r="GT144" t="s">
        <v>2444</v>
      </c>
      <c r="GU144" t="s">
        <v>2444</v>
      </c>
      <c r="GV144" t="s">
        <v>2444</v>
      </c>
      <c r="GW144" t="s">
        <v>2444</v>
      </c>
      <c r="GX144" t="s">
        <v>2444</v>
      </c>
      <c r="GY144" t="s">
        <v>2444</v>
      </c>
      <c r="GZ144" t="s">
        <v>2444</v>
      </c>
    </row>
    <row r="145" spans="1:208">
      <c r="A145" t="s">
        <v>3945</v>
      </c>
      <c r="B145" t="s">
        <v>2420</v>
      </c>
      <c r="C145" t="s">
        <v>3946</v>
      </c>
      <c r="D145" t="s">
        <v>2505</v>
      </c>
      <c r="E145" t="s">
        <v>3833</v>
      </c>
      <c r="F145" t="s">
        <v>3947</v>
      </c>
      <c r="G145" t="s">
        <v>2494</v>
      </c>
      <c r="H145" t="s">
        <v>2426</v>
      </c>
      <c r="I145" t="s">
        <v>2456</v>
      </c>
      <c r="J145" t="s">
        <v>2428</v>
      </c>
      <c r="K145" t="s">
        <v>3921</v>
      </c>
      <c r="L145" t="s">
        <v>2645</v>
      </c>
      <c r="M145" t="s">
        <v>2555</v>
      </c>
      <c r="N145" t="s">
        <v>2432</v>
      </c>
      <c r="O145" t="s">
        <v>2433</v>
      </c>
      <c r="P145" t="s">
        <v>2478</v>
      </c>
      <c r="Q145" t="s">
        <v>3948</v>
      </c>
      <c r="R145" t="s">
        <v>2538</v>
      </c>
      <c r="S145" t="s">
        <v>2432</v>
      </c>
      <c r="T145" t="s">
        <v>2433</v>
      </c>
      <c r="U145" t="s">
        <v>2478</v>
      </c>
      <c r="V145" t="s">
        <v>2778</v>
      </c>
      <c r="W145" t="s">
        <v>2534</v>
      </c>
      <c r="X145" t="s">
        <v>2437</v>
      </c>
      <c r="Y145" t="s">
        <v>2438</v>
      </c>
      <c r="Z145" t="s">
        <v>2438</v>
      </c>
      <c r="AA145" t="s">
        <v>2438</v>
      </c>
      <c r="AB145" t="s">
        <v>2438</v>
      </c>
      <c r="AC145" t="s">
        <v>2437</v>
      </c>
      <c r="AD145" t="s">
        <v>2438</v>
      </c>
      <c r="AE145" t="s">
        <v>2438</v>
      </c>
      <c r="AF145" t="s">
        <v>2438</v>
      </c>
      <c r="AG145" t="s">
        <v>2438</v>
      </c>
      <c r="AH145" t="s">
        <v>2437</v>
      </c>
      <c r="AI145" t="s">
        <v>2438</v>
      </c>
      <c r="AJ145" t="s">
        <v>2438</v>
      </c>
      <c r="AK145" t="s">
        <v>2438</v>
      </c>
      <c r="AL145" t="s">
        <v>2438</v>
      </c>
      <c r="AM145" t="s">
        <v>2432</v>
      </c>
      <c r="AN145" t="s">
        <v>2439</v>
      </c>
      <c r="AO145" t="s">
        <v>3949</v>
      </c>
      <c r="AP145" t="s">
        <v>2457</v>
      </c>
      <c r="AQ145" t="s">
        <v>2437</v>
      </c>
      <c r="AR145" t="s">
        <v>2438</v>
      </c>
      <c r="AS145" t="s">
        <v>2438</v>
      </c>
      <c r="AT145" t="s">
        <v>2438</v>
      </c>
      <c r="AU145" t="s">
        <v>2437</v>
      </c>
      <c r="AV145" t="s">
        <v>2438</v>
      </c>
      <c r="AW145" t="s">
        <v>2438</v>
      </c>
      <c r="AX145" t="s">
        <v>2438</v>
      </c>
      <c r="AY145" t="s">
        <v>2432</v>
      </c>
      <c r="AZ145" t="s">
        <v>2442</v>
      </c>
      <c r="BA145" t="s">
        <v>3129</v>
      </c>
      <c r="BB145" t="s">
        <v>2458</v>
      </c>
      <c r="BC145" t="s">
        <v>2432</v>
      </c>
      <c r="BD145" t="s">
        <v>2478</v>
      </c>
      <c r="BE145" t="s">
        <v>2442</v>
      </c>
      <c r="BF145" t="s">
        <v>2480</v>
      </c>
      <c r="BG145" t="s">
        <v>2432</v>
      </c>
      <c r="BH145" t="s">
        <v>2439</v>
      </c>
      <c r="BI145" t="s">
        <v>2440</v>
      </c>
      <c r="BJ145" t="s">
        <v>2459</v>
      </c>
      <c r="BK145" t="s">
        <v>2437</v>
      </c>
      <c r="BL145" t="s">
        <v>2438</v>
      </c>
      <c r="BM145" t="s">
        <v>2438</v>
      </c>
      <c r="BN145" t="s">
        <v>2438</v>
      </c>
      <c r="BO145" t="s">
        <v>2432</v>
      </c>
      <c r="BP145" t="s">
        <v>2434</v>
      </c>
      <c r="BQ145" t="s">
        <v>2442</v>
      </c>
      <c r="BR145" t="s">
        <v>2443</v>
      </c>
      <c r="BS145" t="s">
        <v>2437</v>
      </c>
      <c r="BT145" t="s">
        <v>2438</v>
      </c>
      <c r="BU145" t="s">
        <v>2438</v>
      </c>
      <c r="BV145" t="s">
        <v>2438</v>
      </c>
      <c r="BW145" t="s">
        <v>2437</v>
      </c>
      <c r="BX145" t="s">
        <v>2438</v>
      </c>
      <c r="BY145" t="s">
        <v>2438</v>
      </c>
      <c r="BZ145" t="s">
        <v>2438</v>
      </c>
      <c r="CA145" t="s">
        <v>2437</v>
      </c>
      <c r="CB145" t="s">
        <v>2438</v>
      </c>
      <c r="CC145" t="s">
        <v>2438</v>
      </c>
      <c r="CD145" t="s">
        <v>2438</v>
      </c>
      <c r="CE145" t="s">
        <v>2434</v>
      </c>
      <c r="CF145" t="s">
        <v>2478</v>
      </c>
      <c r="CG145" t="s">
        <v>2866</v>
      </c>
      <c r="CH145" t="s">
        <v>2434</v>
      </c>
      <c r="CI145" t="s">
        <v>2439</v>
      </c>
      <c r="CJ145" t="s">
        <v>2478</v>
      </c>
      <c r="CK145" t="s">
        <v>2501</v>
      </c>
      <c r="CL145" t="s">
        <v>2433</v>
      </c>
      <c r="CM145" t="s">
        <v>2434</v>
      </c>
      <c r="CN145" t="s">
        <v>2478</v>
      </c>
      <c r="CO145" t="s">
        <v>2718</v>
      </c>
      <c r="CP145" t="s">
        <v>2433</v>
      </c>
      <c r="CQ145" t="s">
        <v>2433</v>
      </c>
      <c r="CR145" t="s">
        <v>2433</v>
      </c>
      <c r="CS145" t="s">
        <v>3950</v>
      </c>
      <c r="CT145" t="s">
        <v>2444</v>
      </c>
      <c r="CU145" t="s">
        <v>2444</v>
      </c>
      <c r="CV145" t="s">
        <v>2444</v>
      </c>
      <c r="CW145" t="s">
        <v>2478</v>
      </c>
      <c r="CX145" t="s">
        <v>2478</v>
      </c>
      <c r="CY145" t="s">
        <v>2440</v>
      </c>
      <c r="CZ145" t="s">
        <v>2444</v>
      </c>
      <c r="DA145" t="s">
        <v>2433</v>
      </c>
      <c r="DB145" t="s">
        <v>2433</v>
      </c>
      <c r="DC145" t="s">
        <v>2434</v>
      </c>
      <c r="DD145" t="s">
        <v>2434</v>
      </c>
      <c r="DE145" t="s">
        <v>2440</v>
      </c>
      <c r="DF145" t="s">
        <v>2434</v>
      </c>
      <c r="DG145" t="s">
        <v>2434</v>
      </c>
      <c r="DH145" t="s">
        <v>2444</v>
      </c>
      <c r="DI145" t="s">
        <v>2485</v>
      </c>
      <c r="DJ145" t="s">
        <v>2440</v>
      </c>
      <c r="DK145" t="s">
        <v>2478</v>
      </c>
      <c r="DL145" t="s">
        <v>2478</v>
      </c>
      <c r="DM145" t="s">
        <v>2478</v>
      </c>
      <c r="DN145" t="s">
        <v>2440</v>
      </c>
      <c r="DO145" t="s">
        <v>2444</v>
      </c>
      <c r="DP145" t="s">
        <v>2434</v>
      </c>
      <c r="DQ145" t="s">
        <v>2444</v>
      </c>
      <c r="DR145" t="s">
        <v>2444</v>
      </c>
      <c r="DS145" t="s">
        <v>2439</v>
      </c>
      <c r="DT145" t="s">
        <v>2478</v>
      </c>
      <c r="DU145" t="s">
        <v>2478</v>
      </c>
      <c r="DV145" t="s">
        <v>2478</v>
      </c>
      <c r="DW145" t="s">
        <v>2478</v>
      </c>
      <c r="DX145" t="s">
        <v>2440</v>
      </c>
      <c r="DY145" t="s">
        <v>2866</v>
      </c>
      <c r="DZ145" t="s">
        <v>2478</v>
      </c>
      <c r="EA145" t="s">
        <v>2478</v>
      </c>
      <c r="EB145" t="s">
        <v>2478</v>
      </c>
      <c r="EC145" t="s">
        <v>2521</v>
      </c>
      <c r="ED145" t="s">
        <v>2478</v>
      </c>
      <c r="EE145" t="s">
        <v>2478</v>
      </c>
      <c r="EF145" t="s">
        <v>2478</v>
      </c>
      <c r="EG145" t="s">
        <v>3951</v>
      </c>
      <c r="EH145" t="s">
        <v>2478</v>
      </c>
      <c r="EI145" t="s">
        <v>2478</v>
      </c>
      <c r="EJ145" t="s">
        <v>2478</v>
      </c>
      <c r="EK145" t="s">
        <v>3950</v>
      </c>
      <c r="EL145" t="s">
        <v>2478</v>
      </c>
      <c r="EM145" t="s">
        <v>2478</v>
      </c>
      <c r="EN145" t="s">
        <v>2478</v>
      </c>
      <c r="EO145" t="s">
        <v>2478</v>
      </c>
      <c r="EP145" t="s">
        <v>2478</v>
      </c>
      <c r="EQ145" t="s">
        <v>2478</v>
      </c>
      <c r="ER145" t="s">
        <v>2478</v>
      </c>
      <c r="ES145" t="s">
        <v>2478</v>
      </c>
      <c r="ET145" t="s">
        <v>2478</v>
      </c>
      <c r="EU145" t="s">
        <v>2478</v>
      </c>
      <c r="EV145" t="s">
        <v>2478</v>
      </c>
      <c r="EW145" t="s">
        <v>2478</v>
      </c>
      <c r="EX145" t="s">
        <v>2478</v>
      </c>
      <c r="EY145" t="s">
        <v>2478</v>
      </c>
      <c r="EZ145" t="s">
        <v>2478</v>
      </c>
      <c r="FA145" t="s">
        <v>2478</v>
      </c>
      <c r="FB145" t="s">
        <v>2478</v>
      </c>
      <c r="FC145" t="s">
        <v>2478</v>
      </c>
      <c r="FD145" t="s">
        <v>2478</v>
      </c>
      <c r="FE145" t="s">
        <v>2478</v>
      </c>
      <c r="FF145" t="s">
        <v>2478</v>
      </c>
      <c r="FG145" t="s">
        <v>2478</v>
      </c>
      <c r="FH145" t="s">
        <v>2478</v>
      </c>
      <c r="FI145" t="s">
        <v>2478</v>
      </c>
      <c r="FJ145" t="s">
        <v>2478</v>
      </c>
      <c r="FK145" t="s">
        <v>2478</v>
      </c>
      <c r="FL145" t="s">
        <v>2478</v>
      </c>
      <c r="FM145" t="s">
        <v>2434</v>
      </c>
      <c r="FN145" t="s">
        <v>2440</v>
      </c>
      <c r="FO145" t="s">
        <v>2434</v>
      </c>
      <c r="FP145" t="s">
        <v>2440</v>
      </c>
      <c r="FQ145" t="s">
        <v>2478</v>
      </c>
      <c r="FR145" t="s">
        <v>2478</v>
      </c>
      <c r="FS145" t="s">
        <v>2478</v>
      </c>
      <c r="FT145" t="s">
        <v>2439</v>
      </c>
      <c r="FU145">
        <v>4</v>
      </c>
      <c r="FV145" t="s">
        <v>2478</v>
      </c>
      <c r="FW145" t="s">
        <v>2478</v>
      </c>
      <c r="FX145" t="s">
        <v>2439</v>
      </c>
      <c r="FY145" t="s">
        <v>2478</v>
      </c>
      <c r="FZ145" t="s">
        <v>2434</v>
      </c>
      <c r="GA145" t="s">
        <v>2434</v>
      </c>
      <c r="GB145" t="s">
        <v>2434</v>
      </c>
      <c r="GC145" t="s">
        <v>2434</v>
      </c>
      <c r="GD145" t="s">
        <v>2434</v>
      </c>
      <c r="GE145" t="s">
        <v>2440</v>
      </c>
      <c r="GF145" t="s">
        <v>2478</v>
      </c>
      <c r="GG145" t="s">
        <v>2478</v>
      </c>
      <c r="GH145" t="s">
        <v>2434</v>
      </c>
      <c r="GI145" t="s">
        <v>2485</v>
      </c>
      <c r="GJ145" t="s">
        <v>2434</v>
      </c>
      <c r="GK145" t="s">
        <v>2434</v>
      </c>
      <c r="GL145" t="s">
        <v>2434</v>
      </c>
      <c r="GM145" t="s">
        <v>2434</v>
      </c>
      <c r="GN145" t="s">
        <v>2478</v>
      </c>
      <c r="GO145" t="s">
        <v>2478</v>
      </c>
      <c r="GP145" t="s">
        <v>2478</v>
      </c>
      <c r="GQ145" t="s">
        <v>2478</v>
      </c>
      <c r="GR145" t="s">
        <v>2439</v>
      </c>
      <c r="GS145" t="s">
        <v>2440</v>
      </c>
      <c r="GT145" t="s">
        <v>2434</v>
      </c>
      <c r="GU145" t="s">
        <v>2478</v>
      </c>
      <c r="GV145" t="s">
        <v>2478</v>
      </c>
      <c r="GW145" t="s">
        <v>2478</v>
      </c>
      <c r="GX145" t="s">
        <v>2434</v>
      </c>
      <c r="GY145" t="s">
        <v>2434</v>
      </c>
      <c r="GZ145" t="s">
        <v>2434</v>
      </c>
    </row>
    <row r="146" spans="1:208">
      <c r="A146" t="s">
        <v>3952</v>
      </c>
      <c r="B146" t="s">
        <v>2420</v>
      </c>
      <c r="C146" t="s">
        <v>3953</v>
      </c>
      <c r="D146" t="s">
        <v>2422</v>
      </c>
      <c r="E146" t="s">
        <v>3954</v>
      </c>
      <c r="F146" t="s">
        <v>3955</v>
      </c>
      <c r="G146" t="s">
        <v>2441</v>
      </c>
      <c r="H146" t="s">
        <v>2426</v>
      </c>
      <c r="I146" t="s">
        <v>2456</v>
      </c>
      <c r="J146" t="s">
        <v>2428</v>
      </c>
      <c r="K146" t="s">
        <v>3956</v>
      </c>
      <c r="L146" t="s">
        <v>3859</v>
      </c>
      <c r="M146" t="s">
        <v>3957</v>
      </c>
      <c r="N146" t="s">
        <v>2432</v>
      </c>
      <c r="O146" t="s">
        <v>2433</v>
      </c>
      <c r="P146" t="s">
        <v>2434</v>
      </c>
      <c r="Q146" t="s">
        <v>3958</v>
      </c>
      <c r="R146" t="s">
        <v>2608</v>
      </c>
      <c r="S146" t="s">
        <v>2432</v>
      </c>
      <c r="T146" t="s">
        <v>2433</v>
      </c>
      <c r="U146" t="s">
        <v>2434</v>
      </c>
      <c r="V146" t="s">
        <v>3959</v>
      </c>
      <c r="W146" t="s">
        <v>2608</v>
      </c>
      <c r="X146" t="s">
        <v>2437</v>
      </c>
      <c r="Y146" t="s">
        <v>2438</v>
      </c>
      <c r="Z146" t="s">
        <v>2438</v>
      </c>
      <c r="AA146" t="s">
        <v>2438</v>
      </c>
      <c r="AB146" t="s">
        <v>2438</v>
      </c>
      <c r="AC146" t="s">
        <v>2437</v>
      </c>
      <c r="AD146" t="s">
        <v>2438</v>
      </c>
      <c r="AE146" t="s">
        <v>2438</v>
      </c>
      <c r="AF146" t="s">
        <v>2438</v>
      </c>
      <c r="AG146" t="s">
        <v>2438</v>
      </c>
      <c r="AH146" t="s">
        <v>2437</v>
      </c>
      <c r="AI146" t="s">
        <v>2438</v>
      </c>
      <c r="AJ146" t="s">
        <v>2438</v>
      </c>
      <c r="AK146" t="s">
        <v>2438</v>
      </c>
      <c r="AL146" t="s">
        <v>2438</v>
      </c>
      <c r="AM146" t="s">
        <v>2432</v>
      </c>
      <c r="AN146" t="s">
        <v>2433</v>
      </c>
      <c r="AO146" t="s">
        <v>2442</v>
      </c>
      <c r="AP146" t="s">
        <v>2460</v>
      </c>
      <c r="AQ146" t="s">
        <v>2437</v>
      </c>
      <c r="AR146" t="s">
        <v>2438</v>
      </c>
      <c r="AS146" t="s">
        <v>2438</v>
      </c>
      <c r="AT146" t="s">
        <v>2438</v>
      </c>
      <c r="AU146" t="s">
        <v>2432</v>
      </c>
      <c r="AV146" t="s">
        <v>2439</v>
      </c>
      <c r="AW146" t="s">
        <v>2441</v>
      </c>
      <c r="AX146" t="s">
        <v>2476</v>
      </c>
      <c r="AY146" t="s">
        <v>2432</v>
      </c>
      <c r="AZ146" t="s">
        <v>2442</v>
      </c>
      <c r="BA146" t="s">
        <v>2440</v>
      </c>
      <c r="BB146" t="s">
        <v>2740</v>
      </c>
      <c r="BC146" t="s">
        <v>2432</v>
      </c>
      <c r="BD146" t="s">
        <v>2440</v>
      </c>
      <c r="BE146" t="s">
        <v>2497</v>
      </c>
      <c r="BF146" t="s">
        <v>3390</v>
      </c>
      <c r="BG146" t="s">
        <v>2437</v>
      </c>
      <c r="BH146" t="s">
        <v>2438</v>
      </c>
      <c r="BI146" t="s">
        <v>2438</v>
      </c>
      <c r="BJ146" t="s">
        <v>2438</v>
      </c>
      <c r="BK146" t="s">
        <v>2437</v>
      </c>
      <c r="BL146" t="s">
        <v>2438</v>
      </c>
      <c r="BM146" t="s">
        <v>2438</v>
      </c>
      <c r="BN146" t="s">
        <v>2438</v>
      </c>
      <c r="BO146" t="s">
        <v>2432</v>
      </c>
      <c r="BP146" t="s">
        <v>2433</v>
      </c>
      <c r="BQ146" t="s">
        <v>3007</v>
      </c>
      <c r="BR146" t="s">
        <v>2443</v>
      </c>
      <c r="BS146" t="s">
        <v>2437</v>
      </c>
      <c r="BT146" t="s">
        <v>2438</v>
      </c>
      <c r="BU146" t="s">
        <v>2438</v>
      </c>
      <c r="BV146" t="s">
        <v>2438</v>
      </c>
      <c r="BW146" t="s">
        <v>2437</v>
      </c>
      <c r="BX146" t="s">
        <v>2438</v>
      </c>
      <c r="BY146" t="s">
        <v>2438</v>
      </c>
      <c r="BZ146" t="s">
        <v>2438</v>
      </c>
      <c r="CA146" t="s">
        <v>2437</v>
      </c>
      <c r="CB146" t="s">
        <v>2438</v>
      </c>
      <c r="CC146" t="s">
        <v>2438</v>
      </c>
      <c r="CD146" t="s">
        <v>2438</v>
      </c>
      <c r="CE146" t="s">
        <v>2440</v>
      </c>
      <c r="CF146" t="s">
        <v>2478</v>
      </c>
      <c r="CG146" t="s">
        <v>2866</v>
      </c>
      <c r="CH146" t="s">
        <v>2485</v>
      </c>
      <c r="CI146" t="s">
        <v>2478</v>
      </c>
      <c r="CJ146" t="s">
        <v>2440</v>
      </c>
      <c r="CK146" t="s">
        <v>2521</v>
      </c>
      <c r="CL146" t="s">
        <v>2478</v>
      </c>
      <c r="CM146" t="s">
        <v>2440</v>
      </c>
      <c r="CN146" t="s">
        <v>2478</v>
      </c>
      <c r="CO146" t="s">
        <v>2793</v>
      </c>
      <c r="CP146" t="s">
        <v>2478</v>
      </c>
      <c r="CQ146" t="s">
        <v>2478</v>
      </c>
      <c r="CR146" t="s">
        <v>2478</v>
      </c>
      <c r="CS146" t="s">
        <v>2429</v>
      </c>
      <c r="CT146" t="s">
        <v>2478</v>
      </c>
      <c r="CU146" t="s">
        <v>2478</v>
      </c>
      <c r="CV146" t="s">
        <v>2478</v>
      </c>
      <c r="CW146" t="s">
        <v>2478</v>
      </c>
      <c r="CX146" t="s">
        <v>2478</v>
      </c>
      <c r="CY146" t="s">
        <v>2478</v>
      </c>
      <c r="CZ146" t="s">
        <v>2478</v>
      </c>
      <c r="DA146" t="s">
        <v>2478</v>
      </c>
      <c r="DB146" t="s">
        <v>2478</v>
      </c>
      <c r="DC146" t="s">
        <v>2478</v>
      </c>
      <c r="DD146" t="s">
        <v>2478</v>
      </c>
      <c r="DE146" t="s">
        <v>2478</v>
      </c>
      <c r="DF146" t="s">
        <v>2478</v>
      </c>
      <c r="DG146" t="s">
        <v>2478</v>
      </c>
      <c r="DH146" t="s">
        <v>2478</v>
      </c>
      <c r="DI146" t="s">
        <v>2478</v>
      </c>
      <c r="DJ146" t="s">
        <v>2478</v>
      </c>
      <c r="DK146" t="s">
        <v>2478</v>
      </c>
      <c r="DL146" t="s">
        <v>2478</v>
      </c>
      <c r="DM146" t="s">
        <v>2478</v>
      </c>
      <c r="DN146" t="s">
        <v>2478</v>
      </c>
      <c r="DO146" t="s">
        <v>2434</v>
      </c>
      <c r="DP146" t="s">
        <v>2440</v>
      </c>
      <c r="DQ146" t="s">
        <v>2440</v>
      </c>
      <c r="DR146" t="s">
        <v>2440</v>
      </c>
      <c r="DS146" t="s">
        <v>2440</v>
      </c>
      <c r="DT146" t="s">
        <v>2440</v>
      </c>
      <c r="DU146" t="s">
        <v>2440</v>
      </c>
      <c r="DV146" t="s">
        <v>2478</v>
      </c>
      <c r="DW146" t="s">
        <v>2478</v>
      </c>
      <c r="DX146" t="s">
        <v>2478</v>
      </c>
      <c r="DY146" t="s">
        <v>3450</v>
      </c>
      <c r="DZ146" t="s">
        <v>2478</v>
      </c>
      <c r="EA146" t="s">
        <v>2478</v>
      </c>
      <c r="EB146" t="s">
        <v>2478</v>
      </c>
      <c r="EC146" t="s">
        <v>2521</v>
      </c>
      <c r="ED146" t="s">
        <v>2478</v>
      </c>
      <c r="EE146" t="s">
        <v>2478</v>
      </c>
      <c r="EF146" t="s">
        <v>2478</v>
      </c>
      <c r="EG146" t="s">
        <v>2793</v>
      </c>
      <c r="EH146" t="s">
        <v>2478</v>
      </c>
      <c r="EI146" t="s">
        <v>2478</v>
      </c>
      <c r="EJ146" t="s">
        <v>2478</v>
      </c>
      <c r="EK146" t="s">
        <v>2429</v>
      </c>
      <c r="EL146" t="s">
        <v>2478</v>
      </c>
      <c r="EM146" t="s">
        <v>2478</v>
      </c>
      <c r="EN146" t="s">
        <v>2478</v>
      </c>
      <c r="EO146" t="s">
        <v>2478</v>
      </c>
      <c r="EP146" t="s">
        <v>2478</v>
      </c>
      <c r="EQ146" t="s">
        <v>2478</v>
      </c>
      <c r="ER146" t="s">
        <v>2478</v>
      </c>
      <c r="ES146" t="s">
        <v>2478</v>
      </c>
      <c r="ET146" t="s">
        <v>2478</v>
      </c>
      <c r="EU146" t="s">
        <v>2478</v>
      </c>
      <c r="EV146" t="s">
        <v>2478</v>
      </c>
      <c r="EW146" t="s">
        <v>2478</v>
      </c>
      <c r="EX146" t="s">
        <v>2478</v>
      </c>
      <c r="EY146" t="s">
        <v>2478</v>
      </c>
      <c r="EZ146" t="s">
        <v>2478</v>
      </c>
      <c r="FA146" t="s">
        <v>2478</v>
      </c>
      <c r="FB146" t="s">
        <v>2478</v>
      </c>
      <c r="FC146" t="s">
        <v>2478</v>
      </c>
      <c r="FD146" t="s">
        <v>2478</v>
      </c>
      <c r="FE146" t="s">
        <v>2478</v>
      </c>
      <c r="FF146" t="s">
        <v>2478</v>
      </c>
      <c r="FG146" t="s">
        <v>2478</v>
      </c>
      <c r="FH146" t="s">
        <v>2478</v>
      </c>
      <c r="FI146" t="s">
        <v>2478</v>
      </c>
      <c r="FJ146" t="s">
        <v>2478</v>
      </c>
      <c r="FK146" t="s">
        <v>2440</v>
      </c>
      <c r="FL146" t="s">
        <v>2434</v>
      </c>
      <c r="FM146" t="s">
        <v>2478</v>
      </c>
      <c r="FN146" t="s">
        <v>2478</v>
      </c>
      <c r="FO146" t="s">
        <v>2478</v>
      </c>
      <c r="FP146" t="s">
        <v>2478</v>
      </c>
      <c r="FQ146" t="s">
        <v>2478</v>
      </c>
      <c r="FR146" t="s">
        <v>2478</v>
      </c>
      <c r="FS146" t="s">
        <v>2478</v>
      </c>
      <c r="FT146" t="s">
        <v>2478</v>
      </c>
      <c r="FU146">
        <v>4</v>
      </c>
      <c r="FV146" t="s">
        <v>2478</v>
      </c>
      <c r="FW146" t="s">
        <v>2478</v>
      </c>
      <c r="FX146" t="s">
        <v>2478</v>
      </c>
      <c r="FY146" t="s">
        <v>2478</v>
      </c>
      <c r="FZ146" t="s">
        <v>2478</v>
      </c>
      <c r="GA146" t="s">
        <v>2478</v>
      </c>
      <c r="GB146" t="s">
        <v>2478</v>
      </c>
      <c r="GC146" t="s">
        <v>2478</v>
      </c>
      <c r="GD146" t="s">
        <v>2478</v>
      </c>
      <c r="GE146" t="s">
        <v>2478</v>
      </c>
      <c r="GF146" t="s">
        <v>2478</v>
      </c>
      <c r="GG146" t="s">
        <v>2478</v>
      </c>
      <c r="GH146" t="s">
        <v>2478</v>
      </c>
      <c r="GI146" t="s">
        <v>2478</v>
      </c>
      <c r="GJ146" t="s">
        <v>2478</v>
      </c>
      <c r="GK146" t="s">
        <v>2478</v>
      </c>
      <c r="GL146" t="s">
        <v>2478</v>
      </c>
      <c r="GM146" t="s">
        <v>2478</v>
      </c>
      <c r="GN146" t="s">
        <v>2478</v>
      </c>
      <c r="GO146" t="s">
        <v>2478</v>
      </c>
      <c r="GP146" t="s">
        <v>2478</v>
      </c>
      <c r="GQ146" t="s">
        <v>2478</v>
      </c>
      <c r="GR146" t="s">
        <v>2478</v>
      </c>
      <c r="GS146" t="s">
        <v>2440</v>
      </c>
      <c r="GT146" t="s">
        <v>2478</v>
      </c>
      <c r="GU146" t="s">
        <v>2478</v>
      </c>
      <c r="GV146" t="s">
        <v>2478</v>
      </c>
      <c r="GW146" t="s">
        <v>2478</v>
      </c>
      <c r="GX146" t="s">
        <v>2478</v>
      </c>
      <c r="GY146" t="s">
        <v>2478</v>
      </c>
      <c r="GZ146" t="s">
        <v>2478</v>
      </c>
    </row>
    <row r="147" spans="1:208">
      <c r="A147" t="s">
        <v>3960</v>
      </c>
      <c r="B147" t="s">
        <v>2420</v>
      </c>
      <c r="C147" t="s">
        <v>3961</v>
      </c>
      <c r="D147" t="s">
        <v>2422</v>
      </c>
      <c r="E147" t="s">
        <v>3962</v>
      </c>
      <c r="F147" t="s">
        <v>3963</v>
      </c>
      <c r="G147" t="s">
        <v>2469</v>
      </c>
      <c r="H147" t="s">
        <v>2426</v>
      </c>
      <c r="I147" t="s">
        <v>2456</v>
      </c>
      <c r="J147" t="s">
        <v>2428</v>
      </c>
      <c r="K147" t="s">
        <v>2429</v>
      </c>
      <c r="L147" t="s">
        <v>2587</v>
      </c>
      <c r="M147" t="s">
        <v>2587</v>
      </c>
      <c r="N147" t="s">
        <v>2432</v>
      </c>
      <c r="O147" t="s">
        <v>2433</v>
      </c>
      <c r="P147" t="s">
        <v>2442</v>
      </c>
      <c r="Q147" t="s">
        <v>2474</v>
      </c>
      <c r="R147" t="s">
        <v>2704</v>
      </c>
      <c r="S147" t="s">
        <v>2437</v>
      </c>
      <c r="T147" t="s">
        <v>2438</v>
      </c>
      <c r="U147" t="s">
        <v>2438</v>
      </c>
      <c r="V147" t="s">
        <v>2438</v>
      </c>
      <c r="W147" t="s">
        <v>2438</v>
      </c>
      <c r="X147" t="s">
        <v>2437</v>
      </c>
      <c r="Y147" t="s">
        <v>2438</v>
      </c>
      <c r="Z147" t="s">
        <v>2438</v>
      </c>
      <c r="AA147" t="s">
        <v>2438</v>
      </c>
      <c r="AB147" t="s">
        <v>2438</v>
      </c>
      <c r="AC147" t="s">
        <v>2437</v>
      </c>
      <c r="AD147" t="s">
        <v>2438</v>
      </c>
      <c r="AE147" t="s">
        <v>2438</v>
      </c>
      <c r="AF147" t="s">
        <v>2438</v>
      </c>
      <c r="AG147" t="s">
        <v>2438</v>
      </c>
      <c r="AH147" t="s">
        <v>2437</v>
      </c>
      <c r="AI147" t="s">
        <v>2438</v>
      </c>
      <c r="AJ147" t="s">
        <v>2438</v>
      </c>
      <c r="AK147" t="s">
        <v>2438</v>
      </c>
      <c r="AL147" t="s">
        <v>2438</v>
      </c>
      <c r="AM147" t="s">
        <v>2437</v>
      </c>
      <c r="AN147" t="s">
        <v>2438</v>
      </c>
      <c r="AO147" t="s">
        <v>2438</v>
      </c>
      <c r="AP147" t="s">
        <v>2438</v>
      </c>
      <c r="AQ147" t="s">
        <v>2437</v>
      </c>
      <c r="AR147" t="s">
        <v>2438</v>
      </c>
      <c r="AS147" t="s">
        <v>2438</v>
      </c>
      <c r="AT147" t="s">
        <v>2438</v>
      </c>
      <c r="AU147" t="s">
        <v>2432</v>
      </c>
      <c r="AV147" t="s">
        <v>2439</v>
      </c>
      <c r="AW147" t="s">
        <v>3007</v>
      </c>
      <c r="AX147" t="s">
        <v>2460</v>
      </c>
      <c r="AY147" t="s">
        <v>2432</v>
      </c>
      <c r="AZ147" t="s">
        <v>2455</v>
      </c>
      <c r="BA147" t="s">
        <v>2474</v>
      </c>
      <c r="BB147" t="s">
        <v>2476</v>
      </c>
      <c r="BC147" t="s">
        <v>2437</v>
      </c>
      <c r="BD147" t="s">
        <v>2438</v>
      </c>
      <c r="BE147" t="s">
        <v>2438</v>
      </c>
      <c r="BF147" t="s">
        <v>2438</v>
      </c>
      <c r="BG147" t="s">
        <v>2437</v>
      </c>
      <c r="BH147" t="s">
        <v>2438</v>
      </c>
      <c r="BI147" t="s">
        <v>2438</v>
      </c>
      <c r="BJ147" t="s">
        <v>2438</v>
      </c>
      <c r="BK147" t="s">
        <v>2437</v>
      </c>
      <c r="BL147" t="s">
        <v>2438</v>
      </c>
      <c r="BM147" t="s">
        <v>2438</v>
      </c>
      <c r="BN147" t="s">
        <v>2438</v>
      </c>
      <c r="BO147" t="s">
        <v>2437</v>
      </c>
      <c r="BP147" t="s">
        <v>2438</v>
      </c>
      <c r="BQ147" t="s">
        <v>2438</v>
      </c>
      <c r="BR147" t="s">
        <v>2438</v>
      </c>
      <c r="BS147" t="s">
        <v>2437</v>
      </c>
      <c r="BT147" t="s">
        <v>2438</v>
      </c>
      <c r="BU147" t="s">
        <v>2438</v>
      </c>
      <c r="BV147" t="s">
        <v>2438</v>
      </c>
      <c r="BW147" t="s">
        <v>2437</v>
      </c>
      <c r="BX147" t="s">
        <v>2438</v>
      </c>
      <c r="BY147" t="s">
        <v>2438</v>
      </c>
      <c r="BZ147" t="s">
        <v>2438</v>
      </c>
      <c r="CA147" t="s">
        <v>2437</v>
      </c>
      <c r="CB147" t="s">
        <v>2438</v>
      </c>
      <c r="CC147" t="s">
        <v>2438</v>
      </c>
      <c r="CD147" t="s">
        <v>2438</v>
      </c>
      <c r="CE147" t="s">
        <v>2434</v>
      </c>
      <c r="CF147" t="s">
        <v>2444</v>
      </c>
      <c r="CG147" t="s">
        <v>3964</v>
      </c>
      <c r="CH147" t="s">
        <v>2444</v>
      </c>
      <c r="CI147" t="s">
        <v>2444</v>
      </c>
      <c r="CJ147" t="s">
        <v>2444</v>
      </c>
      <c r="CK147" t="s">
        <v>2822</v>
      </c>
      <c r="CL147" t="s">
        <v>2444</v>
      </c>
      <c r="CM147" t="s">
        <v>2444</v>
      </c>
      <c r="CN147" t="s">
        <v>2444</v>
      </c>
      <c r="CO147" t="s">
        <v>3965</v>
      </c>
      <c r="CP147" t="s">
        <v>2444</v>
      </c>
      <c r="CQ147" t="s">
        <v>2444</v>
      </c>
      <c r="CR147" t="s">
        <v>2444</v>
      </c>
      <c r="CS147" t="s">
        <v>3966</v>
      </c>
      <c r="CT147" t="s">
        <v>2444</v>
      </c>
      <c r="CU147" t="s">
        <v>2444</v>
      </c>
      <c r="CV147" t="s">
        <v>2444</v>
      </c>
      <c r="CW147" t="s">
        <v>2444</v>
      </c>
      <c r="CX147" t="s">
        <v>2444</v>
      </c>
      <c r="CY147" t="s">
        <v>2444</v>
      </c>
      <c r="CZ147" t="s">
        <v>2444</v>
      </c>
      <c r="DA147" t="s">
        <v>2444</v>
      </c>
      <c r="DB147" t="s">
        <v>2444</v>
      </c>
      <c r="DC147" t="s">
        <v>2444</v>
      </c>
      <c r="DD147" t="s">
        <v>2444</v>
      </c>
      <c r="DE147" t="s">
        <v>2444</v>
      </c>
      <c r="DF147" t="s">
        <v>2444</v>
      </c>
      <c r="DG147" t="s">
        <v>2444</v>
      </c>
      <c r="DH147" t="s">
        <v>2444</v>
      </c>
      <c r="DI147" t="s">
        <v>2444</v>
      </c>
      <c r="DJ147" t="s">
        <v>2444</v>
      </c>
      <c r="DK147" t="s">
        <v>2444</v>
      </c>
      <c r="DL147" t="s">
        <v>2444</v>
      </c>
      <c r="DM147" t="s">
        <v>2444</v>
      </c>
      <c r="DN147" t="s">
        <v>2444</v>
      </c>
      <c r="DO147" t="s">
        <v>2444</v>
      </c>
      <c r="DP147" t="s">
        <v>2444</v>
      </c>
      <c r="DQ147" t="s">
        <v>2444</v>
      </c>
      <c r="DR147" t="s">
        <v>2444</v>
      </c>
      <c r="DS147" t="s">
        <v>2444</v>
      </c>
      <c r="DT147" t="s">
        <v>2444</v>
      </c>
      <c r="DU147" t="s">
        <v>2444</v>
      </c>
      <c r="DV147" t="s">
        <v>2444</v>
      </c>
      <c r="DW147" t="s">
        <v>2444</v>
      </c>
      <c r="DX147" t="s">
        <v>2444</v>
      </c>
      <c r="DY147" t="s">
        <v>3967</v>
      </c>
      <c r="DZ147" t="s">
        <v>2444</v>
      </c>
      <c r="EA147" t="s">
        <v>2444</v>
      </c>
      <c r="EB147" t="s">
        <v>2444</v>
      </c>
      <c r="EC147" t="s">
        <v>2822</v>
      </c>
      <c r="ED147" t="s">
        <v>2444</v>
      </c>
      <c r="EE147" t="s">
        <v>2444</v>
      </c>
      <c r="EF147" t="s">
        <v>2444</v>
      </c>
      <c r="EG147" t="s">
        <v>3968</v>
      </c>
      <c r="EH147" t="s">
        <v>2444</v>
      </c>
      <c r="EI147" t="s">
        <v>2444</v>
      </c>
      <c r="EJ147" t="s">
        <v>2444</v>
      </c>
      <c r="EK147" t="s">
        <v>2823</v>
      </c>
      <c r="EL147" t="s">
        <v>2444</v>
      </c>
      <c r="EM147" t="s">
        <v>2444</v>
      </c>
      <c r="EN147" t="s">
        <v>2444</v>
      </c>
      <c r="EO147" t="s">
        <v>2444</v>
      </c>
      <c r="EP147" t="s">
        <v>2444</v>
      </c>
      <c r="EQ147" t="s">
        <v>2444</v>
      </c>
      <c r="ER147" t="s">
        <v>2444</v>
      </c>
      <c r="ES147" t="s">
        <v>2444</v>
      </c>
      <c r="ET147" t="s">
        <v>2444</v>
      </c>
      <c r="EU147" t="s">
        <v>2444</v>
      </c>
      <c r="EV147" t="s">
        <v>2444</v>
      </c>
      <c r="EW147" t="s">
        <v>2444</v>
      </c>
      <c r="EX147" t="s">
        <v>2444</v>
      </c>
      <c r="EY147" t="s">
        <v>2444</v>
      </c>
      <c r="EZ147" t="s">
        <v>2444</v>
      </c>
      <c r="FA147" t="s">
        <v>2444</v>
      </c>
      <c r="FB147" t="s">
        <v>2444</v>
      </c>
      <c r="FC147" t="s">
        <v>2444</v>
      </c>
      <c r="FD147" t="s">
        <v>2444</v>
      </c>
      <c r="FE147" t="s">
        <v>2444</v>
      </c>
      <c r="FF147" t="s">
        <v>2444</v>
      </c>
      <c r="FG147" t="s">
        <v>2444</v>
      </c>
      <c r="FH147" t="s">
        <v>2444</v>
      </c>
      <c r="FI147" t="s">
        <v>2444</v>
      </c>
      <c r="FJ147" t="s">
        <v>2444</v>
      </c>
      <c r="FK147" t="s">
        <v>2444</v>
      </c>
      <c r="FL147" t="s">
        <v>2444</v>
      </c>
      <c r="FM147" t="s">
        <v>2444</v>
      </c>
      <c r="FN147" t="s">
        <v>2444</v>
      </c>
      <c r="FO147" t="s">
        <v>2444</v>
      </c>
      <c r="FP147" t="s">
        <v>2444</v>
      </c>
      <c r="FQ147" t="s">
        <v>2444</v>
      </c>
      <c r="FR147" t="s">
        <v>2444</v>
      </c>
      <c r="FS147" t="s">
        <v>2444</v>
      </c>
      <c r="FT147" t="s">
        <v>2444</v>
      </c>
      <c r="FU147">
        <v>1</v>
      </c>
      <c r="FV147" t="s">
        <v>2444</v>
      </c>
      <c r="FW147" t="s">
        <v>2444</v>
      </c>
      <c r="FX147" t="s">
        <v>2444</v>
      </c>
      <c r="FY147" t="s">
        <v>2444</v>
      </c>
      <c r="FZ147" t="s">
        <v>2444</v>
      </c>
      <c r="GA147" t="s">
        <v>2444</v>
      </c>
      <c r="GB147" t="s">
        <v>2444</v>
      </c>
      <c r="GC147" t="s">
        <v>2444</v>
      </c>
      <c r="GD147" t="s">
        <v>2444</v>
      </c>
      <c r="GE147" t="s">
        <v>2444</v>
      </c>
      <c r="GF147" t="s">
        <v>2444</v>
      </c>
      <c r="GG147" t="s">
        <v>2444</v>
      </c>
      <c r="GH147" t="s">
        <v>2444</v>
      </c>
      <c r="GI147" t="s">
        <v>2444</v>
      </c>
      <c r="GJ147" t="s">
        <v>2444</v>
      </c>
      <c r="GK147" t="s">
        <v>2444</v>
      </c>
      <c r="GL147" t="s">
        <v>2444</v>
      </c>
      <c r="GM147" t="s">
        <v>2444</v>
      </c>
      <c r="GN147" t="s">
        <v>2444</v>
      </c>
      <c r="GO147" t="s">
        <v>2444</v>
      </c>
      <c r="GP147" t="s">
        <v>2444</v>
      </c>
      <c r="GQ147" t="s">
        <v>2444</v>
      </c>
      <c r="GR147" t="s">
        <v>2444</v>
      </c>
      <c r="GS147" t="s">
        <v>2444</v>
      </c>
      <c r="GT147" t="s">
        <v>2444</v>
      </c>
      <c r="GU147" t="s">
        <v>2444</v>
      </c>
      <c r="GV147" t="s">
        <v>2444</v>
      </c>
      <c r="GW147" t="s">
        <v>2444</v>
      </c>
      <c r="GX147" t="s">
        <v>2444</v>
      </c>
      <c r="GY147" t="s">
        <v>2444</v>
      </c>
      <c r="GZ147" t="s">
        <v>2444</v>
      </c>
    </row>
    <row r="148" spans="1:208">
      <c r="A148" t="s">
        <v>3969</v>
      </c>
      <c r="B148" t="s">
        <v>2420</v>
      </c>
      <c r="C148" t="s">
        <v>3970</v>
      </c>
      <c r="D148" t="s">
        <v>2505</v>
      </c>
      <c r="E148" t="s">
        <v>3971</v>
      </c>
      <c r="F148" t="s">
        <v>3972</v>
      </c>
      <c r="G148" t="s">
        <v>2773</v>
      </c>
      <c r="H148" t="s">
        <v>2426</v>
      </c>
      <c r="I148" t="s">
        <v>2470</v>
      </c>
      <c r="J148" t="s">
        <v>2428</v>
      </c>
      <c r="K148" t="s">
        <v>3973</v>
      </c>
      <c r="L148" t="s">
        <v>2656</v>
      </c>
      <c r="M148" t="s">
        <v>3788</v>
      </c>
      <c r="N148" t="s">
        <v>2432</v>
      </c>
      <c r="O148" t="s">
        <v>2433</v>
      </c>
      <c r="P148" t="s">
        <v>3146</v>
      </c>
      <c r="Q148" t="s">
        <v>3416</v>
      </c>
      <c r="R148" t="s">
        <v>2517</v>
      </c>
      <c r="S148" t="s">
        <v>2432</v>
      </c>
      <c r="T148" t="s">
        <v>2433</v>
      </c>
      <c r="U148" t="s">
        <v>2440</v>
      </c>
      <c r="V148" t="s">
        <v>2474</v>
      </c>
      <c r="W148" t="s">
        <v>2517</v>
      </c>
      <c r="X148" t="s">
        <v>2437</v>
      </c>
      <c r="Y148" t="s">
        <v>2438</v>
      </c>
      <c r="Z148" t="s">
        <v>2438</v>
      </c>
      <c r="AA148" t="s">
        <v>2438</v>
      </c>
      <c r="AB148" t="s">
        <v>2438</v>
      </c>
      <c r="AC148" t="s">
        <v>2437</v>
      </c>
      <c r="AD148" t="s">
        <v>2438</v>
      </c>
      <c r="AE148" t="s">
        <v>2438</v>
      </c>
      <c r="AF148" t="s">
        <v>2438</v>
      </c>
      <c r="AG148" t="s">
        <v>2438</v>
      </c>
      <c r="AH148" t="s">
        <v>2437</v>
      </c>
      <c r="AI148" t="s">
        <v>2438</v>
      </c>
      <c r="AJ148" t="s">
        <v>2438</v>
      </c>
      <c r="AK148" t="s">
        <v>2438</v>
      </c>
      <c r="AL148" t="s">
        <v>2438</v>
      </c>
      <c r="AM148" t="s">
        <v>2437</v>
      </c>
      <c r="AN148" t="s">
        <v>2438</v>
      </c>
      <c r="AO148" t="s">
        <v>2438</v>
      </c>
      <c r="AP148" t="s">
        <v>2438</v>
      </c>
      <c r="AQ148" t="s">
        <v>2437</v>
      </c>
      <c r="AR148" t="s">
        <v>2438</v>
      </c>
      <c r="AS148" t="s">
        <v>2438</v>
      </c>
      <c r="AT148" t="s">
        <v>2438</v>
      </c>
      <c r="AU148" t="s">
        <v>2437</v>
      </c>
      <c r="AV148" t="s">
        <v>2438</v>
      </c>
      <c r="AW148" t="s">
        <v>2438</v>
      </c>
      <c r="AX148" t="s">
        <v>2438</v>
      </c>
      <c r="AY148" t="s">
        <v>2432</v>
      </c>
      <c r="AZ148" t="s">
        <v>2440</v>
      </c>
      <c r="BA148" t="s">
        <v>2689</v>
      </c>
      <c r="BB148" t="s">
        <v>2515</v>
      </c>
      <c r="BC148" t="s">
        <v>2437</v>
      </c>
      <c r="BD148" t="s">
        <v>2438</v>
      </c>
      <c r="BE148" t="s">
        <v>2438</v>
      </c>
      <c r="BF148" t="s">
        <v>2438</v>
      </c>
      <c r="BG148" t="s">
        <v>2437</v>
      </c>
      <c r="BH148" t="s">
        <v>2438</v>
      </c>
      <c r="BI148" t="s">
        <v>2438</v>
      </c>
      <c r="BJ148" t="s">
        <v>2438</v>
      </c>
      <c r="BK148" t="s">
        <v>2437</v>
      </c>
      <c r="BL148" t="s">
        <v>2438</v>
      </c>
      <c r="BM148" t="s">
        <v>2438</v>
      </c>
      <c r="BN148" t="s">
        <v>2438</v>
      </c>
      <c r="BO148" t="s">
        <v>2437</v>
      </c>
      <c r="BP148" t="s">
        <v>2438</v>
      </c>
      <c r="BQ148" t="s">
        <v>2438</v>
      </c>
      <c r="BR148" t="s">
        <v>2438</v>
      </c>
      <c r="BS148" t="s">
        <v>2437</v>
      </c>
      <c r="BT148" t="s">
        <v>2438</v>
      </c>
      <c r="BU148" t="s">
        <v>2438</v>
      </c>
      <c r="BV148" t="s">
        <v>2438</v>
      </c>
      <c r="BW148" t="s">
        <v>2437</v>
      </c>
      <c r="BX148" t="s">
        <v>2438</v>
      </c>
      <c r="BY148" t="s">
        <v>2438</v>
      </c>
      <c r="BZ148" t="s">
        <v>2438</v>
      </c>
      <c r="CA148" t="s">
        <v>2437</v>
      </c>
      <c r="CB148" t="s">
        <v>2438</v>
      </c>
      <c r="CC148" t="s">
        <v>2438</v>
      </c>
      <c r="CD148" t="s">
        <v>2438</v>
      </c>
      <c r="CE148" t="s">
        <v>2433</v>
      </c>
      <c r="CF148" t="s">
        <v>2433</v>
      </c>
      <c r="CG148" t="s">
        <v>2648</v>
      </c>
      <c r="CH148" t="s">
        <v>2433</v>
      </c>
      <c r="CI148" t="s">
        <v>2433</v>
      </c>
      <c r="CJ148" t="s">
        <v>2433</v>
      </c>
      <c r="CK148" t="s">
        <v>2648</v>
      </c>
      <c r="CL148" t="s">
        <v>2433</v>
      </c>
      <c r="CM148" t="s">
        <v>2433</v>
      </c>
      <c r="CN148" t="s">
        <v>2433</v>
      </c>
      <c r="CO148" t="s">
        <v>2648</v>
      </c>
      <c r="CP148" t="s">
        <v>2433</v>
      </c>
      <c r="CQ148" t="s">
        <v>2433</v>
      </c>
      <c r="CR148" t="s">
        <v>2433</v>
      </c>
      <c r="CS148" t="s">
        <v>2648</v>
      </c>
      <c r="CT148" t="s">
        <v>2433</v>
      </c>
      <c r="CU148" t="s">
        <v>2433</v>
      </c>
      <c r="CV148" t="s">
        <v>2433</v>
      </c>
      <c r="CW148" t="s">
        <v>2433</v>
      </c>
      <c r="CX148" t="s">
        <v>2433</v>
      </c>
      <c r="CY148" t="s">
        <v>2433</v>
      </c>
      <c r="CZ148" t="s">
        <v>2433</v>
      </c>
      <c r="DA148" t="s">
        <v>2433</v>
      </c>
      <c r="DB148" t="s">
        <v>2433</v>
      </c>
      <c r="DC148" t="s">
        <v>2433</v>
      </c>
      <c r="DD148" t="s">
        <v>2433</v>
      </c>
      <c r="DE148" t="s">
        <v>2433</v>
      </c>
      <c r="DF148" t="s">
        <v>2433</v>
      </c>
      <c r="DG148" t="s">
        <v>2433</v>
      </c>
      <c r="DH148" t="s">
        <v>2433</v>
      </c>
      <c r="DI148" t="s">
        <v>2433</v>
      </c>
      <c r="DJ148" t="s">
        <v>2433</v>
      </c>
      <c r="DK148" t="s">
        <v>2433</v>
      </c>
      <c r="DL148" t="s">
        <v>2433</v>
      </c>
      <c r="DM148" t="s">
        <v>2433</v>
      </c>
      <c r="DN148" t="s">
        <v>2433</v>
      </c>
      <c r="DO148" t="s">
        <v>2433</v>
      </c>
      <c r="DP148" t="s">
        <v>2433</v>
      </c>
      <c r="DQ148" t="s">
        <v>2433</v>
      </c>
      <c r="DR148" t="s">
        <v>2433</v>
      </c>
      <c r="DS148" t="s">
        <v>2433</v>
      </c>
      <c r="DT148" t="s">
        <v>2433</v>
      </c>
      <c r="DU148" t="s">
        <v>2433</v>
      </c>
      <c r="DV148" t="s">
        <v>2433</v>
      </c>
      <c r="DW148" t="s">
        <v>2433</v>
      </c>
      <c r="DX148" t="s">
        <v>2433</v>
      </c>
      <c r="DY148" t="s">
        <v>2648</v>
      </c>
      <c r="DZ148" t="s">
        <v>2433</v>
      </c>
      <c r="EA148" t="s">
        <v>2433</v>
      </c>
      <c r="EB148" t="s">
        <v>2433</v>
      </c>
      <c r="EC148" t="s">
        <v>2648</v>
      </c>
      <c r="ED148" t="s">
        <v>2433</v>
      </c>
      <c r="EE148" t="s">
        <v>2433</v>
      </c>
      <c r="EF148" t="s">
        <v>2433</v>
      </c>
      <c r="EG148" t="s">
        <v>2648</v>
      </c>
      <c r="EH148" t="s">
        <v>2433</v>
      </c>
      <c r="EI148" t="s">
        <v>2433</v>
      </c>
      <c r="EJ148" t="s">
        <v>2433</v>
      </c>
      <c r="EK148" t="s">
        <v>2648</v>
      </c>
      <c r="EL148" t="s">
        <v>2433</v>
      </c>
      <c r="EM148" t="s">
        <v>2433</v>
      </c>
      <c r="EN148" t="s">
        <v>2433</v>
      </c>
      <c r="EO148" t="s">
        <v>2433</v>
      </c>
      <c r="EP148" t="s">
        <v>2433</v>
      </c>
      <c r="EQ148" t="s">
        <v>2433</v>
      </c>
      <c r="ER148" t="s">
        <v>2433</v>
      </c>
      <c r="ES148" t="s">
        <v>2433</v>
      </c>
      <c r="ET148" t="s">
        <v>2433</v>
      </c>
      <c r="EU148" t="s">
        <v>2433</v>
      </c>
      <c r="EV148" t="s">
        <v>2433</v>
      </c>
      <c r="EW148" t="s">
        <v>2433</v>
      </c>
      <c r="EX148" t="s">
        <v>2433</v>
      </c>
      <c r="EY148" t="s">
        <v>2433</v>
      </c>
      <c r="EZ148" t="s">
        <v>2433</v>
      </c>
      <c r="FA148" t="s">
        <v>2433</v>
      </c>
      <c r="FB148" t="s">
        <v>2433</v>
      </c>
      <c r="FC148" t="s">
        <v>2433</v>
      </c>
      <c r="FD148" t="s">
        <v>2433</v>
      </c>
      <c r="FE148" t="s">
        <v>2433</v>
      </c>
      <c r="FF148" t="s">
        <v>2433</v>
      </c>
      <c r="FG148" t="s">
        <v>2433</v>
      </c>
      <c r="FH148" t="s">
        <v>2433</v>
      </c>
      <c r="FI148" t="s">
        <v>2433</v>
      </c>
      <c r="FJ148" t="s">
        <v>2433</v>
      </c>
      <c r="FK148" t="s">
        <v>2433</v>
      </c>
      <c r="FL148" t="s">
        <v>2433</v>
      </c>
      <c r="FM148" t="s">
        <v>2433</v>
      </c>
      <c r="FN148" t="s">
        <v>2433</v>
      </c>
      <c r="FO148" t="s">
        <v>2433</v>
      </c>
      <c r="FP148" t="s">
        <v>2433</v>
      </c>
      <c r="FQ148" t="s">
        <v>2433</v>
      </c>
      <c r="FR148" t="s">
        <v>2433</v>
      </c>
      <c r="FS148" t="s">
        <v>2433</v>
      </c>
      <c r="FT148" t="s">
        <v>2433</v>
      </c>
      <c r="FU148">
        <v>7</v>
      </c>
      <c r="FV148" t="s">
        <v>2433</v>
      </c>
      <c r="FW148" t="s">
        <v>2433</v>
      </c>
      <c r="FX148" t="s">
        <v>2433</v>
      </c>
      <c r="FY148" t="s">
        <v>2433</v>
      </c>
      <c r="FZ148" t="s">
        <v>2433</v>
      </c>
      <c r="GA148" t="s">
        <v>2433</v>
      </c>
      <c r="GB148" t="s">
        <v>2433</v>
      </c>
      <c r="GC148" t="s">
        <v>2433</v>
      </c>
      <c r="GD148" t="s">
        <v>2433</v>
      </c>
      <c r="GE148" t="s">
        <v>2433</v>
      </c>
      <c r="GF148" t="s">
        <v>2433</v>
      </c>
      <c r="GG148" t="s">
        <v>2433</v>
      </c>
      <c r="GH148" t="s">
        <v>2433</v>
      </c>
      <c r="GI148" t="s">
        <v>2433</v>
      </c>
      <c r="GJ148" t="s">
        <v>2433</v>
      </c>
      <c r="GK148" t="s">
        <v>2433</v>
      </c>
      <c r="GL148" t="s">
        <v>2433</v>
      </c>
      <c r="GM148" t="s">
        <v>2433</v>
      </c>
      <c r="GN148" t="s">
        <v>2433</v>
      </c>
      <c r="GO148" t="s">
        <v>2433</v>
      </c>
      <c r="GP148" t="s">
        <v>2433</v>
      </c>
      <c r="GQ148" t="s">
        <v>2433</v>
      </c>
      <c r="GR148" t="s">
        <v>2433</v>
      </c>
      <c r="GS148" t="s">
        <v>2433</v>
      </c>
      <c r="GT148" t="s">
        <v>2433</v>
      </c>
      <c r="GU148" t="s">
        <v>2433</v>
      </c>
      <c r="GV148" t="s">
        <v>2433</v>
      </c>
      <c r="GW148" t="s">
        <v>2433</v>
      </c>
      <c r="GX148" t="s">
        <v>2433</v>
      </c>
      <c r="GY148" t="s">
        <v>2433</v>
      </c>
      <c r="GZ148" t="s">
        <v>2433</v>
      </c>
    </row>
    <row r="149" spans="1:208">
      <c r="A149" t="s">
        <v>3974</v>
      </c>
      <c r="B149" t="s">
        <v>2420</v>
      </c>
      <c r="C149" t="s">
        <v>3975</v>
      </c>
      <c r="D149" t="s">
        <v>2505</v>
      </c>
      <c r="E149" t="s">
        <v>3976</v>
      </c>
      <c r="F149" t="s">
        <v>3977</v>
      </c>
      <c r="G149" t="s">
        <v>2724</v>
      </c>
      <c r="H149" t="s">
        <v>2426</v>
      </c>
      <c r="I149" t="s">
        <v>2456</v>
      </c>
      <c r="J149" t="s">
        <v>2428</v>
      </c>
      <c r="K149" t="s">
        <v>3219</v>
      </c>
      <c r="L149" t="s">
        <v>2656</v>
      </c>
      <c r="M149" t="s">
        <v>2657</v>
      </c>
      <c r="N149" t="s">
        <v>2432</v>
      </c>
      <c r="O149" t="s">
        <v>2433</v>
      </c>
      <c r="P149" t="s">
        <v>2442</v>
      </c>
      <c r="Q149" t="s">
        <v>2658</v>
      </c>
      <c r="R149" t="s">
        <v>2740</v>
      </c>
      <c r="S149" t="s">
        <v>2437</v>
      </c>
      <c r="T149" t="s">
        <v>2438</v>
      </c>
      <c r="U149" t="s">
        <v>2438</v>
      </c>
      <c r="V149" t="s">
        <v>2438</v>
      </c>
      <c r="W149" t="s">
        <v>2438</v>
      </c>
      <c r="X149" t="s">
        <v>2437</v>
      </c>
      <c r="Y149" t="s">
        <v>2438</v>
      </c>
      <c r="Z149" t="s">
        <v>2438</v>
      </c>
      <c r="AA149" t="s">
        <v>2438</v>
      </c>
      <c r="AB149" t="s">
        <v>2438</v>
      </c>
      <c r="AC149" t="s">
        <v>2437</v>
      </c>
      <c r="AD149" t="s">
        <v>2438</v>
      </c>
      <c r="AE149" t="s">
        <v>2438</v>
      </c>
      <c r="AF149" t="s">
        <v>2438</v>
      </c>
      <c r="AG149" t="s">
        <v>2438</v>
      </c>
      <c r="AH149" t="s">
        <v>2437</v>
      </c>
      <c r="AI149" t="s">
        <v>2438</v>
      </c>
      <c r="AJ149" t="s">
        <v>2438</v>
      </c>
      <c r="AK149" t="s">
        <v>2438</v>
      </c>
      <c r="AL149" t="s">
        <v>2438</v>
      </c>
      <c r="AM149" t="s">
        <v>2432</v>
      </c>
      <c r="AN149" t="s">
        <v>2434</v>
      </c>
      <c r="AO149" t="s">
        <v>3387</v>
      </c>
      <c r="AP149" t="s">
        <v>2740</v>
      </c>
      <c r="AQ149" t="s">
        <v>2437</v>
      </c>
      <c r="AR149" t="s">
        <v>2438</v>
      </c>
      <c r="AS149" t="s">
        <v>2438</v>
      </c>
      <c r="AT149" t="s">
        <v>2438</v>
      </c>
      <c r="AU149" t="s">
        <v>2432</v>
      </c>
      <c r="AV149" t="s">
        <v>2439</v>
      </c>
      <c r="AW149" t="s">
        <v>3878</v>
      </c>
      <c r="AX149" t="s">
        <v>2740</v>
      </c>
      <c r="AY149" t="s">
        <v>2432</v>
      </c>
      <c r="AZ149" t="s">
        <v>2497</v>
      </c>
      <c r="BA149" t="s">
        <v>2658</v>
      </c>
      <c r="BB149" t="s">
        <v>2740</v>
      </c>
      <c r="BC149" t="s">
        <v>2437</v>
      </c>
      <c r="BD149" t="s">
        <v>2438</v>
      </c>
      <c r="BE149" t="s">
        <v>2438</v>
      </c>
      <c r="BF149" t="s">
        <v>2438</v>
      </c>
      <c r="BG149" t="s">
        <v>2437</v>
      </c>
      <c r="BH149" t="s">
        <v>2438</v>
      </c>
      <c r="BI149" t="s">
        <v>2438</v>
      </c>
      <c r="BJ149" t="s">
        <v>2438</v>
      </c>
      <c r="BK149" t="s">
        <v>2437</v>
      </c>
      <c r="BL149" t="s">
        <v>2438</v>
      </c>
      <c r="BM149" t="s">
        <v>2438</v>
      </c>
      <c r="BN149" t="s">
        <v>2438</v>
      </c>
      <c r="BO149" t="s">
        <v>2437</v>
      </c>
      <c r="BP149" t="s">
        <v>2438</v>
      </c>
      <c r="BQ149" t="s">
        <v>2438</v>
      </c>
      <c r="BR149" t="s">
        <v>2438</v>
      </c>
      <c r="BS149" t="s">
        <v>2437</v>
      </c>
      <c r="BT149" t="s">
        <v>2438</v>
      </c>
      <c r="BU149" t="s">
        <v>2438</v>
      </c>
      <c r="BV149" t="s">
        <v>2438</v>
      </c>
      <c r="BW149" t="s">
        <v>2437</v>
      </c>
      <c r="BX149" t="s">
        <v>2438</v>
      </c>
      <c r="BY149" t="s">
        <v>2438</v>
      </c>
      <c r="BZ149" t="s">
        <v>2438</v>
      </c>
      <c r="CA149" t="s">
        <v>2437</v>
      </c>
      <c r="CB149" t="s">
        <v>2438</v>
      </c>
      <c r="CC149" t="s">
        <v>2438</v>
      </c>
      <c r="CD149" t="s">
        <v>2438</v>
      </c>
      <c r="CE149" t="s">
        <v>2434</v>
      </c>
      <c r="CF149" t="s">
        <v>2434</v>
      </c>
      <c r="CG149" t="s">
        <v>3978</v>
      </c>
      <c r="CH149" t="s">
        <v>2444</v>
      </c>
      <c r="CI149" t="s">
        <v>2444</v>
      </c>
      <c r="CJ149" t="s">
        <v>2444</v>
      </c>
      <c r="CK149" t="s">
        <v>3979</v>
      </c>
      <c r="CL149" t="s">
        <v>2444</v>
      </c>
      <c r="CM149" t="s">
        <v>2444</v>
      </c>
      <c r="CN149" t="s">
        <v>2444</v>
      </c>
      <c r="CO149" t="s">
        <v>3980</v>
      </c>
      <c r="CP149" t="s">
        <v>2444</v>
      </c>
      <c r="CQ149" t="s">
        <v>2444</v>
      </c>
      <c r="CR149" t="s">
        <v>2444</v>
      </c>
      <c r="CS149" t="s">
        <v>3979</v>
      </c>
      <c r="CT149" t="s">
        <v>2444</v>
      </c>
      <c r="CU149" t="s">
        <v>2444</v>
      </c>
      <c r="CV149" t="s">
        <v>2444</v>
      </c>
      <c r="CW149" t="s">
        <v>2444</v>
      </c>
      <c r="CX149" t="s">
        <v>2444</v>
      </c>
      <c r="CY149" t="s">
        <v>2444</v>
      </c>
      <c r="CZ149" t="s">
        <v>2444</v>
      </c>
      <c r="DA149" t="s">
        <v>2478</v>
      </c>
      <c r="DB149" t="s">
        <v>2478</v>
      </c>
      <c r="DC149" t="s">
        <v>2478</v>
      </c>
      <c r="DD149" t="s">
        <v>2434</v>
      </c>
      <c r="DE149" t="s">
        <v>2478</v>
      </c>
      <c r="DF149" t="s">
        <v>2478</v>
      </c>
      <c r="DG149" t="s">
        <v>2478</v>
      </c>
      <c r="DH149" t="s">
        <v>2478</v>
      </c>
      <c r="DI149" t="s">
        <v>2478</v>
      </c>
      <c r="DJ149" t="s">
        <v>2478</v>
      </c>
      <c r="DK149" t="s">
        <v>2478</v>
      </c>
      <c r="DL149" t="s">
        <v>2478</v>
      </c>
      <c r="DM149" t="s">
        <v>2478</v>
      </c>
      <c r="DN149" t="s">
        <v>2434</v>
      </c>
      <c r="DO149" t="s">
        <v>2433</v>
      </c>
      <c r="DP149" t="s">
        <v>2433</v>
      </c>
      <c r="DQ149" t="s">
        <v>2439</v>
      </c>
      <c r="DR149" t="s">
        <v>2439</v>
      </c>
      <c r="DS149" t="s">
        <v>2439</v>
      </c>
      <c r="DT149" t="s">
        <v>2439</v>
      </c>
      <c r="DU149" t="s">
        <v>2439</v>
      </c>
      <c r="DV149" t="s">
        <v>2433</v>
      </c>
      <c r="DW149" t="s">
        <v>2433</v>
      </c>
      <c r="DX149" t="s">
        <v>2433</v>
      </c>
      <c r="DY149" t="s">
        <v>3981</v>
      </c>
      <c r="DZ149" t="s">
        <v>2444</v>
      </c>
      <c r="EA149" t="s">
        <v>2444</v>
      </c>
      <c r="EB149" t="s">
        <v>2444</v>
      </c>
      <c r="EC149" t="s">
        <v>3979</v>
      </c>
      <c r="ED149" t="s">
        <v>2433</v>
      </c>
      <c r="EE149" t="s">
        <v>2433</v>
      </c>
      <c r="EF149" t="s">
        <v>2433</v>
      </c>
      <c r="EG149" t="s">
        <v>3980</v>
      </c>
      <c r="EH149" t="s">
        <v>2478</v>
      </c>
      <c r="EI149" t="s">
        <v>2478</v>
      </c>
      <c r="EJ149" t="s">
        <v>2478</v>
      </c>
      <c r="EK149" t="s">
        <v>3979</v>
      </c>
      <c r="EL149" t="s">
        <v>2478</v>
      </c>
      <c r="EM149" t="s">
        <v>2434</v>
      </c>
      <c r="EN149" t="s">
        <v>2434</v>
      </c>
      <c r="EO149" t="s">
        <v>2434</v>
      </c>
      <c r="EP149" t="s">
        <v>2434</v>
      </c>
      <c r="EQ149" t="s">
        <v>2478</v>
      </c>
      <c r="ER149" t="s">
        <v>2478</v>
      </c>
      <c r="ES149" t="s">
        <v>2478</v>
      </c>
      <c r="ET149" t="s">
        <v>2478</v>
      </c>
      <c r="EU149" t="s">
        <v>2434</v>
      </c>
      <c r="EV149" t="s">
        <v>2478</v>
      </c>
      <c r="EW149" t="s">
        <v>2478</v>
      </c>
      <c r="EX149" t="s">
        <v>2478</v>
      </c>
      <c r="EY149" t="s">
        <v>2434</v>
      </c>
      <c r="EZ149" t="s">
        <v>2478</v>
      </c>
      <c r="FA149" t="s">
        <v>2478</v>
      </c>
      <c r="FB149" t="s">
        <v>2478</v>
      </c>
      <c r="FC149" t="s">
        <v>2478</v>
      </c>
      <c r="FD149" t="s">
        <v>2478</v>
      </c>
      <c r="FE149" t="s">
        <v>2478</v>
      </c>
      <c r="FF149" t="s">
        <v>2478</v>
      </c>
      <c r="FG149" t="s">
        <v>2478</v>
      </c>
      <c r="FH149" t="s">
        <v>2478</v>
      </c>
      <c r="FI149" t="s">
        <v>2478</v>
      </c>
      <c r="FJ149" t="s">
        <v>2478</v>
      </c>
      <c r="FK149" t="s">
        <v>2478</v>
      </c>
      <c r="FL149" t="s">
        <v>2478</v>
      </c>
      <c r="FM149" t="s">
        <v>2478</v>
      </c>
      <c r="FN149" t="s">
        <v>2478</v>
      </c>
      <c r="FO149" t="s">
        <v>2478</v>
      </c>
      <c r="FP149" t="s">
        <v>2478</v>
      </c>
      <c r="FQ149" t="s">
        <v>2478</v>
      </c>
      <c r="FR149" t="s">
        <v>2478</v>
      </c>
      <c r="FS149" t="s">
        <v>2478</v>
      </c>
      <c r="FT149" t="s">
        <v>2478</v>
      </c>
      <c r="FU149">
        <v>4</v>
      </c>
      <c r="FV149" t="s">
        <v>2478</v>
      </c>
      <c r="FW149" t="s">
        <v>2478</v>
      </c>
      <c r="FX149" t="s">
        <v>2478</v>
      </c>
      <c r="FY149" t="s">
        <v>2478</v>
      </c>
      <c r="FZ149" t="s">
        <v>2478</v>
      </c>
      <c r="GA149" t="s">
        <v>2478</v>
      </c>
      <c r="GB149" t="s">
        <v>2478</v>
      </c>
      <c r="GC149" t="s">
        <v>2478</v>
      </c>
      <c r="GD149" t="s">
        <v>2478</v>
      </c>
      <c r="GE149" t="s">
        <v>2478</v>
      </c>
      <c r="GF149" t="s">
        <v>2478</v>
      </c>
      <c r="GG149" t="s">
        <v>2478</v>
      </c>
      <c r="GH149" t="s">
        <v>2478</v>
      </c>
      <c r="GI149" t="s">
        <v>2478</v>
      </c>
      <c r="GJ149" t="s">
        <v>2478</v>
      </c>
      <c r="GK149" t="s">
        <v>2478</v>
      </c>
      <c r="GL149" t="s">
        <v>2478</v>
      </c>
      <c r="GM149" t="s">
        <v>2478</v>
      </c>
      <c r="GN149" t="s">
        <v>2478</v>
      </c>
      <c r="GO149" t="s">
        <v>2478</v>
      </c>
      <c r="GP149" t="s">
        <v>2478</v>
      </c>
      <c r="GQ149" t="s">
        <v>2478</v>
      </c>
      <c r="GR149" t="s">
        <v>2478</v>
      </c>
      <c r="GS149" t="s">
        <v>2478</v>
      </c>
      <c r="GT149" t="s">
        <v>2478</v>
      </c>
      <c r="GU149" t="s">
        <v>2478</v>
      </c>
      <c r="GV149" t="s">
        <v>2478</v>
      </c>
      <c r="GW149" t="s">
        <v>2478</v>
      </c>
      <c r="GX149" t="s">
        <v>2478</v>
      </c>
      <c r="GY149" t="s">
        <v>2478</v>
      </c>
      <c r="GZ149" t="s">
        <v>2478</v>
      </c>
    </row>
    <row r="150" spans="1:208">
      <c r="A150" t="s">
        <v>3982</v>
      </c>
      <c r="B150" t="s">
        <v>2420</v>
      </c>
      <c r="C150" t="s">
        <v>3983</v>
      </c>
      <c r="D150" t="s">
        <v>2505</v>
      </c>
      <c r="E150" t="s">
        <v>3971</v>
      </c>
      <c r="F150" t="s">
        <v>3984</v>
      </c>
      <c r="G150" t="s">
        <v>2603</v>
      </c>
      <c r="H150" t="s">
        <v>2426</v>
      </c>
      <c r="I150" t="s">
        <v>2456</v>
      </c>
      <c r="J150" t="s">
        <v>2428</v>
      </c>
      <c r="K150" t="s">
        <v>3985</v>
      </c>
      <c r="L150" t="s">
        <v>2688</v>
      </c>
      <c r="M150" t="s">
        <v>3986</v>
      </c>
      <c r="N150" t="s">
        <v>2432</v>
      </c>
      <c r="O150" t="s">
        <v>2433</v>
      </c>
      <c r="P150" t="s">
        <v>2440</v>
      </c>
      <c r="Q150" t="s">
        <v>2435</v>
      </c>
      <c r="R150" t="s">
        <v>2459</v>
      </c>
      <c r="S150" t="s">
        <v>2437</v>
      </c>
      <c r="T150" t="s">
        <v>2438</v>
      </c>
      <c r="U150" t="s">
        <v>2438</v>
      </c>
      <c r="V150" t="s">
        <v>2438</v>
      </c>
      <c r="W150" t="s">
        <v>2438</v>
      </c>
      <c r="X150" t="s">
        <v>2437</v>
      </c>
      <c r="Y150" t="s">
        <v>2438</v>
      </c>
      <c r="Z150" t="s">
        <v>2438</v>
      </c>
      <c r="AA150" t="s">
        <v>2438</v>
      </c>
      <c r="AB150" t="s">
        <v>2438</v>
      </c>
      <c r="AC150" t="s">
        <v>2437</v>
      </c>
      <c r="AD150" t="s">
        <v>2438</v>
      </c>
      <c r="AE150" t="s">
        <v>2438</v>
      </c>
      <c r="AF150" t="s">
        <v>2438</v>
      </c>
      <c r="AG150" t="s">
        <v>2438</v>
      </c>
      <c r="AH150" t="s">
        <v>2432</v>
      </c>
      <c r="AI150" t="s">
        <v>2433</v>
      </c>
      <c r="AJ150" t="s">
        <v>2433</v>
      </c>
      <c r="AK150" t="s">
        <v>2442</v>
      </c>
      <c r="AL150" t="s">
        <v>2480</v>
      </c>
      <c r="AM150" t="s">
        <v>2432</v>
      </c>
      <c r="AN150" t="s">
        <v>2434</v>
      </c>
      <c r="AO150" t="s">
        <v>2442</v>
      </c>
      <c r="AP150" t="s">
        <v>2459</v>
      </c>
      <c r="AQ150" t="s">
        <v>2437</v>
      </c>
      <c r="AR150" t="s">
        <v>2438</v>
      </c>
      <c r="AS150" t="s">
        <v>2438</v>
      </c>
      <c r="AT150" t="s">
        <v>2438</v>
      </c>
      <c r="AU150" t="s">
        <v>2432</v>
      </c>
      <c r="AV150" t="s">
        <v>2434</v>
      </c>
      <c r="AW150" t="s">
        <v>2435</v>
      </c>
      <c r="AX150" t="s">
        <v>2459</v>
      </c>
      <c r="AY150" t="s">
        <v>2432</v>
      </c>
      <c r="AZ150" t="s">
        <v>2442</v>
      </c>
      <c r="BA150" t="s">
        <v>2474</v>
      </c>
      <c r="BB150" t="s">
        <v>2554</v>
      </c>
      <c r="BC150" t="s">
        <v>2432</v>
      </c>
      <c r="BD150" t="s">
        <v>2440</v>
      </c>
      <c r="BE150" t="s">
        <v>2474</v>
      </c>
      <c r="BF150" t="s">
        <v>2480</v>
      </c>
      <c r="BG150" t="s">
        <v>2432</v>
      </c>
      <c r="BH150" t="s">
        <v>2439</v>
      </c>
      <c r="BI150" t="s">
        <v>2442</v>
      </c>
      <c r="BJ150" t="s">
        <v>2480</v>
      </c>
      <c r="BK150" t="s">
        <v>2437</v>
      </c>
      <c r="BL150" t="s">
        <v>2438</v>
      </c>
      <c r="BM150" t="s">
        <v>2438</v>
      </c>
      <c r="BN150" t="s">
        <v>2438</v>
      </c>
      <c r="BO150" t="s">
        <v>2432</v>
      </c>
      <c r="BP150" t="s">
        <v>2433</v>
      </c>
      <c r="BQ150" t="s">
        <v>2474</v>
      </c>
      <c r="BR150" t="s">
        <v>2443</v>
      </c>
      <c r="BS150" t="s">
        <v>2437</v>
      </c>
      <c r="BT150" t="s">
        <v>2438</v>
      </c>
      <c r="BU150" t="s">
        <v>2438</v>
      </c>
      <c r="BV150" t="s">
        <v>2438</v>
      </c>
      <c r="BW150" t="s">
        <v>2437</v>
      </c>
      <c r="BX150" t="s">
        <v>2438</v>
      </c>
      <c r="BY150" t="s">
        <v>2438</v>
      </c>
      <c r="BZ150" t="s">
        <v>2438</v>
      </c>
      <c r="CA150" t="s">
        <v>2437</v>
      </c>
      <c r="CB150" t="s">
        <v>2438</v>
      </c>
      <c r="CC150" t="s">
        <v>2438</v>
      </c>
      <c r="CD150" t="s">
        <v>2438</v>
      </c>
      <c r="CE150" t="s">
        <v>2444</v>
      </c>
      <c r="CF150" t="s">
        <v>2440</v>
      </c>
      <c r="CG150" t="s">
        <v>3987</v>
      </c>
      <c r="CH150" t="s">
        <v>2444</v>
      </c>
      <c r="CI150" t="s">
        <v>2444</v>
      </c>
      <c r="CJ150" t="s">
        <v>2444</v>
      </c>
      <c r="CK150" t="s">
        <v>2521</v>
      </c>
      <c r="CL150" t="s">
        <v>2444</v>
      </c>
      <c r="CM150" t="s">
        <v>2434</v>
      </c>
      <c r="CN150" t="s">
        <v>2478</v>
      </c>
      <c r="CO150" t="s">
        <v>3988</v>
      </c>
      <c r="CP150" t="s">
        <v>2440</v>
      </c>
      <c r="CQ150" t="s">
        <v>2478</v>
      </c>
      <c r="CR150" t="s">
        <v>2478</v>
      </c>
      <c r="CS150" t="s">
        <v>3989</v>
      </c>
      <c r="CT150" t="s">
        <v>2440</v>
      </c>
      <c r="CU150" t="s">
        <v>2440</v>
      </c>
      <c r="CV150" t="s">
        <v>2440</v>
      </c>
      <c r="CW150" t="s">
        <v>2440</v>
      </c>
      <c r="CX150" t="s">
        <v>2440</v>
      </c>
      <c r="CY150" t="s">
        <v>2440</v>
      </c>
      <c r="CZ150" t="s">
        <v>2440</v>
      </c>
      <c r="DA150" t="s">
        <v>2440</v>
      </c>
      <c r="DB150" t="s">
        <v>2440</v>
      </c>
      <c r="DC150" t="s">
        <v>2440</v>
      </c>
      <c r="DD150" t="s">
        <v>2440</v>
      </c>
      <c r="DE150" t="s">
        <v>2434</v>
      </c>
      <c r="DF150" t="s">
        <v>2434</v>
      </c>
      <c r="DG150" t="s">
        <v>2434</v>
      </c>
      <c r="DH150" t="s">
        <v>2440</v>
      </c>
      <c r="DI150" t="s">
        <v>2440</v>
      </c>
      <c r="DJ150" t="s">
        <v>2440</v>
      </c>
      <c r="DK150" t="s">
        <v>2440</v>
      </c>
      <c r="DL150" t="s">
        <v>2440</v>
      </c>
      <c r="DM150" t="s">
        <v>2440</v>
      </c>
      <c r="DN150" t="s">
        <v>2440</v>
      </c>
      <c r="DO150" t="s">
        <v>2434</v>
      </c>
      <c r="DP150" t="s">
        <v>2434</v>
      </c>
      <c r="DQ150" t="s">
        <v>2440</v>
      </c>
      <c r="DR150" t="s">
        <v>2485</v>
      </c>
      <c r="DS150" t="s">
        <v>2440</v>
      </c>
      <c r="DT150" t="s">
        <v>2440</v>
      </c>
      <c r="DU150" t="s">
        <v>2485</v>
      </c>
      <c r="DV150" t="s">
        <v>2440</v>
      </c>
      <c r="DW150" t="s">
        <v>2440</v>
      </c>
      <c r="DX150" t="s">
        <v>2478</v>
      </c>
      <c r="DY150" t="s">
        <v>3450</v>
      </c>
      <c r="DZ150" t="s">
        <v>2478</v>
      </c>
      <c r="EA150" t="s">
        <v>2478</v>
      </c>
      <c r="EB150" t="s">
        <v>2478</v>
      </c>
      <c r="EC150" t="s">
        <v>2521</v>
      </c>
      <c r="ED150" t="s">
        <v>2434</v>
      </c>
      <c r="EE150" t="s">
        <v>2434</v>
      </c>
      <c r="EF150" t="s">
        <v>2478</v>
      </c>
      <c r="EG150" t="s">
        <v>3988</v>
      </c>
      <c r="EH150" t="s">
        <v>2485</v>
      </c>
      <c r="EI150" t="s">
        <v>2485</v>
      </c>
      <c r="EJ150" t="s">
        <v>2485</v>
      </c>
      <c r="EK150" t="s">
        <v>3990</v>
      </c>
      <c r="EL150" t="s">
        <v>2434</v>
      </c>
      <c r="EM150" t="s">
        <v>2478</v>
      </c>
      <c r="EN150" t="s">
        <v>2478</v>
      </c>
      <c r="EO150" t="s">
        <v>2440</v>
      </c>
      <c r="EP150" t="s">
        <v>2440</v>
      </c>
      <c r="EQ150" t="s">
        <v>2478</v>
      </c>
      <c r="ER150" t="s">
        <v>2485</v>
      </c>
      <c r="ES150" t="s">
        <v>2478</v>
      </c>
      <c r="ET150" t="s">
        <v>2440</v>
      </c>
      <c r="EU150" t="s">
        <v>2439</v>
      </c>
      <c r="EV150" t="s">
        <v>2434</v>
      </c>
      <c r="EW150" t="s">
        <v>2478</v>
      </c>
      <c r="EX150" t="s">
        <v>2478</v>
      </c>
      <c r="EY150" t="s">
        <v>2485</v>
      </c>
      <c r="EZ150" t="s">
        <v>2478</v>
      </c>
      <c r="FA150" t="s">
        <v>2478</v>
      </c>
      <c r="FB150" t="s">
        <v>2440</v>
      </c>
      <c r="FC150" t="s">
        <v>2440</v>
      </c>
      <c r="FD150" t="s">
        <v>2478</v>
      </c>
      <c r="FE150" t="s">
        <v>2478</v>
      </c>
      <c r="FF150" t="s">
        <v>2485</v>
      </c>
      <c r="FG150" t="s">
        <v>2434</v>
      </c>
      <c r="FH150" t="s">
        <v>2478</v>
      </c>
      <c r="FI150" t="s">
        <v>2444</v>
      </c>
      <c r="FJ150" t="s">
        <v>2485</v>
      </c>
      <c r="FK150" t="s">
        <v>2440</v>
      </c>
      <c r="FL150" t="s">
        <v>2444</v>
      </c>
      <c r="FM150" t="s">
        <v>2433</v>
      </c>
      <c r="FN150" t="s">
        <v>2434</v>
      </c>
      <c r="FO150" t="s">
        <v>2478</v>
      </c>
      <c r="FP150" t="s">
        <v>2444</v>
      </c>
      <c r="FQ150" t="s">
        <v>2444</v>
      </c>
      <c r="FR150" t="s">
        <v>2478</v>
      </c>
      <c r="FS150" t="s">
        <v>2433</v>
      </c>
      <c r="FT150" t="s">
        <v>2433</v>
      </c>
      <c r="FU150">
        <v>7</v>
      </c>
      <c r="FV150" t="s">
        <v>2433</v>
      </c>
      <c r="FW150" t="s">
        <v>2433</v>
      </c>
      <c r="FX150" t="s">
        <v>2439</v>
      </c>
      <c r="FY150" t="s">
        <v>2434</v>
      </c>
      <c r="FZ150" t="s">
        <v>2444</v>
      </c>
      <c r="GA150" t="s">
        <v>2444</v>
      </c>
      <c r="GB150" t="s">
        <v>2444</v>
      </c>
      <c r="GC150" t="s">
        <v>2444</v>
      </c>
      <c r="GD150" t="s">
        <v>2444</v>
      </c>
      <c r="GE150" t="s">
        <v>2444</v>
      </c>
      <c r="GF150" t="s">
        <v>2444</v>
      </c>
      <c r="GG150" t="s">
        <v>2444</v>
      </c>
      <c r="GH150" t="s">
        <v>2444</v>
      </c>
      <c r="GI150" t="s">
        <v>2444</v>
      </c>
      <c r="GJ150" t="s">
        <v>2444</v>
      </c>
      <c r="GK150" t="s">
        <v>2478</v>
      </c>
      <c r="GL150" t="s">
        <v>2444</v>
      </c>
      <c r="GM150" t="s">
        <v>2444</v>
      </c>
      <c r="GN150" t="s">
        <v>2444</v>
      </c>
      <c r="GO150" t="s">
        <v>2444</v>
      </c>
      <c r="GP150" t="s">
        <v>2444</v>
      </c>
      <c r="GQ150" t="s">
        <v>2444</v>
      </c>
      <c r="GR150" t="s">
        <v>2444</v>
      </c>
      <c r="GS150" t="s">
        <v>2444</v>
      </c>
      <c r="GT150" t="s">
        <v>2444</v>
      </c>
      <c r="GU150" t="s">
        <v>2444</v>
      </c>
      <c r="GV150" t="s">
        <v>2444</v>
      </c>
      <c r="GW150" t="s">
        <v>2444</v>
      </c>
      <c r="GX150" t="s">
        <v>2444</v>
      </c>
      <c r="GY150" t="s">
        <v>2444</v>
      </c>
      <c r="GZ150" t="s">
        <v>2444</v>
      </c>
    </row>
    <row r="151" spans="1:208">
      <c r="A151" t="s">
        <v>3991</v>
      </c>
      <c r="B151" t="s">
        <v>2420</v>
      </c>
      <c r="C151" t="s">
        <v>3992</v>
      </c>
      <c r="D151" t="s">
        <v>2505</v>
      </c>
      <c r="E151" t="s">
        <v>3993</v>
      </c>
      <c r="F151" t="s">
        <v>3994</v>
      </c>
      <c r="G151" t="s">
        <v>2616</v>
      </c>
      <c r="H151" t="s">
        <v>2509</v>
      </c>
      <c r="I151" t="s">
        <v>2654</v>
      </c>
      <c r="J151" t="s">
        <v>2428</v>
      </c>
      <c r="K151" t="s">
        <v>3995</v>
      </c>
      <c r="L151" t="s">
        <v>2433</v>
      </c>
      <c r="M151" t="s">
        <v>2430</v>
      </c>
      <c r="N151" t="s">
        <v>2432</v>
      </c>
      <c r="O151" t="s">
        <v>2442</v>
      </c>
      <c r="P151" t="s">
        <v>2455</v>
      </c>
      <c r="Q151" t="s">
        <v>3996</v>
      </c>
      <c r="R151" t="s">
        <v>2476</v>
      </c>
      <c r="S151" t="s">
        <v>2432</v>
      </c>
      <c r="T151" t="s">
        <v>2433</v>
      </c>
      <c r="U151" t="s">
        <v>2455</v>
      </c>
      <c r="V151" t="s">
        <v>3996</v>
      </c>
      <c r="W151" t="s">
        <v>2476</v>
      </c>
      <c r="X151" t="s">
        <v>2437</v>
      </c>
      <c r="Y151" t="s">
        <v>2438</v>
      </c>
      <c r="Z151" t="s">
        <v>2438</v>
      </c>
      <c r="AA151" t="s">
        <v>2438</v>
      </c>
      <c r="AB151" t="s">
        <v>2438</v>
      </c>
      <c r="AC151" t="s">
        <v>2437</v>
      </c>
      <c r="AD151" t="s">
        <v>2438</v>
      </c>
      <c r="AE151" t="s">
        <v>2438</v>
      </c>
      <c r="AF151" t="s">
        <v>2438</v>
      </c>
      <c r="AG151" t="s">
        <v>2438</v>
      </c>
      <c r="AH151" t="s">
        <v>2437</v>
      </c>
      <c r="AI151" t="s">
        <v>2438</v>
      </c>
      <c r="AJ151" t="s">
        <v>2438</v>
      </c>
      <c r="AK151" t="s">
        <v>2438</v>
      </c>
      <c r="AL151" t="s">
        <v>2438</v>
      </c>
      <c r="AM151" t="s">
        <v>2432</v>
      </c>
      <c r="AN151" t="s">
        <v>2478</v>
      </c>
      <c r="AO151" t="s">
        <v>3997</v>
      </c>
      <c r="AP151" t="s">
        <v>2476</v>
      </c>
      <c r="AQ151" t="s">
        <v>2437</v>
      </c>
      <c r="AR151" t="s">
        <v>2438</v>
      </c>
      <c r="AS151" t="s">
        <v>2438</v>
      </c>
      <c r="AT151" t="s">
        <v>2438</v>
      </c>
      <c r="AU151" t="s">
        <v>2432</v>
      </c>
      <c r="AV151" t="s">
        <v>2433</v>
      </c>
      <c r="AW151" t="s">
        <v>3998</v>
      </c>
      <c r="AX151" t="s">
        <v>2476</v>
      </c>
      <c r="AY151" t="s">
        <v>2432</v>
      </c>
      <c r="AZ151" t="s">
        <v>2588</v>
      </c>
      <c r="BA151" t="s">
        <v>3998</v>
      </c>
      <c r="BB151" t="s">
        <v>2476</v>
      </c>
      <c r="BC151" t="s">
        <v>2432</v>
      </c>
      <c r="BD151" t="s">
        <v>2434</v>
      </c>
      <c r="BE151" t="s">
        <v>3999</v>
      </c>
      <c r="BF151" t="s">
        <v>2476</v>
      </c>
      <c r="BG151" t="s">
        <v>2432</v>
      </c>
      <c r="BH151" t="s">
        <v>2433</v>
      </c>
      <c r="BI151" t="s">
        <v>3997</v>
      </c>
      <c r="BJ151" t="s">
        <v>2480</v>
      </c>
      <c r="BK151" t="s">
        <v>2437</v>
      </c>
      <c r="BL151" t="s">
        <v>2438</v>
      </c>
      <c r="BM151" t="s">
        <v>2438</v>
      </c>
      <c r="BN151" t="s">
        <v>2438</v>
      </c>
      <c r="BO151" t="s">
        <v>2437</v>
      </c>
      <c r="BP151" t="s">
        <v>2438</v>
      </c>
      <c r="BQ151" t="s">
        <v>2438</v>
      </c>
      <c r="BR151" t="s">
        <v>2438</v>
      </c>
      <c r="BS151" t="s">
        <v>2437</v>
      </c>
      <c r="BT151" t="s">
        <v>2438</v>
      </c>
      <c r="BU151" t="s">
        <v>2438</v>
      </c>
      <c r="BV151" t="s">
        <v>2438</v>
      </c>
      <c r="BW151" t="s">
        <v>2437</v>
      </c>
      <c r="BX151" t="s">
        <v>2438</v>
      </c>
      <c r="BY151" t="s">
        <v>2438</v>
      </c>
      <c r="BZ151" t="s">
        <v>2438</v>
      </c>
      <c r="CA151" t="s">
        <v>2437</v>
      </c>
      <c r="CB151" t="s">
        <v>2438</v>
      </c>
      <c r="CC151" t="s">
        <v>2438</v>
      </c>
      <c r="CD151" t="s">
        <v>2438</v>
      </c>
      <c r="CE151" t="s">
        <v>2478</v>
      </c>
      <c r="CF151" t="s">
        <v>2478</v>
      </c>
      <c r="CG151" t="s">
        <v>2821</v>
      </c>
      <c r="CH151" t="s">
        <v>2444</v>
      </c>
      <c r="CI151" t="s">
        <v>2444</v>
      </c>
      <c r="CJ151" t="s">
        <v>2444</v>
      </c>
      <c r="CK151" t="s">
        <v>4000</v>
      </c>
      <c r="CL151" t="s">
        <v>2444</v>
      </c>
      <c r="CM151" t="s">
        <v>2444</v>
      </c>
      <c r="CN151" t="s">
        <v>2444</v>
      </c>
      <c r="CO151" t="s">
        <v>4001</v>
      </c>
      <c r="CP151" t="s">
        <v>2444</v>
      </c>
      <c r="CQ151" t="s">
        <v>2444</v>
      </c>
      <c r="CR151" t="s">
        <v>2444</v>
      </c>
      <c r="CS151" t="s">
        <v>4002</v>
      </c>
      <c r="CT151" t="s">
        <v>2444</v>
      </c>
      <c r="CU151" t="s">
        <v>2444</v>
      </c>
      <c r="CV151" t="s">
        <v>2444</v>
      </c>
      <c r="CW151" t="s">
        <v>2444</v>
      </c>
      <c r="CX151" t="s">
        <v>2485</v>
      </c>
      <c r="CY151" t="s">
        <v>2444</v>
      </c>
      <c r="CZ151" t="s">
        <v>2444</v>
      </c>
      <c r="DA151" t="s">
        <v>2444</v>
      </c>
      <c r="DB151" t="s">
        <v>2444</v>
      </c>
      <c r="DC151" t="s">
        <v>2444</v>
      </c>
      <c r="DD151" t="s">
        <v>2444</v>
      </c>
      <c r="DE151" t="s">
        <v>2444</v>
      </c>
      <c r="DF151" t="s">
        <v>2444</v>
      </c>
      <c r="DG151" t="s">
        <v>2444</v>
      </c>
      <c r="DH151" t="s">
        <v>2444</v>
      </c>
      <c r="DI151" t="s">
        <v>2444</v>
      </c>
      <c r="DJ151" t="s">
        <v>2444</v>
      </c>
      <c r="DK151" t="s">
        <v>2444</v>
      </c>
      <c r="DL151" t="s">
        <v>2444</v>
      </c>
      <c r="DM151" t="s">
        <v>2444</v>
      </c>
      <c r="DN151" t="s">
        <v>2444</v>
      </c>
      <c r="DO151" t="s">
        <v>2444</v>
      </c>
      <c r="DP151" t="s">
        <v>2444</v>
      </c>
      <c r="DQ151" t="s">
        <v>2444</v>
      </c>
      <c r="DR151" t="s">
        <v>2444</v>
      </c>
      <c r="DS151" t="s">
        <v>2444</v>
      </c>
      <c r="DT151" t="s">
        <v>2444</v>
      </c>
      <c r="DU151" t="s">
        <v>2444</v>
      </c>
      <c r="DV151" t="s">
        <v>2444</v>
      </c>
      <c r="DW151" t="s">
        <v>2444</v>
      </c>
      <c r="DX151" t="s">
        <v>2444</v>
      </c>
      <c r="DY151" t="s">
        <v>4003</v>
      </c>
      <c r="DZ151" t="s">
        <v>2444</v>
      </c>
      <c r="EA151" t="s">
        <v>2444</v>
      </c>
      <c r="EB151" t="s">
        <v>2444</v>
      </c>
      <c r="EC151" t="s">
        <v>4004</v>
      </c>
      <c r="ED151" t="s">
        <v>2444</v>
      </c>
      <c r="EE151" t="s">
        <v>2444</v>
      </c>
      <c r="EF151" t="s">
        <v>2444</v>
      </c>
      <c r="EG151" t="s">
        <v>4005</v>
      </c>
      <c r="EH151" t="s">
        <v>2444</v>
      </c>
      <c r="EI151" t="s">
        <v>2444</v>
      </c>
      <c r="EJ151" t="s">
        <v>2444</v>
      </c>
      <c r="EK151" t="s">
        <v>4002</v>
      </c>
      <c r="EL151" t="s">
        <v>2444</v>
      </c>
      <c r="EM151" t="s">
        <v>2444</v>
      </c>
      <c r="EN151" t="s">
        <v>2444</v>
      </c>
      <c r="EO151" t="s">
        <v>2444</v>
      </c>
      <c r="EP151" t="s">
        <v>2444</v>
      </c>
      <c r="EQ151" t="s">
        <v>2444</v>
      </c>
      <c r="ER151" t="s">
        <v>2444</v>
      </c>
      <c r="ES151" t="s">
        <v>2444</v>
      </c>
      <c r="ET151" t="s">
        <v>2444</v>
      </c>
      <c r="EU151" t="s">
        <v>2444</v>
      </c>
      <c r="EV151" t="s">
        <v>2444</v>
      </c>
      <c r="EW151" t="s">
        <v>2444</v>
      </c>
      <c r="EX151" t="s">
        <v>2444</v>
      </c>
      <c r="EY151" t="s">
        <v>2444</v>
      </c>
      <c r="EZ151" t="s">
        <v>2444</v>
      </c>
      <c r="FA151" t="s">
        <v>2444</v>
      </c>
      <c r="FB151" t="s">
        <v>2444</v>
      </c>
      <c r="FC151" t="s">
        <v>2444</v>
      </c>
      <c r="FD151" t="s">
        <v>2444</v>
      </c>
      <c r="FE151" t="s">
        <v>2444</v>
      </c>
      <c r="FF151" t="s">
        <v>2444</v>
      </c>
      <c r="FG151" t="s">
        <v>2444</v>
      </c>
      <c r="FH151" t="s">
        <v>2444</v>
      </c>
      <c r="FI151" t="s">
        <v>2444</v>
      </c>
      <c r="FJ151" t="s">
        <v>2444</v>
      </c>
      <c r="FK151" t="s">
        <v>2444</v>
      </c>
      <c r="FL151" t="s">
        <v>2444</v>
      </c>
      <c r="FM151" t="s">
        <v>2444</v>
      </c>
      <c r="FN151" t="s">
        <v>2444</v>
      </c>
      <c r="FO151" t="s">
        <v>2444</v>
      </c>
      <c r="FP151" t="s">
        <v>2444</v>
      </c>
      <c r="FQ151" t="s">
        <v>2444</v>
      </c>
      <c r="FR151" t="s">
        <v>2444</v>
      </c>
      <c r="FS151" t="s">
        <v>2444</v>
      </c>
      <c r="FT151" t="s">
        <v>2444</v>
      </c>
      <c r="FU151">
        <v>1</v>
      </c>
      <c r="FV151" t="s">
        <v>2444</v>
      </c>
      <c r="FW151" t="s">
        <v>2444</v>
      </c>
      <c r="FX151" t="s">
        <v>2444</v>
      </c>
      <c r="FY151" t="s">
        <v>2444</v>
      </c>
      <c r="FZ151" t="s">
        <v>2444</v>
      </c>
      <c r="GA151" t="s">
        <v>2444</v>
      </c>
      <c r="GB151" t="s">
        <v>2444</v>
      </c>
      <c r="GC151" t="s">
        <v>2444</v>
      </c>
      <c r="GD151" t="s">
        <v>2444</v>
      </c>
      <c r="GE151" t="s">
        <v>2444</v>
      </c>
      <c r="GF151" t="s">
        <v>2444</v>
      </c>
      <c r="GG151" t="s">
        <v>2444</v>
      </c>
      <c r="GH151" t="s">
        <v>2444</v>
      </c>
      <c r="GI151" t="s">
        <v>2444</v>
      </c>
      <c r="GJ151" t="s">
        <v>2444</v>
      </c>
      <c r="GK151" t="s">
        <v>2444</v>
      </c>
      <c r="GL151" t="s">
        <v>2444</v>
      </c>
      <c r="GM151" t="s">
        <v>2444</v>
      </c>
      <c r="GN151" t="s">
        <v>2444</v>
      </c>
      <c r="GO151" t="s">
        <v>2444</v>
      </c>
      <c r="GP151" t="s">
        <v>2444</v>
      </c>
      <c r="GQ151" t="s">
        <v>2444</v>
      </c>
      <c r="GR151" t="s">
        <v>2444</v>
      </c>
      <c r="GS151" t="s">
        <v>2444</v>
      </c>
      <c r="GT151" t="s">
        <v>2444</v>
      </c>
      <c r="GU151" t="s">
        <v>2444</v>
      </c>
      <c r="GV151" t="s">
        <v>2444</v>
      </c>
      <c r="GW151" t="s">
        <v>2444</v>
      </c>
      <c r="GX151" t="s">
        <v>2444</v>
      </c>
      <c r="GY151" t="s">
        <v>2444</v>
      </c>
      <c r="GZ151" t="s">
        <v>2444</v>
      </c>
    </row>
    <row r="152" spans="1:208">
      <c r="A152" t="s">
        <v>4006</v>
      </c>
      <c r="B152" t="s">
        <v>2420</v>
      </c>
      <c r="C152" t="s">
        <v>4007</v>
      </c>
      <c r="D152" t="s">
        <v>2422</v>
      </c>
      <c r="E152" t="s">
        <v>4008</v>
      </c>
      <c r="F152" t="s">
        <v>4009</v>
      </c>
      <c r="G152" t="s">
        <v>2640</v>
      </c>
      <c r="H152" t="s">
        <v>2426</v>
      </c>
      <c r="I152" t="s">
        <v>2456</v>
      </c>
      <c r="J152" t="s">
        <v>2428</v>
      </c>
      <c r="K152" t="s">
        <v>2429</v>
      </c>
      <c r="L152" t="s">
        <v>2430</v>
      </c>
      <c r="M152" t="s">
        <v>2430</v>
      </c>
      <c r="N152" t="s">
        <v>2432</v>
      </c>
      <c r="O152" t="s">
        <v>2433</v>
      </c>
      <c r="P152" t="s">
        <v>2434</v>
      </c>
      <c r="Q152" t="s">
        <v>2778</v>
      </c>
      <c r="R152" t="s">
        <v>2458</v>
      </c>
      <c r="S152" t="s">
        <v>2432</v>
      </c>
      <c r="T152" t="s">
        <v>2433</v>
      </c>
      <c r="U152" t="s">
        <v>2434</v>
      </c>
      <c r="V152" t="s">
        <v>2537</v>
      </c>
      <c r="W152" t="s">
        <v>2458</v>
      </c>
      <c r="X152" t="s">
        <v>2437</v>
      </c>
      <c r="Y152" t="s">
        <v>2438</v>
      </c>
      <c r="Z152" t="s">
        <v>2438</v>
      </c>
      <c r="AA152" t="s">
        <v>2438</v>
      </c>
      <c r="AB152" t="s">
        <v>2438</v>
      </c>
      <c r="AC152" t="s">
        <v>2437</v>
      </c>
      <c r="AD152" t="s">
        <v>2438</v>
      </c>
      <c r="AE152" t="s">
        <v>2438</v>
      </c>
      <c r="AF152" t="s">
        <v>2438</v>
      </c>
      <c r="AG152" t="s">
        <v>2438</v>
      </c>
      <c r="AH152" t="s">
        <v>2437</v>
      </c>
      <c r="AI152" t="s">
        <v>2438</v>
      </c>
      <c r="AJ152" t="s">
        <v>2438</v>
      </c>
      <c r="AK152" t="s">
        <v>2438</v>
      </c>
      <c r="AL152" t="s">
        <v>2438</v>
      </c>
      <c r="AM152" t="s">
        <v>2432</v>
      </c>
      <c r="AN152" t="s">
        <v>2434</v>
      </c>
      <c r="AO152" t="s">
        <v>3387</v>
      </c>
      <c r="AP152" t="s">
        <v>2436</v>
      </c>
      <c r="AQ152" t="s">
        <v>2437</v>
      </c>
      <c r="AR152" t="s">
        <v>2438</v>
      </c>
      <c r="AS152" t="s">
        <v>2438</v>
      </c>
      <c r="AT152" t="s">
        <v>2438</v>
      </c>
      <c r="AU152" t="s">
        <v>2432</v>
      </c>
      <c r="AV152" t="s">
        <v>2478</v>
      </c>
      <c r="AW152" t="s">
        <v>4010</v>
      </c>
      <c r="AX152" t="s">
        <v>2460</v>
      </c>
      <c r="AY152" t="s">
        <v>2432</v>
      </c>
      <c r="AZ152" t="s">
        <v>2440</v>
      </c>
      <c r="BA152" t="s">
        <v>2481</v>
      </c>
      <c r="BB152" t="s">
        <v>2457</v>
      </c>
      <c r="BC152" t="s">
        <v>2432</v>
      </c>
      <c r="BD152" t="s">
        <v>2434</v>
      </c>
      <c r="BE152" t="s">
        <v>2778</v>
      </c>
      <c r="BF152" t="s">
        <v>2460</v>
      </c>
      <c r="BG152" t="s">
        <v>2437</v>
      </c>
      <c r="BH152" t="s">
        <v>2438</v>
      </c>
      <c r="BI152" t="s">
        <v>2438</v>
      </c>
      <c r="BJ152" t="s">
        <v>2438</v>
      </c>
      <c r="BK152" t="s">
        <v>2437</v>
      </c>
      <c r="BL152" t="s">
        <v>2438</v>
      </c>
      <c r="BM152" t="s">
        <v>2438</v>
      </c>
      <c r="BN152" t="s">
        <v>2438</v>
      </c>
      <c r="BO152" t="s">
        <v>2432</v>
      </c>
      <c r="BP152" t="s">
        <v>2433</v>
      </c>
      <c r="BQ152" t="s">
        <v>4010</v>
      </c>
      <c r="BR152" t="s">
        <v>2443</v>
      </c>
      <c r="BS152" t="s">
        <v>2437</v>
      </c>
      <c r="BT152" t="s">
        <v>2438</v>
      </c>
      <c r="BU152" t="s">
        <v>2438</v>
      </c>
      <c r="BV152" t="s">
        <v>2438</v>
      </c>
      <c r="BW152" t="s">
        <v>2437</v>
      </c>
      <c r="BX152" t="s">
        <v>2438</v>
      </c>
      <c r="BY152" t="s">
        <v>2438</v>
      </c>
      <c r="BZ152" t="s">
        <v>2438</v>
      </c>
      <c r="CA152" t="s">
        <v>2437</v>
      </c>
      <c r="CB152" t="s">
        <v>2438</v>
      </c>
      <c r="CC152" t="s">
        <v>2438</v>
      </c>
      <c r="CD152" t="s">
        <v>2438</v>
      </c>
      <c r="CE152" t="s">
        <v>2434</v>
      </c>
      <c r="CF152" t="s">
        <v>2434</v>
      </c>
      <c r="CG152" t="s">
        <v>2429</v>
      </c>
      <c r="CH152" t="s">
        <v>2444</v>
      </c>
      <c r="CI152" t="s">
        <v>2434</v>
      </c>
      <c r="CJ152" t="s">
        <v>2439</v>
      </c>
      <c r="CK152" t="s">
        <v>4011</v>
      </c>
      <c r="CL152" t="s">
        <v>2444</v>
      </c>
      <c r="CM152" t="s">
        <v>2444</v>
      </c>
      <c r="CN152" t="s">
        <v>2444</v>
      </c>
      <c r="CO152" t="s">
        <v>4012</v>
      </c>
      <c r="CP152" t="s">
        <v>2478</v>
      </c>
      <c r="CQ152" t="s">
        <v>2440</v>
      </c>
      <c r="CR152" t="s">
        <v>2439</v>
      </c>
      <c r="CS152" t="s">
        <v>2429</v>
      </c>
      <c r="CT152" t="s">
        <v>2433</v>
      </c>
      <c r="CU152" t="s">
        <v>2433</v>
      </c>
      <c r="CV152" t="s">
        <v>2433</v>
      </c>
      <c r="CW152" t="s">
        <v>2433</v>
      </c>
      <c r="CX152" t="s">
        <v>2433</v>
      </c>
      <c r="CY152" t="s">
        <v>2433</v>
      </c>
      <c r="CZ152" t="s">
        <v>2433</v>
      </c>
      <c r="DA152" t="s">
        <v>2444</v>
      </c>
      <c r="DB152" t="s">
        <v>2444</v>
      </c>
      <c r="DC152" t="s">
        <v>2444</v>
      </c>
      <c r="DD152" t="s">
        <v>2444</v>
      </c>
      <c r="DE152" t="s">
        <v>2444</v>
      </c>
      <c r="DF152" t="s">
        <v>2444</v>
      </c>
      <c r="DG152" t="s">
        <v>2444</v>
      </c>
      <c r="DH152" t="s">
        <v>2444</v>
      </c>
      <c r="DI152" t="s">
        <v>2444</v>
      </c>
      <c r="DJ152" t="s">
        <v>2444</v>
      </c>
      <c r="DK152" t="s">
        <v>2444</v>
      </c>
      <c r="DL152" t="s">
        <v>2444</v>
      </c>
      <c r="DM152" t="s">
        <v>2444</v>
      </c>
      <c r="DN152" t="s">
        <v>2444</v>
      </c>
      <c r="DO152" t="s">
        <v>2434</v>
      </c>
      <c r="DP152" t="s">
        <v>2434</v>
      </c>
      <c r="DQ152" t="s">
        <v>2434</v>
      </c>
      <c r="DR152" t="s">
        <v>2478</v>
      </c>
      <c r="DS152" t="s">
        <v>2478</v>
      </c>
      <c r="DT152" t="s">
        <v>2478</v>
      </c>
      <c r="DU152" t="s">
        <v>2478</v>
      </c>
      <c r="DV152" t="s">
        <v>2433</v>
      </c>
      <c r="DW152" t="s">
        <v>2433</v>
      </c>
      <c r="DX152" t="s">
        <v>2433</v>
      </c>
      <c r="DY152" t="s">
        <v>2429</v>
      </c>
      <c r="DZ152" t="s">
        <v>2444</v>
      </c>
      <c r="EA152" t="s">
        <v>2444</v>
      </c>
      <c r="EB152" t="s">
        <v>2444</v>
      </c>
      <c r="EC152" t="s">
        <v>4013</v>
      </c>
      <c r="ED152" t="s">
        <v>2444</v>
      </c>
      <c r="EE152" t="s">
        <v>2444</v>
      </c>
      <c r="EF152" t="s">
        <v>2444</v>
      </c>
      <c r="EG152" t="s">
        <v>4014</v>
      </c>
      <c r="EH152" t="s">
        <v>2434</v>
      </c>
      <c r="EI152" t="s">
        <v>2434</v>
      </c>
      <c r="EJ152" t="s">
        <v>2434</v>
      </c>
      <c r="EK152" t="s">
        <v>2429</v>
      </c>
      <c r="EL152" t="s">
        <v>2433</v>
      </c>
      <c r="EM152" t="s">
        <v>2433</v>
      </c>
      <c r="EN152" t="s">
        <v>2433</v>
      </c>
      <c r="EO152" t="s">
        <v>2433</v>
      </c>
      <c r="EP152" t="s">
        <v>2440</v>
      </c>
      <c r="EQ152" t="s">
        <v>2440</v>
      </c>
      <c r="ER152" t="s">
        <v>2440</v>
      </c>
      <c r="ES152" t="s">
        <v>2440</v>
      </c>
      <c r="ET152" t="s">
        <v>2433</v>
      </c>
      <c r="EU152" t="s">
        <v>2444</v>
      </c>
      <c r="EV152" t="s">
        <v>2444</v>
      </c>
      <c r="EW152" t="s">
        <v>2478</v>
      </c>
      <c r="EX152" t="s">
        <v>2433</v>
      </c>
      <c r="EY152" t="s">
        <v>2433</v>
      </c>
      <c r="EZ152" t="s">
        <v>2433</v>
      </c>
      <c r="FA152" t="s">
        <v>2433</v>
      </c>
      <c r="FB152" t="s">
        <v>2433</v>
      </c>
      <c r="FC152" t="s">
        <v>2433</v>
      </c>
      <c r="FD152" t="s">
        <v>2444</v>
      </c>
      <c r="FE152" t="s">
        <v>2444</v>
      </c>
      <c r="FF152" t="s">
        <v>2444</v>
      </c>
      <c r="FG152" t="s">
        <v>2444</v>
      </c>
      <c r="FH152" t="s">
        <v>2433</v>
      </c>
      <c r="FI152" t="s">
        <v>2444</v>
      </c>
      <c r="FJ152" t="s">
        <v>2444</v>
      </c>
      <c r="FK152" t="s">
        <v>2444</v>
      </c>
      <c r="FL152" t="s">
        <v>2444</v>
      </c>
      <c r="FM152" t="s">
        <v>2433</v>
      </c>
      <c r="FN152" t="s">
        <v>2433</v>
      </c>
      <c r="FO152" t="s">
        <v>2433</v>
      </c>
      <c r="FP152" t="s">
        <v>2444</v>
      </c>
      <c r="FQ152" t="s">
        <v>2444</v>
      </c>
      <c r="FR152" t="s">
        <v>2444</v>
      </c>
      <c r="FS152" t="s">
        <v>2444</v>
      </c>
      <c r="FT152" t="s">
        <v>2433</v>
      </c>
      <c r="FU152">
        <v>7</v>
      </c>
      <c r="FV152" t="s">
        <v>2433</v>
      </c>
      <c r="FW152" t="s">
        <v>2444</v>
      </c>
      <c r="FX152" t="s">
        <v>2444</v>
      </c>
      <c r="FY152" t="s">
        <v>2444</v>
      </c>
      <c r="FZ152" t="s">
        <v>2444</v>
      </c>
      <c r="GA152" t="s">
        <v>2433</v>
      </c>
      <c r="GB152" t="s">
        <v>2433</v>
      </c>
      <c r="GC152" t="s">
        <v>2433</v>
      </c>
      <c r="GD152" t="s">
        <v>2444</v>
      </c>
      <c r="GE152" t="s">
        <v>2433</v>
      </c>
      <c r="GF152" t="s">
        <v>2444</v>
      </c>
      <c r="GG152" t="s">
        <v>2433</v>
      </c>
      <c r="GH152" t="s">
        <v>2433</v>
      </c>
      <c r="GI152" t="s">
        <v>2444</v>
      </c>
      <c r="GJ152" t="s">
        <v>2444</v>
      </c>
      <c r="GK152" t="s">
        <v>2444</v>
      </c>
      <c r="GL152" t="s">
        <v>2444</v>
      </c>
      <c r="GM152" t="s">
        <v>2444</v>
      </c>
      <c r="GN152" t="s">
        <v>2444</v>
      </c>
      <c r="GO152" t="s">
        <v>2444</v>
      </c>
      <c r="GP152" t="s">
        <v>2444</v>
      </c>
      <c r="GQ152" t="s">
        <v>2444</v>
      </c>
      <c r="GR152" t="s">
        <v>2444</v>
      </c>
      <c r="GS152" t="s">
        <v>2444</v>
      </c>
      <c r="GT152" t="s">
        <v>2444</v>
      </c>
      <c r="GU152" t="s">
        <v>2444</v>
      </c>
      <c r="GV152" t="s">
        <v>2444</v>
      </c>
      <c r="GW152" t="s">
        <v>2444</v>
      </c>
      <c r="GX152" t="s">
        <v>2444</v>
      </c>
      <c r="GY152" t="s">
        <v>2444</v>
      </c>
      <c r="GZ152" t="s">
        <v>2444</v>
      </c>
    </row>
    <row r="153" spans="1:208">
      <c r="A153" t="s">
        <v>4015</v>
      </c>
      <c r="B153" t="s">
        <v>2420</v>
      </c>
      <c r="C153" t="s">
        <v>4016</v>
      </c>
      <c r="D153" t="s">
        <v>2505</v>
      </c>
      <c r="E153" t="s">
        <v>4017</v>
      </c>
      <c r="F153" t="s">
        <v>4018</v>
      </c>
      <c r="G153" t="s">
        <v>2724</v>
      </c>
      <c r="H153" t="s">
        <v>2426</v>
      </c>
      <c r="I153" t="s">
        <v>2456</v>
      </c>
      <c r="J153" t="s">
        <v>2428</v>
      </c>
      <c r="K153" t="s">
        <v>2510</v>
      </c>
      <c r="L153" t="s">
        <v>2774</v>
      </c>
      <c r="M153" t="s">
        <v>2952</v>
      </c>
      <c r="N153" t="s">
        <v>2432</v>
      </c>
      <c r="O153" t="s">
        <v>2433</v>
      </c>
      <c r="P153" t="s">
        <v>2441</v>
      </c>
      <c r="Q153" t="s">
        <v>2646</v>
      </c>
      <c r="R153" t="s">
        <v>2517</v>
      </c>
      <c r="S153" t="s">
        <v>2432</v>
      </c>
      <c r="T153" t="s">
        <v>2433</v>
      </c>
      <c r="U153" t="s">
        <v>2441</v>
      </c>
      <c r="V153" t="s">
        <v>2646</v>
      </c>
      <c r="W153" t="s">
        <v>2517</v>
      </c>
      <c r="X153" t="s">
        <v>2437</v>
      </c>
      <c r="Y153" t="s">
        <v>2438</v>
      </c>
      <c r="Z153" t="s">
        <v>2438</v>
      </c>
      <c r="AA153" t="s">
        <v>2438</v>
      </c>
      <c r="AB153" t="s">
        <v>2438</v>
      </c>
      <c r="AC153" t="s">
        <v>2437</v>
      </c>
      <c r="AD153" t="s">
        <v>2438</v>
      </c>
      <c r="AE153" t="s">
        <v>2438</v>
      </c>
      <c r="AF153" t="s">
        <v>2438</v>
      </c>
      <c r="AG153" t="s">
        <v>2438</v>
      </c>
      <c r="AH153" t="s">
        <v>2432</v>
      </c>
      <c r="AI153" t="s">
        <v>2433</v>
      </c>
      <c r="AJ153" t="s">
        <v>2434</v>
      </c>
      <c r="AK153" t="s">
        <v>2557</v>
      </c>
      <c r="AL153" t="s">
        <v>2476</v>
      </c>
      <c r="AM153" t="s">
        <v>2432</v>
      </c>
      <c r="AN153" t="s">
        <v>2433</v>
      </c>
      <c r="AO153" t="s">
        <v>2441</v>
      </c>
      <c r="AP153" t="s">
        <v>2460</v>
      </c>
      <c r="AQ153" t="s">
        <v>2437</v>
      </c>
      <c r="AR153" t="s">
        <v>2438</v>
      </c>
      <c r="AS153" t="s">
        <v>2438</v>
      </c>
      <c r="AT153" t="s">
        <v>2438</v>
      </c>
      <c r="AU153" t="s">
        <v>2432</v>
      </c>
      <c r="AV153" t="s">
        <v>2433</v>
      </c>
      <c r="AW153" t="s">
        <v>3387</v>
      </c>
      <c r="AX153" t="s">
        <v>2460</v>
      </c>
      <c r="AY153" t="s">
        <v>2432</v>
      </c>
      <c r="AZ153" t="s">
        <v>2555</v>
      </c>
      <c r="BA153" t="s">
        <v>2646</v>
      </c>
      <c r="BB153" t="s">
        <v>4019</v>
      </c>
      <c r="BC153" t="s">
        <v>2432</v>
      </c>
      <c r="BD153" t="s">
        <v>2440</v>
      </c>
      <c r="BE153" t="s">
        <v>2646</v>
      </c>
      <c r="BF153" t="s">
        <v>2480</v>
      </c>
      <c r="BG153" t="s">
        <v>2437</v>
      </c>
      <c r="BH153" t="s">
        <v>2438</v>
      </c>
      <c r="BI153" t="s">
        <v>2438</v>
      </c>
      <c r="BJ153" t="s">
        <v>2438</v>
      </c>
      <c r="BK153" t="s">
        <v>2437</v>
      </c>
      <c r="BL153" t="s">
        <v>2438</v>
      </c>
      <c r="BM153" t="s">
        <v>2438</v>
      </c>
      <c r="BN153" t="s">
        <v>2438</v>
      </c>
      <c r="BO153" t="s">
        <v>2437</v>
      </c>
      <c r="BP153" t="s">
        <v>2438</v>
      </c>
      <c r="BQ153" t="s">
        <v>2438</v>
      </c>
      <c r="BR153" t="s">
        <v>2438</v>
      </c>
      <c r="BS153" t="s">
        <v>2437</v>
      </c>
      <c r="BT153" t="s">
        <v>2438</v>
      </c>
      <c r="BU153" t="s">
        <v>2438</v>
      </c>
      <c r="BV153" t="s">
        <v>2438</v>
      </c>
      <c r="BW153" t="s">
        <v>2437</v>
      </c>
      <c r="BX153" t="s">
        <v>2438</v>
      </c>
      <c r="BY153" t="s">
        <v>2438</v>
      </c>
      <c r="BZ153" t="s">
        <v>2438</v>
      </c>
      <c r="CA153" t="s">
        <v>2437</v>
      </c>
      <c r="CB153" t="s">
        <v>2438</v>
      </c>
      <c r="CC153" t="s">
        <v>2438</v>
      </c>
      <c r="CD153" t="s">
        <v>2438</v>
      </c>
      <c r="CE153" t="s">
        <v>2440</v>
      </c>
      <c r="CF153" t="s">
        <v>2485</v>
      </c>
      <c r="CG153" t="s">
        <v>4020</v>
      </c>
      <c r="CH153" t="s">
        <v>2485</v>
      </c>
      <c r="CI153" t="s">
        <v>2478</v>
      </c>
      <c r="CJ153" t="s">
        <v>2478</v>
      </c>
      <c r="CK153" t="s">
        <v>4021</v>
      </c>
      <c r="CL153" t="s">
        <v>2434</v>
      </c>
      <c r="CM153" t="s">
        <v>2478</v>
      </c>
      <c r="CN153" t="s">
        <v>2440</v>
      </c>
      <c r="CO153" t="s">
        <v>4022</v>
      </c>
      <c r="CP153" t="s">
        <v>2485</v>
      </c>
      <c r="CQ153" t="s">
        <v>2478</v>
      </c>
      <c r="CR153" t="s">
        <v>2440</v>
      </c>
      <c r="CS153" t="s">
        <v>4023</v>
      </c>
      <c r="CT153" t="s">
        <v>2485</v>
      </c>
      <c r="CU153" t="s">
        <v>2485</v>
      </c>
      <c r="CV153" t="s">
        <v>2485</v>
      </c>
      <c r="CW153" t="s">
        <v>2434</v>
      </c>
      <c r="CX153" t="s">
        <v>2485</v>
      </c>
      <c r="CY153" t="s">
        <v>2485</v>
      </c>
      <c r="CZ153" t="s">
        <v>2485</v>
      </c>
      <c r="DA153" t="s">
        <v>2485</v>
      </c>
      <c r="DB153" t="s">
        <v>2485</v>
      </c>
      <c r="DC153" t="s">
        <v>2485</v>
      </c>
      <c r="DD153" t="s">
        <v>2478</v>
      </c>
      <c r="DE153" t="s">
        <v>2485</v>
      </c>
      <c r="DF153" t="s">
        <v>2485</v>
      </c>
      <c r="DG153" t="s">
        <v>2485</v>
      </c>
      <c r="DH153" t="s">
        <v>2434</v>
      </c>
      <c r="DI153" t="s">
        <v>2434</v>
      </c>
      <c r="DJ153" t="s">
        <v>2434</v>
      </c>
      <c r="DK153" t="s">
        <v>2434</v>
      </c>
      <c r="DL153" t="s">
        <v>2434</v>
      </c>
      <c r="DM153" t="s">
        <v>2434</v>
      </c>
      <c r="DN153" t="s">
        <v>2434</v>
      </c>
      <c r="DO153" t="s">
        <v>2485</v>
      </c>
      <c r="DP153" t="s">
        <v>2485</v>
      </c>
      <c r="DQ153" t="s">
        <v>2485</v>
      </c>
      <c r="DR153" t="s">
        <v>2485</v>
      </c>
      <c r="DS153" t="s">
        <v>2485</v>
      </c>
      <c r="DT153" t="s">
        <v>2485</v>
      </c>
      <c r="DU153" t="s">
        <v>2485</v>
      </c>
      <c r="DV153" t="s">
        <v>2485</v>
      </c>
      <c r="DW153" t="s">
        <v>2485</v>
      </c>
      <c r="DX153" t="s">
        <v>2485</v>
      </c>
      <c r="DY153" t="s">
        <v>4024</v>
      </c>
      <c r="DZ153" t="s">
        <v>2485</v>
      </c>
      <c r="EA153" t="s">
        <v>2485</v>
      </c>
      <c r="EB153" t="s">
        <v>2485</v>
      </c>
      <c r="EC153" t="s">
        <v>4025</v>
      </c>
      <c r="ED153" t="s">
        <v>2434</v>
      </c>
      <c r="EE153" t="s">
        <v>2434</v>
      </c>
      <c r="EF153" t="s">
        <v>2434</v>
      </c>
      <c r="EG153" t="s">
        <v>2429</v>
      </c>
      <c r="EH153" t="s">
        <v>2485</v>
      </c>
      <c r="EI153" t="s">
        <v>2485</v>
      </c>
      <c r="EJ153" t="s">
        <v>2485</v>
      </c>
      <c r="EK153" t="s">
        <v>4026</v>
      </c>
      <c r="EL153" t="s">
        <v>2433</v>
      </c>
      <c r="EM153" t="s">
        <v>2433</v>
      </c>
      <c r="EN153" t="s">
        <v>2433</v>
      </c>
      <c r="EO153" t="s">
        <v>2433</v>
      </c>
      <c r="EP153" t="s">
        <v>2433</v>
      </c>
      <c r="EQ153" t="s">
        <v>2433</v>
      </c>
      <c r="ER153" t="s">
        <v>2433</v>
      </c>
      <c r="ES153" t="s">
        <v>2433</v>
      </c>
      <c r="ET153" t="s">
        <v>2433</v>
      </c>
      <c r="EU153" t="s">
        <v>2433</v>
      </c>
      <c r="EV153" t="s">
        <v>2433</v>
      </c>
      <c r="EW153" t="s">
        <v>2433</v>
      </c>
      <c r="EX153" t="s">
        <v>2433</v>
      </c>
      <c r="EY153" t="s">
        <v>2433</v>
      </c>
      <c r="EZ153" t="s">
        <v>2433</v>
      </c>
      <c r="FA153" t="s">
        <v>2433</v>
      </c>
      <c r="FB153" t="s">
        <v>2433</v>
      </c>
      <c r="FC153" t="s">
        <v>2433</v>
      </c>
      <c r="FD153" t="s">
        <v>2433</v>
      </c>
      <c r="FE153" t="s">
        <v>2433</v>
      </c>
      <c r="FF153" t="s">
        <v>2433</v>
      </c>
      <c r="FG153" t="s">
        <v>2433</v>
      </c>
      <c r="FH153" t="s">
        <v>2433</v>
      </c>
      <c r="FI153" t="s">
        <v>2485</v>
      </c>
      <c r="FJ153" t="s">
        <v>2485</v>
      </c>
      <c r="FK153" t="s">
        <v>2440</v>
      </c>
      <c r="FL153" t="s">
        <v>2478</v>
      </c>
      <c r="FM153" t="s">
        <v>2433</v>
      </c>
      <c r="FN153" t="s">
        <v>2478</v>
      </c>
      <c r="FO153" t="s">
        <v>2433</v>
      </c>
      <c r="FP153" t="s">
        <v>2485</v>
      </c>
      <c r="FQ153" t="s">
        <v>2485</v>
      </c>
      <c r="FR153" t="s">
        <v>2485</v>
      </c>
      <c r="FS153" t="s">
        <v>2434</v>
      </c>
      <c r="FT153" t="s">
        <v>2433</v>
      </c>
      <c r="FU153">
        <v>7</v>
      </c>
      <c r="FV153" t="s">
        <v>2433</v>
      </c>
      <c r="FW153" t="s">
        <v>2478</v>
      </c>
      <c r="FX153" t="s">
        <v>2478</v>
      </c>
      <c r="FY153" t="s">
        <v>2485</v>
      </c>
      <c r="FZ153" t="s">
        <v>2478</v>
      </c>
      <c r="GA153" t="s">
        <v>2434</v>
      </c>
      <c r="GB153" t="s">
        <v>2433</v>
      </c>
      <c r="GC153" t="s">
        <v>2434</v>
      </c>
      <c r="GD153" t="s">
        <v>2478</v>
      </c>
      <c r="GE153" t="s">
        <v>2478</v>
      </c>
      <c r="GF153" t="s">
        <v>2478</v>
      </c>
      <c r="GG153" t="s">
        <v>2439</v>
      </c>
      <c r="GH153" t="s">
        <v>2434</v>
      </c>
      <c r="GI153" t="s">
        <v>2434</v>
      </c>
      <c r="GJ153" t="s">
        <v>2440</v>
      </c>
      <c r="GK153" t="s">
        <v>2478</v>
      </c>
      <c r="GL153" t="s">
        <v>2478</v>
      </c>
      <c r="GM153" t="s">
        <v>2478</v>
      </c>
      <c r="GN153" t="s">
        <v>2478</v>
      </c>
      <c r="GO153" t="s">
        <v>2478</v>
      </c>
      <c r="GP153" t="s">
        <v>2478</v>
      </c>
      <c r="GQ153" t="s">
        <v>2434</v>
      </c>
      <c r="GR153" t="s">
        <v>2478</v>
      </c>
      <c r="GS153" t="s">
        <v>2478</v>
      </c>
      <c r="GT153" t="s">
        <v>2478</v>
      </c>
      <c r="GU153" t="s">
        <v>2478</v>
      </c>
      <c r="GV153" t="s">
        <v>2478</v>
      </c>
      <c r="GW153" t="s">
        <v>2478</v>
      </c>
      <c r="GX153" t="s">
        <v>2478</v>
      </c>
      <c r="GY153" t="s">
        <v>2478</v>
      </c>
      <c r="GZ153" t="s">
        <v>2478</v>
      </c>
    </row>
  </sheetData>
  <phoneticPr fontId="3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A3D0-0673-424A-AF48-A7012BCF0271}">
  <dimension ref="A1:HB48"/>
  <sheetViews>
    <sheetView zoomScaleNormal="100" workbookViewId="0">
      <selection activeCell="I3" sqref="I3:I48"/>
    </sheetView>
  </sheetViews>
  <sheetFormatPr defaultRowHeight="14.4"/>
  <cols>
    <col min="1" max="1" width="11.6640625" customWidth="1"/>
    <col min="3" max="3" width="23.77734375" bestFit="1" customWidth="1"/>
    <col min="4" max="4" width="13.6640625" customWidth="1"/>
    <col min="5" max="5" width="29.21875" customWidth="1"/>
    <col min="6" max="6" width="10.88671875" customWidth="1"/>
    <col min="8" max="8" width="17.109375" customWidth="1"/>
    <col min="9" max="9" width="18.5546875" customWidth="1"/>
    <col min="10" max="10" width="20.44140625" customWidth="1"/>
    <col min="11" max="11" width="22.44140625" customWidth="1"/>
    <col min="12" max="12" width="20.5546875" customWidth="1"/>
    <col min="13" max="13" width="25.77734375" customWidth="1"/>
    <col min="14" max="14" width="24.21875" customWidth="1"/>
    <col min="15" max="15" width="31.5546875" customWidth="1"/>
    <col min="16" max="17" width="34.21875" customWidth="1"/>
    <col min="18" max="18" width="27.109375" customWidth="1"/>
    <col min="19" max="19" width="32.109375" customWidth="1"/>
    <col min="20" max="23" width="34.21875" customWidth="1"/>
    <col min="24" max="24" width="27.109375" customWidth="1"/>
    <col min="25" max="27" width="34.21875" customWidth="1"/>
    <col min="28" max="28" width="29.88671875" customWidth="1"/>
    <col min="29" max="29" width="30.21875" customWidth="1"/>
    <col min="30" max="32" width="34.21875" customWidth="1"/>
    <col min="33" max="33" width="33.109375" customWidth="1"/>
    <col min="34" max="34" width="26.77734375" customWidth="1"/>
    <col min="35" max="37" width="34.21875" customWidth="1"/>
    <col min="38" max="38" width="30.44140625" customWidth="1"/>
    <col min="39" max="39" width="29.77734375" customWidth="1"/>
    <col min="40" max="41" width="34.21875" customWidth="1"/>
    <col min="42" max="42" width="32.5546875" customWidth="1"/>
    <col min="43" max="43" width="30.5546875" customWidth="1"/>
    <col min="44" max="45" width="34.21875" customWidth="1"/>
    <col min="46" max="46" width="33.44140625" customWidth="1"/>
    <col min="47" max="47" width="30.109375" customWidth="1"/>
    <col min="48" max="49" width="34.21875" customWidth="1"/>
    <col min="50" max="50" width="33" customWidth="1"/>
    <col min="51" max="51" width="29.44140625" customWidth="1"/>
    <col min="52" max="53" width="34.21875" customWidth="1"/>
    <col min="54" max="54" width="33.109375" customWidth="1"/>
    <col min="55" max="55" width="27" customWidth="1"/>
    <col min="56" max="57" width="34.21875" customWidth="1"/>
    <col min="58" max="58" width="29.88671875" customWidth="1"/>
    <col min="59" max="59" width="28.88671875" customWidth="1"/>
    <col min="60" max="61" width="34.21875" customWidth="1"/>
    <col min="62" max="62" width="31.77734375" customWidth="1"/>
    <col min="63" max="63" width="25.5546875" customWidth="1"/>
    <col min="64" max="65" width="34.21875" customWidth="1"/>
    <col min="66" max="66" width="28.44140625" customWidth="1"/>
    <col min="67" max="67" width="32.6640625" customWidth="1"/>
    <col min="68" max="69" width="34.21875" customWidth="1"/>
    <col min="70" max="70" width="31" customWidth="1"/>
    <col min="71" max="73" width="34.21875" customWidth="1"/>
    <col min="74" max="74" width="33.44140625" customWidth="1"/>
    <col min="75" max="77" width="34.21875" customWidth="1"/>
    <col min="78" max="78" width="33.21875" customWidth="1"/>
    <col min="79" max="79" width="32" customWidth="1"/>
    <col min="80" max="81" width="34.21875" customWidth="1"/>
    <col min="82" max="82" width="30.33203125" customWidth="1"/>
    <col min="83" max="208" width="34.21875" customWidth="1"/>
    <col min="209" max="209" width="20.33203125" bestFit="1" customWidth="1"/>
  </cols>
  <sheetData>
    <row r="1" spans="1:210">
      <c r="FK1">
        <v>1</v>
      </c>
      <c r="FL1">
        <v>2</v>
      </c>
      <c r="FM1">
        <v>3</v>
      </c>
      <c r="FN1">
        <v>4</v>
      </c>
      <c r="FO1">
        <v>5</v>
      </c>
      <c r="FP1">
        <v>6</v>
      </c>
      <c r="FQ1">
        <v>7</v>
      </c>
      <c r="FR1">
        <v>8</v>
      </c>
      <c r="FS1">
        <v>9</v>
      </c>
      <c r="FT1">
        <v>10</v>
      </c>
      <c r="FU1">
        <v>11</v>
      </c>
      <c r="FV1">
        <v>12</v>
      </c>
      <c r="FW1">
        <v>13</v>
      </c>
      <c r="FX1">
        <v>14</v>
      </c>
      <c r="FY1">
        <v>15</v>
      </c>
      <c r="FZ1">
        <v>16</v>
      </c>
      <c r="GA1">
        <v>17</v>
      </c>
      <c r="GB1">
        <v>18</v>
      </c>
      <c r="GC1">
        <v>19</v>
      </c>
      <c r="GD1">
        <v>20</v>
      </c>
      <c r="GE1">
        <v>21</v>
      </c>
      <c r="GF1">
        <v>22</v>
      </c>
      <c r="GG1">
        <v>23</v>
      </c>
      <c r="GH1">
        <v>24</v>
      </c>
      <c r="GI1">
        <v>25</v>
      </c>
      <c r="GJ1">
        <v>26</v>
      </c>
    </row>
    <row r="2" spans="1:210">
      <c r="A2" t="s">
        <v>2215</v>
      </c>
      <c r="B2" t="s">
        <v>4027</v>
      </c>
      <c r="C2" t="s">
        <v>2216</v>
      </c>
      <c r="D2" t="s">
        <v>2217</v>
      </c>
      <c r="E2" t="s">
        <v>2218</v>
      </c>
      <c r="F2" t="s">
        <v>2219</v>
      </c>
      <c r="G2" t="s">
        <v>2220</v>
      </c>
      <c r="H2" t="s">
        <v>2221</v>
      </c>
      <c r="I2" t="s">
        <v>2222</v>
      </c>
      <c r="J2" t="s">
        <v>2223</v>
      </c>
      <c r="K2" t="s">
        <v>2224</v>
      </c>
      <c r="L2" t="s">
        <v>2225</v>
      </c>
      <c r="M2" t="s">
        <v>2226</v>
      </c>
      <c r="N2" t="s">
        <v>2227</v>
      </c>
      <c r="O2" t="s">
        <v>2228</v>
      </c>
      <c r="P2" t="s">
        <v>2229</v>
      </c>
      <c r="Q2" t="s">
        <v>2230</v>
      </c>
      <c r="R2" t="s">
        <v>2231</v>
      </c>
      <c r="S2" t="s">
        <v>2232</v>
      </c>
      <c r="T2" t="s">
        <v>2233</v>
      </c>
      <c r="U2" t="s">
        <v>2234</v>
      </c>
      <c r="V2" t="s">
        <v>2235</v>
      </c>
      <c r="W2" t="s">
        <v>2236</v>
      </c>
      <c r="X2" t="s">
        <v>2237</v>
      </c>
      <c r="Y2" t="s">
        <v>2238</v>
      </c>
      <c r="Z2" t="s">
        <v>2239</v>
      </c>
      <c r="AA2" t="s">
        <v>2240</v>
      </c>
      <c r="AB2" t="s">
        <v>2241</v>
      </c>
      <c r="AC2" t="s">
        <v>2242</v>
      </c>
      <c r="AD2" t="s">
        <v>2243</v>
      </c>
      <c r="AE2" t="s">
        <v>2244</v>
      </c>
      <c r="AF2" t="s">
        <v>2245</v>
      </c>
      <c r="AG2" t="s">
        <v>2246</v>
      </c>
      <c r="AH2" t="s">
        <v>2247</v>
      </c>
      <c r="AI2" t="s">
        <v>2248</v>
      </c>
      <c r="AJ2" t="s">
        <v>2249</v>
      </c>
      <c r="AK2" t="s">
        <v>2250</v>
      </c>
      <c r="AL2" t="s">
        <v>2251</v>
      </c>
      <c r="AM2" t="s">
        <v>2252</v>
      </c>
      <c r="AN2" t="s">
        <v>2253</v>
      </c>
      <c r="AO2" t="s">
        <v>2254</v>
      </c>
      <c r="AP2" t="s">
        <v>2255</v>
      </c>
      <c r="AQ2" t="s">
        <v>2256</v>
      </c>
      <c r="AR2" t="s">
        <v>2257</v>
      </c>
      <c r="AS2" t="s">
        <v>2258</v>
      </c>
      <c r="AT2" t="s">
        <v>2259</v>
      </c>
      <c r="AU2" t="s">
        <v>2260</v>
      </c>
      <c r="AV2" t="s">
        <v>2261</v>
      </c>
      <c r="AW2" t="s">
        <v>2262</v>
      </c>
      <c r="AX2" t="s">
        <v>2263</v>
      </c>
      <c r="AY2" t="s">
        <v>2264</v>
      </c>
      <c r="AZ2" t="s">
        <v>2265</v>
      </c>
      <c r="BA2" t="s">
        <v>2266</v>
      </c>
      <c r="BB2" t="s">
        <v>2267</v>
      </c>
      <c r="BC2" t="s">
        <v>2268</v>
      </c>
      <c r="BD2" t="s">
        <v>2269</v>
      </c>
      <c r="BE2" t="s">
        <v>2270</v>
      </c>
      <c r="BF2" t="s">
        <v>2271</v>
      </c>
      <c r="BG2" t="s">
        <v>2272</v>
      </c>
      <c r="BH2" t="s">
        <v>2273</v>
      </c>
      <c r="BI2" t="s">
        <v>2274</v>
      </c>
      <c r="BJ2" t="s">
        <v>2275</v>
      </c>
      <c r="BK2" t="s">
        <v>2276</v>
      </c>
      <c r="BL2" t="s">
        <v>2277</v>
      </c>
      <c r="BM2" t="s">
        <v>2278</v>
      </c>
      <c r="BN2" t="s">
        <v>2279</v>
      </c>
      <c r="BO2" t="s">
        <v>2280</v>
      </c>
      <c r="BP2" t="s">
        <v>2281</v>
      </c>
      <c r="BQ2" t="s">
        <v>2282</v>
      </c>
      <c r="BR2" t="s">
        <v>2283</v>
      </c>
      <c r="BS2" t="s">
        <v>2284</v>
      </c>
      <c r="BT2" t="s">
        <v>2285</v>
      </c>
      <c r="BU2" t="s">
        <v>2286</v>
      </c>
      <c r="BV2" t="s">
        <v>2287</v>
      </c>
      <c r="BW2" t="s">
        <v>2288</v>
      </c>
      <c r="BX2" t="s">
        <v>2289</v>
      </c>
      <c r="BY2" t="s">
        <v>2290</v>
      </c>
      <c r="BZ2" t="s">
        <v>2291</v>
      </c>
      <c r="CA2" t="s">
        <v>2292</v>
      </c>
      <c r="CB2" t="s">
        <v>2293</v>
      </c>
      <c r="CC2" t="s">
        <v>2294</v>
      </c>
      <c r="CD2" t="s">
        <v>2295</v>
      </c>
      <c r="CE2" t="s">
        <v>2296</v>
      </c>
      <c r="CF2" t="s">
        <v>2297</v>
      </c>
      <c r="CG2" t="s">
        <v>2298</v>
      </c>
      <c r="CH2" t="s">
        <v>2299</v>
      </c>
      <c r="CI2" t="s">
        <v>2300</v>
      </c>
      <c r="CJ2" t="s">
        <v>2301</v>
      </c>
      <c r="CK2" t="s">
        <v>2302</v>
      </c>
      <c r="CL2" t="s">
        <v>2303</v>
      </c>
      <c r="CM2" t="s">
        <v>2304</v>
      </c>
      <c r="CN2" t="s">
        <v>2305</v>
      </c>
      <c r="CO2" t="s">
        <v>2306</v>
      </c>
      <c r="CP2" t="s">
        <v>2307</v>
      </c>
      <c r="CQ2" t="s">
        <v>2308</v>
      </c>
      <c r="CR2" t="s">
        <v>2309</v>
      </c>
      <c r="CS2" t="s">
        <v>2310</v>
      </c>
      <c r="CT2" t="s">
        <v>2311</v>
      </c>
      <c r="CU2" t="s">
        <v>2312</v>
      </c>
      <c r="CV2" t="s">
        <v>2313</v>
      </c>
      <c r="CW2" t="s">
        <v>2314</v>
      </c>
      <c r="CX2" t="s">
        <v>2315</v>
      </c>
      <c r="CY2" t="s">
        <v>2316</v>
      </c>
      <c r="CZ2" t="s">
        <v>2317</v>
      </c>
      <c r="DA2" t="s">
        <v>2318</v>
      </c>
      <c r="DB2" t="s">
        <v>2319</v>
      </c>
      <c r="DC2" t="s">
        <v>2320</v>
      </c>
      <c r="DD2" t="s">
        <v>2321</v>
      </c>
      <c r="DE2" t="s">
        <v>2322</v>
      </c>
      <c r="DF2" t="s">
        <v>2323</v>
      </c>
      <c r="DG2" t="s">
        <v>2324</v>
      </c>
      <c r="DH2" t="s">
        <v>2325</v>
      </c>
      <c r="DI2" t="s">
        <v>2326</v>
      </c>
      <c r="DJ2" t="s">
        <v>2327</v>
      </c>
      <c r="DK2" t="s">
        <v>2328</v>
      </c>
      <c r="DL2" t="s">
        <v>2329</v>
      </c>
      <c r="DM2" t="s">
        <v>2330</v>
      </c>
      <c r="DN2" t="s">
        <v>2331</v>
      </c>
      <c r="DO2" t="s">
        <v>2332</v>
      </c>
      <c r="DP2" t="s">
        <v>2333</v>
      </c>
      <c r="DQ2" t="s">
        <v>2334</v>
      </c>
      <c r="DR2" t="s">
        <v>4028</v>
      </c>
      <c r="DS2" t="s">
        <v>2335</v>
      </c>
      <c r="DT2" t="s">
        <v>2336</v>
      </c>
      <c r="DU2" t="s">
        <v>2337</v>
      </c>
      <c r="DV2" t="s">
        <v>2338</v>
      </c>
      <c r="DW2" t="s">
        <v>2339</v>
      </c>
      <c r="DX2" t="s">
        <v>2340</v>
      </c>
      <c r="DY2" t="s">
        <v>2341</v>
      </c>
      <c r="DZ2" t="s">
        <v>2342</v>
      </c>
      <c r="EA2" t="s">
        <v>2343</v>
      </c>
      <c r="EB2" t="s">
        <v>2344</v>
      </c>
      <c r="EC2" t="s">
        <v>2345</v>
      </c>
      <c r="ED2" t="s">
        <v>2346</v>
      </c>
      <c r="EE2" t="s">
        <v>2347</v>
      </c>
      <c r="EF2" t="s">
        <v>2348</v>
      </c>
      <c r="EG2" t="s">
        <v>2349</v>
      </c>
      <c r="EH2" t="s">
        <v>2350</v>
      </c>
      <c r="EI2" t="s">
        <v>2351</v>
      </c>
      <c r="EJ2" t="s">
        <v>4029</v>
      </c>
      <c r="EK2" t="s">
        <v>2352</v>
      </c>
      <c r="EL2" t="s">
        <v>2353</v>
      </c>
      <c r="EM2" t="s">
        <v>2354</v>
      </c>
      <c r="EN2" t="s">
        <v>2355</v>
      </c>
      <c r="EO2" t="s">
        <v>2356</v>
      </c>
      <c r="EP2" t="s">
        <v>2357</v>
      </c>
      <c r="EQ2" t="s">
        <v>2358</v>
      </c>
      <c r="ER2" t="s">
        <v>2359</v>
      </c>
      <c r="ES2" t="s">
        <v>2360</v>
      </c>
      <c r="ET2" t="s">
        <v>2361</v>
      </c>
      <c r="EU2" t="s">
        <v>2362</v>
      </c>
      <c r="EV2" t="s">
        <v>2363</v>
      </c>
      <c r="EW2" t="s">
        <v>2364</v>
      </c>
      <c r="EX2" t="s">
        <v>2365</v>
      </c>
      <c r="EY2" t="s">
        <v>2366</v>
      </c>
      <c r="EZ2" t="s">
        <v>2367</v>
      </c>
      <c r="FA2" t="s">
        <v>2368</v>
      </c>
      <c r="FB2" t="s">
        <v>2369</v>
      </c>
      <c r="FC2" t="s">
        <v>2370</v>
      </c>
      <c r="FD2" t="s">
        <v>2371</v>
      </c>
      <c r="FE2" t="s">
        <v>2372</v>
      </c>
      <c r="FF2" t="s">
        <v>2373</v>
      </c>
      <c r="FG2" t="s">
        <v>2374</v>
      </c>
      <c r="FH2" t="s">
        <v>2375</v>
      </c>
      <c r="FI2" t="s">
        <v>2376</v>
      </c>
      <c r="FJ2" t="s">
        <v>2377</v>
      </c>
      <c r="FK2" t="s">
        <v>2378</v>
      </c>
      <c r="FL2" t="s">
        <v>2379</v>
      </c>
      <c r="FM2" t="s">
        <v>2380</v>
      </c>
      <c r="FN2" t="s">
        <v>2381</v>
      </c>
      <c r="FO2" t="s">
        <v>2382</v>
      </c>
      <c r="FP2" t="s">
        <v>2383</v>
      </c>
      <c r="FQ2" t="s">
        <v>2384</v>
      </c>
      <c r="FR2" t="s">
        <v>2385</v>
      </c>
      <c r="FS2" t="s">
        <v>2386</v>
      </c>
      <c r="FT2" t="s">
        <v>2387</v>
      </c>
      <c r="FU2" t="s">
        <v>4089</v>
      </c>
      <c r="FV2" t="s">
        <v>2388</v>
      </c>
      <c r="FW2" t="s">
        <v>2389</v>
      </c>
      <c r="FX2" t="s">
        <v>2390</v>
      </c>
      <c r="FY2" t="s">
        <v>2391</v>
      </c>
      <c r="FZ2" t="s">
        <v>2392</v>
      </c>
      <c r="GA2" t="s">
        <v>2393</v>
      </c>
      <c r="GB2" t="s">
        <v>2394</v>
      </c>
      <c r="GC2" t="s">
        <v>2395</v>
      </c>
      <c r="GD2" t="s">
        <v>2396</v>
      </c>
      <c r="GE2" t="s">
        <v>2397</v>
      </c>
      <c r="GF2" t="s">
        <v>2398</v>
      </c>
      <c r="GG2" t="s">
        <v>2399</v>
      </c>
      <c r="GH2" t="s">
        <v>2400</v>
      </c>
      <c r="GI2" t="s">
        <v>2401</v>
      </c>
      <c r="GJ2" t="s">
        <v>2402</v>
      </c>
      <c r="GK2" t="s">
        <v>2403</v>
      </c>
      <c r="GL2" t="s">
        <v>2404</v>
      </c>
      <c r="GM2" t="s">
        <v>2405</v>
      </c>
      <c r="GN2" t="s">
        <v>2406</v>
      </c>
      <c r="GO2" t="s">
        <v>2407</v>
      </c>
      <c r="GP2" t="s">
        <v>2408</v>
      </c>
      <c r="GQ2" t="s">
        <v>2409</v>
      </c>
      <c r="GR2" t="s">
        <v>2410</v>
      </c>
      <c r="GS2" t="s">
        <v>2411</v>
      </c>
      <c r="GT2" t="s">
        <v>2412</v>
      </c>
      <c r="GU2" t="s">
        <v>2413</v>
      </c>
      <c r="GV2" t="s">
        <v>2414</v>
      </c>
      <c r="GW2" t="s">
        <v>2415</v>
      </c>
      <c r="GX2" t="s">
        <v>2416</v>
      </c>
      <c r="GY2" t="s">
        <v>2417</v>
      </c>
      <c r="GZ2" t="s">
        <v>2418</v>
      </c>
      <c r="HA2" t="s">
        <v>4032</v>
      </c>
      <c r="HB2" t="s">
        <v>4088</v>
      </c>
    </row>
    <row r="3" spans="1:210">
      <c r="A3" t="s">
        <v>3083</v>
      </c>
      <c r="B3" t="s">
        <v>2420</v>
      </c>
      <c r="C3" t="s">
        <v>3084</v>
      </c>
      <c r="D3" t="s">
        <v>2422</v>
      </c>
      <c r="E3" t="s">
        <v>3085</v>
      </c>
      <c r="F3" t="s">
        <v>3027</v>
      </c>
      <c r="G3">
        <v>18</v>
      </c>
      <c r="H3" t="s">
        <v>2426</v>
      </c>
      <c r="I3" t="s">
        <v>2456</v>
      </c>
      <c r="J3" t="s">
        <v>2428</v>
      </c>
      <c r="K3" t="s">
        <v>3086</v>
      </c>
      <c r="L3" t="s">
        <v>2430</v>
      </c>
      <c r="M3" t="s">
        <v>2430</v>
      </c>
      <c r="N3" t="s">
        <v>2432</v>
      </c>
      <c r="O3">
        <v>1</v>
      </c>
      <c r="P3">
        <v>2</v>
      </c>
      <c r="Q3" t="s">
        <v>3029</v>
      </c>
      <c r="R3" t="s">
        <v>2459</v>
      </c>
      <c r="S3" t="s">
        <v>2432</v>
      </c>
      <c r="T3">
        <v>1</v>
      </c>
      <c r="U3">
        <v>2</v>
      </c>
      <c r="V3" t="s">
        <v>3029</v>
      </c>
      <c r="W3" t="s">
        <v>2459</v>
      </c>
      <c r="X3" t="s">
        <v>2437</v>
      </c>
      <c r="Y3" t="s">
        <v>2438</v>
      </c>
      <c r="Z3" t="s">
        <v>2438</v>
      </c>
      <c r="AA3" t="s">
        <v>2438</v>
      </c>
      <c r="AB3" t="s">
        <v>2438</v>
      </c>
      <c r="AC3" t="s">
        <v>2437</v>
      </c>
      <c r="AD3" t="s">
        <v>2438</v>
      </c>
      <c r="AE3" t="s">
        <v>2438</v>
      </c>
      <c r="AF3" t="s">
        <v>2438</v>
      </c>
      <c r="AG3" t="s">
        <v>2438</v>
      </c>
      <c r="AH3" t="s">
        <v>2437</v>
      </c>
      <c r="AI3" t="s">
        <v>2438</v>
      </c>
      <c r="AJ3" t="s">
        <v>2438</v>
      </c>
      <c r="AK3" t="s">
        <v>2438</v>
      </c>
      <c r="AL3" t="s">
        <v>2438</v>
      </c>
      <c r="AM3" t="s">
        <v>2437</v>
      </c>
      <c r="AN3" t="s">
        <v>2438</v>
      </c>
      <c r="AO3" t="s">
        <v>2438</v>
      </c>
      <c r="AP3" t="s">
        <v>2438</v>
      </c>
      <c r="AQ3" t="s">
        <v>2437</v>
      </c>
      <c r="AR3" t="s">
        <v>2438</v>
      </c>
      <c r="AS3" t="s">
        <v>2438</v>
      </c>
      <c r="AT3" t="s">
        <v>2438</v>
      </c>
      <c r="AU3" t="s">
        <v>2432</v>
      </c>
      <c r="AV3">
        <v>1</v>
      </c>
      <c r="AW3">
        <v>1</v>
      </c>
      <c r="AX3" t="s">
        <v>2480</v>
      </c>
      <c r="AY3" t="s">
        <v>2432</v>
      </c>
      <c r="AZ3">
        <v>2</v>
      </c>
      <c r="BA3" t="s">
        <v>3029</v>
      </c>
      <c r="BB3" t="s">
        <v>2459</v>
      </c>
      <c r="BC3" t="s">
        <v>2432</v>
      </c>
      <c r="BD3">
        <v>2</v>
      </c>
      <c r="BE3" t="s">
        <v>3087</v>
      </c>
      <c r="BF3" t="s">
        <v>2480</v>
      </c>
      <c r="BG3" t="s">
        <v>2432</v>
      </c>
      <c r="BH3">
        <v>1</v>
      </c>
      <c r="BI3" t="s">
        <v>2658</v>
      </c>
      <c r="BJ3" t="s">
        <v>2459</v>
      </c>
      <c r="BK3" t="s">
        <v>2437</v>
      </c>
      <c r="BL3" t="s">
        <v>2438</v>
      </c>
      <c r="BM3" t="s">
        <v>2438</v>
      </c>
      <c r="BN3" t="s">
        <v>2438</v>
      </c>
      <c r="BO3" t="s">
        <v>2432</v>
      </c>
      <c r="BP3">
        <v>2</v>
      </c>
      <c r="BQ3" t="s">
        <v>2658</v>
      </c>
      <c r="BR3" t="s">
        <v>2443</v>
      </c>
      <c r="BS3" t="s">
        <v>2437</v>
      </c>
      <c r="BT3" t="s">
        <v>2438</v>
      </c>
      <c r="BU3" t="s">
        <v>2438</v>
      </c>
      <c r="BV3" t="s">
        <v>2438</v>
      </c>
      <c r="BW3" t="s">
        <v>2437</v>
      </c>
      <c r="BX3" t="s">
        <v>2438</v>
      </c>
      <c r="BY3" t="s">
        <v>2438</v>
      </c>
      <c r="BZ3" t="s">
        <v>2438</v>
      </c>
      <c r="CA3" t="s">
        <v>2437</v>
      </c>
      <c r="CB3" t="s">
        <v>2438</v>
      </c>
      <c r="CC3" t="s">
        <v>2438</v>
      </c>
      <c r="CD3" t="s">
        <v>2438</v>
      </c>
      <c r="CE3">
        <v>4</v>
      </c>
      <c r="CF3">
        <v>3</v>
      </c>
      <c r="CG3" t="s">
        <v>3030</v>
      </c>
      <c r="CH3">
        <v>4</v>
      </c>
      <c r="CI3">
        <v>3</v>
      </c>
      <c r="CJ3">
        <v>3</v>
      </c>
      <c r="CK3" t="s">
        <v>3030</v>
      </c>
      <c r="CL3">
        <v>4</v>
      </c>
      <c r="CM3">
        <v>3</v>
      </c>
      <c r="CN3">
        <v>6</v>
      </c>
      <c r="CO3" t="s">
        <v>3030</v>
      </c>
      <c r="CP3">
        <v>5</v>
      </c>
      <c r="CQ3">
        <v>4</v>
      </c>
      <c r="CR3">
        <v>3</v>
      </c>
      <c r="CS3" t="s">
        <v>3030</v>
      </c>
      <c r="CT3">
        <v>3</v>
      </c>
      <c r="CU3">
        <v>3</v>
      </c>
      <c r="CV3">
        <v>3</v>
      </c>
      <c r="CW3">
        <v>3</v>
      </c>
      <c r="CX3">
        <v>3</v>
      </c>
      <c r="CY3">
        <v>3</v>
      </c>
      <c r="CZ3">
        <v>3</v>
      </c>
      <c r="DA3">
        <v>3</v>
      </c>
      <c r="DB3">
        <v>3</v>
      </c>
      <c r="DC3">
        <v>5</v>
      </c>
      <c r="DD3">
        <v>4</v>
      </c>
      <c r="DE3">
        <v>3</v>
      </c>
      <c r="DF3">
        <v>4</v>
      </c>
      <c r="DG3">
        <v>4</v>
      </c>
      <c r="DH3">
        <v>2</v>
      </c>
      <c r="DI3">
        <v>2</v>
      </c>
      <c r="DJ3">
        <v>4</v>
      </c>
      <c r="DK3">
        <v>4</v>
      </c>
      <c r="DL3">
        <v>3</v>
      </c>
      <c r="DM3">
        <v>3</v>
      </c>
      <c r="DN3">
        <v>2</v>
      </c>
      <c r="DO3">
        <v>2</v>
      </c>
      <c r="DP3">
        <v>2</v>
      </c>
      <c r="DQ3">
        <v>3</v>
      </c>
      <c r="DR3">
        <v>3</v>
      </c>
      <c r="DS3">
        <v>5</v>
      </c>
      <c r="DT3">
        <v>5</v>
      </c>
      <c r="DU3">
        <v>4</v>
      </c>
      <c r="DV3">
        <v>4</v>
      </c>
      <c r="DW3">
        <v>4</v>
      </c>
      <c r="DX3">
        <v>6</v>
      </c>
      <c r="DY3" t="s">
        <v>3030</v>
      </c>
      <c r="DZ3">
        <v>3</v>
      </c>
      <c r="EA3">
        <v>6</v>
      </c>
      <c r="EB3">
        <v>3</v>
      </c>
      <c r="EC3" t="s">
        <v>3030</v>
      </c>
      <c r="ED3">
        <v>5</v>
      </c>
      <c r="EE3">
        <v>6</v>
      </c>
      <c r="EF3">
        <v>5</v>
      </c>
      <c r="EG3" t="s">
        <v>3030</v>
      </c>
      <c r="EH3">
        <v>3</v>
      </c>
      <c r="EI3">
        <v>3</v>
      </c>
      <c r="EJ3">
        <v>3</v>
      </c>
      <c r="EK3" t="s">
        <v>3030</v>
      </c>
      <c r="EL3">
        <v>3</v>
      </c>
      <c r="EM3">
        <v>3</v>
      </c>
      <c r="EN3">
        <v>2</v>
      </c>
      <c r="EO3">
        <v>4</v>
      </c>
      <c r="EP3">
        <v>2</v>
      </c>
      <c r="EQ3">
        <v>3</v>
      </c>
      <c r="ER3">
        <v>2</v>
      </c>
      <c r="ES3">
        <v>3</v>
      </c>
      <c r="ET3">
        <v>3</v>
      </c>
      <c r="EU3">
        <v>3</v>
      </c>
      <c r="EV3">
        <v>4</v>
      </c>
      <c r="EW3">
        <v>2</v>
      </c>
      <c r="EX3">
        <v>4</v>
      </c>
      <c r="EY3">
        <v>6</v>
      </c>
      <c r="EZ3">
        <v>6</v>
      </c>
      <c r="FA3">
        <v>6</v>
      </c>
      <c r="FB3">
        <v>1</v>
      </c>
      <c r="FC3">
        <v>6</v>
      </c>
      <c r="FD3">
        <v>6</v>
      </c>
      <c r="FE3">
        <v>6</v>
      </c>
      <c r="FF3">
        <v>5</v>
      </c>
      <c r="FG3">
        <v>4</v>
      </c>
      <c r="FH3">
        <v>6</v>
      </c>
      <c r="FI3">
        <v>5</v>
      </c>
      <c r="FJ3">
        <v>3</v>
      </c>
      <c r="FK3">
        <v>5</v>
      </c>
      <c r="FL3">
        <v>3</v>
      </c>
      <c r="FM3">
        <v>4</v>
      </c>
      <c r="FN3">
        <v>3</v>
      </c>
      <c r="FO3">
        <v>3</v>
      </c>
      <c r="FP3">
        <v>5</v>
      </c>
      <c r="FQ3">
        <v>4</v>
      </c>
      <c r="FR3">
        <v>3</v>
      </c>
      <c r="FS3">
        <v>5</v>
      </c>
      <c r="FT3">
        <v>4</v>
      </c>
      <c r="FU3">
        <v>3</v>
      </c>
      <c r="FV3">
        <v>6</v>
      </c>
      <c r="FW3">
        <v>2</v>
      </c>
      <c r="FX3">
        <v>5</v>
      </c>
      <c r="FY3">
        <v>3</v>
      </c>
      <c r="FZ3">
        <v>5</v>
      </c>
      <c r="GA3">
        <v>4</v>
      </c>
      <c r="GB3">
        <v>3</v>
      </c>
      <c r="GC3">
        <v>4</v>
      </c>
      <c r="GD3">
        <v>2</v>
      </c>
      <c r="GE3">
        <v>2</v>
      </c>
      <c r="GF3">
        <v>6</v>
      </c>
      <c r="GG3">
        <v>4</v>
      </c>
      <c r="GH3">
        <v>2</v>
      </c>
      <c r="GI3">
        <v>1</v>
      </c>
      <c r="GJ3">
        <v>2</v>
      </c>
      <c r="GK3">
        <v>4</v>
      </c>
      <c r="GL3">
        <v>6</v>
      </c>
      <c r="GM3">
        <v>6</v>
      </c>
      <c r="GN3">
        <v>3</v>
      </c>
      <c r="GO3">
        <v>2</v>
      </c>
      <c r="GP3">
        <v>4</v>
      </c>
      <c r="GQ3">
        <v>4</v>
      </c>
      <c r="GR3">
        <v>4</v>
      </c>
      <c r="GS3">
        <v>3</v>
      </c>
      <c r="GT3">
        <v>4</v>
      </c>
      <c r="GU3">
        <v>4</v>
      </c>
      <c r="GV3">
        <v>4</v>
      </c>
      <c r="GW3">
        <v>3</v>
      </c>
      <c r="GX3">
        <v>4</v>
      </c>
      <c r="GY3">
        <v>4</v>
      </c>
      <c r="GZ3">
        <v>3</v>
      </c>
      <c r="HA3" t="s">
        <v>4037</v>
      </c>
      <c r="HB3" t="s">
        <v>4049</v>
      </c>
    </row>
    <row r="4" spans="1:210">
      <c r="A4" t="s">
        <v>2871</v>
      </c>
      <c r="B4" t="s">
        <v>2420</v>
      </c>
      <c r="C4" t="s">
        <v>2872</v>
      </c>
      <c r="D4" t="s">
        <v>2505</v>
      </c>
      <c r="E4" t="s">
        <v>2873</v>
      </c>
      <c r="F4" t="s">
        <v>2874</v>
      </c>
      <c r="G4">
        <v>22</v>
      </c>
      <c r="H4" t="s">
        <v>2426</v>
      </c>
      <c r="I4" t="s">
        <v>2456</v>
      </c>
      <c r="J4" t="s">
        <v>2428</v>
      </c>
      <c r="K4" t="s">
        <v>2875</v>
      </c>
      <c r="L4" t="s">
        <v>2430</v>
      </c>
      <c r="M4" t="s">
        <v>2496</v>
      </c>
      <c r="N4" t="s">
        <v>2432</v>
      </c>
      <c r="O4">
        <v>1</v>
      </c>
      <c r="P4">
        <v>2</v>
      </c>
      <c r="Q4">
        <v>30</v>
      </c>
      <c r="R4" t="s">
        <v>2876</v>
      </c>
      <c r="S4" t="s">
        <v>2437</v>
      </c>
      <c r="T4" t="s">
        <v>2438</v>
      </c>
      <c r="U4" t="s">
        <v>2438</v>
      </c>
      <c r="V4" t="s">
        <v>2438</v>
      </c>
      <c r="W4" t="s">
        <v>2438</v>
      </c>
      <c r="X4" t="s">
        <v>2437</v>
      </c>
      <c r="Y4" t="s">
        <v>2438</v>
      </c>
      <c r="Z4" t="s">
        <v>2438</v>
      </c>
      <c r="AA4" t="s">
        <v>2438</v>
      </c>
      <c r="AB4" t="s">
        <v>2438</v>
      </c>
      <c r="AC4" t="s">
        <v>2437</v>
      </c>
      <c r="AD4" t="s">
        <v>2438</v>
      </c>
      <c r="AE4" t="s">
        <v>2438</v>
      </c>
      <c r="AF4" t="s">
        <v>2438</v>
      </c>
      <c r="AG4" t="s">
        <v>2438</v>
      </c>
      <c r="AH4" t="s">
        <v>2437</v>
      </c>
      <c r="AI4" t="s">
        <v>2438</v>
      </c>
      <c r="AJ4" t="s">
        <v>2438</v>
      </c>
      <c r="AK4" t="s">
        <v>2438</v>
      </c>
      <c r="AL4" t="s">
        <v>2438</v>
      </c>
      <c r="AM4" t="s">
        <v>2432</v>
      </c>
      <c r="AN4">
        <v>2</v>
      </c>
      <c r="AO4">
        <v>30</v>
      </c>
      <c r="AP4" t="s">
        <v>2876</v>
      </c>
      <c r="AQ4" t="s">
        <v>2437</v>
      </c>
      <c r="AR4" t="s">
        <v>2438</v>
      </c>
      <c r="AS4" t="s">
        <v>2438</v>
      </c>
      <c r="AT4" t="s">
        <v>2438</v>
      </c>
      <c r="AU4" t="s">
        <v>2432</v>
      </c>
      <c r="AV4">
        <v>1</v>
      </c>
      <c r="AW4">
        <v>15</v>
      </c>
      <c r="AX4" t="s">
        <v>2876</v>
      </c>
      <c r="AY4" t="s">
        <v>2432</v>
      </c>
      <c r="AZ4">
        <v>2</v>
      </c>
      <c r="BA4">
        <v>50</v>
      </c>
      <c r="BB4" t="s">
        <v>2876</v>
      </c>
      <c r="BC4" t="s">
        <v>2432</v>
      </c>
      <c r="BD4">
        <v>2</v>
      </c>
      <c r="BE4">
        <v>25</v>
      </c>
      <c r="BF4" t="s">
        <v>2536</v>
      </c>
      <c r="BG4" t="s">
        <v>2432</v>
      </c>
      <c r="BH4">
        <v>1</v>
      </c>
      <c r="BI4">
        <v>15</v>
      </c>
      <c r="BJ4" t="s">
        <v>2476</v>
      </c>
      <c r="BK4" t="s">
        <v>2437</v>
      </c>
      <c r="BL4" t="s">
        <v>2438</v>
      </c>
      <c r="BM4" t="s">
        <v>2438</v>
      </c>
      <c r="BN4" t="s">
        <v>2438</v>
      </c>
      <c r="BO4" t="s">
        <v>2437</v>
      </c>
      <c r="BP4" t="s">
        <v>2438</v>
      </c>
      <c r="BQ4" t="s">
        <v>2438</v>
      </c>
      <c r="BR4" t="s">
        <v>2438</v>
      </c>
      <c r="BS4" t="s">
        <v>2437</v>
      </c>
      <c r="BT4" t="s">
        <v>2438</v>
      </c>
      <c r="BU4" t="s">
        <v>2438</v>
      </c>
      <c r="BV4" t="s">
        <v>2438</v>
      </c>
      <c r="BW4" t="s">
        <v>2437</v>
      </c>
      <c r="BX4" t="s">
        <v>2438</v>
      </c>
      <c r="BY4" t="s">
        <v>2438</v>
      </c>
      <c r="BZ4" t="s">
        <v>2438</v>
      </c>
      <c r="CA4" t="s">
        <v>2437</v>
      </c>
      <c r="CB4" t="s">
        <v>2438</v>
      </c>
      <c r="CC4" t="s">
        <v>2438</v>
      </c>
      <c r="CD4" t="s">
        <v>2438</v>
      </c>
      <c r="CE4">
        <v>1</v>
      </c>
      <c r="CF4">
        <v>1</v>
      </c>
      <c r="CG4">
        <v>1</v>
      </c>
      <c r="CH4">
        <v>2</v>
      </c>
      <c r="CI4">
        <v>2</v>
      </c>
      <c r="CJ4">
        <v>3</v>
      </c>
      <c r="CK4">
        <v>2</v>
      </c>
      <c r="CL4">
        <v>3</v>
      </c>
      <c r="CM4">
        <v>3</v>
      </c>
      <c r="CN4">
        <v>3</v>
      </c>
      <c r="CO4">
        <v>3</v>
      </c>
      <c r="CP4">
        <v>1</v>
      </c>
      <c r="CQ4">
        <v>1</v>
      </c>
      <c r="CR4">
        <v>1</v>
      </c>
      <c r="CS4">
        <v>1</v>
      </c>
      <c r="CT4">
        <v>1</v>
      </c>
      <c r="CU4">
        <v>1</v>
      </c>
      <c r="CV4">
        <v>1</v>
      </c>
      <c r="CW4">
        <v>1</v>
      </c>
      <c r="CX4">
        <v>1</v>
      </c>
      <c r="CY4">
        <v>1</v>
      </c>
      <c r="CZ4">
        <v>1</v>
      </c>
      <c r="DA4">
        <v>3</v>
      </c>
      <c r="DB4">
        <v>3</v>
      </c>
      <c r="DC4">
        <v>3</v>
      </c>
      <c r="DD4">
        <v>3</v>
      </c>
      <c r="DE4">
        <v>2</v>
      </c>
      <c r="DF4">
        <v>2</v>
      </c>
      <c r="DG4">
        <v>2</v>
      </c>
      <c r="DH4">
        <v>4</v>
      </c>
      <c r="DI4">
        <v>4</v>
      </c>
      <c r="DJ4">
        <v>4</v>
      </c>
      <c r="DK4">
        <v>4</v>
      </c>
      <c r="DL4">
        <v>3</v>
      </c>
      <c r="DM4">
        <v>3</v>
      </c>
      <c r="DN4">
        <v>2</v>
      </c>
      <c r="DO4">
        <v>2</v>
      </c>
      <c r="DP4">
        <v>2</v>
      </c>
      <c r="DQ4">
        <v>2</v>
      </c>
      <c r="DR4">
        <v>1</v>
      </c>
      <c r="DS4">
        <v>2</v>
      </c>
      <c r="DT4">
        <v>2</v>
      </c>
      <c r="DU4">
        <v>2</v>
      </c>
      <c r="DV4">
        <v>2</v>
      </c>
      <c r="DW4">
        <v>3</v>
      </c>
      <c r="DX4">
        <v>1</v>
      </c>
      <c r="DY4">
        <v>1</v>
      </c>
      <c r="DZ4">
        <v>2</v>
      </c>
      <c r="EA4">
        <v>4</v>
      </c>
      <c r="EB4">
        <v>3</v>
      </c>
      <c r="EC4">
        <v>2</v>
      </c>
      <c r="ED4">
        <v>1</v>
      </c>
      <c r="EE4">
        <v>2</v>
      </c>
      <c r="EF4">
        <v>2</v>
      </c>
      <c r="EG4">
        <v>3</v>
      </c>
      <c r="EH4">
        <v>2</v>
      </c>
      <c r="EI4">
        <v>4</v>
      </c>
      <c r="EJ4">
        <v>2</v>
      </c>
      <c r="EK4">
        <v>2</v>
      </c>
      <c r="EL4">
        <v>2</v>
      </c>
      <c r="EM4">
        <v>2</v>
      </c>
      <c r="EN4">
        <v>2</v>
      </c>
      <c r="EO4">
        <v>2</v>
      </c>
      <c r="EP4">
        <v>2</v>
      </c>
      <c r="EQ4">
        <v>2</v>
      </c>
      <c r="ER4">
        <v>1</v>
      </c>
      <c r="ES4">
        <v>2</v>
      </c>
      <c r="ET4">
        <v>1</v>
      </c>
      <c r="EU4">
        <v>2</v>
      </c>
      <c r="EV4">
        <v>2</v>
      </c>
      <c r="EW4">
        <v>4</v>
      </c>
      <c r="EX4">
        <v>2</v>
      </c>
      <c r="EY4">
        <v>1</v>
      </c>
      <c r="EZ4">
        <v>2</v>
      </c>
      <c r="FA4">
        <v>1</v>
      </c>
      <c r="FB4">
        <v>2</v>
      </c>
      <c r="FC4">
        <v>2</v>
      </c>
      <c r="FD4">
        <v>3</v>
      </c>
      <c r="FE4">
        <v>3</v>
      </c>
      <c r="FF4">
        <v>2</v>
      </c>
      <c r="FG4">
        <v>2</v>
      </c>
      <c r="FH4">
        <v>2</v>
      </c>
      <c r="FI4">
        <v>2</v>
      </c>
      <c r="FJ4">
        <v>2</v>
      </c>
      <c r="FK4">
        <v>2</v>
      </c>
      <c r="FL4">
        <v>6</v>
      </c>
      <c r="FM4">
        <v>4</v>
      </c>
      <c r="FN4">
        <v>2</v>
      </c>
      <c r="FO4">
        <v>3</v>
      </c>
      <c r="FP4">
        <v>4</v>
      </c>
      <c r="FQ4">
        <v>2</v>
      </c>
      <c r="FR4">
        <v>2</v>
      </c>
      <c r="FS4">
        <v>5</v>
      </c>
      <c r="FT4">
        <v>3</v>
      </c>
      <c r="FU4">
        <v>2</v>
      </c>
      <c r="FV4">
        <v>2</v>
      </c>
      <c r="FW4">
        <v>2</v>
      </c>
      <c r="FX4">
        <v>2</v>
      </c>
      <c r="FY4">
        <v>3</v>
      </c>
      <c r="FZ4">
        <v>3</v>
      </c>
      <c r="GA4">
        <v>2</v>
      </c>
      <c r="GB4">
        <v>3</v>
      </c>
      <c r="GC4">
        <v>6</v>
      </c>
      <c r="GD4">
        <v>2</v>
      </c>
      <c r="GE4">
        <v>2</v>
      </c>
      <c r="GF4">
        <v>2</v>
      </c>
      <c r="GG4">
        <v>6</v>
      </c>
      <c r="GH4">
        <v>2</v>
      </c>
      <c r="GI4">
        <v>3</v>
      </c>
      <c r="GJ4">
        <v>2</v>
      </c>
      <c r="GK4">
        <v>2</v>
      </c>
      <c r="GL4">
        <v>2</v>
      </c>
      <c r="GM4">
        <v>2</v>
      </c>
      <c r="GN4">
        <v>2</v>
      </c>
      <c r="GO4">
        <v>1</v>
      </c>
      <c r="GP4">
        <v>2</v>
      </c>
      <c r="GQ4">
        <v>1</v>
      </c>
      <c r="GR4">
        <v>6</v>
      </c>
      <c r="GS4">
        <v>1</v>
      </c>
      <c r="GT4">
        <v>1</v>
      </c>
      <c r="GU4">
        <v>2</v>
      </c>
      <c r="GV4">
        <v>2</v>
      </c>
      <c r="GW4">
        <v>2</v>
      </c>
      <c r="GX4">
        <v>2</v>
      </c>
      <c r="GY4">
        <v>2</v>
      </c>
      <c r="GZ4">
        <v>2</v>
      </c>
      <c r="HA4" t="s">
        <v>4037</v>
      </c>
      <c r="HB4" t="s">
        <v>4049</v>
      </c>
    </row>
    <row r="5" spans="1:210">
      <c r="A5" t="s">
        <v>2877</v>
      </c>
      <c r="B5" t="s">
        <v>2420</v>
      </c>
      <c r="C5" t="s">
        <v>4103</v>
      </c>
      <c r="D5" t="s">
        <v>2422</v>
      </c>
      <c r="E5" t="s">
        <v>2879</v>
      </c>
      <c r="F5" t="s">
        <v>2880</v>
      </c>
      <c r="G5">
        <v>16</v>
      </c>
      <c r="H5" t="s">
        <v>2426</v>
      </c>
      <c r="I5" t="s">
        <v>2456</v>
      </c>
      <c r="J5" t="s">
        <v>2428</v>
      </c>
      <c r="K5" t="s">
        <v>2882</v>
      </c>
      <c r="L5" t="s">
        <v>2430</v>
      </c>
      <c r="M5" t="s">
        <v>2555</v>
      </c>
      <c r="N5" t="s">
        <v>2432</v>
      </c>
      <c r="O5">
        <v>1</v>
      </c>
      <c r="P5">
        <v>3</v>
      </c>
      <c r="Q5" t="s">
        <v>2883</v>
      </c>
      <c r="R5" t="s">
        <v>2884</v>
      </c>
      <c r="S5" t="s">
        <v>2432</v>
      </c>
      <c r="T5">
        <v>1</v>
      </c>
      <c r="U5">
        <v>3</v>
      </c>
      <c r="V5" t="s">
        <v>2885</v>
      </c>
      <c r="W5" t="s">
        <v>2886</v>
      </c>
      <c r="X5" t="s">
        <v>2437</v>
      </c>
      <c r="Y5" t="s">
        <v>2438</v>
      </c>
      <c r="Z5" t="s">
        <v>2438</v>
      </c>
      <c r="AA5" t="s">
        <v>2438</v>
      </c>
      <c r="AB5" t="s">
        <v>2438</v>
      </c>
      <c r="AC5" t="s">
        <v>2437</v>
      </c>
      <c r="AD5" t="s">
        <v>2438</v>
      </c>
      <c r="AE5" t="s">
        <v>2438</v>
      </c>
      <c r="AF5" t="s">
        <v>2438</v>
      </c>
      <c r="AG5" t="s">
        <v>2438</v>
      </c>
      <c r="AH5" t="s">
        <v>2437</v>
      </c>
      <c r="AI5" t="s">
        <v>2438</v>
      </c>
      <c r="AJ5" t="s">
        <v>2438</v>
      </c>
      <c r="AK5" t="s">
        <v>2438</v>
      </c>
      <c r="AL5" t="s">
        <v>2438</v>
      </c>
      <c r="AM5" t="s">
        <v>2432</v>
      </c>
      <c r="AN5">
        <v>3</v>
      </c>
      <c r="AO5" t="s">
        <v>2660</v>
      </c>
      <c r="AP5" t="s">
        <v>2538</v>
      </c>
      <c r="AQ5" t="s">
        <v>2437</v>
      </c>
      <c r="AR5" t="s">
        <v>2438</v>
      </c>
      <c r="AS5" t="s">
        <v>2438</v>
      </c>
      <c r="AT5" t="s">
        <v>2438</v>
      </c>
      <c r="AU5" t="s">
        <v>2432</v>
      </c>
      <c r="AV5">
        <v>1</v>
      </c>
      <c r="AW5" t="s">
        <v>2661</v>
      </c>
      <c r="AX5" t="s">
        <v>2480</v>
      </c>
      <c r="AY5" t="s">
        <v>2432</v>
      </c>
      <c r="AZ5">
        <v>7</v>
      </c>
      <c r="BA5" t="s">
        <v>2537</v>
      </c>
      <c r="BB5" t="s">
        <v>2534</v>
      </c>
      <c r="BC5" t="s">
        <v>2432</v>
      </c>
      <c r="BD5">
        <v>3</v>
      </c>
      <c r="BE5" t="s">
        <v>2481</v>
      </c>
      <c r="BF5" t="s">
        <v>2460</v>
      </c>
      <c r="BG5" t="s">
        <v>2432</v>
      </c>
      <c r="BH5">
        <v>1</v>
      </c>
      <c r="BI5" t="s">
        <v>2887</v>
      </c>
      <c r="BJ5" t="s">
        <v>2480</v>
      </c>
      <c r="BK5" t="s">
        <v>2437</v>
      </c>
      <c r="BL5" t="s">
        <v>2438</v>
      </c>
      <c r="BM5" t="s">
        <v>2438</v>
      </c>
      <c r="BN5" t="s">
        <v>2438</v>
      </c>
      <c r="BO5" t="s">
        <v>2432</v>
      </c>
      <c r="BP5">
        <v>2</v>
      </c>
      <c r="BQ5" t="s">
        <v>2888</v>
      </c>
      <c r="BR5" t="s">
        <v>2443</v>
      </c>
      <c r="BS5" t="s">
        <v>2437</v>
      </c>
      <c r="BT5" t="s">
        <v>2438</v>
      </c>
      <c r="BU5" t="s">
        <v>2438</v>
      </c>
      <c r="BV5" t="s">
        <v>2438</v>
      </c>
      <c r="BW5" t="s">
        <v>2437</v>
      </c>
      <c r="BX5" t="s">
        <v>2438</v>
      </c>
      <c r="BY5" t="s">
        <v>2438</v>
      </c>
      <c r="BZ5" t="s">
        <v>2438</v>
      </c>
      <c r="CA5" t="s">
        <v>2437</v>
      </c>
      <c r="CB5" t="s">
        <v>2438</v>
      </c>
      <c r="CC5" t="s">
        <v>2438</v>
      </c>
      <c r="CD5" t="s">
        <v>2438</v>
      </c>
      <c r="CE5">
        <v>1</v>
      </c>
      <c r="CF5">
        <v>7</v>
      </c>
      <c r="CG5" t="s">
        <v>2487</v>
      </c>
      <c r="CH5">
        <v>7</v>
      </c>
      <c r="CI5">
        <v>7</v>
      </c>
      <c r="CJ5">
        <v>7</v>
      </c>
      <c r="CK5" t="s">
        <v>2889</v>
      </c>
      <c r="CL5">
        <v>7</v>
      </c>
      <c r="CM5">
        <v>7</v>
      </c>
      <c r="CN5">
        <v>7</v>
      </c>
      <c r="CO5" t="s">
        <v>2890</v>
      </c>
      <c r="CP5">
        <v>1</v>
      </c>
      <c r="CQ5">
        <v>1</v>
      </c>
      <c r="CR5">
        <v>1</v>
      </c>
      <c r="CS5" t="s">
        <v>2889</v>
      </c>
      <c r="CT5">
        <v>1</v>
      </c>
      <c r="CU5">
        <v>1</v>
      </c>
      <c r="CV5">
        <v>2</v>
      </c>
      <c r="CW5">
        <v>3</v>
      </c>
      <c r="CX5">
        <v>5</v>
      </c>
      <c r="CY5">
        <v>6</v>
      </c>
      <c r="CZ5">
        <v>7</v>
      </c>
      <c r="DA5">
        <v>4</v>
      </c>
      <c r="DB5">
        <v>6</v>
      </c>
      <c r="DC5">
        <v>5</v>
      </c>
      <c r="DD5">
        <v>5</v>
      </c>
      <c r="DE5">
        <v>5</v>
      </c>
      <c r="DF5">
        <v>5</v>
      </c>
      <c r="DG5">
        <v>5</v>
      </c>
      <c r="DH5">
        <v>5</v>
      </c>
      <c r="DI5">
        <v>5</v>
      </c>
      <c r="DJ5">
        <v>6</v>
      </c>
      <c r="DK5">
        <v>7</v>
      </c>
      <c r="DL5">
        <v>7</v>
      </c>
      <c r="DM5">
        <v>5</v>
      </c>
      <c r="DN5">
        <v>6</v>
      </c>
      <c r="DO5">
        <v>1</v>
      </c>
      <c r="DP5">
        <v>4</v>
      </c>
      <c r="DQ5">
        <v>2</v>
      </c>
      <c r="DR5">
        <v>1</v>
      </c>
      <c r="DS5">
        <v>6</v>
      </c>
      <c r="DT5">
        <v>5</v>
      </c>
      <c r="DU5">
        <v>5</v>
      </c>
      <c r="DV5">
        <v>5</v>
      </c>
      <c r="DW5">
        <v>6</v>
      </c>
      <c r="DX5">
        <v>6</v>
      </c>
      <c r="DY5" t="s">
        <v>2889</v>
      </c>
      <c r="DZ5">
        <v>1</v>
      </c>
      <c r="EA5">
        <v>3</v>
      </c>
      <c r="EB5">
        <v>2</v>
      </c>
      <c r="EC5" t="s">
        <v>2891</v>
      </c>
      <c r="ED5">
        <v>5</v>
      </c>
      <c r="EE5">
        <v>4</v>
      </c>
      <c r="EF5">
        <v>4</v>
      </c>
      <c r="EG5" t="s">
        <v>2892</v>
      </c>
      <c r="EH5">
        <v>4</v>
      </c>
      <c r="EI5">
        <v>3</v>
      </c>
      <c r="EJ5">
        <v>3</v>
      </c>
      <c r="EK5" t="s">
        <v>2889</v>
      </c>
      <c r="EL5">
        <v>6</v>
      </c>
      <c r="EM5">
        <v>5</v>
      </c>
      <c r="EN5">
        <v>5</v>
      </c>
      <c r="EO5">
        <v>5</v>
      </c>
      <c r="EP5">
        <v>5</v>
      </c>
      <c r="EQ5">
        <v>5</v>
      </c>
      <c r="ER5">
        <v>6</v>
      </c>
      <c r="ES5">
        <v>3</v>
      </c>
      <c r="ET5">
        <v>4</v>
      </c>
      <c r="EU5">
        <v>5</v>
      </c>
      <c r="EV5">
        <v>6</v>
      </c>
      <c r="EW5">
        <v>4</v>
      </c>
      <c r="EX5">
        <v>4</v>
      </c>
      <c r="EY5">
        <v>3</v>
      </c>
      <c r="EZ5">
        <v>5</v>
      </c>
      <c r="FA5">
        <v>5</v>
      </c>
      <c r="FB5">
        <v>5</v>
      </c>
      <c r="FC5">
        <v>4</v>
      </c>
      <c r="FD5">
        <v>4</v>
      </c>
      <c r="FE5">
        <v>4</v>
      </c>
      <c r="FF5">
        <v>5</v>
      </c>
      <c r="FG5">
        <v>5</v>
      </c>
      <c r="FH5">
        <v>4</v>
      </c>
      <c r="FI5">
        <v>4</v>
      </c>
      <c r="FJ5">
        <v>4</v>
      </c>
      <c r="FK5">
        <v>5</v>
      </c>
      <c r="FL5">
        <v>6</v>
      </c>
      <c r="FM5">
        <v>6</v>
      </c>
      <c r="FN5">
        <v>4</v>
      </c>
      <c r="FO5">
        <v>5</v>
      </c>
      <c r="FP5">
        <v>4</v>
      </c>
      <c r="FQ5">
        <v>5</v>
      </c>
      <c r="FR5">
        <v>5</v>
      </c>
      <c r="FS5">
        <v>4</v>
      </c>
      <c r="FT5">
        <v>5</v>
      </c>
      <c r="FU5">
        <v>5</v>
      </c>
      <c r="FV5">
        <v>4</v>
      </c>
      <c r="FW5">
        <v>5</v>
      </c>
      <c r="FX5">
        <v>5</v>
      </c>
      <c r="FY5">
        <v>4</v>
      </c>
      <c r="FZ5">
        <v>5</v>
      </c>
      <c r="GA5">
        <v>6</v>
      </c>
      <c r="GB5">
        <v>4</v>
      </c>
      <c r="GC5">
        <v>4</v>
      </c>
      <c r="GD5">
        <v>5</v>
      </c>
      <c r="GE5">
        <v>5</v>
      </c>
      <c r="GF5">
        <v>5</v>
      </c>
      <c r="GG5">
        <v>3</v>
      </c>
      <c r="GH5">
        <v>5</v>
      </c>
      <c r="GI5">
        <v>5</v>
      </c>
      <c r="GJ5">
        <v>5</v>
      </c>
      <c r="GK5">
        <v>4</v>
      </c>
      <c r="GL5">
        <v>4</v>
      </c>
      <c r="GM5">
        <v>4</v>
      </c>
      <c r="GN5">
        <v>4</v>
      </c>
      <c r="GO5">
        <v>5</v>
      </c>
      <c r="GP5">
        <v>4</v>
      </c>
      <c r="GQ5">
        <v>4</v>
      </c>
      <c r="GR5">
        <v>4</v>
      </c>
      <c r="GS5">
        <v>5</v>
      </c>
      <c r="GT5">
        <v>4</v>
      </c>
      <c r="GU5">
        <v>4</v>
      </c>
      <c r="GV5">
        <v>5</v>
      </c>
      <c r="GW5">
        <v>5</v>
      </c>
      <c r="GX5">
        <v>5</v>
      </c>
      <c r="GY5">
        <v>5</v>
      </c>
      <c r="GZ5">
        <v>5</v>
      </c>
      <c r="HA5" t="s">
        <v>4037</v>
      </c>
      <c r="HB5" t="s">
        <v>4049</v>
      </c>
    </row>
    <row r="6" spans="1:210">
      <c r="A6" t="s">
        <v>2903</v>
      </c>
      <c r="B6" t="s">
        <v>2420</v>
      </c>
      <c r="C6" t="s">
        <v>4104</v>
      </c>
      <c r="D6" t="s">
        <v>2422</v>
      </c>
      <c r="E6" t="s">
        <v>2905</v>
      </c>
      <c r="F6" t="s">
        <v>2906</v>
      </c>
      <c r="G6">
        <v>23</v>
      </c>
      <c r="H6" t="s">
        <v>2426</v>
      </c>
      <c r="I6" t="s">
        <v>2456</v>
      </c>
      <c r="J6" t="s">
        <v>2428</v>
      </c>
      <c r="K6" t="s">
        <v>2671</v>
      </c>
      <c r="L6" t="s">
        <v>2908</v>
      </c>
      <c r="M6" t="s">
        <v>2643</v>
      </c>
      <c r="N6" t="s">
        <v>2432</v>
      </c>
      <c r="O6">
        <v>1</v>
      </c>
      <c r="P6">
        <v>4</v>
      </c>
      <c r="Q6" t="s">
        <v>2909</v>
      </c>
      <c r="R6" t="s">
        <v>2457</v>
      </c>
      <c r="S6" t="s">
        <v>2432</v>
      </c>
      <c r="T6">
        <v>1</v>
      </c>
      <c r="U6">
        <v>4</v>
      </c>
      <c r="V6">
        <v>1380</v>
      </c>
      <c r="W6" t="s">
        <v>2457</v>
      </c>
      <c r="X6" t="s">
        <v>2437</v>
      </c>
      <c r="Y6" t="s">
        <v>2438</v>
      </c>
      <c r="Z6" t="s">
        <v>2438</v>
      </c>
      <c r="AA6" t="s">
        <v>2438</v>
      </c>
      <c r="AB6" t="s">
        <v>2438</v>
      </c>
      <c r="AC6" t="s">
        <v>2437</v>
      </c>
      <c r="AD6" t="s">
        <v>2438</v>
      </c>
      <c r="AE6" t="s">
        <v>2438</v>
      </c>
      <c r="AF6" t="s">
        <v>2438</v>
      </c>
      <c r="AG6" t="s">
        <v>2438</v>
      </c>
      <c r="AH6" t="s">
        <v>2432</v>
      </c>
      <c r="AI6">
        <v>1</v>
      </c>
      <c r="AJ6">
        <v>1</v>
      </c>
      <c r="AK6">
        <v>60</v>
      </c>
      <c r="AL6" t="s">
        <v>2459</v>
      </c>
      <c r="AM6" t="s">
        <v>2432</v>
      </c>
      <c r="AN6">
        <v>2</v>
      </c>
      <c r="AO6">
        <v>120</v>
      </c>
      <c r="AP6" t="s">
        <v>2459</v>
      </c>
      <c r="AQ6" t="s">
        <v>2437</v>
      </c>
      <c r="AR6" t="s">
        <v>2438</v>
      </c>
      <c r="AS6" t="s">
        <v>2438</v>
      </c>
      <c r="AT6" t="s">
        <v>2438</v>
      </c>
      <c r="AU6" t="s">
        <v>2432</v>
      </c>
      <c r="AV6">
        <v>2</v>
      </c>
      <c r="AW6">
        <v>120</v>
      </c>
      <c r="AX6" t="s">
        <v>2457</v>
      </c>
      <c r="AY6" t="s">
        <v>2432</v>
      </c>
      <c r="AZ6">
        <v>4</v>
      </c>
      <c r="BA6">
        <v>480000</v>
      </c>
      <c r="BB6" t="s">
        <v>2458</v>
      </c>
      <c r="BC6" t="s">
        <v>2432</v>
      </c>
      <c r="BD6">
        <v>4</v>
      </c>
      <c r="BE6">
        <v>360000</v>
      </c>
      <c r="BF6" t="s">
        <v>2460</v>
      </c>
      <c r="BG6" t="s">
        <v>2437</v>
      </c>
      <c r="BH6" t="s">
        <v>2438</v>
      </c>
      <c r="BI6" t="s">
        <v>2438</v>
      </c>
      <c r="BJ6" t="s">
        <v>2438</v>
      </c>
      <c r="BK6" t="s">
        <v>2437</v>
      </c>
      <c r="BL6" t="s">
        <v>2438</v>
      </c>
      <c r="BM6" t="s">
        <v>2438</v>
      </c>
      <c r="BN6" t="s">
        <v>2438</v>
      </c>
      <c r="BO6" t="s">
        <v>2437</v>
      </c>
      <c r="BP6" t="s">
        <v>2438</v>
      </c>
      <c r="BQ6" t="s">
        <v>2438</v>
      </c>
      <c r="BR6" t="s">
        <v>2438</v>
      </c>
      <c r="BS6" t="s">
        <v>2437</v>
      </c>
      <c r="BT6" t="s">
        <v>2438</v>
      </c>
      <c r="BU6" t="s">
        <v>2438</v>
      </c>
      <c r="BV6" t="s">
        <v>2438</v>
      </c>
      <c r="BW6" t="s">
        <v>2437</v>
      </c>
      <c r="BX6" t="s">
        <v>2438</v>
      </c>
      <c r="BY6" t="s">
        <v>2438</v>
      </c>
      <c r="BZ6" t="s">
        <v>2438</v>
      </c>
      <c r="CA6" t="s">
        <v>2437</v>
      </c>
      <c r="CB6" t="s">
        <v>2438</v>
      </c>
      <c r="CC6" t="s">
        <v>2438</v>
      </c>
      <c r="CD6" t="s">
        <v>2438</v>
      </c>
      <c r="CE6">
        <v>1</v>
      </c>
      <c r="CF6">
        <v>1</v>
      </c>
      <c r="CG6" t="s">
        <v>2839</v>
      </c>
      <c r="CH6">
        <v>7</v>
      </c>
      <c r="CI6">
        <v>4</v>
      </c>
      <c r="CJ6">
        <v>7</v>
      </c>
      <c r="CK6" t="s">
        <v>2502</v>
      </c>
      <c r="CL6">
        <v>7</v>
      </c>
      <c r="CM6">
        <v>6</v>
      </c>
      <c r="CN6">
        <v>6</v>
      </c>
      <c r="CO6" t="s">
        <v>2718</v>
      </c>
      <c r="CP6">
        <v>7</v>
      </c>
      <c r="CQ6">
        <v>7</v>
      </c>
      <c r="CR6">
        <v>7</v>
      </c>
      <c r="CS6" t="s">
        <v>2913</v>
      </c>
      <c r="CT6">
        <v>1</v>
      </c>
      <c r="CU6">
        <v>1</v>
      </c>
      <c r="CV6">
        <v>1</v>
      </c>
      <c r="CW6">
        <v>1</v>
      </c>
      <c r="CX6">
        <v>1</v>
      </c>
      <c r="CY6">
        <v>1</v>
      </c>
      <c r="CZ6">
        <v>1</v>
      </c>
      <c r="DA6">
        <v>5</v>
      </c>
      <c r="DB6">
        <v>5</v>
      </c>
      <c r="DC6">
        <v>4</v>
      </c>
      <c r="DD6">
        <v>1</v>
      </c>
      <c r="DE6">
        <v>3</v>
      </c>
      <c r="DF6">
        <v>3</v>
      </c>
      <c r="DG6">
        <v>7</v>
      </c>
      <c r="DH6">
        <v>7</v>
      </c>
      <c r="DI6">
        <v>7</v>
      </c>
      <c r="DJ6">
        <v>7</v>
      </c>
      <c r="DK6">
        <v>1</v>
      </c>
      <c r="DL6">
        <v>7</v>
      </c>
      <c r="DM6">
        <v>6</v>
      </c>
      <c r="DN6">
        <v>7</v>
      </c>
      <c r="DO6">
        <v>4</v>
      </c>
      <c r="DP6">
        <v>7</v>
      </c>
      <c r="DQ6">
        <v>7</v>
      </c>
      <c r="DR6">
        <v>7</v>
      </c>
      <c r="DS6">
        <v>7</v>
      </c>
      <c r="DT6">
        <v>7</v>
      </c>
      <c r="DU6">
        <v>7</v>
      </c>
      <c r="DV6">
        <v>4</v>
      </c>
      <c r="DW6">
        <v>3</v>
      </c>
      <c r="DX6">
        <v>4</v>
      </c>
      <c r="DY6" t="s">
        <v>2839</v>
      </c>
      <c r="DZ6">
        <v>5</v>
      </c>
      <c r="EA6">
        <v>4</v>
      </c>
      <c r="EB6">
        <v>3</v>
      </c>
      <c r="EC6" t="s">
        <v>2521</v>
      </c>
      <c r="ED6">
        <v>7</v>
      </c>
      <c r="EE6">
        <v>7</v>
      </c>
      <c r="EF6">
        <v>7</v>
      </c>
      <c r="EG6" t="s">
        <v>2914</v>
      </c>
      <c r="EH6">
        <v>7</v>
      </c>
      <c r="EI6">
        <v>7</v>
      </c>
      <c r="EJ6">
        <v>7</v>
      </c>
      <c r="EK6" t="s">
        <v>2915</v>
      </c>
      <c r="EL6">
        <v>1</v>
      </c>
      <c r="EM6">
        <v>1</v>
      </c>
      <c r="EN6">
        <v>1</v>
      </c>
      <c r="EO6">
        <v>1</v>
      </c>
      <c r="EP6">
        <v>1</v>
      </c>
      <c r="EQ6">
        <v>4</v>
      </c>
      <c r="ER6">
        <v>6</v>
      </c>
      <c r="ES6">
        <v>5</v>
      </c>
      <c r="ET6">
        <v>5</v>
      </c>
      <c r="EU6">
        <v>5</v>
      </c>
      <c r="EV6">
        <v>6</v>
      </c>
      <c r="EW6">
        <v>5</v>
      </c>
      <c r="EX6">
        <v>1</v>
      </c>
      <c r="EY6">
        <v>1</v>
      </c>
      <c r="EZ6">
        <v>1</v>
      </c>
      <c r="FA6">
        <v>1</v>
      </c>
      <c r="FB6">
        <v>1</v>
      </c>
      <c r="FC6">
        <v>2</v>
      </c>
      <c r="FD6">
        <v>4</v>
      </c>
      <c r="FE6">
        <v>4</v>
      </c>
      <c r="FF6">
        <v>4</v>
      </c>
      <c r="FG6">
        <v>4</v>
      </c>
      <c r="FH6">
        <v>4</v>
      </c>
      <c r="FI6">
        <v>4</v>
      </c>
      <c r="FJ6">
        <v>4</v>
      </c>
      <c r="FK6">
        <v>4</v>
      </c>
      <c r="FL6">
        <v>4</v>
      </c>
      <c r="FM6">
        <v>4</v>
      </c>
      <c r="FN6">
        <v>4</v>
      </c>
      <c r="FO6">
        <v>4</v>
      </c>
      <c r="FP6">
        <v>4</v>
      </c>
      <c r="FQ6">
        <v>4</v>
      </c>
      <c r="FR6">
        <v>4</v>
      </c>
      <c r="FS6">
        <v>4</v>
      </c>
      <c r="FT6">
        <v>4</v>
      </c>
      <c r="FU6">
        <v>4</v>
      </c>
      <c r="FV6">
        <v>4</v>
      </c>
      <c r="FW6">
        <v>4</v>
      </c>
      <c r="FX6">
        <v>4</v>
      </c>
      <c r="FY6">
        <v>4</v>
      </c>
      <c r="FZ6">
        <v>4</v>
      </c>
      <c r="GA6">
        <v>4</v>
      </c>
      <c r="GB6">
        <v>3</v>
      </c>
      <c r="GC6">
        <v>4</v>
      </c>
      <c r="GD6">
        <v>4</v>
      </c>
      <c r="GE6">
        <v>4</v>
      </c>
      <c r="GF6">
        <v>4</v>
      </c>
      <c r="GG6">
        <v>4</v>
      </c>
      <c r="GH6">
        <v>4</v>
      </c>
      <c r="GI6">
        <v>4</v>
      </c>
      <c r="GJ6">
        <v>4</v>
      </c>
      <c r="GK6">
        <v>4</v>
      </c>
      <c r="GL6">
        <v>3</v>
      </c>
      <c r="GM6">
        <v>4</v>
      </c>
      <c r="GN6">
        <v>3</v>
      </c>
      <c r="GO6">
        <v>3</v>
      </c>
      <c r="GP6">
        <v>3</v>
      </c>
      <c r="GQ6">
        <v>3</v>
      </c>
      <c r="GR6">
        <v>2</v>
      </c>
      <c r="GS6">
        <v>1</v>
      </c>
      <c r="GT6">
        <v>1</v>
      </c>
      <c r="GU6">
        <v>2</v>
      </c>
      <c r="GV6">
        <v>4</v>
      </c>
      <c r="GW6">
        <v>4</v>
      </c>
      <c r="GX6">
        <v>4</v>
      </c>
      <c r="GY6">
        <v>4</v>
      </c>
      <c r="GZ6">
        <v>4</v>
      </c>
      <c r="HA6" t="s">
        <v>4037</v>
      </c>
      <c r="HB6" t="s">
        <v>4049</v>
      </c>
    </row>
    <row r="7" spans="1:210">
      <c r="A7" t="s">
        <v>2916</v>
      </c>
      <c r="B7" t="s">
        <v>2420</v>
      </c>
      <c r="C7" t="s">
        <v>4105</v>
      </c>
      <c r="D7" t="s">
        <v>2422</v>
      </c>
      <c r="E7" t="s">
        <v>2918</v>
      </c>
      <c r="F7" t="s">
        <v>2919</v>
      </c>
      <c r="G7">
        <v>18</v>
      </c>
      <c r="H7" t="s">
        <v>2426</v>
      </c>
      <c r="I7" t="s">
        <v>2456</v>
      </c>
      <c r="J7" t="s">
        <v>2428</v>
      </c>
      <c r="K7" t="s">
        <v>2429</v>
      </c>
      <c r="L7" t="s">
        <v>2430</v>
      </c>
      <c r="M7" t="s">
        <v>2591</v>
      </c>
      <c r="N7" t="s">
        <v>2432</v>
      </c>
      <c r="O7">
        <v>1</v>
      </c>
      <c r="P7">
        <v>4</v>
      </c>
      <c r="Q7">
        <v>60</v>
      </c>
      <c r="R7" t="s">
        <v>2517</v>
      </c>
      <c r="S7" t="s">
        <v>2432</v>
      </c>
      <c r="T7">
        <v>1</v>
      </c>
      <c r="U7">
        <v>4</v>
      </c>
      <c r="V7">
        <v>60</v>
      </c>
      <c r="W7" t="s">
        <v>2515</v>
      </c>
      <c r="X7" t="s">
        <v>2437</v>
      </c>
      <c r="Y7" t="s">
        <v>2438</v>
      </c>
      <c r="Z7" t="s">
        <v>2438</v>
      </c>
      <c r="AA7" t="s">
        <v>2438</v>
      </c>
      <c r="AB7" t="s">
        <v>2438</v>
      </c>
      <c r="AC7" t="s">
        <v>2437</v>
      </c>
      <c r="AD7" t="s">
        <v>2438</v>
      </c>
      <c r="AE7" t="s">
        <v>2438</v>
      </c>
      <c r="AF7" t="s">
        <v>2438</v>
      </c>
      <c r="AG7" t="s">
        <v>2438</v>
      </c>
      <c r="AH7" t="s">
        <v>2437</v>
      </c>
      <c r="AI7" t="s">
        <v>2438</v>
      </c>
      <c r="AJ7" t="s">
        <v>2438</v>
      </c>
      <c r="AK7" t="s">
        <v>2438</v>
      </c>
      <c r="AL7" t="s">
        <v>2438</v>
      </c>
      <c r="AM7" t="s">
        <v>2432</v>
      </c>
      <c r="AN7">
        <v>5</v>
      </c>
      <c r="AO7">
        <v>60</v>
      </c>
      <c r="AP7" t="s">
        <v>2515</v>
      </c>
      <c r="AQ7" t="s">
        <v>2437</v>
      </c>
      <c r="AR7" t="s">
        <v>2438</v>
      </c>
      <c r="AS7" t="s">
        <v>2438</v>
      </c>
      <c r="AT7" t="s">
        <v>2438</v>
      </c>
      <c r="AU7" t="s">
        <v>2432</v>
      </c>
      <c r="AV7">
        <v>5</v>
      </c>
      <c r="AW7">
        <v>60</v>
      </c>
      <c r="AX7" t="s">
        <v>2518</v>
      </c>
      <c r="AY7" t="s">
        <v>2432</v>
      </c>
      <c r="AZ7">
        <v>10</v>
      </c>
      <c r="BA7">
        <v>1000</v>
      </c>
      <c r="BB7" t="s">
        <v>2457</v>
      </c>
      <c r="BC7" t="s">
        <v>2432</v>
      </c>
      <c r="BD7">
        <v>10</v>
      </c>
      <c r="BE7">
        <v>1000</v>
      </c>
      <c r="BF7" t="s">
        <v>2608</v>
      </c>
      <c r="BG7" t="s">
        <v>2437</v>
      </c>
      <c r="BH7" t="s">
        <v>2438</v>
      </c>
      <c r="BI7" t="s">
        <v>2438</v>
      </c>
      <c r="BJ7" t="s">
        <v>2438</v>
      </c>
      <c r="BK7" t="s">
        <v>2437</v>
      </c>
      <c r="BL7" t="s">
        <v>2438</v>
      </c>
      <c r="BM7" t="s">
        <v>2438</v>
      </c>
      <c r="BN7" t="s">
        <v>2438</v>
      </c>
      <c r="BO7" t="s">
        <v>2437</v>
      </c>
      <c r="BP7" t="s">
        <v>2438</v>
      </c>
      <c r="BQ7" t="s">
        <v>2438</v>
      </c>
      <c r="BR7" t="s">
        <v>2438</v>
      </c>
      <c r="BS7" t="s">
        <v>2437</v>
      </c>
      <c r="BT7" t="s">
        <v>2438</v>
      </c>
      <c r="BU7" t="s">
        <v>2438</v>
      </c>
      <c r="BV7" t="s">
        <v>2438</v>
      </c>
      <c r="BW7" t="s">
        <v>2437</v>
      </c>
      <c r="BX7" t="s">
        <v>2438</v>
      </c>
      <c r="BY7" t="s">
        <v>2438</v>
      </c>
      <c r="BZ7" t="s">
        <v>2438</v>
      </c>
      <c r="CA7" t="s">
        <v>2437</v>
      </c>
      <c r="CB7" t="s">
        <v>2438</v>
      </c>
      <c r="CC7" t="s">
        <v>2438</v>
      </c>
      <c r="CD7" t="s">
        <v>2438</v>
      </c>
      <c r="CE7">
        <v>3</v>
      </c>
      <c r="CF7">
        <v>3</v>
      </c>
      <c r="CG7" t="s">
        <v>2429</v>
      </c>
      <c r="CH7">
        <v>7</v>
      </c>
      <c r="CI7">
        <v>6</v>
      </c>
      <c r="CJ7">
        <v>5</v>
      </c>
      <c r="CK7" t="s">
        <v>2484</v>
      </c>
      <c r="CL7">
        <v>5</v>
      </c>
      <c r="CM7">
        <v>5</v>
      </c>
      <c r="CN7">
        <v>5</v>
      </c>
      <c r="CO7" t="s">
        <v>2429</v>
      </c>
      <c r="CP7">
        <v>3</v>
      </c>
      <c r="CQ7">
        <v>3</v>
      </c>
      <c r="CR7">
        <v>4</v>
      </c>
      <c r="CS7" t="s">
        <v>2429</v>
      </c>
      <c r="CT7">
        <v>2</v>
      </c>
      <c r="CU7">
        <v>2</v>
      </c>
      <c r="CV7">
        <v>1</v>
      </c>
      <c r="CW7">
        <v>1</v>
      </c>
      <c r="CX7">
        <v>1</v>
      </c>
      <c r="CY7">
        <v>1</v>
      </c>
      <c r="CZ7">
        <v>2</v>
      </c>
      <c r="DA7">
        <v>5</v>
      </c>
      <c r="DB7">
        <v>6</v>
      </c>
      <c r="DC7">
        <v>5</v>
      </c>
      <c r="DD7">
        <v>5</v>
      </c>
      <c r="DE7">
        <v>5</v>
      </c>
      <c r="DF7">
        <v>6</v>
      </c>
      <c r="DG7">
        <v>5</v>
      </c>
      <c r="DH7">
        <v>4</v>
      </c>
      <c r="DI7">
        <v>4</v>
      </c>
      <c r="DJ7">
        <v>4</v>
      </c>
      <c r="DK7">
        <v>3</v>
      </c>
      <c r="DL7">
        <v>5</v>
      </c>
      <c r="DM7">
        <v>5</v>
      </c>
      <c r="DN7">
        <v>5</v>
      </c>
      <c r="DO7">
        <v>4</v>
      </c>
      <c r="DP7">
        <v>4</v>
      </c>
      <c r="DQ7">
        <v>3</v>
      </c>
      <c r="DR7">
        <v>4</v>
      </c>
      <c r="DS7">
        <v>3</v>
      </c>
      <c r="DT7">
        <v>3</v>
      </c>
      <c r="DU7">
        <v>3</v>
      </c>
      <c r="DV7">
        <v>3</v>
      </c>
      <c r="DW7">
        <v>2</v>
      </c>
      <c r="DX7">
        <v>3</v>
      </c>
      <c r="DY7" t="s">
        <v>2429</v>
      </c>
      <c r="DZ7">
        <v>3</v>
      </c>
      <c r="EA7">
        <v>3</v>
      </c>
      <c r="EB7">
        <v>3</v>
      </c>
      <c r="EC7" t="s">
        <v>2429</v>
      </c>
      <c r="ED7">
        <v>4</v>
      </c>
      <c r="EE7">
        <v>5</v>
      </c>
      <c r="EF7">
        <v>5</v>
      </c>
      <c r="EG7" t="s">
        <v>2920</v>
      </c>
      <c r="EH7">
        <v>5</v>
      </c>
      <c r="EI7">
        <v>5</v>
      </c>
      <c r="EJ7">
        <v>3</v>
      </c>
      <c r="EK7" t="s">
        <v>2921</v>
      </c>
      <c r="EL7">
        <v>2</v>
      </c>
      <c r="EM7">
        <v>3</v>
      </c>
      <c r="EN7">
        <v>3</v>
      </c>
      <c r="EO7">
        <v>2</v>
      </c>
      <c r="EP7">
        <v>2</v>
      </c>
      <c r="EQ7">
        <v>2</v>
      </c>
      <c r="ER7">
        <v>2</v>
      </c>
      <c r="ES7">
        <v>3</v>
      </c>
      <c r="ET7">
        <v>5</v>
      </c>
      <c r="EU7">
        <v>4</v>
      </c>
      <c r="EV7">
        <v>2</v>
      </c>
      <c r="EW7">
        <v>3</v>
      </c>
      <c r="EX7">
        <v>3</v>
      </c>
      <c r="EY7">
        <v>2</v>
      </c>
      <c r="EZ7">
        <v>3</v>
      </c>
      <c r="FA7">
        <v>2</v>
      </c>
      <c r="FB7">
        <v>3</v>
      </c>
      <c r="FC7">
        <v>4</v>
      </c>
      <c r="FD7">
        <v>2</v>
      </c>
      <c r="FE7">
        <v>2</v>
      </c>
      <c r="FF7">
        <v>4</v>
      </c>
      <c r="FG7">
        <v>2</v>
      </c>
      <c r="FH7">
        <v>4</v>
      </c>
      <c r="FI7">
        <v>4</v>
      </c>
      <c r="FJ7">
        <v>4</v>
      </c>
      <c r="FK7">
        <v>3</v>
      </c>
      <c r="FL7">
        <v>3</v>
      </c>
      <c r="FM7">
        <v>4</v>
      </c>
      <c r="FN7">
        <v>3</v>
      </c>
      <c r="FO7">
        <v>3</v>
      </c>
      <c r="FP7">
        <v>5</v>
      </c>
      <c r="FQ7">
        <v>4</v>
      </c>
      <c r="FR7">
        <v>4</v>
      </c>
      <c r="FS7">
        <v>4</v>
      </c>
      <c r="FT7">
        <v>4</v>
      </c>
      <c r="FU7">
        <v>4</v>
      </c>
      <c r="FV7">
        <v>4</v>
      </c>
      <c r="FW7">
        <v>3</v>
      </c>
      <c r="FX7">
        <v>4</v>
      </c>
      <c r="FY7">
        <v>3</v>
      </c>
      <c r="FZ7">
        <v>4</v>
      </c>
      <c r="GA7">
        <v>2</v>
      </c>
      <c r="GB7">
        <v>5</v>
      </c>
      <c r="GC7">
        <v>3</v>
      </c>
      <c r="GD7">
        <v>4</v>
      </c>
      <c r="GE7">
        <v>6</v>
      </c>
      <c r="GF7">
        <v>4</v>
      </c>
      <c r="GG7">
        <v>2</v>
      </c>
      <c r="GH7">
        <v>3</v>
      </c>
      <c r="GI7">
        <v>3</v>
      </c>
      <c r="GJ7">
        <v>3</v>
      </c>
      <c r="GK7">
        <v>3</v>
      </c>
      <c r="GL7">
        <v>3</v>
      </c>
      <c r="GM7">
        <v>2</v>
      </c>
      <c r="GN7">
        <v>3</v>
      </c>
      <c r="GO7">
        <v>5</v>
      </c>
      <c r="GP7">
        <v>6</v>
      </c>
      <c r="GQ7">
        <v>4</v>
      </c>
      <c r="GR7">
        <v>5</v>
      </c>
      <c r="GS7">
        <v>4</v>
      </c>
      <c r="GT7">
        <v>4</v>
      </c>
      <c r="GU7">
        <v>3</v>
      </c>
      <c r="GV7">
        <v>3</v>
      </c>
      <c r="GW7">
        <v>4</v>
      </c>
      <c r="GX7">
        <v>4</v>
      </c>
      <c r="GY7">
        <v>5</v>
      </c>
      <c r="GZ7">
        <v>2</v>
      </c>
      <c r="HA7" t="s">
        <v>4037</v>
      </c>
      <c r="HB7" t="s">
        <v>4049</v>
      </c>
    </row>
    <row r="8" spans="1:210">
      <c r="A8" t="s">
        <v>2922</v>
      </c>
      <c r="B8" t="s">
        <v>2420</v>
      </c>
      <c r="C8" t="s">
        <v>4106</v>
      </c>
      <c r="D8" t="s">
        <v>2422</v>
      </c>
      <c r="E8" t="s">
        <v>2924</v>
      </c>
      <c r="F8" t="s">
        <v>2925</v>
      </c>
      <c r="G8">
        <v>20</v>
      </c>
      <c r="H8" t="s">
        <v>2426</v>
      </c>
      <c r="I8" t="s">
        <v>2456</v>
      </c>
      <c r="J8" t="s">
        <v>2428</v>
      </c>
      <c r="K8" t="s">
        <v>2926</v>
      </c>
      <c r="L8" t="s">
        <v>2430</v>
      </c>
      <c r="M8" t="s">
        <v>2512</v>
      </c>
      <c r="N8" t="s">
        <v>2432</v>
      </c>
      <c r="O8">
        <v>1</v>
      </c>
      <c r="P8">
        <v>1</v>
      </c>
      <c r="Q8">
        <v>60</v>
      </c>
      <c r="R8" t="s">
        <v>2457</v>
      </c>
      <c r="S8" t="s">
        <v>2432</v>
      </c>
      <c r="T8">
        <v>1</v>
      </c>
      <c r="U8">
        <v>1</v>
      </c>
      <c r="V8">
        <v>60</v>
      </c>
      <c r="W8" t="s">
        <v>2554</v>
      </c>
      <c r="X8" t="s">
        <v>2437</v>
      </c>
      <c r="Y8" t="s">
        <v>2438</v>
      </c>
      <c r="Z8" t="s">
        <v>2438</v>
      </c>
      <c r="AA8" t="s">
        <v>2438</v>
      </c>
      <c r="AB8" t="s">
        <v>2438</v>
      </c>
      <c r="AC8" t="s">
        <v>2437</v>
      </c>
      <c r="AD8" t="s">
        <v>2438</v>
      </c>
      <c r="AE8" t="s">
        <v>2438</v>
      </c>
      <c r="AF8" t="s">
        <v>2438</v>
      </c>
      <c r="AG8" t="s">
        <v>2438</v>
      </c>
      <c r="AH8" t="s">
        <v>2437</v>
      </c>
      <c r="AI8" t="s">
        <v>2438</v>
      </c>
      <c r="AJ8" t="s">
        <v>2438</v>
      </c>
      <c r="AK8" t="s">
        <v>2438</v>
      </c>
      <c r="AL8" t="s">
        <v>2438</v>
      </c>
      <c r="AM8" t="s">
        <v>2432</v>
      </c>
      <c r="AN8">
        <v>1</v>
      </c>
      <c r="AO8">
        <v>1</v>
      </c>
      <c r="AP8" t="s">
        <v>2457</v>
      </c>
      <c r="AQ8" t="s">
        <v>2437</v>
      </c>
      <c r="AR8" t="s">
        <v>2438</v>
      </c>
      <c r="AS8" t="s">
        <v>2438</v>
      </c>
      <c r="AT8" t="s">
        <v>2438</v>
      </c>
      <c r="AU8" t="s">
        <v>2437</v>
      </c>
      <c r="AV8" t="s">
        <v>2438</v>
      </c>
      <c r="AW8" t="s">
        <v>2438</v>
      </c>
      <c r="AX8" t="s">
        <v>2438</v>
      </c>
      <c r="AY8" t="s">
        <v>2432</v>
      </c>
      <c r="AZ8">
        <v>2</v>
      </c>
      <c r="BA8">
        <v>60</v>
      </c>
      <c r="BB8" t="s">
        <v>2457</v>
      </c>
      <c r="BC8" t="s">
        <v>2432</v>
      </c>
      <c r="BD8">
        <v>2</v>
      </c>
      <c r="BE8">
        <v>60</v>
      </c>
      <c r="BF8" t="s">
        <v>2457</v>
      </c>
      <c r="BG8" t="s">
        <v>2437</v>
      </c>
      <c r="BH8" t="s">
        <v>2438</v>
      </c>
      <c r="BI8" t="s">
        <v>2438</v>
      </c>
      <c r="BJ8" t="s">
        <v>2438</v>
      </c>
      <c r="BK8" t="s">
        <v>2437</v>
      </c>
      <c r="BL8" t="s">
        <v>2438</v>
      </c>
      <c r="BM8" t="s">
        <v>2438</v>
      </c>
      <c r="BN8" t="s">
        <v>2438</v>
      </c>
      <c r="BO8" t="s">
        <v>2437</v>
      </c>
      <c r="BP8" t="s">
        <v>2438</v>
      </c>
      <c r="BQ8" t="s">
        <v>2438</v>
      </c>
      <c r="BR8" t="s">
        <v>2438</v>
      </c>
      <c r="BS8" t="s">
        <v>2437</v>
      </c>
      <c r="BT8" t="s">
        <v>2438</v>
      </c>
      <c r="BU8" t="s">
        <v>2438</v>
      </c>
      <c r="BV8" t="s">
        <v>2438</v>
      </c>
      <c r="BW8" t="s">
        <v>2437</v>
      </c>
      <c r="BX8" t="s">
        <v>2438</v>
      </c>
      <c r="BY8" t="s">
        <v>2438</v>
      </c>
      <c r="BZ8" t="s">
        <v>2438</v>
      </c>
      <c r="CA8" t="s">
        <v>2437</v>
      </c>
      <c r="CB8" t="s">
        <v>2438</v>
      </c>
      <c r="CC8" t="s">
        <v>2438</v>
      </c>
      <c r="CD8" t="s">
        <v>2438</v>
      </c>
      <c r="CE8">
        <v>4</v>
      </c>
      <c r="CF8">
        <v>4</v>
      </c>
      <c r="CG8" t="s">
        <v>2927</v>
      </c>
      <c r="CH8">
        <v>4</v>
      </c>
      <c r="CI8">
        <v>4</v>
      </c>
      <c r="CJ8">
        <v>4</v>
      </c>
      <c r="CK8" t="s">
        <v>2446</v>
      </c>
      <c r="CL8">
        <v>4</v>
      </c>
      <c r="CM8">
        <v>4</v>
      </c>
      <c r="CN8">
        <v>4</v>
      </c>
      <c r="CO8" t="s">
        <v>2793</v>
      </c>
      <c r="CP8">
        <v>3</v>
      </c>
      <c r="CQ8">
        <v>3</v>
      </c>
      <c r="CR8">
        <v>3</v>
      </c>
      <c r="CS8" t="s">
        <v>2462</v>
      </c>
      <c r="CT8">
        <v>1</v>
      </c>
      <c r="CU8">
        <v>1</v>
      </c>
      <c r="CV8">
        <v>1</v>
      </c>
      <c r="CW8">
        <v>1</v>
      </c>
      <c r="CX8">
        <v>1</v>
      </c>
      <c r="CY8">
        <v>1</v>
      </c>
      <c r="CZ8">
        <v>1</v>
      </c>
      <c r="DA8">
        <v>3</v>
      </c>
      <c r="DB8">
        <v>3</v>
      </c>
      <c r="DC8">
        <v>3</v>
      </c>
      <c r="DD8">
        <v>3</v>
      </c>
      <c r="DE8">
        <v>3</v>
      </c>
      <c r="DF8">
        <v>3</v>
      </c>
      <c r="DG8">
        <v>3</v>
      </c>
      <c r="DH8">
        <v>2</v>
      </c>
      <c r="DI8">
        <v>2</v>
      </c>
      <c r="DJ8">
        <v>2</v>
      </c>
      <c r="DK8">
        <v>2</v>
      </c>
      <c r="DL8">
        <v>2</v>
      </c>
      <c r="DM8">
        <v>2</v>
      </c>
      <c r="DN8">
        <v>2</v>
      </c>
      <c r="DO8">
        <v>2</v>
      </c>
      <c r="DP8">
        <v>2</v>
      </c>
      <c r="DQ8">
        <v>2</v>
      </c>
      <c r="DR8">
        <v>2</v>
      </c>
      <c r="DS8">
        <v>2</v>
      </c>
      <c r="DT8">
        <v>2</v>
      </c>
      <c r="DU8">
        <v>2</v>
      </c>
      <c r="DV8">
        <v>2</v>
      </c>
      <c r="DW8">
        <v>2</v>
      </c>
      <c r="DX8">
        <v>2</v>
      </c>
      <c r="DY8" t="s">
        <v>2928</v>
      </c>
      <c r="DZ8">
        <v>2</v>
      </c>
      <c r="EA8">
        <v>2</v>
      </c>
      <c r="EB8">
        <v>2</v>
      </c>
      <c r="EC8" t="s">
        <v>2446</v>
      </c>
      <c r="ED8">
        <v>2</v>
      </c>
      <c r="EE8">
        <v>2</v>
      </c>
      <c r="EF8">
        <v>2</v>
      </c>
      <c r="EG8" t="s">
        <v>2793</v>
      </c>
      <c r="EH8">
        <v>2</v>
      </c>
      <c r="EI8">
        <v>2</v>
      </c>
      <c r="EJ8">
        <v>2</v>
      </c>
      <c r="EK8" t="s">
        <v>2839</v>
      </c>
      <c r="EL8">
        <v>2</v>
      </c>
      <c r="EM8">
        <v>2</v>
      </c>
      <c r="EN8">
        <v>2</v>
      </c>
      <c r="EO8">
        <v>2</v>
      </c>
      <c r="EP8">
        <v>2</v>
      </c>
      <c r="EQ8">
        <v>2</v>
      </c>
      <c r="ER8">
        <v>2</v>
      </c>
      <c r="ES8">
        <v>2</v>
      </c>
      <c r="ET8">
        <v>2</v>
      </c>
      <c r="EU8">
        <v>2</v>
      </c>
      <c r="EV8">
        <v>2</v>
      </c>
      <c r="EW8">
        <v>2</v>
      </c>
      <c r="EX8">
        <v>2</v>
      </c>
      <c r="EY8">
        <v>2</v>
      </c>
      <c r="EZ8">
        <v>2</v>
      </c>
      <c r="FA8">
        <v>2</v>
      </c>
      <c r="FB8">
        <v>2</v>
      </c>
      <c r="FC8">
        <v>2</v>
      </c>
      <c r="FD8">
        <v>2</v>
      </c>
      <c r="FE8">
        <v>2</v>
      </c>
      <c r="FF8">
        <v>2</v>
      </c>
      <c r="FG8">
        <v>2</v>
      </c>
      <c r="FH8">
        <v>2</v>
      </c>
      <c r="FI8">
        <v>2</v>
      </c>
      <c r="FJ8">
        <v>2</v>
      </c>
      <c r="FK8">
        <v>5</v>
      </c>
      <c r="FL8">
        <v>5</v>
      </c>
      <c r="FM8">
        <v>1</v>
      </c>
      <c r="FN8">
        <v>7</v>
      </c>
      <c r="FO8">
        <v>6</v>
      </c>
      <c r="FP8">
        <v>6</v>
      </c>
      <c r="FQ8">
        <v>6</v>
      </c>
      <c r="FR8">
        <v>6</v>
      </c>
      <c r="FS8">
        <v>2</v>
      </c>
      <c r="FT8">
        <v>2</v>
      </c>
      <c r="FU8">
        <v>6</v>
      </c>
      <c r="FV8">
        <v>6</v>
      </c>
      <c r="FW8">
        <v>6</v>
      </c>
      <c r="FX8">
        <v>5</v>
      </c>
      <c r="FY8">
        <v>6</v>
      </c>
      <c r="FZ8">
        <v>6</v>
      </c>
      <c r="GA8">
        <v>6</v>
      </c>
      <c r="GB8">
        <v>6</v>
      </c>
      <c r="GC8">
        <v>2</v>
      </c>
      <c r="GD8">
        <v>6</v>
      </c>
      <c r="GE8">
        <v>6</v>
      </c>
      <c r="GF8">
        <v>6</v>
      </c>
      <c r="GG8">
        <v>2</v>
      </c>
      <c r="GH8">
        <v>6</v>
      </c>
      <c r="GI8">
        <v>6</v>
      </c>
      <c r="GJ8">
        <v>6</v>
      </c>
      <c r="GK8">
        <v>6</v>
      </c>
      <c r="GL8">
        <v>6</v>
      </c>
      <c r="GM8">
        <v>6</v>
      </c>
      <c r="GN8">
        <v>6</v>
      </c>
      <c r="GO8">
        <v>6</v>
      </c>
      <c r="GP8">
        <v>6</v>
      </c>
      <c r="GQ8">
        <v>6</v>
      </c>
      <c r="GR8">
        <v>6</v>
      </c>
      <c r="GS8">
        <v>6</v>
      </c>
      <c r="GT8">
        <v>6</v>
      </c>
      <c r="GU8">
        <v>6</v>
      </c>
      <c r="GV8">
        <v>6</v>
      </c>
      <c r="GW8">
        <v>6</v>
      </c>
      <c r="GX8">
        <v>6</v>
      </c>
      <c r="GY8">
        <v>6</v>
      </c>
      <c r="GZ8">
        <v>6</v>
      </c>
      <c r="HA8" t="s">
        <v>4037</v>
      </c>
      <c r="HB8" t="s">
        <v>4049</v>
      </c>
    </row>
    <row r="9" spans="1:210">
      <c r="A9" t="s">
        <v>2947</v>
      </c>
      <c r="B9" t="s">
        <v>2420</v>
      </c>
      <c r="C9" t="s">
        <v>4107</v>
      </c>
      <c r="D9" t="s">
        <v>2422</v>
      </c>
      <c r="E9" t="s">
        <v>2949</v>
      </c>
      <c r="F9" t="s">
        <v>2950</v>
      </c>
      <c r="G9">
        <v>26</v>
      </c>
      <c r="H9" t="s">
        <v>2426</v>
      </c>
      <c r="I9" t="s">
        <v>2456</v>
      </c>
      <c r="J9" t="s">
        <v>2428</v>
      </c>
      <c r="K9" t="s">
        <v>2951</v>
      </c>
      <c r="L9" t="s">
        <v>2642</v>
      </c>
      <c r="M9" t="s">
        <v>2952</v>
      </c>
      <c r="N9" t="s">
        <v>2432</v>
      </c>
      <c r="O9">
        <v>1</v>
      </c>
      <c r="P9">
        <v>1.38</v>
      </c>
      <c r="Q9">
        <v>1.38</v>
      </c>
      <c r="R9" t="s">
        <v>2608</v>
      </c>
      <c r="S9" t="s">
        <v>2432</v>
      </c>
      <c r="T9">
        <v>1</v>
      </c>
      <c r="U9">
        <v>1</v>
      </c>
      <c r="V9">
        <v>1.38</v>
      </c>
      <c r="W9" t="s">
        <v>2517</v>
      </c>
      <c r="X9" t="s">
        <v>2437</v>
      </c>
      <c r="Y9" t="s">
        <v>2438</v>
      </c>
      <c r="Z9" t="s">
        <v>2438</v>
      </c>
      <c r="AA9" t="s">
        <v>2438</v>
      </c>
      <c r="AB9" t="s">
        <v>2438</v>
      </c>
      <c r="AC9" t="s">
        <v>2437</v>
      </c>
      <c r="AD9" t="s">
        <v>2438</v>
      </c>
      <c r="AE9" t="s">
        <v>2438</v>
      </c>
      <c r="AF9" t="s">
        <v>2438</v>
      </c>
      <c r="AG9" t="s">
        <v>2438</v>
      </c>
      <c r="AH9" t="s">
        <v>2437</v>
      </c>
      <c r="AI9" t="s">
        <v>2438</v>
      </c>
      <c r="AJ9" t="s">
        <v>2438</v>
      </c>
      <c r="AK9" t="s">
        <v>2438</v>
      </c>
      <c r="AL9" t="s">
        <v>2438</v>
      </c>
      <c r="AM9" t="s">
        <v>2432</v>
      </c>
      <c r="AN9">
        <v>4</v>
      </c>
      <c r="AO9">
        <v>1.38</v>
      </c>
      <c r="AP9" t="s">
        <v>2608</v>
      </c>
      <c r="AQ9" t="s">
        <v>2437</v>
      </c>
      <c r="AR9" t="s">
        <v>2438</v>
      </c>
      <c r="AS9" t="s">
        <v>2438</v>
      </c>
      <c r="AT9" t="s">
        <v>2438</v>
      </c>
      <c r="AU9" t="s">
        <v>2432</v>
      </c>
      <c r="AV9">
        <v>4</v>
      </c>
      <c r="AW9">
        <v>1.38</v>
      </c>
      <c r="AX9" t="s">
        <v>2608</v>
      </c>
      <c r="AY9" t="s">
        <v>2432</v>
      </c>
      <c r="AZ9">
        <v>4</v>
      </c>
      <c r="BA9">
        <v>1.38</v>
      </c>
      <c r="BB9" t="s">
        <v>2517</v>
      </c>
      <c r="BC9" t="s">
        <v>2432</v>
      </c>
      <c r="BD9">
        <v>4</v>
      </c>
      <c r="BE9" t="s">
        <v>2955</v>
      </c>
      <c r="BF9" t="s">
        <v>2517</v>
      </c>
      <c r="BG9" t="s">
        <v>2437</v>
      </c>
      <c r="BH9" t="s">
        <v>2438</v>
      </c>
      <c r="BI9" t="s">
        <v>2438</v>
      </c>
      <c r="BJ9" t="s">
        <v>2438</v>
      </c>
      <c r="BK9" t="s">
        <v>2437</v>
      </c>
      <c r="BL9" t="s">
        <v>2438</v>
      </c>
      <c r="BM9" t="s">
        <v>2438</v>
      </c>
      <c r="BN9" t="s">
        <v>2438</v>
      </c>
      <c r="BO9" t="s">
        <v>2437</v>
      </c>
      <c r="BP9" t="s">
        <v>2438</v>
      </c>
      <c r="BQ9" t="s">
        <v>2438</v>
      </c>
      <c r="BR9" t="s">
        <v>2438</v>
      </c>
      <c r="BS9" t="s">
        <v>2437</v>
      </c>
      <c r="BT9" t="s">
        <v>2438</v>
      </c>
      <c r="BU9" t="s">
        <v>2438</v>
      </c>
      <c r="BV9" t="s">
        <v>2438</v>
      </c>
      <c r="BW9" t="s">
        <v>2437</v>
      </c>
      <c r="BX9" t="s">
        <v>2438</v>
      </c>
      <c r="BY9" t="s">
        <v>2438</v>
      </c>
      <c r="BZ9" t="s">
        <v>2438</v>
      </c>
      <c r="CA9" t="s">
        <v>2437</v>
      </c>
      <c r="CB9" t="s">
        <v>2438</v>
      </c>
      <c r="CC9" t="s">
        <v>2438</v>
      </c>
      <c r="CD9" t="s">
        <v>2438</v>
      </c>
      <c r="CE9">
        <v>1</v>
      </c>
      <c r="CF9">
        <v>1</v>
      </c>
      <c r="CG9" t="s">
        <v>2956</v>
      </c>
      <c r="CH9">
        <v>7</v>
      </c>
      <c r="CI9">
        <v>7</v>
      </c>
      <c r="CJ9">
        <v>7</v>
      </c>
      <c r="CK9" t="s">
        <v>2957</v>
      </c>
      <c r="CL9">
        <v>7</v>
      </c>
      <c r="CM9">
        <v>7</v>
      </c>
      <c r="CN9">
        <v>7</v>
      </c>
      <c r="CO9" t="s">
        <v>2958</v>
      </c>
      <c r="CP9">
        <v>7</v>
      </c>
      <c r="CQ9">
        <v>7</v>
      </c>
      <c r="CR9">
        <v>7</v>
      </c>
      <c r="CS9" t="s">
        <v>2959</v>
      </c>
      <c r="CT9">
        <v>7</v>
      </c>
      <c r="CU9">
        <v>7</v>
      </c>
      <c r="CV9">
        <v>7</v>
      </c>
      <c r="CW9">
        <v>7</v>
      </c>
      <c r="CX9">
        <v>7</v>
      </c>
      <c r="CY9">
        <v>7</v>
      </c>
      <c r="CZ9">
        <v>7</v>
      </c>
      <c r="DA9">
        <v>7</v>
      </c>
      <c r="DB9">
        <v>7</v>
      </c>
      <c r="DC9">
        <v>7</v>
      </c>
      <c r="DD9">
        <v>7</v>
      </c>
      <c r="DE9">
        <v>7</v>
      </c>
      <c r="DF9">
        <v>7</v>
      </c>
      <c r="DG9">
        <v>7</v>
      </c>
      <c r="DH9">
        <v>7</v>
      </c>
      <c r="DI9">
        <v>7</v>
      </c>
      <c r="DJ9">
        <v>7</v>
      </c>
      <c r="DK9">
        <v>7</v>
      </c>
      <c r="DL9">
        <v>7</v>
      </c>
      <c r="DM9">
        <v>7</v>
      </c>
      <c r="DN9">
        <v>7</v>
      </c>
      <c r="DO9">
        <v>7</v>
      </c>
      <c r="DP9">
        <v>7</v>
      </c>
      <c r="DQ9">
        <v>7</v>
      </c>
      <c r="DR9">
        <v>7</v>
      </c>
      <c r="DS9">
        <v>7</v>
      </c>
      <c r="DT9">
        <v>7</v>
      </c>
      <c r="DU9">
        <v>7</v>
      </c>
      <c r="DV9">
        <v>5</v>
      </c>
      <c r="DW9">
        <v>5</v>
      </c>
      <c r="DX9">
        <v>5</v>
      </c>
      <c r="DY9" t="s">
        <v>2707</v>
      </c>
      <c r="DZ9">
        <v>7</v>
      </c>
      <c r="EA9">
        <v>7</v>
      </c>
      <c r="EB9">
        <v>7</v>
      </c>
      <c r="EC9" t="s">
        <v>2960</v>
      </c>
      <c r="ED9">
        <v>7</v>
      </c>
      <c r="EE9">
        <v>7</v>
      </c>
      <c r="EF9">
        <v>7</v>
      </c>
      <c r="EG9" t="s">
        <v>2961</v>
      </c>
      <c r="EH9">
        <v>7</v>
      </c>
      <c r="EI9">
        <v>7</v>
      </c>
      <c r="EJ9">
        <v>7</v>
      </c>
      <c r="EK9" t="s">
        <v>2962</v>
      </c>
      <c r="EL9">
        <v>7</v>
      </c>
      <c r="EM9">
        <v>7</v>
      </c>
      <c r="EN9">
        <v>7</v>
      </c>
      <c r="EO9">
        <v>7</v>
      </c>
      <c r="EP9">
        <v>7</v>
      </c>
      <c r="EQ9">
        <v>7</v>
      </c>
      <c r="ER9">
        <v>7</v>
      </c>
      <c r="ES9">
        <v>7</v>
      </c>
      <c r="ET9">
        <v>7</v>
      </c>
      <c r="EU9">
        <v>7</v>
      </c>
      <c r="EV9">
        <v>7</v>
      </c>
      <c r="EW9">
        <v>7</v>
      </c>
      <c r="EX9">
        <v>7</v>
      </c>
      <c r="EY9">
        <v>7</v>
      </c>
      <c r="EZ9">
        <v>7</v>
      </c>
      <c r="FA9">
        <v>7</v>
      </c>
      <c r="FB9">
        <v>7</v>
      </c>
      <c r="FC9">
        <v>7</v>
      </c>
      <c r="FD9">
        <v>7</v>
      </c>
      <c r="FE9">
        <v>7</v>
      </c>
      <c r="FF9">
        <v>7</v>
      </c>
      <c r="FG9">
        <v>7</v>
      </c>
      <c r="FH9">
        <v>7</v>
      </c>
      <c r="FI9">
        <v>7</v>
      </c>
      <c r="FJ9">
        <v>7</v>
      </c>
      <c r="FK9">
        <v>7</v>
      </c>
      <c r="FL9">
        <v>7</v>
      </c>
      <c r="FM9">
        <v>7</v>
      </c>
      <c r="FN9">
        <v>7</v>
      </c>
      <c r="FO9">
        <v>7</v>
      </c>
      <c r="FP9">
        <v>7</v>
      </c>
      <c r="FQ9">
        <v>7</v>
      </c>
      <c r="FR9">
        <v>7</v>
      </c>
      <c r="FS9">
        <v>7</v>
      </c>
      <c r="FT9">
        <v>1</v>
      </c>
      <c r="FU9">
        <v>1</v>
      </c>
      <c r="FV9">
        <v>1</v>
      </c>
      <c r="FW9">
        <v>4</v>
      </c>
      <c r="FX9">
        <v>7</v>
      </c>
      <c r="FY9">
        <v>7</v>
      </c>
      <c r="FZ9">
        <v>7</v>
      </c>
      <c r="GA9">
        <v>7</v>
      </c>
      <c r="GB9">
        <v>7</v>
      </c>
      <c r="GC9">
        <v>7</v>
      </c>
      <c r="GD9">
        <v>7</v>
      </c>
      <c r="GE9">
        <v>7</v>
      </c>
      <c r="GF9">
        <v>7</v>
      </c>
      <c r="GG9">
        <v>7</v>
      </c>
      <c r="GH9">
        <v>4</v>
      </c>
      <c r="GI9">
        <v>4</v>
      </c>
      <c r="GJ9">
        <v>5</v>
      </c>
      <c r="GK9">
        <v>7</v>
      </c>
      <c r="GL9">
        <v>7</v>
      </c>
      <c r="GM9">
        <v>7</v>
      </c>
      <c r="GN9">
        <v>7</v>
      </c>
      <c r="GO9">
        <v>7</v>
      </c>
      <c r="GP9">
        <v>7</v>
      </c>
      <c r="GQ9">
        <v>7</v>
      </c>
      <c r="GR9">
        <v>7</v>
      </c>
      <c r="GS9">
        <v>7</v>
      </c>
      <c r="GT9">
        <v>7</v>
      </c>
      <c r="GU9">
        <v>7</v>
      </c>
      <c r="GV9">
        <v>5</v>
      </c>
      <c r="GW9">
        <v>5</v>
      </c>
      <c r="GX9">
        <v>5</v>
      </c>
      <c r="GY9">
        <v>5</v>
      </c>
      <c r="GZ9">
        <v>4</v>
      </c>
      <c r="HA9" t="s">
        <v>4037</v>
      </c>
      <c r="HB9" t="s">
        <v>4049</v>
      </c>
    </row>
    <row r="10" spans="1:210">
      <c r="A10" t="s">
        <v>2975</v>
      </c>
      <c r="B10" t="s">
        <v>2420</v>
      </c>
      <c r="C10" t="s">
        <v>2976</v>
      </c>
      <c r="D10" t="s">
        <v>2422</v>
      </c>
      <c r="E10" t="s">
        <v>2977</v>
      </c>
      <c r="F10" t="s">
        <v>2978</v>
      </c>
      <c r="G10">
        <v>19</v>
      </c>
      <c r="H10" t="s">
        <v>2426</v>
      </c>
      <c r="I10" t="s">
        <v>2456</v>
      </c>
      <c r="J10" t="s">
        <v>2428</v>
      </c>
      <c r="K10" t="s">
        <v>2979</v>
      </c>
      <c r="L10" t="s">
        <v>2980</v>
      </c>
      <c r="M10" t="s">
        <v>2552</v>
      </c>
      <c r="N10" t="s">
        <v>2432</v>
      </c>
      <c r="O10">
        <v>2</v>
      </c>
      <c r="P10">
        <v>13</v>
      </c>
      <c r="Q10" t="s">
        <v>2981</v>
      </c>
      <c r="R10" t="s">
        <v>2476</v>
      </c>
      <c r="S10" t="s">
        <v>2432</v>
      </c>
      <c r="T10">
        <v>2</v>
      </c>
      <c r="U10">
        <v>1.38</v>
      </c>
      <c r="V10">
        <v>1.38</v>
      </c>
      <c r="W10" t="s">
        <v>2476</v>
      </c>
      <c r="X10" t="s">
        <v>2437</v>
      </c>
      <c r="Y10" t="s">
        <v>2438</v>
      </c>
      <c r="Z10" t="s">
        <v>2438</v>
      </c>
      <c r="AA10" t="s">
        <v>2438</v>
      </c>
      <c r="AB10" t="s">
        <v>2438</v>
      </c>
      <c r="AC10" t="s">
        <v>2437</v>
      </c>
      <c r="AD10" t="s">
        <v>2438</v>
      </c>
      <c r="AE10" t="s">
        <v>2438</v>
      </c>
      <c r="AF10" t="s">
        <v>2438</v>
      </c>
      <c r="AG10" t="s">
        <v>2438</v>
      </c>
      <c r="AH10" t="s">
        <v>2437</v>
      </c>
      <c r="AI10" t="s">
        <v>2438</v>
      </c>
      <c r="AJ10" t="s">
        <v>2438</v>
      </c>
      <c r="AK10" t="s">
        <v>2438</v>
      </c>
      <c r="AL10" t="s">
        <v>2438</v>
      </c>
      <c r="AM10" t="s">
        <v>2432</v>
      </c>
      <c r="AN10">
        <v>1.38</v>
      </c>
      <c r="AO10">
        <v>1.38</v>
      </c>
      <c r="AP10" t="s">
        <v>2476</v>
      </c>
      <c r="AQ10" t="s">
        <v>2437</v>
      </c>
      <c r="AR10" t="s">
        <v>2438</v>
      </c>
      <c r="AS10" t="s">
        <v>2438</v>
      </c>
      <c r="AT10" t="s">
        <v>2438</v>
      </c>
      <c r="AU10" t="s">
        <v>2432</v>
      </c>
      <c r="AV10">
        <v>1.38</v>
      </c>
      <c r="AW10">
        <v>1.38</v>
      </c>
      <c r="AX10" t="s">
        <v>2476</v>
      </c>
      <c r="AY10" t="s">
        <v>2432</v>
      </c>
      <c r="AZ10">
        <v>1.38</v>
      </c>
      <c r="BA10">
        <v>1.38</v>
      </c>
      <c r="BB10" t="s">
        <v>2476</v>
      </c>
      <c r="BC10" t="s">
        <v>2432</v>
      </c>
      <c r="BD10">
        <v>1.38</v>
      </c>
      <c r="BE10">
        <v>1.38</v>
      </c>
      <c r="BF10" t="s">
        <v>2476</v>
      </c>
      <c r="BG10" t="s">
        <v>2432</v>
      </c>
      <c r="BH10">
        <v>1.38</v>
      </c>
      <c r="BI10">
        <v>1.38</v>
      </c>
      <c r="BJ10" t="s">
        <v>2476</v>
      </c>
      <c r="BK10" t="s">
        <v>2437</v>
      </c>
      <c r="BL10" t="s">
        <v>2438</v>
      </c>
      <c r="BM10" t="s">
        <v>2438</v>
      </c>
      <c r="BN10" t="s">
        <v>2438</v>
      </c>
      <c r="BO10" t="s">
        <v>2432</v>
      </c>
      <c r="BP10">
        <v>2</v>
      </c>
      <c r="BQ10">
        <v>120</v>
      </c>
      <c r="BR10" t="s">
        <v>2476</v>
      </c>
      <c r="BS10" t="s">
        <v>2437</v>
      </c>
      <c r="BT10" t="s">
        <v>2438</v>
      </c>
      <c r="BU10" t="s">
        <v>2438</v>
      </c>
      <c r="BV10" t="s">
        <v>2438</v>
      </c>
      <c r="BW10" t="s">
        <v>2437</v>
      </c>
      <c r="BX10" t="s">
        <v>2438</v>
      </c>
      <c r="BY10" t="s">
        <v>2438</v>
      </c>
      <c r="BZ10" t="s">
        <v>2438</v>
      </c>
      <c r="CA10" t="s">
        <v>2437</v>
      </c>
      <c r="CB10" t="s">
        <v>2438</v>
      </c>
      <c r="CC10" t="s">
        <v>2438</v>
      </c>
      <c r="CD10" t="s">
        <v>2438</v>
      </c>
      <c r="CE10">
        <v>7</v>
      </c>
      <c r="CF10">
        <v>7</v>
      </c>
      <c r="CG10" t="s">
        <v>2982</v>
      </c>
      <c r="CH10">
        <v>7</v>
      </c>
      <c r="CI10">
        <v>7</v>
      </c>
      <c r="CJ10">
        <v>7</v>
      </c>
      <c r="CK10" t="s">
        <v>2521</v>
      </c>
      <c r="CL10">
        <v>6</v>
      </c>
      <c r="CM10">
        <v>5</v>
      </c>
      <c r="CN10">
        <v>5</v>
      </c>
      <c r="CO10" t="s">
        <v>2641</v>
      </c>
      <c r="CP10">
        <v>5</v>
      </c>
      <c r="CQ10">
        <v>6</v>
      </c>
      <c r="CR10">
        <v>6</v>
      </c>
      <c r="CS10" t="s">
        <v>2429</v>
      </c>
      <c r="CT10">
        <v>7</v>
      </c>
      <c r="CU10">
        <v>7</v>
      </c>
      <c r="CV10">
        <v>6</v>
      </c>
      <c r="CW10">
        <v>6</v>
      </c>
      <c r="CX10">
        <v>7</v>
      </c>
      <c r="CY10">
        <v>6</v>
      </c>
      <c r="CZ10">
        <v>5</v>
      </c>
      <c r="DA10">
        <v>5</v>
      </c>
      <c r="DB10">
        <v>5</v>
      </c>
      <c r="DC10">
        <v>5</v>
      </c>
      <c r="DD10">
        <v>4</v>
      </c>
      <c r="DE10">
        <v>5</v>
      </c>
      <c r="DF10">
        <v>6</v>
      </c>
      <c r="DG10">
        <v>7</v>
      </c>
      <c r="DH10">
        <v>5</v>
      </c>
      <c r="DI10">
        <v>5</v>
      </c>
      <c r="DJ10">
        <v>6</v>
      </c>
      <c r="DK10">
        <v>5</v>
      </c>
      <c r="DL10">
        <v>5</v>
      </c>
      <c r="DM10">
        <v>5</v>
      </c>
      <c r="DN10">
        <v>5</v>
      </c>
      <c r="DO10">
        <v>4</v>
      </c>
      <c r="DP10">
        <v>2</v>
      </c>
      <c r="DQ10">
        <v>2</v>
      </c>
      <c r="DR10">
        <v>3</v>
      </c>
      <c r="DS10">
        <v>3</v>
      </c>
      <c r="DT10">
        <v>3</v>
      </c>
      <c r="DU10">
        <v>3</v>
      </c>
      <c r="DV10">
        <v>4</v>
      </c>
      <c r="DW10">
        <v>3</v>
      </c>
      <c r="DX10">
        <v>3</v>
      </c>
      <c r="DY10" t="s">
        <v>2521</v>
      </c>
      <c r="DZ10">
        <v>3</v>
      </c>
      <c r="EA10">
        <v>3</v>
      </c>
      <c r="EB10">
        <v>4</v>
      </c>
      <c r="EC10" t="s">
        <v>2521</v>
      </c>
      <c r="ED10">
        <v>4</v>
      </c>
      <c r="EE10">
        <v>4</v>
      </c>
      <c r="EF10">
        <v>6</v>
      </c>
      <c r="EG10" t="s">
        <v>2521</v>
      </c>
      <c r="EH10">
        <v>5</v>
      </c>
      <c r="EI10">
        <v>5</v>
      </c>
      <c r="EJ10">
        <v>5</v>
      </c>
      <c r="EK10" t="s">
        <v>2429</v>
      </c>
      <c r="EL10">
        <v>5</v>
      </c>
      <c r="EM10">
        <v>5</v>
      </c>
      <c r="EN10">
        <v>5</v>
      </c>
      <c r="EO10">
        <v>5</v>
      </c>
      <c r="EP10">
        <v>5</v>
      </c>
      <c r="EQ10">
        <v>5</v>
      </c>
      <c r="ER10">
        <v>5</v>
      </c>
      <c r="ES10">
        <v>5</v>
      </c>
      <c r="ET10">
        <v>5</v>
      </c>
      <c r="EU10">
        <v>5</v>
      </c>
      <c r="EV10">
        <v>5</v>
      </c>
      <c r="EW10">
        <v>5</v>
      </c>
      <c r="EX10">
        <v>5</v>
      </c>
      <c r="EY10">
        <v>5</v>
      </c>
      <c r="EZ10">
        <v>5</v>
      </c>
      <c r="FA10">
        <v>5</v>
      </c>
      <c r="FB10">
        <v>5</v>
      </c>
      <c r="FC10">
        <v>5</v>
      </c>
      <c r="FD10">
        <v>5</v>
      </c>
      <c r="FE10">
        <v>5</v>
      </c>
      <c r="FF10">
        <v>5</v>
      </c>
      <c r="FG10">
        <v>5</v>
      </c>
      <c r="FH10">
        <v>5</v>
      </c>
      <c r="FI10">
        <v>5</v>
      </c>
      <c r="FJ10">
        <v>5</v>
      </c>
      <c r="FK10">
        <v>6</v>
      </c>
      <c r="FL10">
        <v>6</v>
      </c>
      <c r="FM10">
        <v>2</v>
      </c>
      <c r="FN10">
        <v>3</v>
      </c>
      <c r="FO10">
        <v>5</v>
      </c>
      <c r="FP10">
        <v>5</v>
      </c>
      <c r="FQ10">
        <v>5</v>
      </c>
      <c r="FR10">
        <v>5</v>
      </c>
      <c r="FS10">
        <v>3</v>
      </c>
      <c r="FT10">
        <v>2</v>
      </c>
      <c r="FU10">
        <v>5</v>
      </c>
      <c r="FV10">
        <v>4</v>
      </c>
      <c r="FW10">
        <v>5</v>
      </c>
      <c r="FX10">
        <v>5</v>
      </c>
      <c r="FY10">
        <v>5</v>
      </c>
      <c r="FZ10">
        <v>5</v>
      </c>
      <c r="GA10">
        <v>5</v>
      </c>
      <c r="GB10">
        <v>6</v>
      </c>
      <c r="GC10">
        <v>3</v>
      </c>
      <c r="GD10">
        <v>5</v>
      </c>
      <c r="GE10">
        <v>5</v>
      </c>
      <c r="GF10">
        <v>6</v>
      </c>
      <c r="GG10">
        <v>3</v>
      </c>
      <c r="GH10">
        <v>5</v>
      </c>
      <c r="GI10">
        <v>5</v>
      </c>
      <c r="GJ10">
        <v>5</v>
      </c>
      <c r="GK10">
        <v>5</v>
      </c>
      <c r="GL10">
        <v>5</v>
      </c>
      <c r="GM10">
        <v>5</v>
      </c>
      <c r="GN10">
        <v>5</v>
      </c>
      <c r="GO10">
        <v>6</v>
      </c>
      <c r="GP10">
        <v>5</v>
      </c>
      <c r="GQ10">
        <v>5</v>
      </c>
      <c r="GR10">
        <v>5</v>
      </c>
      <c r="GS10">
        <v>5</v>
      </c>
      <c r="GT10">
        <v>5</v>
      </c>
      <c r="GU10">
        <v>5</v>
      </c>
      <c r="GV10">
        <v>5</v>
      </c>
      <c r="GW10">
        <v>4</v>
      </c>
      <c r="GX10">
        <v>5</v>
      </c>
      <c r="GY10">
        <v>5</v>
      </c>
      <c r="GZ10">
        <v>5</v>
      </c>
      <c r="HA10" t="s">
        <v>4037</v>
      </c>
      <c r="HB10" t="s">
        <v>4049</v>
      </c>
    </row>
    <row r="11" spans="1:210">
      <c r="A11" t="s">
        <v>2983</v>
      </c>
      <c r="B11" t="s">
        <v>2420</v>
      </c>
      <c r="C11" t="s">
        <v>4108</v>
      </c>
      <c r="D11" t="s">
        <v>2505</v>
      </c>
      <c r="E11" t="s">
        <v>2985</v>
      </c>
      <c r="F11" t="s">
        <v>2986</v>
      </c>
      <c r="G11">
        <v>17</v>
      </c>
      <c r="H11" t="s">
        <v>2426</v>
      </c>
      <c r="I11" t="s">
        <v>2456</v>
      </c>
      <c r="J11" t="s">
        <v>2428</v>
      </c>
      <c r="K11" t="s">
        <v>2987</v>
      </c>
      <c r="L11" t="s">
        <v>2430</v>
      </c>
      <c r="M11" t="s">
        <v>2431</v>
      </c>
      <c r="N11" t="s">
        <v>2432</v>
      </c>
      <c r="O11">
        <v>1</v>
      </c>
      <c r="P11">
        <v>3</v>
      </c>
      <c r="Q11" t="s">
        <v>2988</v>
      </c>
      <c r="R11" t="s">
        <v>2515</v>
      </c>
      <c r="S11" t="s">
        <v>2432</v>
      </c>
      <c r="T11">
        <v>1</v>
      </c>
      <c r="U11">
        <v>2</v>
      </c>
      <c r="V11" t="s">
        <v>2674</v>
      </c>
      <c r="W11" t="s">
        <v>2518</v>
      </c>
      <c r="X11" t="s">
        <v>2437</v>
      </c>
      <c r="Y11" t="s">
        <v>2438</v>
      </c>
      <c r="Z11" t="s">
        <v>2438</v>
      </c>
      <c r="AA11" t="s">
        <v>2438</v>
      </c>
      <c r="AB11" t="s">
        <v>2438</v>
      </c>
      <c r="AC11" t="s">
        <v>2437</v>
      </c>
      <c r="AD11" t="s">
        <v>2438</v>
      </c>
      <c r="AE11" t="s">
        <v>2438</v>
      </c>
      <c r="AF11" t="s">
        <v>2438</v>
      </c>
      <c r="AG11" t="s">
        <v>2438</v>
      </c>
      <c r="AH11" t="s">
        <v>2437</v>
      </c>
      <c r="AI11" t="s">
        <v>2438</v>
      </c>
      <c r="AJ11" t="s">
        <v>2438</v>
      </c>
      <c r="AK11" t="s">
        <v>2438</v>
      </c>
      <c r="AL11" t="s">
        <v>2438</v>
      </c>
      <c r="AM11" t="s">
        <v>2432</v>
      </c>
      <c r="AN11">
        <v>3</v>
      </c>
      <c r="AO11" t="s">
        <v>2989</v>
      </c>
      <c r="AP11" t="s">
        <v>2518</v>
      </c>
      <c r="AQ11" t="s">
        <v>2437</v>
      </c>
      <c r="AR11" t="s">
        <v>2438</v>
      </c>
      <c r="AS11" t="s">
        <v>2438</v>
      </c>
      <c r="AT11" t="s">
        <v>2438</v>
      </c>
      <c r="AU11" t="s">
        <v>2432</v>
      </c>
      <c r="AV11">
        <v>5</v>
      </c>
      <c r="AW11" t="s">
        <v>2990</v>
      </c>
      <c r="AX11" t="s">
        <v>2704</v>
      </c>
      <c r="AY11" t="s">
        <v>2432</v>
      </c>
      <c r="AZ11">
        <v>7</v>
      </c>
      <c r="BA11" t="s">
        <v>2820</v>
      </c>
      <c r="BB11" t="s">
        <v>2691</v>
      </c>
      <c r="BC11" t="s">
        <v>2432</v>
      </c>
      <c r="BD11">
        <v>7</v>
      </c>
      <c r="BE11">
        <v>5</v>
      </c>
      <c r="BF11" t="s">
        <v>2515</v>
      </c>
      <c r="BG11" t="s">
        <v>2432</v>
      </c>
      <c r="BH11">
        <v>1</v>
      </c>
      <c r="BI11" t="s">
        <v>2475</v>
      </c>
      <c r="BJ11" t="s">
        <v>2460</v>
      </c>
      <c r="BK11" t="s">
        <v>2437</v>
      </c>
      <c r="BL11" t="s">
        <v>2438</v>
      </c>
      <c r="BM11" t="s">
        <v>2438</v>
      </c>
      <c r="BN11" t="s">
        <v>2438</v>
      </c>
      <c r="BO11" t="s">
        <v>2432</v>
      </c>
      <c r="BP11">
        <v>2</v>
      </c>
      <c r="BQ11">
        <v>60</v>
      </c>
      <c r="BR11" t="s">
        <v>2519</v>
      </c>
      <c r="BS11" t="s">
        <v>2437</v>
      </c>
      <c r="BT11" t="s">
        <v>2438</v>
      </c>
      <c r="BU11" t="s">
        <v>2438</v>
      </c>
      <c r="BV11" t="s">
        <v>2438</v>
      </c>
      <c r="BW11" t="s">
        <v>2437</v>
      </c>
      <c r="BX11" t="s">
        <v>2438</v>
      </c>
      <c r="BY11" t="s">
        <v>2438</v>
      </c>
      <c r="BZ11" t="s">
        <v>2438</v>
      </c>
      <c r="CA11" t="s">
        <v>2437</v>
      </c>
      <c r="CB11" t="s">
        <v>2438</v>
      </c>
      <c r="CC11" t="s">
        <v>2438</v>
      </c>
      <c r="CD11" t="s">
        <v>2438</v>
      </c>
      <c r="CE11">
        <v>3</v>
      </c>
      <c r="CF11">
        <v>2</v>
      </c>
      <c r="CG11" t="s">
        <v>2992</v>
      </c>
      <c r="CH11">
        <v>7</v>
      </c>
      <c r="CI11">
        <v>6</v>
      </c>
      <c r="CJ11">
        <v>5</v>
      </c>
      <c r="CK11" t="s">
        <v>2993</v>
      </c>
      <c r="CL11">
        <v>5</v>
      </c>
      <c r="CM11">
        <v>5</v>
      </c>
      <c r="CN11">
        <v>6</v>
      </c>
      <c r="CO11" t="s">
        <v>2648</v>
      </c>
      <c r="CP11">
        <v>7</v>
      </c>
      <c r="CQ11">
        <v>7</v>
      </c>
      <c r="CR11">
        <v>7</v>
      </c>
      <c r="CS11" t="s">
        <v>2994</v>
      </c>
      <c r="CT11">
        <v>5</v>
      </c>
      <c r="CU11">
        <v>5</v>
      </c>
      <c r="CV11">
        <v>5</v>
      </c>
      <c r="CW11">
        <v>5</v>
      </c>
      <c r="CX11">
        <v>2</v>
      </c>
      <c r="CY11">
        <v>5</v>
      </c>
      <c r="CZ11">
        <v>5</v>
      </c>
      <c r="DA11">
        <v>4</v>
      </c>
      <c r="DB11">
        <v>4</v>
      </c>
      <c r="DC11">
        <v>4</v>
      </c>
      <c r="DD11">
        <v>5</v>
      </c>
      <c r="DE11">
        <v>4</v>
      </c>
      <c r="DF11">
        <v>4</v>
      </c>
      <c r="DG11">
        <v>5</v>
      </c>
      <c r="DH11">
        <v>2</v>
      </c>
      <c r="DI11">
        <v>5</v>
      </c>
      <c r="DJ11">
        <v>4</v>
      </c>
      <c r="DK11">
        <v>4</v>
      </c>
      <c r="DL11">
        <v>3</v>
      </c>
      <c r="DM11">
        <v>5</v>
      </c>
      <c r="DN11">
        <v>4</v>
      </c>
      <c r="DO11">
        <v>7</v>
      </c>
      <c r="DP11">
        <v>6</v>
      </c>
      <c r="DQ11">
        <v>6</v>
      </c>
      <c r="DR11">
        <v>6</v>
      </c>
      <c r="DS11">
        <v>5</v>
      </c>
      <c r="DT11">
        <v>5</v>
      </c>
      <c r="DU11">
        <v>6</v>
      </c>
      <c r="DV11">
        <v>6</v>
      </c>
      <c r="DW11">
        <v>4</v>
      </c>
      <c r="DX11">
        <v>6</v>
      </c>
      <c r="DY11" t="s">
        <v>2995</v>
      </c>
      <c r="DZ11">
        <v>7</v>
      </c>
      <c r="EA11">
        <v>7</v>
      </c>
      <c r="EB11">
        <v>7</v>
      </c>
      <c r="EC11" t="s">
        <v>2993</v>
      </c>
      <c r="ED11">
        <v>7</v>
      </c>
      <c r="EE11">
        <v>6</v>
      </c>
      <c r="EF11">
        <v>6</v>
      </c>
      <c r="EG11">
        <v>0</v>
      </c>
      <c r="EH11">
        <v>7</v>
      </c>
      <c r="EI11">
        <v>7</v>
      </c>
      <c r="EJ11">
        <v>7</v>
      </c>
      <c r="EK11">
        <v>0</v>
      </c>
      <c r="EL11">
        <v>7</v>
      </c>
      <c r="EM11">
        <v>6</v>
      </c>
      <c r="EN11">
        <v>6</v>
      </c>
      <c r="EO11">
        <v>6</v>
      </c>
      <c r="EP11">
        <v>7</v>
      </c>
      <c r="EQ11">
        <v>6</v>
      </c>
      <c r="ER11">
        <v>4</v>
      </c>
      <c r="ES11">
        <v>7</v>
      </c>
      <c r="ET11">
        <v>7</v>
      </c>
      <c r="EU11">
        <v>7</v>
      </c>
      <c r="EV11">
        <v>5</v>
      </c>
      <c r="EW11">
        <v>7</v>
      </c>
      <c r="EX11">
        <v>5</v>
      </c>
      <c r="EY11">
        <v>7</v>
      </c>
      <c r="EZ11">
        <v>6</v>
      </c>
      <c r="FA11">
        <v>7</v>
      </c>
      <c r="FB11">
        <v>7</v>
      </c>
      <c r="FC11">
        <v>6</v>
      </c>
      <c r="FD11">
        <v>5</v>
      </c>
      <c r="FE11">
        <v>6</v>
      </c>
      <c r="FF11">
        <v>7</v>
      </c>
      <c r="FG11">
        <v>6</v>
      </c>
      <c r="FH11">
        <v>5</v>
      </c>
      <c r="FI11">
        <v>6</v>
      </c>
      <c r="FJ11">
        <v>7</v>
      </c>
      <c r="FK11">
        <v>7</v>
      </c>
      <c r="FL11">
        <v>6</v>
      </c>
      <c r="FM11">
        <v>2</v>
      </c>
      <c r="FN11">
        <v>6</v>
      </c>
      <c r="FO11">
        <v>5</v>
      </c>
      <c r="FP11">
        <v>5</v>
      </c>
      <c r="FQ11">
        <v>6</v>
      </c>
      <c r="FR11">
        <v>5</v>
      </c>
      <c r="FS11">
        <v>2</v>
      </c>
      <c r="FT11">
        <v>3</v>
      </c>
      <c r="FU11">
        <v>6</v>
      </c>
      <c r="FV11">
        <v>5</v>
      </c>
      <c r="FW11">
        <v>5</v>
      </c>
      <c r="FX11">
        <v>6</v>
      </c>
      <c r="FY11">
        <v>6</v>
      </c>
      <c r="FZ11">
        <v>6</v>
      </c>
      <c r="GA11">
        <v>7</v>
      </c>
      <c r="GB11">
        <v>6</v>
      </c>
      <c r="GC11">
        <v>2</v>
      </c>
      <c r="GD11">
        <v>6</v>
      </c>
      <c r="GE11">
        <v>5</v>
      </c>
      <c r="GF11">
        <v>7</v>
      </c>
      <c r="GG11">
        <v>2</v>
      </c>
      <c r="GH11">
        <v>7</v>
      </c>
      <c r="GI11">
        <v>7</v>
      </c>
      <c r="GJ11">
        <v>7</v>
      </c>
      <c r="GK11">
        <v>7</v>
      </c>
      <c r="GL11">
        <v>6</v>
      </c>
      <c r="GM11">
        <v>6</v>
      </c>
      <c r="GN11">
        <v>5</v>
      </c>
      <c r="GO11">
        <v>7</v>
      </c>
      <c r="GP11">
        <v>6</v>
      </c>
      <c r="GQ11">
        <v>7</v>
      </c>
      <c r="GR11">
        <v>6</v>
      </c>
      <c r="GS11">
        <v>7</v>
      </c>
      <c r="GT11">
        <v>6</v>
      </c>
      <c r="GU11">
        <v>5</v>
      </c>
      <c r="GV11">
        <v>6</v>
      </c>
      <c r="GW11">
        <v>7</v>
      </c>
      <c r="GX11">
        <v>6</v>
      </c>
      <c r="GY11">
        <v>6</v>
      </c>
      <c r="GZ11">
        <v>6</v>
      </c>
      <c r="HA11" t="s">
        <v>4037</v>
      </c>
      <c r="HB11" t="s">
        <v>4049</v>
      </c>
    </row>
    <row r="12" spans="1:210">
      <c r="A12" t="s">
        <v>3003</v>
      </c>
      <c r="B12" t="s">
        <v>2420</v>
      </c>
      <c r="C12" t="s">
        <v>4109</v>
      </c>
      <c r="D12" t="s">
        <v>2422</v>
      </c>
      <c r="E12" t="s">
        <v>3005</v>
      </c>
      <c r="F12" t="s">
        <v>3006</v>
      </c>
      <c r="G12">
        <v>19</v>
      </c>
      <c r="H12" t="s">
        <v>2426</v>
      </c>
      <c r="I12" t="s">
        <v>2427</v>
      </c>
      <c r="J12" t="s">
        <v>2428</v>
      </c>
      <c r="K12" t="s">
        <v>2837</v>
      </c>
      <c r="L12" t="s">
        <v>2430</v>
      </c>
      <c r="M12" t="s">
        <v>2555</v>
      </c>
      <c r="N12" t="s">
        <v>2432</v>
      </c>
      <c r="O12">
        <v>1</v>
      </c>
      <c r="P12">
        <v>3</v>
      </c>
      <c r="Q12">
        <v>50</v>
      </c>
      <c r="R12" t="s">
        <v>2458</v>
      </c>
      <c r="S12" t="s">
        <v>2437</v>
      </c>
      <c r="T12" t="s">
        <v>2438</v>
      </c>
      <c r="U12" t="s">
        <v>2438</v>
      </c>
      <c r="V12" t="s">
        <v>2438</v>
      </c>
      <c r="W12" t="s">
        <v>2438</v>
      </c>
      <c r="X12" t="s">
        <v>2437</v>
      </c>
      <c r="Y12" t="s">
        <v>2438</v>
      </c>
      <c r="Z12" t="s">
        <v>2438</v>
      </c>
      <c r="AA12" t="s">
        <v>2438</v>
      </c>
      <c r="AB12" t="s">
        <v>2438</v>
      </c>
      <c r="AC12" t="s">
        <v>2437</v>
      </c>
      <c r="AD12" t="s">
        <v>2438</v>
      </c>
      <c r="AE12" t="s">
        <v>2438</v>
      </c>
      <c r="AF12" t="s">
        <v>2438</v>
      </c>
      <c r="AG12" t="s">
        <v>2438</v>
      </c>
      <c r="AH12" t="s">
        <v>2437</v>
      </c>
      <c r="AI12" t="s">
        <v>2438</v>
      </c>
      <c r="AJ12" t="s">
        <v>2438</v>
      </c>
      <c r="AK12" t="s">
        <v>2438</v>
      </c>
      <c r="AL12" t="s">
        <v>2438</v>
      </c>
      <c r="AM12" t="s">
        <v>2437</v>
      </c>
      <c r="AN12" t="s">
        <v>2438</v>
      </c>
      <c r="AO12" t="s">
        <v>2438</v>
      </c>
      <c r="AP12" t="s">
        <v>2438</v>
      </c>
      <c r="AQ12" t="s">
        <v>2437</v>
      </c>
      <c r="AR12" t="s">
        <v>2438</v>
      </c>
      <c r="AS12" t="s">
        <v>2438</v>
      </c>
      <c r="AT12" t="s">
        <v>2438</v>
      </c>
      <c r="AU12" t="s">
        <v>2437</v>
      </c>
      <c r="AV12" t="s">
        <v>2438</v>
      </c>
      <c r="AW12" t="s">
        <v>2438</v>
      </c>
      <c r="AX12" t="s">
        <v>2438</v>
      </c>
      <c r="AY12" t="s">
        <v>2432</v>
      </c>
      <c r="AZ12">
        <v>5</v>
      </c>
      <c r="BA12">
        <v>40</v>
      </c>
      <c r="BB12" t="s">
        <v>2458</v>
      </c>
      <c r="BC12" t="s">
        <v>2432</v>
      </c>
      <c r="BD12">
        <v>6</v>
      </c>
      <c r="BE12">
        <v>40</v>
      </c>
      <c r="BF12" t="s">
        <v>2460</v>
      </c>
      <c r="BG12" t="s">
        <v>2432</v>
      </c>
      <c r="BH12">
        <v>7</v>
      </c>
      <c r="BI12">
        <v>20</v>
      </c>
      <c r="BJ12" t="s">
        <v>2457</v>
      </c>
      <c r="BK12" t="s">
        <v>2437</v>
      </c>
      <c r="BL12" t="s">
        <v>2438</v>
      </c>
      <c r="BM12" t="s">
        <v>2438</v>
      </c>
      <c r="BN12" t="s">
        <v>2438</v>
      </c>
      <c r="BO12" t="s">
        <v>2437</v>
      </c>
      <c r="BP12" t="s">
        <v>2438</v>
      </c>
      <c r="BQ12" t="s">
        <v>2438</v>
      </c>
      <c r="BR12" t="s">
        <v>2438</v>
      </c>
      <c r="BS12" t="s">
        <v>2437</v>
      </c>
      <c r="BT12" t="s">
        <v>2438</v>
      </c>
      <c r="BU12" t="s">
        <v>2438</v>
      </c>
      <c r="BV12" t="s">
        <v>2438</v>
      </c>
      <c r="BW12" t="s">
        <v>2437</v>
      </c>
      <c r="BX12" t="s">
        <v>2438</v>
      </c>
      <c r="BY12" t="s">
        <v>2438</v>
      </c>
      <c r="BZ12" t="s">
        <v>2438</v>
      </c>
      <c r="CA12" t="s">
        <v>2437</v>
      </c>
      <c r="CB12" t="s">
        <v>2438</v>
      </c>
      <c r="CC12" t="s">
        <v>2438</v>
      </c>
      <c r="CD12" t="s">
        <v>2438</v>
      </c>
      <c r="CE12">
        <v>1</v>
      </c>
      <c r="CF12">
        <v>2</v>
      </c>
      <c r="CG12" t="s">
        <v>3008</v>
      </c>
      <c r="CH12">
        <v>3</v>
      </c>
      <c r="CI12">
        <v>1</v>
      </c>
      <c r="CJ12">
        <v>1</v>
      </c>
      <c r="CK12" t="s">
        <v>3000</v>
      </c>
      <c r="CL12">
        <v>4</v>
      </c>
      <c r="CM12">
        <v>2</v>
      </c>
      <c r="CN12">
        <v>1</v>
      </c>
      <c r="CO12" t="s">
        <v>3009</v>
      </c>
      <c r="CP12">
        <v>2</v>
      </c>
      <c r="CQ12">
        <v>2</v>
      </c>
      <c r="CR12">
        <v>1</v>
      </c>
      <c r="CS12" t="s">
        <v>3010</v>
      </c>
      <c r="CT12">
        <v>1</v>
      </c>
      <c r="CU12">
        <v>1</v>
      </c>
      <c r="CV12">
        <v>1</v>
      </c>
      <c r="CW12">
        <v>1</v>
      </c>
      <c r="CX12">
        <v>5</v>
      </c>
      <c r="CY12">
        <v>4</v>
      </c>
      <c r="CZ12">
        <v>5</v>
      </c>
      <c r="DA12">
        <v>4</v>
      </c>
      <c r="DB12">
        <v>5</v>
      </c>
      <c r="DC12">
        <v>6</v>
      </c>
      <c r="DD12">
        <v>5</v>
      </c>
      <c r="DE12">
        <v>6</v>
      </c>
      <c r="DF12">
        <v>5</v>
      </c>
      <c r="DG12">
        <v>5</v>
      </c>
      <c r="DH12">
        <v>4</v>
      </c>
      <c r="DI12">
        <v>4</v>
      </c>
      <c r="DJ12">
        <v>4</v>
      </c>
      <c r="DK12">
        <v>5</v>
      </c>
      <c r="DL12">
        <v>4</v>
      </c>
      <c r="DM12">
        <v>5</v>
      </c>
      <c r="DN12">
        <v>5</v>
      </c>
      <c r="DO12">
        <v>4</v>
      </c>
      <c r="DP12">
        <v>5</v>
      </c>
      <c r="DQ12">
        <v>5</v>
      </c>
      <c r="DR12">
        <v>6</v>
      </c>
      <c r="DS12">
        <v>6</v>
      </c>
      <c r="DT12">
        <v>6</v>
      </c>
      <c r="DU12">
        <v>6</v>
      </c>
      <c r="DV12">
        <v>2</v>
      </c>
      <c r="DW12">
        <v>6</v>
      </c>
      <c r="DX12">
        <v>3</v>
      </c>
      <c r="DY12" t="s">
        <v>2487</v>
      </c>
      <c r="DZ12">
        <v>5</v>
      </c>
      <c r="EA12">
        <v>5</v>
      </c>
      <c r="EB12">
        <v>4</v>
      </c>
      <c r="EC12" t="s">
        <v>3000</v>
      </c>
      <c r="ED12">
        <v>5</v>
      </c>
      <c r="EE12">
        <v>5</v>
      </c>
      <c r="EF12">
        <v>5</v>
      </c>
      <c r="EG12" t="s">
        <v>2487</v>
      </c>
      <c r="EH12">
        <v>5</v>
      </c>
      <c r="EI12">
        <v>4</v>
      </c>
      <c r="EJ12">
        <v>4</v>
      </c>
      <c r="EK12" t="s">
        <v>2487</v>
      </c>
      <c r="EL12">
        <v>5</v>
      </c>
      <c r="EM12">
        <v>6</v>
      </c>
      <c r="EN12">
        <v>6</v>
      </c>
      <c r="EO12">
        <v>6</v>
      </c>
      <c r="EP12">
        <v>5</v>
      </c>
      <c r="EQ12">
        <v>4</v>
      </c>
      <c r="ER12">
        <v>6</v>
      </c>
      <c r="ES12">
        <v>4</v>
      </c>
      <c r="ET12">
        <v>4</v>
      </c>
      <c r="EU12">
        <v>6</v>
      </c>
      <c r="EV12">
        <v>5</v>
      </c>
      <c r="EW12">
        <v>4</v>
      </c>
      <c r="EX12">
        <v>5</v>
      </c>
      <c r="EY12">
        <v>5</v>
      </c>
      <c r="EZ12">
        <v>5</v>
      </c>
      <c r="FA12">
        <v>6</v>
      </c>
      <c r="FB12">
        <v>6</v>
      </c>
      <c r="FC12">
        <v>4</v>
      </c>
      <c r="FD12">
        <v>5</v>
      </c>
      <c r="FE12">
        <v>4</v>
      </c>
      <c r="FF12">
        <v>4</v>
      </c>
      <c r="FG12">
        <v>3</v>
      </c>
      <c r="FH12">
        <v>5</v>
      </c>
      <c r="FI12">
        <v>5</v>
      </c>
      <c r="FJ12">
        <v>3</v>
      </c>
      <c r="FK12">
        <v>4</v>
      </c>
      <c r="FL12">
        <v>4</v>
      </c>
      <c r="FM12">
        <v>3</v>
      </c>
      <c r="FN12">
        <v>5</v>
      </c>
      <c r="FO12">
        <v>5</v>
      </c>
      <c r="FP12">
        <v>6</v>
      </c>
      <c r="FQ12">
        <v>6</v>
      </c>
      <c r="FR12">
        <v>5</v>
      </c>
      <c r="FS12">
        <v>2</v>
      </c>
      <c r="FT12">
        <v>2</v>
      </c>
      <c r="FU12">
        <v>5</v>
      </c>
      <c r="FV12">
        <v>5</v>
      </c>
      <c r="FW12">
        <v>5</v>
      </c>
      <c r="FX12">
        <v>5</v>
      </c>
      <c r="FY12">
        <v>5</v>
      </c>
      <c r="FZ12">
        <v>6</v>
      </c>
      <c r="GA12">
        <v>4</v>
      </c>
      <c r="GB12">
        <v>5</v>
      </c>
      <c r="GC12">
        <v>2</v>
      </c>
      <c r="GD12">
        <v>6</v>
      </c>
      <c r="GE12">
        <v>5</v>
      </c>
      <c r="GF12">
        <v>6</v>
      </c>
      <c r="GG12">
        <v>2</v>
      </c>
      <c r="GH12">
        <v>5</v>
      </c>
      <c r="GI12">
        <v>5</v>
      </c>
      <c r="GJ12">
        <v>5</v>
      </c>
      <c r="GK12">
        <v>5</v>
      </c>
      <c r="GL12">
        <v>4</v>
      </c>
      <c r="GM12">
        <v>5</v>
      </c>
      <c r="GN12">
        <v>4</v>
      </c>
      <c r="GO12">
        <v>6</v>
      </c>
      <c r="GP12">
        <v>6</v>
      </c>
      <c r="GQ12">
        <v>7</v>
      </c>
      <c r="GR12">
        <v>5</v>
      </c>
      <c r="GS12">
        <v>5</v>
      </c>
      <c r="GT12">
        <v>6</v>
      </c>
      <c r="GU12">
        <v>6</v>
      </c>
      <c r="GV12">
        <v>4</v>
      </c>
      <c r="GW12">
        <v>5</v>
      </c>
      <c r="GX12">
        <v>6</v>
      </c>
      <c r="GY12">
        <v>5</v>
      </c>
      <c r="GZ12">
        <v>5</v>
      </c>
      <c r="HA12" t="s">
        <v>4037</v>
      </c>
      <c r="HB12" t="s">
        <v>4049</v>
      </c>
    </row>
    <row r="13" spans="1:210">
      <c r="A13" t="s">
        <v>3024</v>
      </c>
      <c r="B13" t="s">
        <v>2420</v>
      </c>
      <c r="C13" t="s">
        <v>4110</v>
      </c>
      <c r="D13" t="s">
        <v>2422</v>
      </c>
      <c r="E13" t="s">
        <v>3026</v>
      </c>
      <c r="F13" t="s">
        <v>3027</v>
      </c>
      <c r="G13">
        <v>18</v>
      </c>
      <c r="H13" t="s">
        <v>2426</v>
      </c>
      <c r="I13" t="s">
        <v>2456</v>
      </c>
      <c r="J13" t="s">
        <v>2428</v>
      </c>
      <c r="K13" t="s">
        <v>3028</v>
      </c>
      <c r="L13" t="s">
        <v>2430</v>
      </c>
      <c r="M13" t="s">
        <v>2430</v>
      </c>
      <c r="N13" t="s">
        <v>2432</v>
      </c>
      <c r="O13">
        <v>1</v>
      </c>
      <c r="P13">
        <v>3</v>
      </c>
      <c r="Q13" t="s">
        <v>3029</v>
      </c>
      <c r="R13" t="s">
        <v>2459</v>
      </c>
      <c r="S13" t="s">
        <v>2432</v>
      </c>
      <c r="T13">
        <v>1</v>
      </c>
      <c r="U13">
        <v>3</v>
      </c>
      <c r="V13" t="s">
        <v>3029</v>
      </c>
      <c r="W13" t="s">
        <v>2459</v>
      </c>
      <c r="X13" t="s">
        <v>2437</v>
      </c>
      <c r="Y13" t="s">
        <v>2438</v>
      </c>
      <c r="Z13" t="s">
        <v>2438</v>
      </c>
      <c r="AA13" t="s">
        <v>2438</v>
      </c>
      <c r="AB13" t="s">
        <v>2438</v>
      </c>
      <c r="AC13" t="s">
        <v>2437</v>
      </c>
      <c r="AD13" t="s">
        <v>2438</v>
      </c>
      <c r="AE13" t="s">
        <v>2438</v>
      </c>
      <c r="AF13" t="s">
        <v>2438</v>
      </c>
      <c r="AG13" t="s">
        <v>2438</v>
      </c>
      <c r="AH13" t="s">
        <v>2437</v>
      </c>
      <c r="AI13" t="s">
        <v>2438</v>
      </c>
      <c r="AJ13" t="s">
        <v>2438</v>
      </c>
      <c r="AK13" t="s">
        <v>2438</v>
      </c>
      <c r="AL13" t="s">
        <v>2438</v>
      </c>
      <c r="AM13" t="s">
        <v>2432</v>
      </c>
      <c r="AN13">
        <v>2</v>
      </c>
      <c r="AO13" t="s">
        <v>2481</v>
      </c>
      <c r="AP13" t="s">
        <v>2480</v>
      </c>
      <c r="AQ13" t="s">
        <v>2437</v>
      </c>
      <c r="AR13" t="s">
        <v>2438</v>
      </c>
      <c r="AS13" t="s">
        <v>2438</v>
      </c>
      <c r="AT13" t="s">
        <v>2438</v>
      </c>
      <c r="AU13" t="s">
        <v>2432</v>
      </c>
      <c r="AV13">
        <v>2</v>
      </c>
      <c r="AW13" t="s">
        <v>2658</v>
      </c>
      <c r="AX13" t="s">
        <v>2480</v>
      </c>
      <c r="AY13" t="s">
        <v>2432</v>
      </c>
      <c r="AZ13">
        <v>3</v>
      </c>
      <c r="BA13" t="s">
        <v>3029</v>
      </c>
      <c r="BB13" t="s">
        <v>2480</v>
      </c>
      <c r="BC13" t="s">
        <v>2432</v>
      </c>
      <c r="BD13">
        <v>2</v>
      </c>
      <c r="BE13">
        <v>30</v>
      </c>
      <c r="BF13" t="s">
        <v>2480</v>
      </c>
      <c r="BG13" t="s">
        <v>2432</v>
      </c>
      <c r="BH13">
        <v>1</v>
      </c>
      <c r="BI13" t="s">
        <v>2658</v>
      </c>
      <c r="BJ13" t="s">
        <v>2480</v>
      </c>
      <c r="BK13" t="s">
        <v>2437</v>
      </c>
      <c r="BL13" t="s">
        <v>2438</v>
      </c>
      <c r="BM13" t="s">
        <v>2438</v>
      </c>
      <c r="BN13" t="s">
        <v>2438</v>
      </c>
      <c r="BO13" t="s">
        <v>2432</v>
      </c>
      <c r="BP13">
        <v>1</v>
      </c>
      <c r="BQ13">
        <v>1</v>
      </c>
      <c r="BR13" t="s">
        <v>2443</v>
      </c>
      <c r="BS13" t="s">
        <v>2437</v>
      </c>
      <c r="BT13" t="s">
        <v>2438</v>
      </c>
      <c r="BU13" t="s">
        <v>2438</v>
      </c>
      <c r="BV13" t="s">
        <v>2438</v>
      </c>
      <c r="BW13" t="s">
        <v>2437</v>
      </c>
      <c r="BX13" t="s">
        <v>2438</v>
      </c>
      <c r="BY13" t="s">
        <v>2438</v>
      </c>
      <c r="BZ13" t="s">
        <v>2438</v>
      </c>
      <c r="CA13" t="s">
        <v>2437</v>
      </c>
      <c r="CB13" t="s">
        <v>2438</v>
      </c>
      <c r="CC13" t="s">
        <v>2438</v>
      </c>
      <c r="CD13" t="s">
        <v>2438</v>
      </c>
      <c r="CE13">
        <v>2</v>
      </c>
      <c r="CF13">
        <v>4</v>
      </c>
      <c r="CG13" t="s">
        <v>2429</v>
      </c>
      <c r="CH13">
        <v>5</v>
      </c>
      <c r="CI13">
        <v>5</v>
      </c>
      <c r="CJ13">
        <v>2</v>
      </c>
      <c r="CK13" t="s">
        <v>2429</v>
      </c>
      <c r="CL13">
        <v>3</v>
      </c>
      <c r="CM13">
        <v>2</v>
      </c>
      <c r="CN13">
        <v>5</v>
      </c>
      <c r="CO13" t="s">
        <v>2429</v>
      </c>
      <c r="CP13">
        <v>7</v>
      </c>
      <c r="CQ13">
        <v>7</v>
      </c>
      <c r="CR13">
        <v>2</v>
      </c>
      <c r="CS13" t="s">
        <v>3030</v>
      </c>
      <c r="CT13">
        <v>5</v>
      </c>
      <c r="CU13">
        <v>6</v>
      </c>
      <c r="CV13">
        <v>6</v>
      </c>
      <c r="CW13">
        <v>3</v>
      </c>
      <c r="CX13">
        <v>2</v>
      </c>
      <c r="CY13">
        <v>2</v>
      </c>
      <c r="CZ13">
        <v>2</v>
      </c>
      <c r="DA13">
        <v>5</v>
      </c>
      <c r="DB13">
        <v>5</v>
      </c>
      <c r="DC13">
        <v>6</v>
      </c>
      <c r="DD13">
        <v>6</v>
      </c>
      <c r="DE13">
        <v>3</v>
      </c>
      <c r="DF13">
        <v>3</v>
      </c>
      <c r="DG13">
        <v>5</v>
      </c>
      <c r="DH13">
        <v>3</v>
      </c>
      <c r="DI13">
        <v>3</v>
      </c>
      <c r="DJ13">
        <v>4</v>
      </c>
      <c r="DK13">
        <v>2</v>
      </c>
      <c r="DL13">
        <v>4</v>
      </c>
      <c r="DM13">
        <v>4</v>
      </c>
      <c r="DN13">
        <v>4</v>
      </c>
      <c r="DO13">
        <v>3</v>
      </c>
      <c r="DP13">
        <v>3</v>
      </c>
      <c r="DQ13">
        <v>5</v>
      </c>
      <c r="DR13">
        <v>5</v>
      </c>
      <c r="DS13">
        <v>2</v>
      </c>
      <c r="DT13">
        <v>2</v>
      </c>
      <c r="DU13">
        <v>5</v>
      </c>
      <c r="DV13">
        <v>2</v>
      </c>
      <c r="DW13">
        <v>2</v>
      </c>
      <c r="DX13">
        <v>5</v>
      </c>
      <c r="DY13" t="s">
        <v>2429</v>
      </c>
      <c r="DZ13">
        <v>2</v>
      </c>
      <c r="EA13">
        <v>2</v>
      </c>
      <c r="EB13">
        <v>7</v>
      </c>
      <c r="EC13" t="s">
        <v>3030</v>
      </c>
      <c r="ED13">
        <v>2</v>
      </c>
      <c r="EE13">
        <v>3</v>
      </c>
      <c r="EF13">
        <v>3</v>
      </c>
      <c r="EG13" t="s">
        <v>3031</v>
      </c>
      <c r="EH13">
        <v>2</v>
      </c>
      <c r="EI13">
        <v>5</v>
      </c>
      <c r="EJ13">
        <v>5</v>
      </c>
      <c r="EK13" t="s">
        <v>3032</v>
      </c>
      <c r="EL13">
        <v>3</v>
      </c>
      <c r="EM13">
        <v>4</v>
      </c>
      <c r="EN13">
        <v>2</v>
      </c>
      <c r="EO13">
        <v>3</v>
      </c>
      <c r="EP13">
        <v>5</v>
      </c>
      <c r="EQ13">
        <v>2</v>
      </c>
      <c r="ER13">
        <v>2</v>
      </c>
      <c r="ES13">
        <v>4</v>
      </c>
      <c r="ET13">
        <v>3</v>
      </c>
      <c r="EU13">
        <v>4</v>
      </c>
      <c r="EV13">
        <v>5</v>
      </c>
      <c r="EW13">
        <v>2</v>
      </c>
      <c r="EX13">
        <v>5</v>
      </c>
      <c r="EY13">
        <v>4</v>
      </c>
      <c r="EZ13">
        <v>3</v>
      </c>
      <c r="FA13">
        <v>4</v>
      </c>
      <c r="FB13">
        <v>7</v>
      </c>
      <c r="FC13">
        <v>6</v>
      </c>
      <c r="FD13">
        <v>5</v>
      </c>
      <c r="FE13">
        <v>6</v>
      </c>
      <c r="FF13">
        <v>5</v>
      </c>
      <c r="FG13">
        <v>6</v>
      </c>
      <c r="FH13">
        <v>5</v>
      </c>
      <c r="FI13">
        <v>3</v>
      </c>
      <c r="FJ13">
        <v>6</v>
      </c>
      <c r="FK13">
        <v>4</v>
      </c>
      <c r="FL13">
        <v>3</v>
      </c>
      <c r="FM13">
        <v>1</v>
      </c>
      <c r="FN13">
        <v>2</v>
      </c>
      <c r="FO13">
        <v>6</v>
      </c>
      <c r="FP13">
        <v>5</v>
      </c>
      <c r="FQ13">
        <v>5</v>
      </c>
      <c r="FR13">
        <v>6</v>
      </c>
      <c r="FS13">
        <v>4</v>
      </c>
      <c r="FT13">
        <v>3</v>
      </c>
      <c r="FU13">
        <v>3</v>
      </c>
      <c r="FV13">
        <v>3</v>
      </c>
      <c r="FW13">
        <v>3</v>
      </c>
      <c r="FX13">
        <v>4</v>
      </c>
      <c r="FY13">
        <v>3</v>
      </c>
      <c r="FZ13">
        <v>4</v>
      </c>
      <c r="GA13">
        <v>5</v>
      </c>
      <c r="GB13">
        <v>6</v>
      </c>
      <c r="GC13">
        <v>4</v>
      </c>
      <c r="GD13">
        <v>4</v>
      </c>
      <c r="GE13">
        <v>3</v>
      </c>
      <c r="GF13">
        <v>2</v>
      </c>
      <c r="GG13">
        <v>4</v>
      </c>
      <c r="GH13">
        <v>6</v>
      </c>
      <c r="GI13">
        <v>5</v>
      </c>
      <c r="GJ13">
        <v>4</v>
      </c>
      <c r="GK13">
        <v>3</v>
      </c>
      <c r="GL13">
        <v>3</v>
      </c>
      <c r="GM13">
        <v>4</v>
      </c>
      <c r="GN13">
        <v>3</v>
      </c>
      <c r="GO13">
        <v>3</v>
      </c>
      <c r="GP13">
        <v>3</v>
      </c>
      <c r="GQ13">
        <v>3</v>
      </c>
      <c r="GR13">
        <v>3</v>
      </c>
      <c r="GS13">
        <v>4</v>
      </c>
      <c r="GT13">
        <v>4</v>
      </c>
      <c r="GU13">
        <v>4</v>
      </c>
      <c r="GV13">
        <v>4</v>
      </c>
      <c r="GW13">
        <v>5</v>
      </c>
      <c r="GX13">
        <v>3</v>
      </c>
      <c r="GY13">
        <v>5</v>
      </c>
      <c r="GZ13">
        <v>6</v>
      </c>
      <c r="HA13" t="s">
        <v>4037</v>
      </c>
      <c r="HB13" t="s">
        <v>4049</v>
      </c>
    </row>
    <row r="14" spans="1:210">
      <c r="A14" t="s">
        <v>3168</v>
      </c>
      <c r="B14" t="s">
        <v>2420</v>
      </c>
      <c r="C14" t="s">
        <v>4111</v>
      </c>
      <c r="D14" t="s">
        <v>2505</v>
      </c>
      <c r="E14" t="s">
        <v>3170</v>
      </c>
      <c r="F14" t="s">
        <v>3171</v>
      </c>
      <c r="G14">
        <v>19</v>
      </c>
      <c r="H14" t="s">
        <v>2426</v>
      </c>
      <c r="I14" t="s">
        <v>2456</v>
      </c>
      <c r="J14" t="s">
        <v>2428</v>
      </c>
      <c r="K14" t="s">
        <v>3172</v>
      </c>
      <c r="L14" t="s">
        <v>2430</v>
      </c>
      <c r="M14" t="s">
        <v>2553</v>
      </c>
      <c r="N14" t="s">
        <v>2432</v>
      </c>
      <c r="O14">
        <v>1</v>
      </c>
      <c r="P14">
        <v>12</v>
      </c>
      <c r="Q14" t="s">
        <v>3054</v>
      </c>
      <c r="R14" t="s">
        <v>2460</v>
      </c>
      <c r="S14" t="s">
        <v>2437</v>
      </c>
      <c r="T14" t="s">
        <v>2438</v>
      </c>
      <c r="U14" t="s">
        <v>2438</v>
      </c>
      <c r="V14" t="s">
        <v>2438</v>
      </c>
      <c r="W14" t="s">
        <v>2438</v>
      </c>
      <c r="X14" t="s">
        <v>2437</v>
      </c>
      <c r="Y14" t="s">
        <v>2438</v>
      </c>
      <c r="Z14" t="s">
        <v>2438</v>
      </c>
      <c r="AA14" t="s">
        <v>2438</v>
      </c>
      <c r="AB14" t="s">
        <v>2438</v>
      </c>
      <c r="AC14" t="s">
        <v>2437</v>
      </c>
      <c r="AD14" t="s">
        <v>2438</v>
      </c>
      <c r="AE14" t="s">
        <v>2438</v>
      </c>
      <c r="AF14" t="s">
        <v>2438</v>
      </c>
      <c r="AG14" t="s">
        <v>2438</v>
      </c>
      <c r="AH14" t="s">
        <v>2437</v>
      </c>
      <c r="AI14" t="s">
        <v>2438</v>
      </c>
      <c r="AJ14" t="s">
        <v>2438</v>
      </c>
      <c r="AK14" t="s">
        <v>2438</v>
      </c>
      <c r="AL14" t="s">
        <v>2438</v>
      </c>
      <c r="AM14" t="s">
        <v>2432</v>
      </c>
      <c r="AN14">
        <v>24</v>
      </c>
      <c r="AO14" t="s">
        <v>2619</v>
      </c>
      <c r="AP14" t="s">
        <v>2460</v>
      </c>
      <c r="AQ14" t="s">
        <v>2437</v>
      </c>
      <c r="AR14" t="s">
        <v>2438</v>
      </c>
      <c r="AS14" t="s">
        <v>2438</v>
      </c>
      <c r="AT14" t="s">
        <v>2438</v>
      </c>
      <c r="AU14" t="s">
        <v>2437</v>
      </c>
      <c r="AV14" t="s">
        <v>2438</v>
      </c>
      <c r="AW14" t="s">
        <v>2438</v>
      </c>
      <c r="AX14" t="s">
        <v>2438</v>
      </c>
      <c r="AY14" t="s">
        <v>2432</v>
      </c>
      <c r="AZ14">
        <v>24</v>
      </c>
      <c r="BA14">
        <v>1</v>
      </c>
      <c r="BB14" t="s">
        <v>2459</v>
      </c>
      <c r="BC14" t="s">
        <v>2437</v>
      </c>
      <c r="BD14" t="s">
        <v>2438</v>
      </c>
      <c r="BE14" t="s">
        <v>2438</v>
      </c>
      <c r="BF14" t="s">
        <v>2438</v>
      </c>
      <c r="BG14" t="s">
        <v>2432</v>
      </c>
      <c r="BH14">
        <v>24</v>
      </c>
      <c r="BI14">
        <v>1</v>
      </c>
      <c r="BJ14" t="s">
        <v>2459</v>
      </c>
      <c r="BK14" t="s">
        <v>2437</v>
      </c>
      <c r="BL14" t="s">
        <v>2438</v>
      </c>
      <c r="BM14" t="s">
        <v>2438</v>
      </c>
      <c r="BN14" t="s">
        <v>2438</v>
      </c>
      <c r="BO14" t="s">
        <v>2437</v>
      </c>
      <c r="BP14" t="s">
        <v>2438</v>
      </c>
      <c r="BQ14" t="s">
        <v>2438</v>
      </c>
      <c r="BR14" t="s">
        <v>2438</v>
      </c>
      <c r="BS14" t="s">
        <v>2437</v>
      </c>
      <c r="BT14" t="s">
        <v>2438</v>
      </c>
      <c r="BU14" t="s">
        <v>2438</v>
      </c>
      <c r="BV14" t="s">
        <v>2438</v>
      </c>
      <c r="BW14" t="s">
        <v>2437</v>
      </c>
      <c r="BX14" t="s">
        <v>2438</v>
      </c>
      <c r="BY14" t="s">
        <v>2438</v>
      </c>
      <c r="BZ14" t="s">
        <v>2438</v>
      </c>
      <c r="CA14" t="s">
        <v>2437</v>
      </c>
      <c r="CB14" t="s">
        <v>2438</v>
      </c>
      <c r="CC14" t="s">
        <v>2438</v>
      </c>
      <c r="CD14" t="s">
        <v>2438</v>
      </c>
      <c r="CE14">
        <v>2</v>
      </c>
      <c r="CF14">
        <v>2</v>
      </c>
      <c r="CG14" t="s">
        <v>3174</v>
      </c>
      <c r="CH14">
        <v>1</v>
      </c>
      <c r="CI14">
        <v>1</v>
      </c>
      <c r="CJ14">
        <v>2</v>
      </c>
      <c r="CK14" t="s">
        <v>3175</v>
      </c>
      <c r="CL14">
        <v>1</v>
      </c>
      <c r="CM14">
        <v>2</v>
      </c>
      <c r="CN14">
        <v>4</v>
      </c>
      <c r="CO14" t="s">
        <v>2635</v>
      </c>
      <c r="CP14">
        <v>5</v>
      </c>
      <c r="CQ14">
        <v>4</v>
      </c>
      <c r="CR14">
        <v>5</v>
      </c>
      <c r="CS14" t="s">
        <v>2635</v>
      </c>
      <c r="CT14">
        <v>4</v>
      </c>
      <c r="CU14">
        <v>2</v>
      </c>
      <c r="CV14">
        <v>2</v>
      </c>
      <c r="CW14">
        <v>2</v>
      </c>
      <c r="CX14">
        <v>3</v>
      </c>
      <c r="CY14">
        <v>4</v>
      </c>
      <c r="CZ14">
        <v>2</v>
      </c>
      <c r="DA14">
        <v>5</v>
      </c>
      <c r="DB14">
        <v>1</v>
      </c>
      <c r="DC14">
        <v>4</v>
      </c>
      <c r="DD14">
        <v>4</v>
      </c>
      <c r="DE14">
        <v>3</v>
      </c>
      <c r="DF14">
        <v>2</v>
      </c>
      <c r="DG14">
        <v>3</v>
      </c>
      <c r="DH14">
        <v>3</v>
      </c>
      <c r="DI14">
        <v>3</v>
      </c>
      <c r="DJ14">
        <v>3</v>
      </c>
      <c r="DK14">
        <v>3</v>
      </c>
      <c r="DL14">
        <v>2</v>
      </c>
      <c r="DM14">
        <v>3</v>
      </c>
      <c r="DN14">
        <v>3</v>
      </c>
      <c r="DO14">
        <v>3</v>
      </c>
      <c r="DP14">
        <v>3</v>
      </c>
      <c r="DQ14">
        <v>4</v>
      </c>
      <c r="DR14">
        <v>2</v>
      </c>
      <c r="DS14">
        <v>5</v>
      </c>
      <c r="DT14">
        <v>3</v>
      </c>
      <c r="DU14">
        <v>4</v>
      </c>
      <c r="DV14">
        <v>3</v>
      </c>
      <c r="DW14">
        <v>3</v>
      </c>
      <c r="DX14">
        <v>2</v>
      </c>
      <c r="DY14" t="s">
        <v>2500</v>
      </c>
      <c r="DZ14">
        <v>3</v>
      </c>
      <c r="EA14">
        <v>3</v>
      </c>
      <c r="EB14">
        <v>4</v>
      </c>
      <c r="EC14" t="s">
        <v>2782</v>
      </c>
      <c r="ED14">
        <v>2</v>
      </c>
      <c r="EE14">
        <v>3</v>
      </c>
      <c r="EF14">
        <v>3</v>
      </c>
      <c r="EG14" t="s">
        <v>3176</v>
      </c>
      <c r="EH14">
        <v>4</v>
      </c>
      <c r="EI14">
        <v>3</v>
      </c>
      <c r="EJ14">
        <v>4</v>
      </c>
      <c r="EK14" t="s">
        <v>3177</v>
      </c>
      <c r="EL14">
        <v>4</v>
      </c>
      <c r="EM14">
        <v>4</v>
      </c>
      <c r="EN14">
        <v>4</v>
      </c>
      <c r="EO14">
        <v>3</v>
      </c>
      <c r="EP14">
        <v>3</v>
      </c>
      <c r="EQ14">
        <v>4</v>
      </c>
      <c r="ER14">
        <v>3</v>
      </c>
      <c r="ES14">
        <v>3</v>
      </c>
      <c r="ET14">
        <v>3</v>
      </c>
      <c r="EU14">
        <v>3</v>
      </c>
      <c r="EV14">
        <v>3</v>
      </c>
      <c r="EW14">
        <v>4</v>
      </c>
      <c r="EX14">
        <v>4</v>
      </c>
      <c r="EY14">
        <v>4</v>
      </c>
      <c r="EZ14">
        <v>4</v>
      </c>
      <c r="FA14">
        <v>4</v>
      </c>
      <c r="FB14">
        <v>3</v>
      </c>
      <c r="FC14">
        <v>3</v>
      </c>
      <c r="FD14">
        <v>4</v>
      </c>
      <c r="FE14">
        <v>5</v>
      </c>
      <c r="FF14">
        <v>4</v>
      </c>
      <c r="FG14">
        <v>3</v>
      </c>
      <c r="FH14">
        <v>4</v>
      </c>
      <c r="FI14">
        <v>5</v>
      </c>
      <c r="FJ14">
        <v>4</v>
      </c>
      <c r="FK14">
        <v>1</v>
      </c>
      <c r="FL14">
        <v>5</v>
      </c>
      <c r="FM14">
        <v>3</v>
      </c>
      <c r="FN14">
        <v>5</v>
      </c>
      <c r="FO14">
        <v>2</v>
      </c>
      <c r="FP14">
        <v>5</v>
      </c>
      <c r="FQ14">
        <v>5</v>
      </c>
      <c r="FR14">
        <v>5</v>
      </c>
      <c r="FS14">
        <v>3</v>
      </c>
      <c r="FT14">
        <v>4</v>
      </c>
      <c r="FU14">
        <v>3</v>
      </c>
      <c r="FV14">
        <v>5</v>
      </c>
      <c r="FW14">
        <v>6</v>
      </c>
      <c r="FX14">
        <v>3</v>
      </c>
      <c r="FY14">
        <v>4</v>
      </c>
      <c r="FZ14">
        <v>3</v>
      </c>
      <c r="GA14">
        <v>3</v>
      </c>
      <c r="GB14">
        <v>2</v>
      </c>
      <c r="GC14">
        <v>3</v>
      </c>
      <c r="GD14">
        <v>4</v>
      </c>
      <c r="GE14">
        <v>4</v>
      </c>
      <c r="GF14">
        <v>4</v>
      </c>
      <c r="GG14">
        <v>4</v>
      </c>
      <c r="GH14">
        <v>4</v>
      </c>
      <c r="GI14">
        <v>4</v>
      </c>
      <c r="GJ14">
        <v>3</v>
      </c>
      <c r="GK14">
        <v>5</v>
      </c>
      <c r="GL14">
        <v>5</v>
      </c>
      <c r="GM14">
        <v>3</v>
      </c>
      <c r="GN14">
        <v>4</v>
      </c>
      <c r="GO14">
        <v>5</v>
      </c>
      <c r="GP14">
        <v>3</v>
      </c>
      <c r="GQ14">
        <v>3</v>
      </c>
      <c r="GR14">
        <v>5</v>
      </c>
      <c r="GS14">
        <v>3</v>
      </c>
      <c r="GT14">
        <v>5</v>
      </c>
      <c r="GU14">
        <v>3</v>
      </c>
      <c r="GV14">
        <v>4</v>
      </c>
      <c r="GW14">
        <v>4</v>
      </c>
      <c r="GX14">
        <v>3</v>
      </c>
      <c r="GY14">
        <v>4</v>
      </c>
      <c r="GZ14">
        <v>3</v>
      </c>
      <c r="HA14" t="s">
        <v>3231</v>
      </c>
      <c r="HB14" t="s">
        <v>4049</v>
      </c>
    </row>
    <row r="15" spans="1:210">
      <c r="A15" t="s">
        <v>3178</v>
      </c>
      <c r="B15" t="s">
        <v>2420</v>
      </c>
      <c r="C15" t="s">
        <v>4112</v>
      </c>
      <c r="D15" t="s">
        <v>2505</v>
      </c>
      <c r="E15" t="s">
        <v>3180</v>
      </c>
      <c r="F15" t="s">
        <v>3181</v>
      </c>
      <c r="G15">
        <v>25</v>
      </c>
      <c r="H15" t="s">
        <v>2426</v>
      </c>
      <c r="I15" t="s">
        <v>2654</v>
      </c>
      <c r="J15" t="s">
        <v>2428</v>
      </c>
      <c r="K15" t="s">
        <v>3182</v>
      </c>
      <c r="L15" t="s">
        <v>3183</v>
      </c>
      <c r="M15" t="s">
        <v>2908</v>
      </c>
      <c r="N15" t="s">
        <v>2432</v>
      </c>
      <c r="O15">
        <v>1</v>
      </c>
      <c r="P15">
        <v>3</v>
      </c>
      <c r="Q15">
        <v>240</v>
      </c>
      <c r="R15" t="s">
        <v>2457</v>
      </c>
      <c r="S15" t="s">
        <v>2432</v>
      </c>
      <c r="T15">
        <v>1</v>
      </c>
      <c r="U15">
        <v>3</v>
      </c>
      <c r="V15">
        <v>240</v>
      </c>
      <c r="W15" t="s">
        <v>2457</v>
      </c>
      <c r="X15" t="s">
        <v>2437</v>
      </c>
      <c r="Y15" t="s">
        <v>2438</v>
      </c>
      <c r="Z15" t="s">
        <v>2438</v>
      </c>
      <c r="AA15" t="s">
        <v>2438</v>
      </c>
      <c r="AB15" t="s">
        <v>2438</v>
      </c>
      <c r="AC15" t="s">
        <v>2437</v>
      </c>
      <c r="AD15" t="s">
        <v>2438</v>
      </c>
      <c r="AE15" t="s">
        <v>2438</v>
      </c>
      <c r="AF15" t="s">
        <v>2438</v>
      </c>
      <c r="AG15" t="s">
        <v>2438</v>
      </c>
      <c r="AH15" t="s">
        <v>2437</v>
      </c>
      <c r="AI15" t="s">
        <v>2438</v>
      </c>
      <c r="AJ15" t="s">
        <v>2438</v>
      </c>
      <c r="AK15" t="s">
        <v>2438</v>
      </c>
      <c r="AL15" t="s">
        <v>2438</v>
      </c>
      <c r="AM15" t="s">
        <v>2432</v>
      </c>
      <c r="AN15">
        <v>3</v>
      </c>
      <c r="AO15">
        <v>120</v>
      </c>
      <c r="AP15" t="s">
        <v>2457</v>
      </c>
      <c r="AQ15" t="s">
        <v>2437</v>
      </c>
      <c r="AR15" t="s">
        <v>2438</v>
      </c>
      <c r="AS15" t="s">
        <v>2438</v>
      </c>
      <c r="AT15" t="s">
        <v>2438</v>
      </c>
      <c r="AU15" t="s">
        <v>2437</v>
      </c>
      <c r="AV15" t="s">
        <v>2438</v>
      </c>
      <c r="AW15" t="s">
        <v>2438</v>
      </c>
      <c r="AX15" t="s">
        <v>2438</v>
      </c>
      <c r="AY15" t="s">
        <v>2432</v>
      </c>
      <c r="AZ15">
        <v>3</v>
      </c>
      <c r="BA15">
        <v>120</v>
      </c>
      <c r="BB15" t="s">
        <v>2457</v>
      </c>
      <c r="BC15" t="s">
        <v>2437</v>
      </c>
      <c r="BD15" t="s">
        <v>2438</v>
      </c>
      <c r="BE15" t="s">
        <v>2438</v>
      </c>
      <c r="BF15" t="s">
        <v>2438</v>
      </c>
      <c r="BG15" t="s">
        <v>2437</v>
      </c>
      <c r="BH15" t="s">
        <v>2438</v>
      </c>
      <c r="BI15" t="s">
        <v>2438</v>
      </c>
      <c r="BJ15" t="s">
        <v>2438</v>
      </c>
      <c r="BK15" t="s">
        <v>2437</v>
      </c>
      <c r="BL15" t="s">
        <v>2438</v>
      </c>
      <c r="BM15" t="s">
        <v>2438</v>
      </c>
      <c r="BN15" t="s">
        <v>2438</v>
      </c>
      <c r="BO15" t="s">
        <v>2437</v>
      </c>
      <c r="BP15" t="s">
        <v>2438</v>
      </c>
      <c r="BQ15" t="s">
        <v>2438</v>
      </c>
      <c r="BR15" t="s">
        <v>2438</v>
      </c>
      <c r="BS15" t="s">
        <v>2437</v>
      </c>
      <c r="BT15" t="s">
        <v>2438</v>
      </c>
      <c r="BU15" t="s">
        <v>2438</v>
      </c>
      <c r="BV15" t="s">
        <v>2438</v>
      </c>
      <c r="BW15" t="s">
        <v>2437</v>
      </c>
      <c r="BX15" t="s">
        <v>2438</v>
      </c>
      <c r="BY15" t="s">
        <v>2438</v>
      </c>
      <c r="BZ15" t="s">
        <v>2438</v>
      </c>
      <c r="CA15" t="s">
        <v>2437</v>
      </c>
      <c r="CB15" t="s">
        <v>2438</v>
      </c>
      <c r="CC15" t="s">
        <v>2438</v>
      </c>
      <c r="CD15" t="s">
        <v>2438</v>
      </c>
      <c r="CE15">
        <v>4</v>
      </c>
      <c r="CF15">
        <v>6</v>
      </c>
      <c r="CG15" t="s">
        <v>3184</v>
      </c>
      <c r="CH15">
        <v>6</v>
      </c>
      <c r="CI15">
        <v>4</v>
      </c>
      <c r="CJ15">
        <v>4</v>
      </c>
      <c r="CK15" t="s">
        <v>3185</v>
      </c>
      <c r="CL15">
        <v>7</v>
      </c>
      <c r="CM15">
        <v>7</v>
      </c>
      <c r="CN15">
        <v>7</v>
      </c>
      <c r="CO15" t="s">
        <v>3186</v>
      </c>
      <c r="CP15">
        <v>1</v>
      </c>
      <c r="CQ15">
        <v>1</v>
      </c>
      <c r="CR15">
        <v>1</v>
      </c>
      <c r="CS15" t="s">
        <v>3187</v>
      </c>
      <c r="CT15">
        <v>7</v>
      </c>
      <c r="CU15">
        <v>7</v>
      </c>
      <c r="CV15">
        <v>7</v>
      </c>
      <c r="CW15">
        <v>7</v>
      </c>
      <c r="CX15">
        <v>4</v>
      </c>
      <c r="CY15">
        <v>4</v>
      </c>
      <c r="CZ15">
        <v>4</v>
      </c>
      <c r="DA15">
        <v>7</v>
      </c>
      <c r="DB15">
        <v>7</v>
      </c>
      <c r="DC15">
        <v>7</v>
      </c>
      <c r="DD15">
        <v>7</v>
      </c>
      <c r="DE15">
        <v>7</v>
      </c>
      <c r="DF15">
        <v>7</v>
      </c>
      <c r="DG15">
        <v>7</v>
      </c>
      <c r="DH15">
        <v>7</v>
      </c>
      <c r="DI15">
        <v>7</v>
      </c>
      <c r="DJ15">
        <v>7</v>
      </c>
      <c r="DK15">
        <v>7</v>
      </c>
      <c r="DL15">
        <v>7</v>
      </c>
      <c r="DM15">
        <v>7</v>
      </c>
      <c r="DN15">
        <v>7</v>
      </c>
      <c r="DO15">
        <v>1</v>
      </c>
      <c r="DP15">
        <v>1</v>
      </c>
      <c r="DQ15">
        <v>1</v>
      </c>
      <c r="DR15">
        <v>1</v>
      </c>
      <c r="DS15">
        <v>1</v>
      </c>
      <c r="DT15">
        <v>1</v>
      </c>
      <c r="DU15">
        <v>1</v>
      </c>
      <c r="DV15">
        <v>7</v>
      </c>
      <c r="DW15">
        <v>5</v>
      </c>
      <c r="DX15">
        <v>7</v>
      </c>
      <c r="DY15" t="s">
        <v>3188</v>
      </c>
      <c r="DZ15">
        <v>7</v>
      </c>
      <c r="EA15">
        <v>7</v>
      </c>
      <c r="EB15">
        <v>7</v>
      </c>
      <c r="EC15" t="s">
        <v>3189</v>
      </c>
      <c r="ED15">
        <v>7</v>
      </c>
      <c r="EE15">
        <v>7</v>
      </c>
      <c r="EF15">
        <v>7</v>
      </c>
      <c r="EG15" t="s">
        <v>3190</v>
      </c>
      <c r="EH15">
        <v>1</v>
      </c>
      <c r="EI15">
        <v>1</v>
      </c>
      <c r="EJ15">
        <v>1</v>
      </c>
      <c r="EK15" t="s">
        <v>3191</v>
      </c>
      <c r="EL15">
        <v>7</v>
      </c>
      <c r="EM15">
        <v>7</v>
      </c>
      <c r="EN15">
        <v>7</v>
      </c>
      <c r="EO15">
        <v>7</v>
      </c>
      <c r="EP15">
        <v>7</v>
      </c>
      <c r="EQ15">
        <v>7</v>
      </c>
      <c r="ER15">
        <v>7</v>
      </c>
      <c r="ES15">
        <v>7</v>
      </c>
      <c r="ET15">
        <v>7</v>
      </c>
      <c r="EU15">
        <v>7</v>
      </c>
      <c r="EV15">
        <v>7</v>
      </c>
      <c r="EW15">
        <v>7</v>
      </c>
      <c r="EX15">
        <v>7</v>
      </c>
      <c r="EY15">
        <v>7</v>
      </c>
      <c r="EZ15">
        <v>7</v>
      </c>
      <c r="FA15">
        <v>7</v>
      </c>
      <c r="FB15">
        <v>7</v>
      </c>
      <c r="FC15">
        <v>7</v>
      </c>
      <c r="FD15">
        <v>7</v>
      </c>
      <c r="FE15">
        <v>7</v>
      </c>
      <c r="FF15">
        <v>7</v>
      </c>
      <c r="FG15">
        <v>7</v>
      </c>
      <c r="FH15">
        <v>7</v>
      </c>
      <c r="FI15">
        <v>7</v>
      </c>
      <c r="FJ15">
        <v>6</v>
      </c>
      <c r="FK15">
        <v>7</v>
      </c>
      <c r="FL15">
        <v>7</v>
      </c>
      <c r="FM15">
        <v>1</v>
      </c>
      <c r="FN15">
        <v>1</v>
      </c>
      <c r="FO15">
        <v>1</v>
      </c>
      <c r="FP15">
        <v>7</v>
      </c>
      <c r="FQ15">
        <v>7</v>
      </c>
      <c r="FR15">
        <v>7</v>
      </c>
      <c r="FS15">
        <v>1</v>
      </c>
      <c r="FT15">
        <v>1</v>
      </c>
      <c r="FU15">
        <v>1</v>
      </c>
      <c r="FV15">
        <v>1</v>
      </c>
      <c r="FW15">
        <v>7</v>
      </c>
      <c r="FX15">
        <v>7</v>
      </c>
      <c r="FY15">
        <v>7</v>
      </c>
      <c r="FZ15">
        <v>7</v>
      </c>
      <c r="GA15">
        <v>1</v>
      </c>
      <c r="GB15">
        <v>1</v>
      </c>
      <c r="GC15">
        <v>1</v>
      </c>
      <c r="GD15">
        <v>7</v>
      </c>
      <c r="GE15">
        <v>1</v>
      </c>
      <c r="GF15">
        <v>7</v>
      </c>
      <c r="GG15">
        <v>1</v>
      </c>
      <c r="GH15">
        <v>1</v>
      </c>
      <c r="GI15">
        <v>5</v>
      </c>
      <c r="GJ15">
        <v>7</v>
      </c>
      <c r="GK15">
        <v>7</v>
      </c>
      <c r="GL15">
        <v>7</v>
      </c>
      <c r="GM15">
        <v>7</v>
      </c>
      <c r="GN15">
        <v>7</v>
      </c>
      <c r="GO15">
        <v>7</v>
      </c>
      <c r="GP15">
        <v>7</v>
      </c>
      <c r="GQ15">
        <v>7</v>
      </c>
      <c r="GR15">
        <v>7</v>
      </c>
      <c r="GS15">
        <v>7</v>
      </c>
      <c r="GT15">
        <v>7</v>
      </c>
      <c r="GU15">
        <v>7</v>
      </c>
      <c r="GV15">
        <v>7</v>
      </c>
      <c r="GW15">
        <v>7</v>
      </c>
      <c r="GX15">
        <v>7</v>
      </c>
      <c r="GY15">
        <v>7</v>
      </c>
      <c r="GZ15">
        <v>7</v>
      </c>
      <c r="HA15" t="s">
        <v>3231</v>
      </c>
      <c r="HB15" t="s">
        <v>4049</v>
      </c>
    </row>
    <row r="16" spans="1:210">
      <c r="A16" t="s">
        <v>3204</v>
      </c>
      <c r="B16" t="s">
        <v>2420</v>
      </c>
      <c r="C16" t="s">
        <v>4113</v>
      </c>
      <c r="D16" t="s">
        <v>2505</v>
      </c>
      <c r="E16" t="s">
        <v>3206</v>
      </c>
      <c r="F16" t="s">
        <v>3207</v>
      </c>
      <c r="G16">
        <v>26</v>
      </c>
      <c r="H16" t="s">
        <v>2426</v>
      </c>
      <c r="I16" t="s">
        <v>2654</v>
      </c>
      <c r="J16" t="s">
        <v>2428</v>
      </c>
      <c r="K16" t="s">
        <v>3208</v>
      </c>
      <c r="L16" t="s">
        <v>2430</v>
      </c>
      <c r="M16" t="s">
        <v>2553</v>
      </c>
      <c r="N16" t="s">
        <v>2432</v>
      </c>
      <c r="O16">
        <v>1</v>
      </c>
      <c r="P16">
        <v>10</v>
      </c>
      <c r="Q16" t="s">
        <v>2820</v>
      </c>
      <c r="R16" t="s">
        <v>2459</v>
      </c>
      <c r="S16" t="s">
        <v>2437</v>
      </c>
      <c r="T16" t="s">
        <v>2438</v>
      </c>
      <c r="U16" t="s">
        <v>2438</v>
      </c>
      <c r="V16" t="s">
        <v>2438</v>
      </c>
      <c r="W16" t="s">
        <v>2438</v>
      </c>
      <c r="X16" t="s">
        <v>2437</v>
      </c>
      <c r="Y16" t="s">
        <v>2438</v>
      </c>
      <c r="Z16" t="s">
        <v>2438</v>
      </c>
      <c r="AA16" t="s">
        <v>2438</v>
      </c>
      <c r="AB16" t="s">
        <v>2438</v>
      </c>
      <c r="AC16" t="s">
        <v>2437</v>
      </c>
      <c r="AD16" t="s">
        <v>2438</v>
      </c>
      <c r="AE16" t="s">
        <v>2438</v>
      </c>
      <c r="AF16" t="s">
        <v>2438</v>
      </c>
      <c r="AG16" t="s">
        <v>2438</v>
      </c>
      <c r="AH16" t="s">
        <v>2437</v>
      </c>
      <c r="AI16" t="s">
        <v>2438</v>
      </c>
      <c r="AJ16" t="s">
        <v>2438</v>
      </c>
      <c r="AK16" t="s">
        <v>2438</v>
      </c>
      <c r="AL16" t="s">
        <v>2438</v>
      </c>
      <c r="AM16" t="s">
        <v>2432</v>
      </c>
      <c r="AN16">
        <v>1</v>
      </c>
      <c r="AO16">
        <v>1</v>
      </c>
      <c r="AP16" t="s">
        <v>2459</v>
      </c>
      <c r="AQ16" t="s">
        <v>2437</v>
      </c>
      <c r="AR16" t="s">
        <v>2438</v>
      </c>
      <c r="AS16" t="s">
        <v>2438</v>
      </c>
      <c r="AT16" t="s">
        <v>2438</v>
      </c>
      <c r="AU16" t="s">
        <v>2432</v>
      </c>
      <c r="AV16">
        <v>1</v>
      </c>
      <c r="AW16">
        <v>1</v>
      </c>
      <c r="AX16" t="s">
        <v>2459</v>
      </c>
      <c r="AY16" t="s">
        <v>2432</v>
      </c>
      <c r="AZ16">
        <v>12</v>
      </c>
      <c r="BA16">
        <v>12</v>
      </c>
      <c r="BB16" t="s">
        <v>2691</v>
      </c>
      <c r="BC16" t="s">
        <v>2432</v>
      </c>
      <c r="BD16">
        <v>1</v>
      </c>
      <c r="BE16">
        <v>5</v>
      </c>
      <c r="BF16" t="s">
        <v>2480</v>
      </c>
      <c r="BG16" t="s">
        <v>2437</v>
      </c>
      <c r="BH16" t="s">
        <v>2438</v>
      </c>
      <c r="BI16" t="s">
        <v>2438</v>
      </c>
      <c r="BJ16" t="s">
        <v>2438</v>
      </c>
      <c r="BK16" t="s">
        <v>2437</v>
      </c>
      <c r="BL16" t="s">
        <v>2438</v>
      </c>
      <c r="BM16" t="s">
        <v>2438</v>
      </c>
      <c r="BN16" t="s">
        <v>2438</v>
      </c>
      <c r="BO16" t="s">
        <v>2432</v>
      </c>
      <c r="BP16">
        <v>1</v>
      </c>
      <c r="BQ16">
        <v>5</v>
      </c>
      <c r="BR16" t="s">
        <v>2443</v>
      </c>
      <c r="BS16" t="s">
        <v>2437</v>
      </c>
      <c r="BT16" t="s">
        <v>2438</v>
      </c>
      <c r="BU16" t="s">
        <v>2438</v>
      </c>
      <c r="BV16" t="s">
        <v>2438</v>
      </c>
      <c r="BW16" t="s">
        <v>2437</v>
      </c>
      <c r="BX16" t="s">
        <v>2438</v>
      </c>
      <c r="BY16" t="s">
        <v>2438</v>
      </c>
      <c r="BZ16" t="s">
        <v>2438</v>
      </c>
      <c r="CA16" t="s">
        <v>2437</v>
      </c>
      <c r="CB16" t="s">
        <v>2438</v>
      </c>
      <c r="CC16" t="s">
        <v>2438</v>
      </c>
      <c r="CD16" t="s">
        <v>2438</v>
      </c>
      <c r="CE16">
        <v>1</v>
      </c>
      <c r="CF16">
        <v>1</v>
      </c>
      <c r="CG16" t="s">
        <v>3209</v>
      </c>
      <c r="CH16">
        <v>7</v>
      </c>
      <c r="CI16">
        <v>4</v>
      </c>
      <c r="CJ16">
        <v>4</v>
      </c>
      <c r="CK16" t="s">
        <v>3210</v>
      </c>
      <c r="CL16">
        <v>5</v>
      </c>
      <c r="CM16">
        <v>4</v>
      </c>
      <c r="CN16">
        <v>5</v>
      </c>
      <c r="CO16" t="s">
        <v>3211</v>
      </c>
      <c r="CP16">
        <v>5</v>
      </c>
      <c r="CQ16">
        <v>5</v>
      </c>
      <c r="CR16">
        <v>5</v>
      </c>
      <c r="CS16" t="s">
        <v>3212</v>
      </c>
      <c r="CT16">
        <v>5</v>
      </c>
      <c r="CU16">
        <v>4</v>
      </c>
      <c r="CV16">
        <v>5</v>
      </c>
      <c r="CW16">
        <v>5</v>
      </c>
      <c r="CX16">
        <v>7</v>
      </c>
      <c r="CY16">
        <v>4</v>
      </c>
      <c r="CZ16">
        <v>5</v>
      </c>
      <c r="DA16">
        <v>7</v>
      </c>
      <c r="DB16">
        <v>6</v>
      </c>
      <c r="DC16">
        <v>5</v>
      </c>
      <c r="DD16">
        <v>6</v>
      </c>
      <c r="DE16">
        <v>6</v>
      </c>
      <c r="DF16">
        <v>6</v>
      </c>
      <c r="DG16">
        <v>4</v>
      </c>
      <c r="DH16">
        <v>6</v>
      </c>
      <c r="DI16">
        <v>5</v>
      </c>
      <c r="DJ16">
        <v>5</v>
      </c>
      <c r="DK16">
        <v>4</v>
      </c>
      <c r="DL16">
        <v>5</v>
      </c>
      <c r="DM16">
        <v>4</v>
      </c>
      <c r="DN16">
        <v>5</v>
      </c>
      <c r="DO16">
        <v>7</v>
      </c>
      <c r="DP16">
        <v>5</v>
      </c>
      <c r="DQ16">
        <v>4</v>
      </c>
      <c r="DR16">
        <v>5</v>
      </c>
      <c r="DS16">
        <v>5</v>
      </c>
      <c r="DT16">
        <v>5</v>
      </c>
      <c r="DU16">
        <v>5</v>
      </c>
      <c r="DV16">
        <v>5</v>
      </c>
      <c r="DW16">
        <v>5</v>
      </c>
      <c r="DX16">
        <v>5</v>
      </c>
      <c r="DY16" t="s">
        <v>3212</v>
      </c>
      <c r="DZ16">
        <v>5</v>
      </c>
      <c r="EA16">
        <v>4</v>
      </c>
      <c r="EB16">
        <v>5</v>
      </c>
      <c r="EC16" t="s">
        <v>3213</v>
      </c>
      <c r="ED16">
        <v>5</v>
      </c>
      <c r="EE16">
        <v>5</v>
      </c>
      <c r="EF16">
        <v>5</v>
      </c>
      <c r="EG16" t="s">
        <v>3214</v>
      </c>
      <c r="EH16">
        <v>4</v>
      </c>
      <c r="EI16">
        <v>5</v>
      </c>
      <c r="EJ16">
        <v>5</v>
      </c>
      <c r="EK16" t="s">
        <v>3212</v>
      </c>
      <c r="EL16">
        <v>4</v>
      </c>
      <c r="EM16">
        <v>4</v>
      </c>
      <c r="EN16">
        <v>4</v>
      </c>
      <c r="EO16">
        <v>4</v>
      </c>
      <c r="EP16">
        <v>4</v>
      </c>
      <c r="EQ16">
        <v>4</v>
      </c>
      <c r="ER16">
        <v>4</v>
      </c>
      <c r="ES16">
        <v>4</v>
      </c>
      <c r="ET16">
        <v>4</v>
      </c>
      <c r="EU16">
        <v>4</v>
      </c>
      <c r="EV16">
        <v>4</v>
      </c>
      <c r="EW16">
        <v>4</v>
      </c>
      <c r="EX16">
        <v>4</v>
      </c>
      <c r="EY16">
        <v>4</v>
      </c>
      <c r="EZ16">
        <v>4</v>
      </c>
      <c r="FA16">
        <v>4</v>
      </c>
      <c r="FB16">
        <v>4</v>
      </c>
      <c r="FC16">
        <v>4</v>
      </c>
      <c r="FD16">
        <v>4</v>
      </c>
      <c r="FE16">
        <v>4</v>
      </c>
      <c r="FF16">
        <v>4</v>
      </c>
      <c r="FG16">
        <v>4</v>
      </c>
      <c r="FH16">
        <v>4</v>
      </c>
      <c r="FI16">
        <v>4</v>
      </c>
      <c r="FJ16">
        <v>4</v>
      </c>
      <c r="FK16">
        <v>4</v>
      </c>
      <c r="FL16">
        <v>4</v>
      </c>
      <c r="FM16">
        <v>4</v>
      </c>
      <c r="FN16">
        <v>4</v>
      </c>
      <c r="FO16">
        <v>4</v>
      </c>
      <c r="FP16">
        <v>4</v>
      </c>
      <c r="FQ16">
        <v>4</v>
      </c>
      <c r="FR16">
        <v>4</v>
      </c>
      <c r="FS16">
        <v>4</v>
      </c>
      <c r="FT16">
        <v>4</v>
      </c>
      <c r="FU16">
        <v>4</v>
      </c>
      <c r="FV16">
        <v>4</v>
      </c>
      <c r="FW16">
        <v>4</v>
      </c>
      <c r="FX16">
        <v>4</v>
      </c>
      <c r="FY16">
        <v>4</v>
      </c>
      <c r="FZ16">
        <v>4</v>
      </c>
      <c r="GA16">
        <v>4</v>
      </c>
      <c r="GB16">
        <v>4</v>
      </c>
      <c r="GC16">
        <v>4</v>
      </c>
      <c r="GD16">
        <v>4</v>
      </c>
      <c r="GE16">
        <v>4</v>
      </c>
      <c r="GF16">
        <v>4</v>
      </c>
      <c r="GG16">
        <v>4</v>
      </c>
      <c r="GH16">
        <v>4</v>
      </c>
      <c r="GI16">
        <v>4</v>
      </c>
      <c r="GJ16">
        <v>4</v>
      </c>
      <c r="GK16">
        <v>4</v>
      </c>
      <c r="GL16">
        <v>4</v>
      </c>
      <c r="GM16">
        <v>4</v>
      </c>
      <c r="GN16">
        <v>4</v>
      </c>
      <c r="GO16">
        <v>4</v>
      </c>
      <c r="GP16">
        <v>4</v>
      </c>
      <c r="GQ16">
        <v>4</v>
      </c>
      <c r="GR16">
        <v>4</v>
      </c>
      <c r="GS16">
        <v>4</v>
      </c>
      <c r="GT16">
        <v>4</v>
      </c>
      <c r="GU16">
        <v>4</v>
      </c>
      <c r="GV16">
        <v>4</v>
      </c>
      <c r="GW16">
        <v>4</v>
      </c>
      <c r="GX16">
        <v>4</v>
      </c>
      <c r="GY16">
        <v>4</v>
      </c>
      <c r="GZ16">
        <v>3</v>
      </c>
      <c r="HA16" t="s">
        <v>3231</v>
      </c>
      <c r="HB16" t="s">
        <v>4049</v>
      </c>
    </row>
    <row r="17" spans="1:210">
      <c r="A17" t="s">
        <v>3215</v>
      </c>
      <c r="B17" t="s">
        <v>2420</v>
      </c>
      <c r="C17" t="s">
        <v>4114</v>
      </c>
      <c r="D17" t="s">
        <v>2505</v>
      </c>
      <c r="E17" t="s">
        <v>3217</v>
      </c>
      <c r="F17" t="s">
        <v>3218</v>
      </c>
      <c r="G17">
        <v>20</v>
      </c>
      <c r="H17" t="s">
        <v>2426</v>
      </c>
      <c r="I17" t="s">
        <v>2456</v>
      </c>
      <c r="J17" t="s">
        <v>2428</v>
      </c>
      <c r="K17" t="s">
        <v>3219</v>
      </c>
      <c r="L17" t="s">
        <v>2473</v>
      </c>
      <c r="M17" t="s">
        <v>2553</v>
      </c>
      <c r="N17" t="s">
        <v>2432</v>
      </c>
      <c r="O17">
        <v>1</v>
      </c>
      <c r="P17">
        <v>12</v>
      </c>
      <c r="Q17">
        <v>2</v>
      </c>
      <c r="R17" t="s">
        <v>3220</v>
      </c>
      <c r="S17" t="s">
        <v>2437</v>
      </c>
      <c r="T17" t="s">
        <v>2438</v>
      </c>
      <c r="U17" t="s">
        <v>2438</v>
      </c>
      <c r="V17" t="s">
        <v>2438</v>
      </c>
      <c r="W17" t="s">
        <v>2438</v>
      </c>
      <c r="X17" t="s">
        <v>2437</v>
      </c>
      <c r="Y17" t="s">
        <v>2438</v>
      </c>
      <c r="Z17" t="s">
        <v>2438</v>
      </c>
      <c r="AA17" t="s">
        <v>2438</v>
      </c>
      <c r="AB17" t="s">
        <v>2438</v>
      </c>
      <c r="AC17" t="s">
        <v>2437</v>
      </c>
      <c r="AD17" t="s">
        <v>2438</v>
      </c>
      <c r="AE17" t="s">
        <v>2438</v>
      </c>
      <c r="AF17" t="s">
        <v>2438</v>
      </c>
      <c r="AG17" t="s">
        <v>2438</v>
      </c>
      <c r="AH17" t="s">
        <v>2437</v>
      </c>
      <c r="AI17" t="s">
        <v>2438</v>
      </c>
      <c r="AJ17" t="s">
        <v>2438</v>
      </c>
      <c r="AK17" t="s">
        <v>2438</v>
      </c>
      <c r="AL17" t="s">
        <v>2438</v>
      </c>
      <c r="AM17" t="s">
        <v>2432</v>
      </c>
      <c r="AN17">
        <v>10</v>
      </c>
      <c r="AO17">
        <v>1</v>
      </c>
      <c r="AP17" t="s">
        <v>2536</v>
      </c>
      <c r="AQ17" t="s">
        <v>2437</v>
      </c>
      <c r="AR17" t="s">
        <v>2438</v>
      </c>
      <c r="AS17" t="s">
        <v>2438</v>
      </c>
      <c r="AT17" t="s">
        <v>2438</v>
      </c>
      <c r="AU17" t="s">
        <v>2432</v>
      </c>
      <c r="AV17">
        <v>5</v>
      </c>
      <c r="AW17">
        <v>1</v>
      </c>
      <c r="AX17" t="s">
        <v>2536</v>
      </c>
      <c r="AY17" t="s">
        <v>2432</v>
      </c>
      <c r="AZ17">
        <v>10</v>
      </c>
      <c r="BA17">
        <v>10</v>
      </c>
      <c r="BB17" t="s">
        <v>2703</v>
      </c>
      <c r="BC17" t="s">
        <v>2437</v>
      </c>
      <c r="BD17" t="s">
        <v>2438</v>
      </c>
      <c r="BE17" t="s">
        <v>2438</v>
      </c>
      <c r="BF17" t="s">
        <v>2438</v>
      </c>
      <c r="BG17" t="s">
        <v>2437</v>
      </c>
      <c r="BH17" t="s">
        <v>2438</v>
      </c>
      <c r="BI17" t="s">
        <v>2438</v>
      </c>
      <c r="BJ17" t="s">
        <v>2438</v>
      </c>
      <c r="BK17" t="s">
        <v>2437</v>
      </c>
      <c r="BL17" t="s">
        <v>2438</v>
      </c>
      <c r="BM17" t="s">
        <v>2438</v>
      </c>
      <c r="BN17" t="s">
        <v>2438</v>
      </c>
      <c r="BO17" t="s">
        <v>2437</v>
      </c>
      <c r="BP17" t="s">
        <v>2438</v>
      </c>
      <c r="BQ17" t="s">
        <v>2438</v>
      </c>
      <c r="BR17" t="s">
        <v>2438</v>
      </c>
      <c r="BS17" t="s">
        <v>2437</v>
      </c>
      <c r="BT17" t="s">
        <v>2438</v>
      </c>
      <c r="BU17" t="s">
        <v>2438</v>
      </c>
      <c r="BV17" t="s">
        <v>2438</v>
      </c>
      <c r="BW17" t="s">
        <v>2437</v>
      </c>
      <c r="BX17" t="s">
        <v>2438</v>
      </c>
      <c r="BY17" t="s">
        <v>2438</v>
      </c>
      <c r="BZ17" t="s">
        <v>2438</v>
      </c>
      <c r="CA17" t="s">
        <v>2437</v>
      </c>
      <c r="CB17" t="s">
        <v>2438</v>
      </c>
      <c r="CC17" t="s">
        <v>2438</v>
      </c>
      <c r="CD17" t="s">
        <v>2438</v>
      </c>
      <c r="CE17">
        <v>3</v>
      </c>
      <c r="CF17">
        <v>3</v>
      </c>
      <c r="CG17" t="s">
        <v>2429</v>
      </c>
      <c r="CH17">
        <v>5</v>
      </c>
      <c r="CI17">
        <v>5</v>
      </c>
      <c r="CJ17">
        <v>5</v>
      </c>
      <c r="CK17" t="s">
        <v>2854</v>
      </c>
      <c r="CL17">
        <v>4</v>
      </c>
      <c r="CM17">
        <v>5</v>
      </c>
      <c r="CN17">
        <v>5</v>
      </c>
      <c r="CO17" t="s">
        <v>3221</v>
      </c>
      <c r="CP17">
        <v>5</v>
      </c>
      <c r="CQ17">
        <v>5</v>
      </c>
      <c r="CR17">
        <v>5</v>
      </c>
      <c r="CS17" t="s">
        <v>3222</v>
      </c>
      <c r="CT17">
        <v>4</v>
      </c>
      <c r="CU17">
        <v>4</v>
      </c>
      <c r="CV17">
        <v>4</v>
      </c>
      <c r="CW17">
        <v>3</v>
      </c>
      <c r="CX17">
        <v>3</v>
      </c>
      <c r="CY17">
        <v>3</v>
      </c>
      <c r="CZ17">
        <v>3</v>
      </c>
      <c r="DA17">
        <v>6</v>
      </c>
      <c r="DB17">
        <v>6</v>
      </c>
      <c r="DC17">
        <v>6</v>
      </c>
      <c r="DD17">
        <v>6</v>
      </c>
      <c r="DE17">
        <v>6</v>
      </c>
      <c r="DF17">
        <v>6</v>
      </c>
      <c r="DG17">
        <v>6</v>
      </c>
      <c r="DH17">
        <v>5</v>
      </c>
      <c r="DI17">
        <v>5</v>
      </c>
      <c r="DJ17">
        <v>5</v>
      </c>
      <c r="DK17">
        <v>5</v>
      </c>
      <c r="DL17">
        <v>5</v>
      </c>
      <c r="DM17">
        <v>5</v>
      </c>
      <c r="DN17">
        <v>5</v>
      </c>
      <c r="DO17">
        <v>5</v>
      </c>
      <c r="DP17">
        <v>5</v>
      </c>
      <c r="DQ17">
        <v>5</v>
      </c>
      <c r="DR17">
        <v>5</v>
      </c>
      <c r="DS17">
        <v>5</v>
      </c>
      <c r="DT17">
        <v>5</v>
      </c>
      <c r="DU17">
        <v>5</v>
      </c>
      <c r="DV17">
        <v>3</v>
      </c>
      <c r="DW17">
        <v>3</v>
      </c>
      <c r="DX17">
        <v>3</v>
      </c>
      <c r="DY17" t="s">
        <v>2487</v>
      </c>
      <c r="DZ17">
        <v>6</v>
      </c>
      <c r="EA17">
        <v>6</v>
      </c>
      <c r="EB17">
        <v>6</v>
      </c>
      <c r="EC17" t="s">
        <v>3223</v>
      </c>
      <c r="ED17">
        <v>5</v>
      </c>
      <c r="EE17">
        <v>5</v>
      </c>
      <c r="EF17">
        <v>5</v>
      </c>
      <c r="EG17" t="s">
        <v>3224</v>
      </c>
      <c r="EH17">
        <v>6</v>
      </c>
      <c r="EI17">
        <v>6</v>
      </c>
      <c r="EJ17">
        <v>6</v>
      </c>
      <c r="EK17" t="s">
        <v>3222</v>
      </c>
      <c r="EL17">
        <v>3</v>
      </c>
      <c r="EM17">
        <v>5</v>
      </c>
      <c r="EN17">
        <v>5</v>
      </c>
      <c r="EO17">
        <v>5</v>
      </c>
      <c r="EP17">
        <v>5</v>
      </c>
      <c r="EQ17">
        <v>5</v>
      </c>
      <c r="ER17">
        <v>5</v>
      </c>
      <c r="ES17">
        <v>5</v>
      </c>
      <c r="ET17">
        <v>5</v>
      </c>
      <c r="EU17">
        <v>4</v>
      </c>
      <c r="EV17">
        <v>5</v>
      </c>
      <c r="EW17">
        <v>5</v>
      </c>
      <c r="EX17">
        <v>5</v>
      </c>
      <c r="EY17">
        <v>5</v>
      </c>
      <c r="EZ17">
        <v>5</v>
      </c>
      <c r="FA17">
        <v>5</v>
      </c>
      <c r="FB17">
        <v>5</v>
      </c>
      <c r="FC17">
        <v>5</v>
      </c>
      <c r="FD17">
        <v>5</v>
      </c>
      <c r="FE17">
        <v>5</v>
      </c>
      <c r="FF17">
        <v>5</v>
      </c>
      <c r="FG17">
        <v>5</v>
      </c>
      <c r="FH17">
        <v>5</v>
      </c>
      <c r="FI17">
        <v>5</v>
      </c>
      <c r="FJ17">
        <v>5</v>
      </c>
      <c r="FK17">
        <v>4</v>
      </c>
      <c r="FL17">
        <v>5</v>
      </c>
      <c r="FM17">
        <v>3</v>
      </c>
      <c r="FN17">
        <v>5</v>
      </c>
      <c r="FO17">
        <v>5</v>
      </c>
      <c r="FP17">
        <v>5</v>
      </c>
      <c r="FQ17">
        <v>5</v>
      </c>
      <c r="FR17">
        <v>5</v>
      </c>
      <c r="FS17">
        <v>3</v>
      </c>
      <c r="FT17">
        <v>3</v>
      </c>
      <c r="FU17">
        <v>5</v>
      </c>
      <c r="FV17">
        <v>5</v>
      </c>
      <c r="FW17">
        <v>5</v>
      </c>
      <c r="FX17">
        <v>5</v>
      </c>
      <c r="FY17">
        <v>5</v>
      </c>
      <c r="FZ17">
        <v>5</v>
      </c>
      <c r="GA17">
        <v>5</v>
      </c>
      <c r="GB17">
        <v>5</v>
      </c>
      <c r="GC17">
        <v>3</v>
      </c>
      <c r="GD17">
        <v>5</v>
      </c>
      <c r="GE17">
        <v>5</v>
      </c>
      <c r="GF17">
        <v>5</v>
      </c>
      <c r="GG17">
        <v>3</v>
      </c>
      <c r="GH17">
        <v>5</v>
      </c>
      <c r="GI17">
        <v>5</v>
      </c>
      <c r="GJ17">
        <v>5</v>
      </c>
      <c r="GK17">
        <v>3</v>
      </c>
      <c r="GL17">
        <v>3</v>
      </c>
      <c r="GM17">
        <v>3</v>
      </c>
      <c r="GN17">
        <v>3</v>
      </c>
      <c r="GO17">
        <v>4</v>
      </c>
      <c r="GP17">
        <v>4</v>
      </c>
      <c r="GQ17">
        <v>4</v>
      </c>
      <c r="GR17">
        <v>4</v>
      </c>
      <c r="GS17">
        <v>4</v>
      </c>
      <c r="GT17">
        <v>4</v>
      </c>
      <c r="GU17">
        <v>4</v>
      </c>
      <c r="GV17">
        <v>4</v>
      </c>
      <c r="GW17">
        <v>4</v>
      </c>
      <c r="GX17">
        <v>4</v>
      </c>
      <c r="GY17">
        <v>4</v>
      </c>
      <c r="GZ17">
        <v>4</v>
      </c>
      <c r="HA17" t="s">
        <v>3231</v>
      </c>
      <c r="HB17" t="s">
        <v>4049</v>
      </c>
    </row>
    <row r="18" spans="1:210">
      <c r="A18" t="s">
        <v>3225</v>
      </c>
      <c r="B18" t="s">
        <v>2420</v>
      </c>
      <c r="C18" t="s">
        <v>4115</v>
      </c>
      <c r="D18" t="s">
        <v>2505</v>
      </c>
      <c r="E18" t="s">
        <v>3227</v>
      </c>
      <c r="F18" t="s">
        <v>3228</v>
      </c>
      <c r="G18">
        <v>32</v>
      </c>
      <c r="H18" t="s">
        <v>2509</v>
      </c>
      <c r="I18" t="s">
        <v>2654</v>
      </c>
      <c r="J18" t="s">
        <v>2428</v>
      </c>
      <c r="K18" t="s">
        <v>3229</v>
      </c>
      <c r="L18" t="s">
        <v>3230</v>
      </c>
      <c r="M18" t="s">
        <v>2952</v>
      </c>
      <c r="N18" t="s">
        <v>2432</v>
      </c>
      <c r="O18">
        <v>2</v>
      </c>
      <c r="P18">
        <v>5</v>
      </c>
      <c r="Q18">
        <v>60</v>
      </c>
      <c r="R18" t="s">
        <v>2518</v>
      </c>
      <c r="S18" t="s">
        <v>2432</v>
      </c>
      <c r="T18">
        <v>1</v>
      </c>
      <c r="U18">
        <v>5</v>
      </c>
      <c r="V18">
        <v>60</v>
      </c>
      <c r="W18" t="s">
        <v>2518</v>
      </c>
      <c r="X18" t="s">
        <v>2437</v>
      </c>
      <c r="Y18" t="s">
        <v>2438</v>
      </c>
      <c r="Z18" t="s">
        <v>2438</v>
      </c>
      <c r="AA18" t="s">
        <v>2438</v>
      </c>
      <c r="AB18" t="s">
        <v>2438</v>
      </c>
      <c r="AC18" t="s">
        <v>2432</v>
      </c>
      <c r="AD18">
        <v>1</v>
      </c>
      <c r="AE18">
        <v>2</v>
      </c>
      <c r="AF18">
        <v>60</v>
      </c>
      <c r="AG18" t="s">
        <v>2876</v>
      </c>
      <c r="AH18" t="s">
        <v>2432</v>
      </c>
      <c r="AI18">
        <v>1</v>
      </c>
      <c r="AJ18">
        <v>2</v>
      </c>
      <c r="AK18">
        <v>60</v>
      </c>
      <c r="AL18" t="s">
        <v>2876</v>
      </c>
      <c r="AM18" t="s">
        <v>2432</v>
      </c>
      <c r="AN18">
        <v>1</v>
      </c>
      <c r="AO18">
        <v>20</v>
      </c>
      <c r="AP18" t="s">
        <v>2536</v>
      </c>
      <c r="AQ18" t="s">
        <v>2437</v>
      </c>
      <c r="AR18" t="s">
        <v>2438</v>
      </c>
      <c r="AS18" t="s">
        <v>2438</v>
      </c>
      <c r="AT18" t="s">
        <v>2438</v>
      </c>
      <c r="AU18" t="s">
        <v>2437</v>
      </c>
      <c r="AV18" t="s">
        <v>2438</v>
      </c>
      <c r="AW18" t="s">
        <v>2438</v>
      </c>
      <c r="AX18" t="s">
        <v>2438</v>
      </c>
      <c r="AY18" t="s">
        <v>2432</v>
      </c>
      <c r="AZ18">
        <v>10</v>
      </c>
      <c r="BA18">
        <v>120</v>
      </c>
      <c r="BB18" t="s">
        <v>2518</v>
      </c>
      <c r="BC18" t="s">
        <v>2437</v>
      </c>
      <c r="BD18" t="s">
        <v>2438</v>
      </c>
      <c r="BE18" t="s">
        <v>2438</v>
      </c>
      <c r="BF18" t="s">
        <v>2438</v>
      </c>
      <c r="BG18" t="s">
        <v>2437</v>
      </c>
      <c r="BH18" t="s">
        <v>2438</v>
      </c>
      <c r="BI18" t="s">
        <v>2438</v>
      </c>
      <c r="BJ18" t="s">
        <v>2438</v>
      </c>
      <c r="BK18" t="s">
        <v>2437</v>
      </c>
      <c r="BL18" t="s">
        <v>2438</v>
      </c>
      <c r="BM18" t="s">
        <v>2438</v>
      </c>
      <c r="BN18" t="s">
        <v>2438</v>
      </c>
      <c r="BO18" t="s">
        <v>2437</v>
      </c>
      <c r="BP18" t="s">
        <v>2438</v>
      </c>
      <c r="BQ18" t="s">
        <v>2438</v>
      </c>
      <c r="BR18" t="s">
        <v>2438</v>
      </c>
      <c r="BS18" t="s">
        <v>2437</v>
      </c>
      <c r="BT18" t="s">
        <v>2438</v>
      </c>
      <c r="BU18" t="s">
        <v>2438</v>
      </c>
      <c r="BV18" t="s">
        <v>2438</v>
      </c>
      <c r="BW18" t="s">
        <v>2437</v>
      </c>
      <c r="BX18" t="s">
        <v>2438</v>
      </c>
      <c r="BY18" t="s">
        <v>2438</v>
      </c>
      <c r="BZ18" t="s">
        <v>2438</v>
      </c>
      <c r="CA18" t="s">
        <v>2437</v>
      </c>
      <c r="CB18" t="s">
        <v>2438</v>
      </c>
      <c r="CC18" t="s">
        <v>2438</v>
      </c>
      <c r="CD18" t="s">
        <v>2438</v>
      </c>
      <c r="CE18">
        <v>3</v>
      </c>
      <c r="CF18">
        <v>2</v>
      </c>
      <c r="CG18" t="s">
        <v>3231</v>
      </c>
      <c r="CH18">
        <v>2</v>
      </c>
      <c r="CI18">
        <v>2</v>
      </c>
      <c r="CJ18">
        <v>2</v>
      </c>
      <c r="CK18" t="s">
        <v>2631</v>
      </c>
      <c r="CL18">
        <v>7</v>
      </c>
      <c r="CM18">
        <v>4</v>
      </c>
      <c r="CN18">
        <v>3</v>
      </c>
      <c r="CO18" t="s">
        <v>3232</v>
      </c>
      <c r="CP18">
        <v>4</v>
      </c>
      <c r="CQ18">
        <v>4</v>
      </c>
      <c r="CR18">
        <v>4</v>
      </c>
      <c r="CS18" t="s">
        <v>3209</v>
      </c>
      <c r="CT18">
        <v>5</v>
      </c>
      <c r="CU18">
        <v>5</v>
      </c>
      <c r="CV18">
        <v>5</v>
      </c>
      <c r="CW18">
        <v>5</v>
      </c>
      <c r="CX18">
        <v>5</v>
      </c>
      <c r="CY18">
        <v>5</v>
      </c>
      <c r="CZ18">
        <v>5</v>
      </c>
      <c r="DA18">
        <v>4</v>
      </c>
      <c r="DB18">
        <v>4</v>
      </c>
      <c r="DC18">
        <v>4</v>
      </c>
      <c r="DD18">
        <v>4</v>
      </c>
      <c r="DE18">
        <v>4</v>
      </c>
      <c r="DF18">
        <v>4</v>
      </c>
      <c r="DG18">
        <v>7</v>
      </c>
      <c r="DH18">
        <v>7</v>
      </c>
      <c r="DI18">
        <v>7</v>
      </c>
      <c r="DJ18">
        <v>7</v>
      </c>
      <c r="DK18">
        <v>4</v>
      </c>
      <c r="DL18">
        <v>5</v>
      </c>
      <c r="DM18">
        <v>5</v>
      </c>
      <c r="DN18">
        <v>7</v>
      </c>
      <c r="DO18">
        <v>5</v>
      </c>
      <c r="DP18">
        <v>7</v>
      </c>
      <c r="DQ18">
        <v>5</v>
      </c>
      <c r="DR18">
        <v>5</v>
      </c>
      <c r="DS18">
        <v>5</v>
      </c>
      <c r="DT18">
        <v>5</v>
      </c>
      <c r="DU18">
        <v>7</v>
      </c>
      <c r="DV18">
        <v>5</v>
      </c>
      <c r="DW18">
        <v>5</v>
      </c>
      <c r="DX18">
        <v>5</v>
      </c>
      <c r="DY18" t="s">
        <v>3209</v>
      </c>
      <c r="DZ18">
        <v>5</v>
      </c>
      <c r="EA18">
        <v>5</v>
      </c>
      <c r="EB18">
        <v>5</v>
      </c>
      <c r="EC18" t="s">
        <v>2631</v>
      </c>
      <c r="ED18">
        <v>7</v>
      </c>
      <c r="EE18">
        <v>7</v>
      </c>
      <c r="EF18">
        <v>7</v>
      </c>
      <c r="EG18" t="s">
        <v>3233</v>
      </c>
      <c r="EH18">
        <v>7</v>
      </c>
      <c r="EI18">
        <v>7</v>
      </c>
      <c r="EJ18">
        <v>7</v>
      </c>
      <c r="EK18" t="s">
        <v>3209</v>
      </c>
      <c r="EL18">
        <v>5</v>
      </c>
      <c r="EM18">
        <v>4</v>
      </c>
      <c r="EN18">
        <v>5</v>
      </c>
      <c r="EO18">
        <v>5</v>
      </c>
      <c r="EP18">
        <v>4</v>
      </c>
      <c r="EQ18">
        <v>4</v>
      </c>
      <c r="ER18">
        <v>4</v>
      </c>
      <c r="ES18">
        <v>4</v>
      </c>
      <c r="ET18">
        <v>4</v>
      </c>
      <c r="EU18">
        <v>4</v>
      </c>
      <c r="EV18">
        <v>5</v>
      </c>
      <c r="EW18">
        <v>5</v>
      </c>
      <c r="EX18">
        <v>5</v>
      </c>
      <c r="EY18">
        <v>5</v>
      </c>
      <c r="EZ18">
        <v>5</v>
      </c>
      <c r="FA18">
        <v>5</v>
      </c>
      <c r="FB18">
        <v>5</v>
      </c>
      <c r="FC18">
        <v>5</v>
      </c>
      <c r="FD18">
        <v>5</v>
      </c>
      <c r="FE18">
        <v>5</v>
      </c>
      <c r="FF18">
        <v>7</v>
      </c>
      <c r="FG18">
        <v>7</v>
      </c>
      <c r="FH18">
        <v>7</v>
      </c>
      <c r="FI18">
        <v>7</v>
      </c>
      <c r="FJ18">
        <v>7</v>
      </c>
      <c r="FK18">
        <v>7</v>
      </c>
      <c r="FL18">
        <v>7</v>
      </c>
      <c r="FM18">
        <v>1</v>
      </c>
      <c r="FN18">
        <v>5</v>
      </c>
      <c r="FO18">
        <v>1</v>
      </c>
      <c r="FP18">
        <v>7</v>
      </c>
      <c r="FQ18">
        <v>7</v>
      </c>
      <c r="FR18">
        <v>7</v>
      </c>
      <c r="FS18">
        <v>1</v>
      </c>
      <c r="FT18">
        <v>1</v>
      </c>
      <c r="FU18">
        <v>1</v>
      </c>
      <c r="FV18">
        <v>1</v>
      </c>
      <c r="FW18">
        <v>7</v>
      </c>
      <c r="FX18">
        <v>7</v>
      </c>
      <c r="FY18">
        <v>7</v>
      </c>
      <c r="FZ18">
        <v>7</v>
      </c>
      <c r="GA18">
        <v>1</v>
      </c>
      <c r="GB18">
        <v>1</v>
      </c>
      <c r="GC18">
        <v>1</v>
      </c>
      <c r="GD18">
        <v>7</v>
      </c>
      <c r="GE18">
        <v>1</v>
      </c>
      <c r="GF18">
        <v>7</v>
      </c>
      <c r="GG18">
        <v>1</v>
      </c>
      <c r="GH18">
        <v>1</v>
      </c>
      <c r="GI18">
        <v>1</v>
      </c>
      <c r="GJ18">
        <v>7</v>
      </c>
      <c r="GK18">
        <v>7</v>
      </c>
      <c r="GL18">
        <v>7</v>
      </c>
      <c r="GM18">
        <v>7</v>
      </c>
      <c r="GN18">
        <v>7</v>
      </c>
      <c r="GO18">
        <v>7</v>
      </c>
      <c r="GP18">
        <v>7</v>
      </c>
      <c r="GQ18">
        <v>7</v>
      </c>
      <c r="GR18">
        <v>7</v>
      </c>
      <c r="GS18">
        <v>7</v>
      </c>
      <c r="GT18">
        <v>7</v>
      </c>
      <c r="GU18">
        <v>7</v>
      </c>
      <c r="GV18">
        <v>7</v>
      </c>
      <c r="GW18">
        <v>7</v>
      </c>
      <c r="GX18">
        <v>7</v>
      </c>
      <c r="GY18">
        <v>7</v>
      </c>
      <c r="GZ18">
        <v>7</v>
      </c>
      <c r="HA18" t="s">
        <v>3231</v>
      </c>
      <c r="HB18" t="s">
        <v>4049</v>
      </c>
    </row>
    <row r="19" spans="1:210">
      <c r="A19" t="s">
        <v>3234</v>
      </c>
      <c r="B19" t="s">
        <v>2420</v>
      </c>
      <c r="C19" t="s">
        <v>3235</v>
      </c>
      <c r="D19" t="s">
        <v>2505</v>
      </c>
      <c r="E19" t="s">
        <v>3236</v>
      </c>
      <c r="F19" t="s">
        <v>3237</v>
      </c>
      <c r="G19">
        <v>26</v>
      </c>
      <c r="H19" t="s">
        <v>2426</v>
      </c>
      <c r="I19" t="s">
        <v>2654</v>
      </c>
      <c r="J19" t="s">
        <v>2428</v>
      </c>
      <c r="K19" t="s">
        <v>3229</v>
      </c>
      <c r="L19" t="s">
        <v>2688</v>
      </c>
      <c r="M19" t="s">
        <v>2908</v>
      </c>
      <c r="N19" t="s">
        <v>2432</v>
      </c>
      <c r="O19">
        <v>1</v>
      </c>
      <c r="P19">
        <v>12</v>
      </c>
      <c r="Q19">
        <v>120</v>
      </c>
      <c r="R19" t="s">
        <v>2457</v>
      </c>
      <c r="S19" t="s">
        <v>2432</v>
      </c>
      <c r="T19">
        <v>1</v>
      </c>
      <c r="U19">
        <v>12</v>
      </c>
      <c r="V19">
        <v>120</v>
      </c>
      <c r="W19" t="s">
        <v>2457</v>
      </c>
      <c r="X19" t="s">
        <v>2437</v>
      </c>
      <c r="Y19" t="s">
        <v>2438</v>
      </c>
      <c r="Z19" t="s">
        <v>2438</v>
      </c>
      <c r="AA19" t="s">
        <v>2438</v>
      </c>
      <c r="AB19" t="s">
        <v>2438</v>
      </c>
      <c r="AC19" t="s">
        <v>2437</v>
      </c>
      <c r="AD19" t="s">
        <v>2438</v>
      </c>
      <c r="AE19" t="s">
        <v>2438</v>
      </c>
      <c r="AF19" t="s">
        <v>2438</v>
      </c>
      <c r="AG19" t="s">
        <v>2438</v>
      </c>
      <c r="AH19" t="s">
        <v>2432</v>
      </c>
      <c r="AI19">
        <v>1</v>
      </c>
      <c r="AJ19">
        <v>1</v>
      </c>
      <c r="AK19">
        <v>120</v>
      </c>
      <c r="AL19" t="s">
        <v>2460</v>
      </c>
      <c r="AM19" t="s">
        <v>2432</v>
      </c>
      <c r="AN19">
        <v>1</v>
      </c>
      <c r="AO19">
        <v>30</v>
      </c>
      <c r="AP19" t="s">
        <v>2457</v>
      </c>
      <c r="AQ19" t="s">
        <v>2437</v>
      </c>
      <c r="AR19" t="s">
        <v>2438</v>
      </c>
      <c r="AS19" t="s">
        <v>2438</v>
      </c>
      <c r="AT19" t="s">
        <v>2438</v>
      </c>
      <c r="AU19" t="s">
        <v>2432</v>
      </c>
      <c r="AV19">
        <v>6</v>
      </c>
      <c r="AW19">
        <v>60</v>
      </c>
      <c r="AX19" t="s">
        <v>2457</v>
      </c>
      <c r="AY19" t="s">
        <v>2432</v>
      </c>
      <c r="AZ19">
        <v>12</v>
      </c>
      <c r="BA19">
        <v>120</v>
      </c>
      <c r="BB19" t="s">
        <v>2457</v>
      </c>
      <c r="BC19" t="s">
        <v>2432</v>
      </c>
      <c r="BD19">
        <v>6</v>
      </c>
      <c r="BE19">
        <v>90</v>
      </c>
      <c r="BF19" t="s">
        <v>2534</v>
      </c>
      <c r="BG19" t="s">
        <v>2432</v>
      </c>
      <c r="BH19">
        <v>4</v>
      </c>
      <c r="BI19">
        <v>60</v>
      </c>
      <c r="BJ19" t="s">
        <v>2460</v>
      </c>
      <c r="BK19" t="s">
        <v>2432</v>
      </c>
      <c r="BL19">
        <v>1</v>
      </c>
      <c r="BM19">
        <v>30</v>
      </c>
      <c r="BN19" t="s">
        <v>2476</v>
      </c>
      <c r="BO19" t="s">
        <v>2432</v>
      </c>
      <c r="BP19">
        <v>1</v>
      </c>
      <c r="BQ19">
        <v>60</v>
      </c>
      <c r="BR19" t="s">
        <v>2443</v>
      </c>
      <c r="BS19" t="s">
        <v>2437</v>
      </c>
      <c r="BT19" t="s">
        <v>2438</v>
      </c>
      <c r="BU19" t="s">
        <v>2438</v>
      </c>
      <c r="BV19" t="s">
        <v>2438</v>
      </c>
      <c r="BW19" t="s">
        <v>2437</v>
      </c>
      <c r="BX19" t="s">
        <v>2438</v>
      </c>
      <c r="BY19" t="s">
        <v>2438</v>
      </c>
      <c r="BZ19" t="s">
        <v>2438</v>
      </c>
      <c r="CA19" t="s">
        <v>2437</v>
      </c>
      <c r="CB19" t="s">
        <v>2438</v>
      </c>
      <c r="CC19" t="s">
        <v>2438</v>
      </c>
      <c r="CD19" t="s">
        <v>2438</v>
      </c>
      <c r="CE19">
        <v>5</v>
      </c>
      <c r="CF19">
        <v>4</v>
      </c>
      <c r="CG19" t="s">
        <v>3238</v>
      </c>
      <c r="CH19">
        <v>4</v>
      </c>
      <c r="CI19">
        <v>4</v>
      </c>
      <c r="CJ19">
        <v>3</v>
      </c>
      <c r="CK19" t="s">
        <v>3239</v>
      </c>
      <c r="CL19">
        <v>4</v>
      </c>
      <c r="CM19">
        <v>4</v>
      </c>
      <c r="CN19">
        <v>4</v>
      </c>
      <c r="CO19" t="s">
        <v>3240</v>
      </c>
      <c r="CP19">
        <v>4</v>
      </c>
      <c r="CQ19">
        <v>4</v>
      </c>
      <c r="CR19">
        <v>3</v>
      </c>
      <c r="CS19" t="s">
        <v>3241</v>
      </c>
      <c r="CT19">
        <v>3</v>
      </c>
      <c r="CU19">
        <v>3</v>
      </c>
      <c r="CV19">
        <v>4</v>
      </c>
      <c r="CW19">
        <v>6</v>
      </c>
      <c r="CX19">
        <v>4</v>
      </c>
      <c r="CY19">
        <v>4</v>
      </c>
      <c r="CZ19">
        <v>4</v>
      </c>
      <c r="DA19">
        <v>4</v>
      </c>
      <c r="DB19">
        <v>4</v>
      </c>
      <c r="DC19">
        <v>4</v>
      </c>
      <c r="DD19">
        <v>4</v>
      </c>
      <c r="DE19">
        <v>4</v>
      </c>
      <c r="DF19">
        <v>4</v>
      </c>
      <c r="DG19">
        <v>4</v>
      </c>
      <c r="DH19">
        <v>4</v>
      </c>
      <c r="DI19">
        <v>4</v>
      </c>
      <c r="DJ19">
        <v>4</v>
      </c>
      <c r="DK19">
        <v>4</v>
      </c>
      <c r="DL19">
        <v>4</v>
      </c>
      <c r="DM19">
        <v>4</v>
      </c>
      <c r="DN19">
        <v>5</v>
      </c>
      <c r="DO19">
        <v>4</v>
      </c>
      <c r="DP19">
        <v>4</v>
      </c>
      <c r="DQ19">
        <v>4</v>
      </c>
      <c r="DR19">
        <v>4</v>
      </c>
      <c r="DS19">
        <v>4</v>
      </c>
      <c r="DT19">
        <v>4</v>
      </c>
      <c r="DU19">
        <v>4</v>
      </c>
      <c r="DV19">
        <v>6</v>
      </c>
      <c r="DW19">
        <v>6</v>
      </c>
      <c r="DX19">
        <v>4</v>
      </c>
      <c r="DY19" t="s">
        <v>3238</v>
      </c>
      <c r="DZ19">
        <v>7</v>
      </c>
      <c r="EA19">
        <v>7</v>
      </c>
      <c r="EB19">
        <v>4</v>
      </c>
      <c r="EC19" t="s">
        <v>3241</v>
      </c>
      <c r="ED19">
        <v>7</v>
      </c>
      <c r="EE19">
        <v>7</v>
      </c>
      <c r="EF19">
        <v>4</v>
      </c>
      <c r="EG19" t="s">
        <v>3242</v>
      </c>
      <c r="EH19">
        <v>7</v>
      </c>
      <c r="EI19">
        <v>6</v>
      </c>
      <c r="EJ19">
        <v>5</v>
      </c>
      <c r="EK19" t="s">
        <v>3241</v>
      </c>
      <c r="EL19">
        <v>6</v>
      </c>
      <c r="EM19">
        <v>6</v>
      </c>
      <c r="EN19">
        <v>6</v>
      </c>
      <c r="EO19">
        <v>6</v>
      </c>
      <c r="EP19">
        <v>4</v>
      </c>
      <c r="EQ19">
        <v>4</v>
      </c>
      <c r="ER19">
        <v>4</v>
      </c>
      <c r="ES19">
        <v>4</v>
      </c>
      <c r="ET19">
        <v>4</v>
      </c>
      <c r="EU19">
        <v>4</v>
      </c>
      <c r="EV19">
        <v>4</v>
      </c>
      <c r="EW19">
        <v>4</v>
      </c>
      <c r="EX19">
        <v>4</v>
      </c>
      <c r="EY19">
        <v>4</v>
      </c>
      <c r="EZ19">
        <v>4</v>
      </c>
      <c r="FA19">
        <v>4</v>
      </c>
      <c r="FB19">
        <v>4</v>
      </c>
      <c r="FC19">
        <v>4</v>
      </c>
      <c r="FD19">
        <v>4</v>
      </c>
      <c r="FE19">
        <v>5</v>
      </c>
      <c r="FF19">
        <v>5</v>
      </c>
      <c r="FG19">
        <v>3</v>
      </c>
      <c r="FH19">
        <v>4</v>
      </c>
      <c r="FI19">
        <v>7</v>
      </c>
      <c r="FJ19">
        <v>5</v>
      </c>
      <c r="FK19">
        <v>5</v>
      </c>
      <c r="FL19">
        <v>5</v>
      </c>
      <c r="FM19">
        <v>6</v>
      </c>
      <c r="FN19">
        <v>3</v>
      </c>
      <c r="FO19">
        <v>3</v>
      </c>
      <c r="FP19">
        <v>5</v>
      </c>
      <c r="FQ19">
        <v>5</v>
      </c>
      <c r="FR19">
        <v>6</v>
      </c>
      <c r="FS19">
        <v>6</v>
      </c>
      <c r="FT19">
        <v>1</v>
      </c>
      <c r="FU19">
        <v>1</v>
      </c>
      <c r="FV19">
        <v>1</v>
      </c>
      <c r="FW19">
        <v>5</v>
      </c>
      <c r="FX19">
        <v>5</v>
      </c>
      <c r="FY19">
        <v>4</v>
      </c>
      <c r="FZ19">
        <v>4</v>
      </c>
      <c r="GA19">
        <v>5</v>
      </c>
      <c r="GB19">
        <v>1</v>
      </c>
      <c r="GC19">
        <v>2</v>
      </c>
      <c r="GD19">
        <v>5</v>
      </c>
      <c r="GE19">
        <v>3</v>
      </c>
      <c r="GF19">
        <v>5</v>
      </c>
      <c r="GG19">
        <v>1</v>
      </c>
      <c r="GH19">
        <v>1</v>
      </c>
      <c r="GI19">
        <v>2</v>
      </c>
      <c r="GJ19">
        <v>6</v>
      </c>
      <c r="GK19">
        <v>6</v>
      </c>
      <c r="GL19">
        <v>5</v>
      </c>
      <c r="GM19">
        <v>5</v>
      </c>
      <c r="GN19">
        <v>7</v>
      </c>
      <c r="GO19">
        <v>6</v>
      </c>
      <c r="GP19">
        <v>6</v>
      </c>
      <c r="GQ19">
        <v>5</v>
      </c>
      <c r="GR19">
        <v>4</v>
      </c>
      <c r="GS19">
        <v>6</v>
      </c>
      <c r="GT19">
        <v>4</v>
      </c>
      <c r="GU19">
        <v>4</v>
      </c>
      <c r="GV19">
        <v>4</v>
      </c>
      <c r="GW19">
        <v>5</v>
      </c>
      <c r="GX19">
        <v>5</v>
      </c>
      <c r="GY19">
        <v>5</v>
      </c>
      <c r="GZ19">
        <v>5</v>
      </c>
      <c r="HA19" t="s">
        <v>3231</v>
      </c>
      <c r="HB19" t="s">
        <v>4049</v>
      </c>
    </row>
    <row r="20" spans="1:210">
      <c r="A20" t="s">
        <v>3263</v>
      </c>
      <c r="B20" t="s">
        <v>2420</v>
      </c>
      <c r="C20" t="s">
        <v>4116</v>
      </c>
      <c r="D20" t="s">
        <v>2422</v>
      </c>
      <c r="E20" t="s">
        <v>3265</v>
      </c>
      <c r="F20" t="s">
        <v>3266</v>
      </c>
      <c r="G20">
        <v>25</v>
      </c>
      <c r="H20" t="s">
        <v>2426</v>
      </c>
      <c r="I20" t="s">
        <v>2654</v>
      </c>
      <c r="J20" t="s">
        <v>2428</v>
      </c>
      <c r="K20" t="s">
        <v>3267</v>
      </c>
      <c r="L20" t="s">
        <v>2908</v>
      </c>
      <c r="M20" t="s">
        <v>3268</v>
      </c>
      <c r="N20" t="s">
        <v>2432</v>
      </c>
      <c r="O20">
        <v>1</v>
      </c>
      <c r="P20">
        <v>3</v>
      </c>
      <c r="Q20" t="s">
        <v>3269</v>
      </c>
      <c r="R20" t="s">
        <v>2608</v>
      </c>
      <c r="S20" t="s">
        <v>2432</v>
      </c>
      <c r="T20">
        <v>1</v>
      </c>
      <c r="U20">
        <v>3</v>
      </c>
      <c r="V20" t="s">
        <v>3270</v>
      </c>
      <c r="W20" t="s">
        <v>2534</v>
      </c>
      <c r="X20" t="s">
        <v>2437</v>
      </c>
      <c r="Y20" t="s">
        <v>2438</v>
      </c>
      <c r="Z20" t="s">
        <v>2438</v>
      </c>
      <c r="AA20" t="s">
        <v>2438</v>
      </c>
      <c r="AB20" t="s">
        <v>2438</v>
      </c>
      <c r="AC20" t="s">
        <v>2437</v>
      </c>
      <c r="AD20" t="s">
        <v>2438</v>
      </c>
      <c r="AE20" t="s">
        <v>2438</v>
      </c>
      <c r="AF20" t="s">
        <v>2438</v>
      </c>
      <c r="AG20" t="s">
        <v>2438</v>
      </c>
      <c r="AH20" t="s">
        <v>2432</v>
      </c>
      <c r="AI20">
        <v>1</v>
      </c>
      <c r="AJ20">
        <v>1</v>
      </c>
      <c r="AK20" t="s">
        <v>3271</v>
      </c>
      <c r="AL20" t="s">
        <v>2459</v>
      </c>
      <c r="AM20" t="s">
        <v>2432</v>
      </c>
      <c r="AN20">
        <v>2</v>
      </c>
      <c r="AO20">
        <v>120</v>
      </c>
      <c r="AP20" t="s">
        <v>2480</v>
      </c>
      <c r="AQ20" t="s">
        <v>2437</v>
      </c>
      <c r="AR20" t="s">
        <v>2438</v>
      </c>
      <c r="AS20" t="s">
        <v>2438</v>
      </c>
      <c r="AT20" t="s">
        <v>2438</v>
      </c>
      <c r="AU20" t="s">
        <v>2432</v>
      </c>
      <c r="AV20">
        <v>1</v>
      </c>
      <c r="AW20" t="s">
        <v>3271</v>
      </c>
      <c r="AX20" t="s">
        <v>2460</v>
      </c>
      <c r="AY20" t="s">
        <v>2432</v>
      </c>
      <c r="AZ20">
        <v>3</v>
      </c>
      <c r="BA20" t="s">
        <v>3270</v>
      </c>
      <c r="BB20" t="s">
        <v>2534</v>
      </c>
      <c r="BC20" t="s">
        <v>2432</v>
      </c>
      <c r="BD20">
        <v>3</v>
      </c>
      <c r="BE20">
        <v>540</v>
      </c>
      <c r="BF20" t="s">
        <v>2538</v>
      </c>
      <c r="BG20" t="s">
        <v>2432</v>
      </c>
      <c r="BH20">
        <v>1</v>
      </c>
      <c r="BI20" t="s">
        <v>3273</v>
      </c>
      <c r="BJ20" t="s">
        <v>2480</v>
      </c>
      <c r="BK20" t="s">
        <v>2437</v>
      </c>
      <c r="BL20" t="s">
        <v>2438</v>
      </c>
      <c r="BM20" t="s">
        <v>2438</v>
      </c>
      <c r="BN20" t="s">
        <v>2438</v>
      </c>
      <c r="BO20" t="s">
        <v>2432</v>
      </c>
      <c r="BP20">
        <v>1</v>
      </c>
      <c r="BQ20" t="s">
        <v>3271</v>
      </c>
      <c r="BR20" t="s">
        <v>2443</v>
      </c>
      <c r="BS20" t="s">
        <v>2437</v>
      </c>
      <c r="BT20" t="s">
        <v>2438</v>
      </c>
      <c r="BU20" t="s">
        <v>2438</v>
      </c>
      <c r="BV20" t="s">
        <v>2438</v>
      </c>
      <c r="BW20" t="s">
        <v>2437</v>
      </c>
      <c r="BX20" t="s">
        <v>2438</v>
      </c>
      <c r="BY20" t="s">
        <v>2438</v>
      </c>
      <c r="BZ20" t="s">
        <v>2438</v>
      </c>
      <c r="CA20" t="s">
        <v>2437</v>
      </c>
      <c r="CB20" t="s">
        <v>2438</v>
      </c>
      <c r="CC20" t="s">
        <v>2438</v>
      </c>
      <c r="CD20" t="s">
        <v>2438</v>
      </c>
      <c r="CE20">
        <v>3</v>
      </c>
      <c r="CF20">
        <v>3</v>
      </c>
      <c r="CG20" t="s">
        <v>3274</v>
      </c>
      <c r="CH20">
        <v>5</v>
      </c>
      <c r="CI20">
        <v>5</v>
      </c>
      <c r="CJ20">
        <v>6</v>
      </c>
      <c r="CK20" t="s">
        <v>3275</v>
      </c>
      <c r="CL20">
        <v>5</v>
      </c>
      <c r="CM20">
        <v>5</v>
      </c>
      <c r="CN20">
        <v>5</v>
      </c>
      <c r="CO20" t="s">
        <v>3276</v>
      </c>
      <c r="CP20">
        <v>5</v>
      </c>
      <c r="CQ20">
        <v>5</v>
      </c>
      <c r="CR20">
        <v>5</v>
      </c>
      <c r="CS20" t="s">
        <v>2429</v>
      </c>
      <c r="CT20">
        <v>5</v>
      </c>
      <c r="CU20">
        <v>5</v>
      </c>
      <c r="CV20">
        <v>4</v>
      </c>
      <c r="CW20">
        <v>3</v>
      </c>
      <c r="CX20">
        <v>3</v>
      </c>
      <c r="CY20">
        <v>3</v>
      </c>
      <c r="CZ20">
        <v>3</v>
      </c>
      <c r="DA20">
        <v>4</v>
      </c>
      <c r="DB20">
        <v>3</v>
      </c>
      <c r="DC20">
        <v>4</v>
      </c>
      <c r="DD20">
        <v>4</v>
      </c>
      <c r="DE20">
        <v>4</v>
      </c>
      <c r="DF20">
        <v>4</v>
      </c>
      <c r="DG20">
        <v>4</v>
      </c>
      <c r="DH20">
        <v>7</v>
      </c>
      <c r="DI20">
        <v>7</v>
      </c>
      <c r="DJ20">
        <v>7</v>
      </c>
      <c r="DK20">
        <v>5</v>
      </c>
      <c r="DL20">
        <v>7</v>
      </c>
      <c r="DM20">
        <v>6</v>
      </c>
      <c r="DN20">
        <v>6</v>
      </c>
      <c r="DO20">
        <v>7</v>
      </c>
      <c r="DP20">
        <v>7</v>
      </c>
      <c r="DQ20">
        <v>7</v>
      </c>
      <c r="DR20">
        <v>7</v>
      </c>
      <c r="DS20">
        <v>7</v>
      </c>
      <c r="DT20">
        <v>7</v>
      </c>
      <c r="DU20">
        <v>7</v>
      </c>
      <c r="DV20">
        <v>7</v>
      </c>
      <c r="DW20">
        <v>7</v>
      </c>
      <c r="DX20">
        <v>7</v>
      </c>
      <c r="DY20" t="s">
        <v>2429</v>
      </c>
      <c r="DZ20">
        <v>7</v>
      </c>
      <c r="EA20">
        <v>7</v>
      </c>
      <c r="EB20">
        <v>7</v>
      </c>
      <c r="EC20" t="s">
        <v>3277</v>
      </c>
      <c r="ED20">
        <v>7</v>
      </c>
      <c r="EE20">
        <v>7</v>
      </c>
      <c r="EF20">
        <v>7</v>
      </c>
      <c r="EG20" t="s">
        <v>3278</v>
      </c>
      <c r="EH20">
        <v>7</v>
      </c>
      <c r="EI20">
        <v>7</v>
      </c>
      <c r="EJ20">
        <v>7</v>
      </c>
      <c r="EK20" t="s">
        <v>2429</v>
      </c>
      <c r="EL20">
        <v>7</v>
      </c>
      <c r="EM20">
        <v>7</v>
      </c>
      <c r="EN20">
        <v>7</v>
      </c>
      <c r="EO20">
        <v>7</v>
      </c>
      <c r="EP20">
        <v>7</v>
      </c>
      <c r="EQ20">
        <v>7</v>
      </c>
      <c r="ER20">
        <v>7</v>
      </c>
      <c r="ES20">
        <v>7</v>
      </c>
      <c r="ET20">
        <v>7</v>
      </c>
      <c r="EU20">
        <v>7</v>
      </c>
      <c r="EV20">
        <v>7</v>
      </c>
      <c r="EW20">
        <v>7</v>
      </c>
      <c r="EX20">
        <v>7</v>
      </c>
      <c r="EY20">
        <v>7</v>
      </c>
      <c r="EZ20">
        <v>7</v>
      </c>
      <c r="FA20">
        <v>7</v>
      </c>
      <c r="FB20">
        <v>7</v>
      </c>
      <c r="FC20">
        <v>7</v>
      </c>
      <c r="FD20">
        <v>7</v>
      </c>
      <c r="FE20">
        <v>7</v>
      </c>
      <c r="FF20">
        <v>7</v>
      </c>
      <c r="FG20">
        <v>7</v>
      </c>
      <c r="FH20">
        <v>7</v>
      </c>
      <c r="FI20">
        <v>5</v>
      </c>
      <c r="FJ20">
        <v>4</v>
      </c>
      <c r="FK20">
        <v>5</v>
      </c>
      <c r="FL20">
        <v>5</v>
      </c>
      <c r="FM20">
        <v>3</v>
      </c>
      <c r="FN20">
        <v>5</v>
      </c>
      <c r="FO20">
        <v>5</v>
      </c>
      <c r="FP20">
        <v>5</v>
      </c>
      <c r="FQ20">
        <v>5</v>
      </c>
      <c r="FR20">
        <v>5</v>
      </c>
      <c r="FS20">
        <v>2</v>
      </c>
      <c r="FT20">
        <v>2</v>
      </c>
      <c r="FU20">
        <v>6</v>
      </c>
      <c r="FV20">
        <v>6</v>
      </c>
      <c r="FW20">
        <v>4</v>
      </c>
      <c r="FX20">
        <v>6</v>
      </c>
      <c r="FY20">
        <v>6</v>
      </c>
      <c r="FZ20">
        <v>5</v>
      </c>
      <c r="GA20">
        <v>6</v>
      </c>
      <c r="GB20">
        <v>6</v>
      </c>
      <c r="GC20">
        <v>3</v>
      </c>
      <c r="GD20">
        <v>6</v>
      </c>
      <c r="GE20">
        <v>5</v>
      </c>
      <c r="GF20">
        <v>4</v>
      </c>
      <c r="GG20">
        <v>2</v>
      </c>
      <c r="GH20">
        <v>6</v>
      </c>
      <c r="GI20">
        <v>6</v>
      </c>
      <c r="GJ20">
        <v>6</v>
      </c>
      <c r="GK20">
        <v>5</v>
      </c>
      <c r="GL20">
        <v>4</v>
      </c>
      <c r="GM20">
        <v>3</v>
      </c>
      <c r="GN20">
        <v>6</v>
      </c>
      <c r="GO20">
        <v>6</v>
      </c>
      <c r="GP20">
        <v>6</v>
      </c>
      <c r="GQ20">
        <v>5</v>
      </c>
      <c r="GR20">
        <v>5</v>
      </c>
      <c r="GS20">
        <v>6</v>
      </c>
      <c r="GT20">
        <v>6</v>
      </c>
      <c r="GU20">
        <v>5</v>
      </c>
      <c r="GV20">
        <v>5</v>
      </c>
      <c r="GW20">
        <v>6</v>
      </c>
      <c r="GX20">
        <v>6</v>
      </c>
      <c r="GY20">
        <v>6</v>
      </c>
      <c r="GZ20">
        <v>6</v>
      </c>
      <c r="HA20" t="s">
        <v>3231</v>
      </c>
      <c r="HB20" t="s">
        <v>4049</v>
      </c>
    </row>
    <row r="21" spans="1:210">
      <c r="A21" t="s">
        <v>3288</v>
      </c>
      <c r="B21" t="s">
        <v>2420</v>
      </c>
      <c r="C21" t="s">
        <v>4117</v>
      </c>
      <c r="D21" t="s">
        <v>2505</v>
      </c>
      <c r="E21" t="s">
        <v>3290</v>
      </c>
      <c r="F21" t="s">
        <v>3291</v>
      </c>
      <c r="G21">
        <v>29</v>
      </c>
      <c r="H21" t="s">
        <v>2426</v>
      </c>
      <c r="I21" t="s">
        <v>2456</v>
      </c>
      <c r="J21" t="s">
        <v>2428</v>
      </c>
      <c r="K21" t="s">
        <v>2510</v>
      </c>
      <c r="L21" t="s">
        <v>2952</v>
      </c>
      <c r="M21" t="s">
        <v>2643</v>
      </c>
      <c r="N21" t="s">
        <v>2432</v>
      </c>
      <c r="O21">
        <v>1</v>
      </c>
      <c r="P21">
        <v>48</v>
      </c>
      <c r="Q21" t="s">
        <v>3293</v>
      </c>
      <c r="R21" t="s">
        <v>2534</v>
      </c>
      <c r="S21" t="s">
        <v>2432</v>
      </c>
      <c r="T21">
        <v>1</v>
      </c>
      <c r="U21">
        <v>48</v>
      </c>
      <c r="V21" t="s">
        <v>2535</v>
      </c>
      <c r="W21" t="s">
        <v>2534</v>
      </c>
      <c r="X21" t="s">
        <v>2437</v>
      </c>
      <c r="Y21" t="s">
        <v>2438</v>
      </c>
      <c r="Z21" t="s">
        <v>2438</v>
      </c>
      <c r="AA21" t="s">
        <v>2438</v>
      </c>
      <c r="AB21" t="s">
        <v>2438</v>
      </c>
      <c r="AC21" t="s">
        <v>2437</v>
      </c>
      <c r="AD21" t="s">
        <v>2438</v>
      </c>
      <c r="AE21" t="s">
        <v>2438</v>
      </c>
      <c r="AF21" t="s">
        <v>2438</v>
      </c>
      <c r="AG21" t="s">
        <v>2438</v>
      </c>
      <c r="AH21" t="s">
        <v>2437</v>
      </c>
      <c r="AI21" t="s">
        <v>2438</v>
      </c>
      <c r="AJ21" t="s">
        <v>2438</v>
      </c>
      <c r="AK21" t="s">
        <v>2438</v>
      </c>
      <c r="AL21" t="s">
        <v>2438</v>
      </c>
      <c r="AM21" t="s">
        <v>2432</v>
      </c>
      <c r="AN21">
        <v>2</v>
      </c>
      <c r="AO21" t="s">
        <v>2658</v>
      </c>
      <c r="AP21" t="s">
        <v>2830</v>
      </c>
      <c r="AQ21" t="s">
        <v>2437</v>
      </c>
      <c r="AR21" t="s">
        <v>2438</v>
      </c>
      <c r="AS21" t="s">
        <v>2438</v>
      </c>
      <c r="AT21" t="s">
        <v>2438</v>
      </c>
      <c r="AU21" t="s">
        <v>2432</v>
      </c>
      <c r="AV21">
        <v>2</v>
      </c>
      <c r="AW21" t="s">
        <v>2535</v>
      </c>
      <c r="AX21" t="s">
        <v>2740</v>
      </c>
      <c r="AY21" t="s">
        <v>2432</v>
      </c>
      <c r="AZ21">
        <v>10</v>
      </c>
      <c r="BA21" t="s">
        <v>2658</v>
      </c>
      <c r="BB21" t="s">
        <v>2458</v>
      </c>
      <c r="BC21" t="s">
        <v>2432</v>
      </c>
      <c r="BD21">
        <v>5</v>
      </c>
      <c r="BE21">
        <v>10</v>
      </c>
      <c r="BF21" t="s">
        <v>2460</v>
      </c>
      <c r="BG21" t="s">
        <v>2437</v>
      </c>
      <c r="BH21" t="s">
        <v>2438</v>
      </c>
      <c r="BI21" t="s">
        <v>2438</v>
      </c>
      <c r="BJ21" t="s">
        <v>2438</v>
      </c>
      <c r="BK21" t="s">
        <v>2437</v>
      </c>
      <c r="BL21" t="s">
        <v>2438</v>
      </c>
      <c r="BM21" t="s">
        <v>2438</v>
      </c>
      <c r="BN21" t="s">
        <v>2438</v>
      </c>
      <c r="BO21" t="s">
        <v>2437</v>
      </c>
      <c r="BP21" t="s">
        <v>2438</v>
      </c>
      <c r="BQ21" t="s">
        <v>2438</v>
      </c>
      <c r="BR21" t="s">
        <v>2438</v>
      </c>
      <c r="BS21" t="s">
        <v>2437</v>
      </c>
      <c r="BT21" t="s">
        <v>2438</v>
      </c>
      <c r="BU21" t="s">
        <v>2438</v>
      </c>
      <c r="BV21" t="s">
        <v>2438</v>
      </c>
      <c r="BW21" t="s">
        <v>2437</v>
      </c>
      <c r="BX21" t="s">
        <v>2438</v>
      </c>
      <c r="BY21" t="s">
        <v>2438</v>
      </c>
      <c r="BZ21" t="s">
        <v>2438</v>
      </c>
      <c r="CA21" t="s">
        <v>2437</v>
      </c>
      <c r="CB21" t="s">
        <v>2438</v>
      </c>
      <c r="CC21" t="s">
        <v>2438</v>
      </c>
      <c r="CD21" t="s">
        <v>2438</v>
      </c>
      <c r="CE21">
        <v>5</v>
      </c>
      <c r="CF21">
        <v>4</v>
      </c>
      <c r="CG21" t="s">
        <v>3294</v>
      </c>
      <c r="CH21">
        <v>6</v>
      </c>
      <c r="CI21">
        <v>4</v>
      </c>
      <c r="CJ21">
        <v>4</v>
      </c>
      <c r="CK21" t="s">
        <v>3239</v>
      </c>
      <c r="CL21">
        <v>4</v>
      </c>
      <c r="CM21">
        <v>4</v>
      </c>
      <c r="CN21">
        <v>4</v>
      </c>
      <c r="CO21" t="s">
        <v>3186</v>
      </c>
      <c r="CP21">
        <v>4</v>
      </c>
      <c r="CQ21">
        <v>4</v>
      </c>
      <c r="CR21">
        <v>5</v>
      </c>
      <c r="CS21" t="s">
        <v>3295</v>
      </c>
      <c r="CT21">
        <v>3</v>
      </c>
      <c r="CU21">
        <v>3</v>
      </c>
      <c r="CV21">
        <v>3</v>
      </c>
      <c r="CW21">
        <v>5</v>
      </c>
      <c r="CX21">
        <v>4</v>
      </c>
      <c r="CY21">
        <v>4</v>
      </c>
      <c r="CZ21">
        <v>4</v>
      </c>
      <c r="DA21">
        <v>5</v>
      </c>
      <c r="DB21">
        <v>5</v>
      </c>
      <c r="DC21">
        <v>6</v>
      </c>
      <c r="DD21">
        <v>5</v>
      </c>
      <c r="DE21">
        <v>5</v>
      </c>
      <c r="DF21">
        <v>4</v>
      </c>
      <c r="DG21">
        <v>6</v>
      </c>
      <c r="DH21">
        <v>6</v>
      </c>
      <c r="DI21">
        <v>6</v>
      </c>
      <c r="DJ21">
        <v>5</v>
      </c>
      <c r="DK21">
        <v>4</v>
      </c>
      <c r="DL21">
        <v>4</v>
      </c>
      <c r="DM21">
        <v>5</v>
      </c>
      <c r="DN21">
        <v>5</v>
      </c>
      <c r="DO21">
        <v>6</v>
      </c>
      <c r="DP21">
        <v>5</v>
      </c>
      <c r="DQ21">
        <v>5</v>
      </c>
      <c r="DR21">
        <v>4</v>
      </c>
      <c r="DS21">
        <v>4</v>
      </c>
      <c r="DT21">
        <v>5</v>
      </c>
      <c r="DU21">
        <v>3</v>
      </c>
      <c r="DV21">
        <v>5</v>
      </c>
      <c r="DW21">
        <v>5</v>
      </c>
      <c r="DX21">
        <v>5</v>
      </c>
      <c r="DY21" t="s">
        <v>3296</v>
      </c>
      <c r="DZ21">
        <v>6</v>
      </c>
      <c r="EA21">
        <v>5</v>
      </c>
      <c r="EB21">
        <v>5</v>
      </c>
      <c r="EC21" t="s">
        <v>3239</v>
      </c>
      <c r="ED21">
        <v>5</v>
      </c>
      <c r="EE21">
        <v>5</v>
      </c>
      <c r="EF21">
        <v>4</v>
      </c>
      <c r="EG21" t="s">
        <v>3297</v>
      </c>
      <c r="EH21">
        <v>5</v>
      </c>
      <c r="EI21">
        <v>5</v>
      </c>
      <c r="EJ21">
        <v>5</v>
      </c>
      <c r="EK21" t="s">
        <v>3298</v>
      </c>
      <c r="EL21">
        <v>5</v>
      </c>
      <c r="EM21">
        <v>3</v>
      </c>
      <c r="EN21">
        <v>5</v>
      </c>
      <c r="EO21">
        <v>3</v>
      </c>
      <c r="EP21">
        <v>3</v>
      </c>
      <c r="EQ21">
        <v>2</v>
      </c>
      <c r="ER21">
        <v>2</v>
      </c>
      <c r="ES21">
        <v>2</v>
      </c>
      <c r="ET21">
        <v>2</v>
      </c>
      <c r="EU21">
        <v>2</v>
      </c>
      <c r="EV21">
        <v>3</v>
      </c>
      <c r="EW21">
        <v>2</v>
      </c>
      <c r="EX21">
        <v>3</v>
      </c>
      <c r="EY21">
        <v>3</v>
      </c>
      <c r="EZ21">
        <v>3</v>
      </c>
      <c r="FA21">
        <v>2</v>
      </c>
      <c r="FB21">
        <v>1</v>
      </c>
      <c r="FC21">
        <v>2</v>
      </c>
      <c r="FD21">
        <v>2</v>
      </c>
      <c r="FE21">
        <v>3</v>
      </c>
      <c r="FF21">
        <v>3</v>
      </c>
      <c r="FG21">
        <v>2</v>
      </c>
      <c r="FH21">
        <v>4</v>
      </c>
      <c r="FI21">
        <v>4</v>
      </c>
      <c r="FJ21">
        <v>6</v>
      </c>
      <c r="FK21">
        <v>6</v>
      </c>
      <c r="FL21">
        <v>5</v>
      </c>
      <c r="FM21">
        <v>2</v>
      </c>
      <c r="FN21">
        <v>3</v>
      </c>
      <c r="FO21">
        <v>7</v>
      </c>
      <c r="FP21">
        <v>7</v>
      </c>
      <c r="FQ21">
        <v>6</v>
      </c>
      <c r="FR21">
        <v>6</v>
      </c>
      <c r="FS21">
        <v>6</v>
      </c>
      <c r="FT21">
        <v>2</v>
      </c>
      <c r="FU21">
        <v>1</v>
      </c>
      <c r="FV21">
        <v>2</v>
      </c>
      <c r="FW21">
        <v>6</v>
      </c>
      <c r="FX21">
        <v>6</v>
      </c>
      <c r="FY21">
        <v>7</v>
      </c>
      <c r="FZ21">
        <v>6</v>
      </c>
      <c r="GA21">
        <v>6</v>
      </c>
      <c r="GB21">
        <v>2</v>
      </c>
      <c r="GC21">
        <v>1</v>
      </c>
      <c r="GD21">
        <v>6</v>
      </c>
      <c r="GE21">
        <v>1</v>
      </c>
      <c r="GF21">
        <v>5</v>
      </c>
      <c r="GG21">
        <v>2</v>
      </c>
      <c r="GH21">
        <v>5</v>
      </c>
      <c r="GI21">
        <v>5</v>
      </c>
      <c r="GJ21">
        <v>7</v>
      </c>
      <c r="GK21">
        <v>6</v>
      </c>
      <c r="GL21">
        <v>6</v>
      </c>
      <c r="GM21">
        <v>6</v>
      </c>
      <c r="GN21">
        <v>6</v>
      </c>
      <c r="GO21">
        <v>6</v>
      </c>
      <c r="GP21">
        <v>6</v>
      </c>
      <c r="GQ21">
        <v>6</v>
      </c>
      <c r="GR21">
        <v>6</v>
      </c>
      <c r="GS21">
        <v>6</v>
      </c>
      <c r="GT21">
        <v>6</v>
      </c>
      <c r="GU21">
        <v>6</v>
      </c>
      <c r="GV21">
        <v>6</v>
      </c>
      <c r="GW21">
        <v>6</v>
      </c>
      <c r="GX21">
        <v>6</v>
      </c>
      <c r="GY21">
        <v>6</v>
      </c>
      <c r="GZ21">
        <v>6</v>
      </c>
      <c r="HA21" t="s">
        <v>3231</v>
      </c>
      <c r="HB21" t="s">
        <v>4049</v>
      </c>
    </row>
    <row r="22" spans="1:210">
      <c r="A22" t="s">
        <v>3299</v>
      </c>
      <c r="B22" t="s">
        <v>2420</v>
      </c>
      <c r="C22" t="s">
        <v>3300</v>
      </c>
      <c r="D22" t="s">
        <v>2505</v>
      </c>
      <c r="E22" t="s">
        <v>3231</v>
      </c>
      <c r="F22" t="s">
        <v>3301</v>
      </c>
      <c r="G22">
        <v>23</v>
      </c>
      <c r="H22" t="s">
        <v>2426</v>
      </c>
      <c r="I22" t="s">
        <v>2654</v>
      </c>
      <c r="J22" t="s">
        <v>2428</v>
      </c>
      <c r="K22" t="s">
        <v>2806</v>
      </c>
      <c r="L22" t="s">
        <v>2656</v>
      </c>
      <c r="M22" t="s">
        <v>2642</v>
      </c>
      <c r="N22" t="s">
        <v>2432</v>
      </c>
      <c r="O22">
        <v>1</v>
      </c>
      <c r="P22">
        <v>12</v>
      </c>
      <c r="Q22" t="s">
        <v>2806</v>
      </c>
      <c r="R22" t="s">
        <v>2457</v>
      </c>
      <c r="S22" t="s">
        <v>2432</v>
      </c>
      <c r="T22">
        <v>1</v>
      </c>
      <c r="U22">
        <v>12</v>
      </c>
      <c r="V22" t="s">
        <v>2806</v>
      </c>
      <c r="W22" t="s">
        <v>2457</v>
      </c>
      <c r="X22" t="s">
        <v>2437</v>
      </c>
      <c r="Y22" t="s">
        <v>2438</v>
      </c>
      <c r="Z22" t="s">
        <v>2438</v>
      </c>
      <c r="AA22" t="s">
        <v>2438</v>
      </c>
      <c r="AB22" t="s">
        <v>2438</v>
      </c>
      <c r="AC22" t="s">
        <v>2437</v>
      </c>
      <c r="AD22" t="s">
        <v>2438</v>
      </c>
      <c r="AE22" t="s">
        <v>2438</v>
      </c>
      <c r="AF22" t="s">
        <v>2438</v>
      </c>
      <c r="AG22" t="s">
        <v>2438</v>
      </c>
      <c r="AH22" t="s">
        <v>2437</v>
      </c>
      <c r="AI22" t="s">
        <v>2438</v>
      </c>
      <c r="AJ22" t="s">
        <v>2438</v>
      </c>
      <c r="AK22" t="s">
        <v>2438</v>
      </c>
      <c r="AL22" t="s">
        <v>2438</v>
      </c>
      <c r="AM22" t="s">
        <v>2437</v>
      </c>
      <c r="AN22" t="s">
        <v>2438</v>
      </c>
      <c r="AO22" t="s">
        <v>2438</v>
      </c>
      <c r="AP22" t="s">
        <v>2438</v>
      </c>
      <c r="AQ22" t="s">
        <v>2437</v>
      </c>
      <c r="AR22" t="s">
        <v>2438</v>
      </c>
      <c r="AS22" t="s">
        <v>2438</v>
      </c>
      <c r="AT22" t="s">
        <v>2438</v>
      </c>
      <c r="AU22" t="s">
        <v>2432</v>
      </c>
      <c r="AV22">
        <v>2</v>
      </c>
      <c r="AW22" t="s">
        <v>2806</v>
      </c>
      <c r="AX22" t="s">
        <v>2460</v>
      </c>
      <c r="AY22" t="s">
        <v>2432</v>
      </c>
      <c r="AZ22">
        <v>10</v>
      </c>
      <c r="BA22" t="s">
        <v>2806</v>
      </c>
      <c r="BB22" t="s">
        <v>2458</v>
      </c>
      <c r="BC22" t="s">
        <v>2432</v>
      </c>
      <c r="BD22">
        <v>5</v>
      </c>
      <c r="BE22" t="s">
        <v>2806</v>
      </c>
      <c r="BF22" t="s">
        <v>2460</v>
      </c>
      <c r="BG22" t="s">
        <v>2432</v>
      </c>
      <c r="BH22">
        <v>3</v>
      </c>
      <c r="BI22" t="s">
        <v>2806</v>
      </c>
      <c r="BJ22" t="s">
        <v>2480</v>
      </c>
      <c r="BK22" t="s">
        <v>2437</v>
      </c>
      <c r="BL22" t="s">
        <v>2438</v>
      </c>
      <c r="BM22" t="s">
        <v>2438</v>
      </c>
      <c r="BN22" t="s">
        <v>2438</v>
      </c>
      <c r="BO22" t="s">
        <v>2432</v>
      </c>
      <c r="BP22">
        <v>1</v>
      </c>
      <c r="BQ22" t="s">
        <v>2806</v>
      </c>
      <c r="BR22" t="s">
        <v>2443</v>
      </c>
      <c r="BS22" t="s">
        <v>2437</v>
      </c>
      <c r="BT22" t="s">
        <v>2438</v>
      </c>
      <c r="BU22" t="s">
        <v>2438</v>
      </c>
      <c r="BV22" t="s">
        <v>2438</v>
      </c>
      <c r="BW22" t="s">
        <v>2437</v>
      </c>
      <c r="BX22" t="s">
        <v>2438</v>
      </c>
      <c r="BY22" t="s">
        <v>2438</v>
      </c>
      <c r="BZ22" t="s">
        <v>2438</v>
      </c>
      <c r="CA22" t="s">
        <v>2432</v>
      </c>
      <c r="CB22">
        <v>1</v>
      </c>
      <c r="CC22" t="s">
        <v>2806</v>
      </c>
      <c r="CD22" t="s">
        <v>2443</v>
      </c>
      <c r="CE22">
        <v>6</v>
      </c>
      <c r="CF22">
        <v>4</v>
      </c>
      <c r="CG22" t="s">
        <v>3302</v>
      </c>
      <c r="CH22">
        <v>5</v>
      </c>
      <c r="CI22">
        <v>4</v>
      </c>
      <c r="CJ22">
        <v>4</v>
      </c>
      <c r="CK22" t="s">
        <v>2806</v>
      </c>
      <c r="CL22">
        <v>5</v>
      </c>
      <c r="CM22">
        <v>4</v>
      </c>
      <c r="CN22">
        <v>4</v>
      </c>
      <c r="CO22" t="s">
        <v>2806</v>
      </c>
      <c r="CP22">
        <v>5</v>
      </c>
      <c r="CQ22">
        <v>4</v>
      </c>
      <c r="CR22">
        <v>4</v>
      </c>
      <c r="CS22" t="s">
        <v>2806</v>
      </c>
      <c r="CT22">
        <v>5</v>
      </c>
      <c r="CU22">
        <v>4</v>
      </c>
      <c r="CV22">
        <v>4</v>
      </c>
      <c r="CW22">
        <v>4</v>
      </c>
      <c r="CX22">
        <v>4</v>
      </c>
      <c r="CY22">
        <v>4</v>
      </c>
      <c r="CZ22">
        <v>6</v>
      </c>
      <c r="DA22">
        <v>4</v>
      </c>
      <c r="DB22">
        <v>4</v>
      </c>
      <c r="DC22">
        <v>4</v>
      </c>
      <c r="DD22">
        <v>4</v>
      </c>
      <c r="DE22">
        <v>6</v>
      </c>
      <c r="DF22">
        <v>4</v>
      </c>
      <c r="DG22">
        <v>6</v>
      </c>
      <c r="DH22">
        <v>6</v>
      </c>
      <c r="DI22">
        <v>6</v>
      </c>
      <c r="DJ22">
        <v>6</v>
      </c>
      <c r="DK22">
        <v>4</v>
      </c>
      <c r="DL22">
        <v>6</v>
      </c>
      <c r="DM22">
        <v>6</v>
      </c>
      <c r="DN22">
        <v>6</v>
      </c>
      <c r="DO22">
        <v>5</v>
      </c>
      <c r="DP22">
        <v>5</v>
      </c>
      <c r="DQ22">
        <v>6</v>
      </c>
      <c r="DR22">
        <v>5</v>
      </c>
      <c r="DS22">
        <v>5</v>
      </c>
      <c r="DT22">
        <v>5</v>
      </c>
      <c r="DU22">
        <v>5</v>
      </c>
      <c r="DV22">
        <v>4</v>
      </c>
      <c r="DW22">
        <v>4</v>
      </c>
      <c r="DX22">
        <v>5</v>
      </c>
      <c r="DY22" t="s">
        <v>2806</v>
      </c>
      <c r="DZ22">
        <v>4</v>
      </c>
      <c r="EA22">
        <v>4</v>
      </c>
      <c r="EB22">
        <v>5</v>
      </c>
      <c r="EC22" t="s">
        <v>2806</v>
      </c>
      <c r="ED22">
        <v>6</v>
      </c>
      <c r="EE22">
        <v>6</v>
      </c>
      <c r="EF22">
        <v>6</v>
      </c>
      <c r="EG22" t="s">
        <v>2806</v>
      </c>
      <c r="EH22">
        <v>6</v>
      </c>
      <c r="EI22">
        <v>6</v>
      </c>
      <c r="EJ22">
        <v>6</v>
      </c>
      <c r="EK22" t="s">
        <v>2806</v>
      </c>
      <c r="EL22">
        <v>6</v>
      </c>
      <c r="EM22">
        <v>5</v>
      </c>
      <c r="EN22">
        <v>6</v>
      </c>
      <c r="EO22">
        <v>4</v>
      </c>
      <c r="EP22">
        <v>6</v>
      </c>
      <c r="EQ22">
        <v>6</v>
      </c>
      <c r="ER22">
        <v>6</v>
      </c>
      <c r="ES22">
        <v>5</v>
      </c>
      <c r="ET22">
        <v>5</v>
      </c>
      <c r="EU22">
        <v>6</v>
      </c>
      <c r="EV22">
        <v>5</v>
      </c>
      <c r="EW22">
        <v>6</v>
      </c>
      <c r="EX22">
        <v>6</v>
      </c>
      <c r="EY22">
        <v>5</v>
      </c>
      <c r="EZ22">
        <v>6</v>
      </c>
      <c r="FA22">
        <v>6</v>
      </c>
      <c r="FB22">
        <v>6</v>
      </c>
      <c r="FC22">
        <v>6</v>
      </c>
      <c r="FD22">
        <v>6</v>
      </c>
      <c r="FE22">
        <v>4</v>
      </c>
      <c r="FF22">
        <v>4</v>
      </c>
      <c r="FG22">
        <v>4</v>
      </c>
      <c r="FH22">
        <v>6</v>
      </c>
      <c r="FI22">
        <v>6</v>
      </c>
      <c r="FJ22">
        <v>6</v>
      </c>
      <c r="FK22">
        <v>5</v>
      </c>
      <c r="FL22">
        <v>5</v>
      </c>
      <c r="FM22">
        <v>3</v>
      </c>
      <c r="FN22">
        <v>6</v>
      </c>
      <c r="FO22">
        <v>5</v>
      </c>
      <c r="FP22">
        <v>6</v>
      </c>
      <c r="FQ22">
        <v>5</v>
      </c>
      <c r="FR22">
        <v>5</v>
      </c>
      <c r="FS22">
        <v>3</v>
      </c>
      <c r="FT22">
        <v>2</v>
      </c>
      <c r="FU22">
        <v>5</v>
      </c>
      <c r="FV22">
        <v>6</v>
      </c>
      <c r="FW22">
        <v>5</v>
      </c>
      <c r="FX22">
        <v>6</v>
      </c>
      <c r="FY22">
        <v>5</v>
      </c>
      <c r="FZ22">
        <v>6</v>
      </c>
      <c r="GA22">
        <v>6</v>
      </c>
      <c r="GB22">
        <v>6</v>
      </c>
      <c r="GC22">
        <v>2</v>
      </c>
      <c r="GD22">
        <v>6</v>
      </c>
      <c r="GE22">
        <v>5</v>
      </c>
      <c r="GF22">
        <v>5</v>
      </c>
      <c r="GG22">
        <v>3</v>
      </c>
      <c r="GH22">
        <v>4</v>
      </c>
      <c r="GI22">
        <v>4</v>
      </c>
      <c r="GJ22">
        <v>6</v>
      </c>
      <c r="GK22">
        <v>6</v>
      </c>
      <c r="GL22">
        <v>5</v>
      </c>
      <c r="GM22">
        <v>5</v>
      </c>
      <c r="GN22">
        <v>5</v>
      </c>
      <c r="GO22">
        <v>6</v>
      </c>
      <c r="GP22">
        <v>5</v>
      </c>
      <c r="GQ22">
        <v>5</v>
      </c>
      <c r="GR22">
        <v>5</v>
      </c>
      <c r="GS22">
        <v>4</v>
      </c>
      <c r="GT22">
        <v>4</v>
      </c>
      <c r="GU22">
        <v>5</v>
      </c>
      <c r="GV22">
        <v>5</v>
      </c>
      <c r="GW22">
        <v>6</v>
      </c>
      <c r="GX22">
        <v>4</v>
      </c>
      <c r="GY22">
        <v>7</v>
      </c>
      <c r="GZ22">
        <v>4</v>
      </c>
      <c r="HA22" t="s">
        <v>3231</v>
      </c>
      <c r="HB22" t="s">
        <v>4049</v>
      </c>
    </row>
    <row r="23" spans="1:210">
      <c r="A23" t="s">
        <v>3313</v>
      </c>
      <c r="B23" t="s">
        <v>2420</v>
      </c>
      <c r="C23" t="s">
        <v>4118</v>
      </c>
      <c r="D23" t="s">
        <v>2422</v>
      </c>
      <c r="E23" t="s">
        <v>3315</v>
      </c>
      <c r="F23" t="s">
        <v>3316</v>
      </c>
      <c r="G23">
        <v>19</v>
      </c>
      <c r="H23" t="s">
        <v>2426</v>
      </c>
      <c r="I23" t="s">
        <v>2456</v>
      </c>
      <c r="J23" t="s">
        <v>2428</v>
      </c>
      <c r="K23" t="s">
        <v>3317</v>
      </c>
      <c r="L23" t="s">
        <v>3318</v>
      </c>
      <c r="M23" t="s">
        <v>2512</v>
      </c>
      <c r="N23" t="s">
        <v>2432</v>
      </c>
      <c r="O23">
        <v>1</v>
      </c>
      <c r="P23">
        <v>9</v>
      </c>
      <c r="Q23" t="s">
        <v>3319</v>
      </c>
      <c r="R23" t="s">
        <v>2534</v>
      </c>
      <c r="S23" t="s">
        <v>2432</v>
      </c>
      <c r="T23">
        <v>1</v>
      </c>
      <c r="U23">
        <v>7</v>
      </c>
      <c r="V23" t="s">
        <v>3320</v>
      </c>
      <c r="W23" t="s">
        <v>2534</v>
      </c>
      <c r="X23" t="s">
        <v>2437</v>
      </c>
      <c r="Y23" t="s">
        <v>2438</v>
      </c>
      <c r="Z23" t="s">
        <v>2438</v>
      </c>
      <c r="AA23" t="s">
        <v>2438</v>
      </c>
      <c r="AB23" t="s">
        <v>2438</v>
      </c>
      <c r="AC23" t="s">
        <v>2437</v>
      </c>
      <c r="AD23" t="s">
        <v>2438</v>
      </c>
      <c r="AE23" t="s">
        <v>2438</v>
      </c>
      <c r="AF23" t="s">
        <v>2438</v>
      </c>
      <c r="AG23" t="s">
        <v>2438</v>
      </c>
      <c r="AH23" t="s">
        <v>2437</v>
      </c>
      <c r="AI23" t="s">
        <v>2438</v>
      </c>
      <c r="AJ23" t="s">
        <v>2438</v>
      </c>
      <c r="AK23" t="s">
        <v>2438</v>
      </c>
      <c r="AL23" t="s">
        <v>2438</v>
      </c>
      <c r="AM23" t="s">
        <v>2432</v>
      </c>
      <c r="AN23">
        <v>2</v>
      </c>
      <c r="AO23">
        <v>120</v>
      </c>
      <c r="AP23" t="s">
        <v>2457</v>
      </c>
      <c r="AQ23" t="s">
        <v>2437</v>
      </c>
      <c r="AR23" t="s">
        <v>2438</v>
      </c>
      <c r="AS23" t="s">
        <v>2438</v>
      </c>
      <c r="AT23" t="s">
        <v>2438</v>
      </c>
      <c r="AU23" t="s">
        <v>2432</v>
      </c>
      <c r="AV23">
        <v>5</v>
      </c>
      <c r="AW23">
        <v>300</v>
      </c>
      <c r="AX23" t="s">
        <v>2459</v>
      </c>
      <c r="AY23" t="s">
        <v>2432</v>
      </c>
      <c r="AZ23">
        <v>8</v>
      </c>
      <c r="BA23">
        <v>480</v>
      </c>
      <c r="BB23" t="s">
        <v>2458</v>
      </c>
      <c r="BC23" t="s">
        <v>2432</v>
      </c>
      <c r="BD23">
        <v>8</v>
      </c>
      <c r="BE23">
        <v>480</v>
      </c>
      <c r="BF23" t="s">
        <v>2460</v>
      </c>
      <c r="BG23" t="s">
        <v>2432</v>
      </c>
      <c r="BH23">
        <v>5</v>
      </c>
      <c r="BI23">
        <v>300</v>
      </c>
      <c r="BJ23" t="s">
        <v>2460</v>
      </c>
      <c r="BK23" t="s">
        <v>2437</v>
      </c>
      <c r="BL23" t="s">
        <v>2438</v>
      </c>
      <c r="BM23" t="s">
        <v>2438</v>
      </c>
      <c r="BN23" t="s">
        <v>2438</v>
      </c>
      <c r="BO23" t="s">
        <v>2432</v>
      </c>
      <c r="BP23">
        <v>5</v>
      </c>
      <c r="BQ23">
        <v>300</v>
      </c>
      <c r="BR23" t="s">
        <v>2443</v>
      </c>
      <c r="BS23" t="s">
        <v>2437</v>
      </c>
      <c r="BT23" t="s">
        <v>2438</v>
      </c>
      <c r="BU23" t="s">
        <v>2438</v>
      </c>
      <c r="BV23" t="s">
        <v>2438</v>
      </c>
      <c r="BW23" t="s">
        <v>2437</v>
      </c>
      <c r="BX23" t="s">
        <v>2438</v>
      </c>
      <c r="BY23" t="s">
        <v>2438</v>
      </c>
      <c r="BZ23" t="s">
        <v>2438</v>
      </c>
      <c r="CA23" t="s">
        <v>2437</v>
      </c>
      <c r="CB23" t="s">
        <v>2438</v>
      </c>
      <c r="CC23" t="s">
        <v>2438</v>
      </c>
      <c r="CD23" t="s">
        <v>2438</v>
      </c>
      <c r="CE23">
        <v>1</v>
      </c>
      <c r="CF23">
        <v>1</v>
      </c>
      <c r="CG23" t="s">
        <v>2839</v>
      </c>
      <c r="CH23">
        <v>7</v>
      </c>
      <c r="CI23">
        <v>7</v>
      </c>
      <c r="CJ23">
        <v>7</v>
      </c>
      <c r="CK23" t="s">
        <v>2974</v>
      </c>
      <c r="CL23">
        <v>7</v>
      </c>
      <c r="CM23">
        <v>7</v>
      </c>
      <c r="CN23">
        <v>7</v>
      </c>
      <c r="CO23" t="s">
        <v>2429</v>
      </c>
      <c r="CP23">
        <v>7</v>
      </c>
      <c r="CQ23">
        <v>7</v>
      </c>
      <c r="CR23">
        <v>7</v>
      </c>
      <c r="CS23" t="s">
        <v>2429</v>
      </c>
      <c r="CT23">
        <v>7</v>
      </c>
      <c r="CU23">
        <v>7</v>
      </c>
      <c r="CV23">
        <v>7</v>
      </c>
      <c r="CW23">
        <v>7</v>
      </c>
      <c r="CX23">
        <v>7</v>
      </c>
      <c r="CY23">
        <v>7</v>
      </c>
      <c r="CZ23">
        <v>7</v>
      </c>
      <c r="DA23">
        <v>7</v>
      </c>
      <c r="DB23">
        <v>7</v>
      </c>
      <c r="DC23">
        <v>7</v>
      </c>
      <c r="DD23">
        <v>7</v>
      </c>
      <c r="DE23">
        <v>7</v>
      </c>
      <c r="DF23">
        <v>7</v>
      </c>
      <c r="DG23">
        <v>7</v>
      </c>
      <c r="DH23">
        <v>7</v>
      </c>
      <c r="DI23">
        <v>7</v>
      </c>
      <c r="DJ23">
        <v>7</v>
      </c>
      <c r="DK23">
        <v>7</v>
      </c>
      <c r="DL23">
        <v>7</v>
      </c>
      <c r="DM23">
        <v>7</v>
      </c>
      <c r="DN23">
        <v>6</v>
      </c>
      <c r="DO23">
        <v>7</v>
      </c>
      <c r="DP23">
        <v>6</v>
      </c>
      <c r="DQ23">
        <v>7</v>
      </c>
      <c r="DR23">
        <v>7</v>
      </c>
      <c r="DS23">
        <v>7</v>
      </c>
      <c r="DT23">
        <v>6</v>
      </c>
      <c r="DU23">
        <v>6</v>
      </c>
      <c r="DV23">
        <v>5</v>
      </c>
      <c r="DW23">
        <v>5</v>
      </c>
      <c r="DX23">
        <v>5</v>
      </c>
      <c r="DY23" t="s">
        <v>2429</v>
      </c>
      <c r="DZ23">
        <v>6</v>
      </c>
      <c r="EA23">
        <v>5</v>
      </c>
      <c r="EB23">
        <v>6</v>
      </c>
      <c r="EC23" t="s">
        <v>2429</v>
      </c>
      <c r="ED23">
        <v>5</v>
      </c>
      <c r="EE23">
        <v>6</v>
      </c>
      <c r="EF23">
        <v>6</v>
      </c>
      <c r="EG23" t="s">
        <v>2429</v>
      </c>
      <c r="EH23">
        <v>5</v>
      </c>
      <c r="EI23">
        <v>5</v>
      </c>
      <c r="EJ23">
        <v>5</v>
      </c>
      <c r="EK23" t="s">
        <v>2429</v>
      </c>
      <c r="EL23">
        <v>5</v>
      </c>
      <c r="EM23">
        <v>5</v>
      </c>
      <c r="EN23">
        <v>5</v>
      </c>
      <c r="EO23">
        <v>5</v>
      </c>
      <c r="EP23">
        <v>4</v>
      </c>
      <c r="EQ23">
        <v>6</v>
      </c>
      <c r="ER23">
        <v>6</v>
      </c>
      <c r="ES23">
        <v>5</v>
      </c>
      <c r="ET23">
        <v>6</v>
      </c>
      <c r="EU23">
        <v>6</v>
      </c>
      <c r="EV23">
        <v>5</v>
      </c>
      <c r="EW23">
        <v>6</v>
      </c>
      <c r="EX23">
        <v>6</v>
      </c>
      <c r="EY23">
        <v>6</v>
      </c>
      <c r="EZ23">
        <v>5</v>
      </c>
      <c r="FA23">
        <v>5</v>
      </c>
      <c r="FB23">
        <v>6</v>
      </c>
      <c r="FC23">
        <v>6</v>
      </c>
      <c r="FD23">
        <v>5</v>
      </c>
      <c r="FE23">
        <v>6</v>
      </c>
      <c r="FF23">
        <v>6</v>
      </c>
      <c r="FG23">
        <v>5</v>
      </c>
      <c r="FH23">
        <v>5</v>
      </c>
      <c r="FI23">
        <v>6</v>
      </c>
      <c r="FJ23">
        <v>5</v>
      </c>
      <c r="FK23">
        <v>6</v>
      </c>
      <c r="FL23">
        <v>6</v>
      </c>
      <c r="FM23">
        <v>3</v>
      </c>
      <c r="FN23">
        <v>6</v>
      </c>
      <c r="FO23">
        <v>5</v>
      </c>
      <c r="FP23">
        <v>6</v>
      </c>
      <c r="FQ23">
        <v>6</v>
      </c>
      <c r="FR23">
        <v>5</v>
      </c>
      <c r="FS23">
        <v>2</v>
      </c>
      <c r="FT23">
        <v>2</v>
      </c>
      <c r="FU23">
        <v>6</v>
      </c>
      <c r="FV23">
        <v>6</v>
      </c>
      <c r="FW23">
        <v>6</v>
      </c>
      <c r="FX23">
        <v>6</v>
      </c>
      <c r="FY23">
        <v>6</v>
      </c>
      <c r="FZ23">
        <v>6</v>
      </c>
      <c r="GA23">
        <v>6</v>
      </c>
      <c r="GB23">
        <v>5</v>
      </c>
      <c r="GC23">
        <v>3</v>
      </c>
      <c r="GD23">
        <v>6</v>
      </c>
      <c r="GE23">
        <v>5</v>
      </c>
      <c r="GF23">
        <v>5</v>
      </c>
      <c r="GG23">
        <v>3</v>
      </c>
      <c r="GH23">
        <v>5</v>
      </c>
      <c r="GI23">
        <v>6</v>
      </c>
      <c r="GJ23">
        <v>6</v>
      </c>
      <c r="GK23">
        <v>7</v>
      </c>
      <c r="GL23">
        <v>7</v>
      </c>
      <c r="GM23">
        <v>7</v>
      </c>
      <c r="GN23">
        <v>7</v>
      </c>
      <c r="GO23">
        <v>6</v>
      </c>
      <c r="GP23">
        <v>5</v>
      </c>
      <c r="GQ23">
        <v>5</v>
      </c>
      <c r="GR23">
        <v>6</v>
      </c>
      <c r="GS23">
        <v>7</v>
      </c>
      <c r="GT23">
        <v>6</v>
      </c>
      <c r="GU23">
        <v>7</v>
      </c>
      <c r="GV23">
        <v>6</v>
      </c>
      <c r="GW23">
        <v>7</v>
      </c>
      <c r="GX23">
        <v>6</v>
      </c>
      <c r="GY23">
        <v>6</v>
      </c>
      <c r="GZ23">
        <v>6</v>
      </c>
      <c r="HA23" t="s">
        <v>3231</v>
      </c>
      <c r="HB23" t="s">
        <v>4049</v>
      </c>
    </row>
    <row r="24" spans="1:210">
      <c r="A24" t="s">
        <v>3321</v>
      </c>
      <c r="B24" t="s">
        <v>2420</v>
      </c>
      <c r="C24" t="s">
        <v>4119</v>
      </c>
      <c r="D24" t="s">
        <v>2422</v>
      </c>
      <c r="E24" t="s">
        <v>3323</v>
      </c>
      <c r="F24" t="s">
        <v>3324</v>
      </c>
      <c r="G24">
        <v>25</v>
      </c>
      <c r="H24" t="s">
        <v>2426</v>
      </c>
      <c r="I24" t="s">
        <v>2531</v>
      </c>
      <c r="J24" t="s">
        <v>2428</v>
      </c>
      <c r="K24" t="s">
        <v>3326</v>
      </c>
      <c r="L24" t="s">
        <v>3327</v>
      </c>
      <c r="M24" t="s">
        <v>2591</v>
      </c>
      <c r="N24" t="s">
        <v>2432</v>
      </c>
      <c r="O24">
        <v>1</v>
      </c>
      <c r="P24">
        <v>5</v>
      </c>
      <c r="Q24">
        <v>300</v>
      </c>
      <c r="R24" t="s">
        <v>2608</v>
      </c>
      <c r="S24" t="s">
        <v>2432</v>
      </c>
      <c r="T24">
        <v>1</v>
      </c>
      <c r="U24">
        <v>5</v>
      </c>
      <c r="V24">
        <v>300</v>
      </c>
      <c r="W24" t="s">
        <v>2608</v>
      </c>
      <c r="X24" t="s">
        <v>2437</v>
      </c>
      <c r="Y24" t="s">
        <v>2438</v>
      </c>
      <c r="Z24" t="s">
        <v>2438</v>
      </c>
      <c r="AA24" t="s">
        <v>2438</v>
      </c>
      <c r="AB24" t="s">
        <v>2438</v>
      </c>
      <c r="AC24" t="s">
        <v>2437</v>
      </c>
      <c r="AD24" t="s">
        <v>2438</v>
      </c>
      <c r="AE24" t="s">
        <v>2438</v>
      </c>
      <c r="AF24" t="s">
        <v>2438</v>
      </c>
      <c r="AG24" t="s">
        <v>2438</v>
      </c>
      <c r="AH24" t="s">
        <v>2437</v>
      </c>
      <c r="AI24" t="s">
        <v>2438</v>
      </c>
      <c r="AJ24" t="s">
        <v>2438</v>
      </c>
      <c r="AK24" t="s">
        <v>2438</v>
      </c>
      <c r="AL24" t="s">
        <v>2438</v>
      </c>
      <c r="AM24" t="s">
        <v>2432</v>
      </c>
      <c r="AN24">
        <v>5</v>
      </c>
      <c r="AO24">
        <v>300</v>
      </c>
      <c r="AP24" t="s">
        <v>2608</v>
      </c>
      <c r="AQ24" t="s">
        <v>2437</v>
      </c>
      <c r="AR24" t="s">
        <v>2438</v>
      </c>
      <c r="AS24" t="s">
        <v>2438</v>
      </c>
      <c r="AT24" t="s">
        <v>2438</v>
      </c>
      <c r="AU24" t="s">
        <v>2432</v>
      </c>
      <c r="AV24">
        <v>5</v>
      </c>
      <c r="AW24">
        <v>300</v>
      </c>
      <c r="AX24" t="s">
        <v>2608</v>
      </c>
      <c r="AY24" t="s">
        <v>2432</v>
      </c>
      <c r="AZ24">
        <v>5</v>
      </c>
      <c r="BA24">
        <v>300</v>
      </c>
      <c r="BB24" t="s">
        <v>2608</v>
      </c>
      <c r="BC24" t="s">
        <v>2432</v>
      </c>
      <c r="BD24">
        <v>5</v>
      </c>
      <c r="BE24">
        <v>300</v>
      </c>
      <c r="BF24" t="s">
        <v>2608</v>
      </c>
      <c r="BG24" t="s">
        <v>2437</v>
      </c>
      <c r="BH24" t="s">
        <v>2438</v>
      </c>
      <c r="BI24" t="s">
        <v>2438</v>
      </c>
      <c r="BJ24" t="s">
        <v>2438</v>
      </c>
      <c r="BK24" t="s">
        <v>2437</v>
      </c>
      <c r="BL24" t="s">
        <v>2438</v>
      </c>
      <c r="BM24" t="s">
        <v>2438</v>
      </c>
      <c r="BN24" t="s">
        <v>2438</v>
      </c>
      <c r="BO24" t="s">
        <v>2432</v>
      </c>
      <c r="BP24">
        <v>5</v>
      </c>
      <c r="BQ24">
        <v>300</v>
      </c>
      <c r="BR24" t="s">
        <v>3328</v>
      </c>
      <c r="BS24" t="s">
        <v>2437</v>
      </c>
      <c r="BT24" t="s">
        <v>2438</v>
      </c>
      <c r="BU24" t="s">
        <v>2438</v>
      </c>
      <c r="BV24" t="s">
        <v>2438</v>
      </c>
      <c r="BW24" t="s">
        <v>2437</v>
      </c>
      <c r="BX24" t="s">
        <v>2438</v>
      </c>
      <c r="BY24" t="s">
        <v>2438</v>
      </c>
      <c r="BZ24" t="s">
        <v>2438</v>
      </c>
      <c r="CA24" t="s">
        <v>2437</v>
      </c>
      <c r="CB24" t="s">
        <v>2438</v>
      </c>
      <c r="CC24" t="s">
        <v>2438</v>
      </c>
      <c r="CD24" t="s">
        <v>2438</v>
      </c>
      <c r="CE24">
        <v>5</v>
      </c>
      <c r="CF24">
        <v>5</v>
      </c>
      <c r="CG24" t="s">
        <v>3329</v>
      </c>
      <c r="CH24">
        <v>2</v>
      </c>
      <c r="CI24">
        <v>4</v>
      </c>
      <c r="CJ24">
        <v>5</v>
      </c>
      <c r="CK24" t="s">
        <v>3330</v>
      </c>
      <c r="CL24">
        <v>5</v>
      </c>
      <c r="CM24">
        <v>4</v>
      </c>
      <c r="CN24">
        <v>4</v>
      </c>
      <c r="CO24" t="s">
        <v>2429</v>
      </c>
      <c r="CP24">
        <v>1</v>
      </c>
      <c r="CQ24">
        <v>1</v>
      </c>
      <c r="CR24">
        <v>1</v>
      </c>
      <c r="CS24" t="s">
        <v>2429</v>
      </c>
      <c r="CT24">
        <v>1</v>
      </c>
      <c r="CU24">
        <v>1</v>
      </c>
      <c r="CV24">
        <v>1</v>
      </c>
      <c r="CW24">
        <v>1</v>
      </c>
      <c r="CX24">
        <v>1</v>
      </c>
      <c r="CY24">
        <v>1</v>
      </c>
      <c r="CZ24">
        <v>1</v>
      </c>
      <c r="DA24">
        <v>4</v>
      </c>
      <c r="DB24">
        <v>4</v>
      </c>
      <c r="DC24">
        <v>4</v>
      </c>
      <c r="DD24">
        <v>3</v>
      </c>
      <c r="DE24">
        <v>3</v>
      </c>
      <c r="DF24">
        <v>3</v>
      </c>
      <c r="DG24">
        <v>4</v>
      </c>
      <c r="DH24">
        <v>4</v>
      </c>
      <c r="DI24">
        <v>4</v>
      </c>
      <c r="DJ24">
        <v>4</v>
      </c>
      <c r="DK24">
        <v>4</v>
      </c>
      <c r="DL24">
        <v>4</v>
      </c>
      <c r="DM24">
        <v>4</v>
      </c>
      <c r="DN24">
        <v>4</v>
      </c>
      <c r="DO24">
        <v>3</v>
      </c>
      <c r="DP24">
        <v>3</v>
      </c>
      <c r="DQ24">
        <v>4</v>
      </c>
      <c r="DR24">
        <v>4</v>
      </c>
      <c r="DS24">
        <v>4</v>
      </c>
      <c r="DT24">
        <v>4</v>
      </c>
      <c r="DU24">
        <v>4</v>
      </c>
      <c r="DV24">
        <v>4</v>
      </c>
      <c r="DW24">
        <v>4</v>
      </c>
      <c r="DX24">
        <v>5</v>
      </c>
      <c r="DY24" t="s">
        <v>2429</v>
      </c>
      <c r="DZ24">
        <v>4</v>
      </c>
      <c r="EA24">
        <v>4</v>
      </c>
      <c r="EB24">
        <v>4</v>
      </c>
      <c r="EC24" t="s">
        <v>2429</v>
      </c>
      <c r="ED24">
        <v>4</v>
      </c>
      <c r="EE24">
        <v>4</v>
      </c>
      <c r="EF24">
        <v>4</v>
      </c>
      <c r="EG24" t="s">
        <v>2429</v>
      </c>
      <c r="EH24">
        <v>4</v>
      </c>
      <c r="EI24">
        <v>4</v>
      </c>
      <c r="EJ24">
        <v>4</v>
      </c>
      <c r="EK24" t="s">
        <v>2429</v>
      </c>
      <c r="EL24">
        <v>4</v>
      </c>
      <c r="EM24">
        <v>4</v>
      </c>
      <c r="EN24">
        <v>4</v>
      </c>
      <c r="EO24">
        <v>4</v>
      </c>
      <c r="EP24">
        <v>4</v>
      </c>
      <c r="EQ24">
        <v>4</v>
      </c>
      <c r="ER24">
        <v>4</v>
      </c>
      <c r="ES24">
        <v>4</v>
      </c>
      <c r="ET24">
        <v>4</v>
      </c>
      <c r="EU24">
        <v>4</v>
      </c>
      <c r="EV24">
        <v>4</v>
      </c>
      <c r="EW24">
        <v>4</v>
      </c>
      <c r="EX24">
        <v>4</v>
      </c>
      <c r="EY24">
        <v>4</v>
      </c>
      <c r="EZ24">
        <v>4</v>
      </c>
      <c r="FA24">
        <v>4</v>
      </c>
      <c r="FB24">
        <v>4</v>
      </c>
      <c r="FC24">
        <v>4</v>
      </c>
      <c r="FD24">
        <v>4</v>
      </c>
      <c r="FE24">
        <v>4</v>
      </c>
      <c r="FF24">
        <v>4</v>
      </c>
      <c r="FG24">
        <v>4</v>
      </c>
      <c r="FH24">
        <v>4</v>
      </c>
      <c r="FI24">
        <v>4</v>
      </c>
      <c r="FJ24">
        <v>4</v>
      </c>
      <c r="FK24">
        <v>3</v>
      </c>
      <c r="FL24">
        <v>3</v>
      </c>
      <c r="FM24">
        <v>5</v>
      </c>
      <c r="FN24">
        <v>3</v>
      </c>
      <c r="FO24">
        <v>3</v>
      </c>
      <c r="FP24">
        <v>3</v>
      </c>
      <c r="FQ24">
        <v>3</v>
      </c>
      <c r="FR24">
        <v>3</v>
      </c>
      <c r="FS24">
        <v>5</v>
      </c>
      <c r="FT24">
        <v>5</v>
      </c>
      <c r="FU24">
        <v>4</v>
      </c>
      <c r="FV24">
        <v>3</v>
      </c>
      <c r="FW24">
        <v>3</v>
      </c>
      <c r="FX24">
        <v>4</v>
      </c>
      <c r="FY24">
        <v>3</v>
      </c>
      <c r="FZ24">
        <v>3</v>
      </c>
      <c r="GA24">
        <v>3</v>
      </c>
      <c r="GB24">
        <v>3</v>
      </c>
      <c r="GC24">
        <v>5</v>
      </c>
      <c r="GD24">
        <v>3</v>
      </c>
      <c r="GE24">
        <v>3</v>
      </c>
      <c r="GF24">
        <v>3</v>
      </c>
      <c r="GG24">
        <v>5</v>
      </c>
      <c r="GH24">
        <v>3</v>
      </c>
      <c r="GI24">
        <v>3</v>
      </c>
      <c r="GJ24">
        <v>3</v>
      </c>
      <c r="GK24">
        <v>3</v>
      </c>
      <c r="GL24">
        <v>3</v>
      </c>
      <c r="GM24">
        <v>3</v>
      </c>
      <c r="GN24">
        <v>3</v>
      </c>
      <c r="GO24">
        <v>2</v>
      </c>
      <c r="GP24">
        <v>3</v>
      </c>
      <c r="GQ24">
        <v>3</v>
      </c>
      <c r="GR24">
        <v>3</v>
      </c>
      <c r="GS24">
        <v>3</v>
      </c>
      <c r="GT24">
        <v>3</v>
      </c>
      <c r="GU24">
        <v>3</v>
      </c>
      <c r="GV24">
        <v>3</v>
      </c>
      <c r="GW24">
        <v>3</v>
      </c>
      <c r="GX24">
        <v>3</v>
      </c>
      <c r="GY24">
        <v>3</v>
      </c>
      <c r="GZ24">
        <v>3</v>
      </c>
      <c r="HA24" t="s">
        <v>3231</v>
      </c>
      <c r="HB24" t="s">
        <v>4049</v>
      </c>
    </row>
    <row r="25" spans="1:210">
      <c r="A25" t="s">
        <v>3343</v>
      </c>
      <c r="B25" t="s">
        <v>2420</v>
      </c>
      <c r="C25" t="s">
        <v>4120</v>
      </c>
      <c r="D25" t="s">
        <v>2505</v>
      </c>
      <c r="E25" t="s">
        <v>3162</v>
      </c>
      <c r="F25" t="s">
        <v>3345</v>
      </c>
      <c r="G25">
        <v>21</v>
      </c>
      <c r="H25" t="s">
        <v>2426</v>
      </c>
      <c r="I25" t="s">
        <v>2456</v>
      </c>
      <c r="J25" t="s">
        <v>2428</v>
      </c>
      <c r="K25" t="s">
        <v>3219</v>
      </c>
      <c r="L25" t="s">
        <v>2533</v>
      </c>
      <c r="M25" t="s">
        <v>2980</v>
      </c>
      <c r="N25" t="s">
        <v>2432</v>
      </c>
      <c r="O25">
        <v>1</v>
      </c>
      <c r="P25">
        <v>10</v>
      </c>
      <c r="Q25">
        <v>10</v>
      </c>
      <c r="R25" t="s">
        <v>2534</v>
      </c>
      <c r="S25" t="s">
        <v>2437</v>
      </c>
      <c r="T25" t="s">
        <v>2438</v>
      </c>
      <c r="U25" t="s">
        <v>2438</v>
      </c>
      <c r="V25" t="s">
        <v>2438</v>
      </c>
      <c r="W25" t="s">
        <v>2438</v>
      </c>
      <c r="X25" t="s">
        <v>2437</v>
      </c>
      <c r="Y25" t="s">
        <v>2438</v>
      </c>
      <c r="Z25" t="s">
        <v>2438</v>
      </c>
      <c r="AA25" t="s">
        <v>2438</v>
      </c>
      <c r="AB25" t="s">
        <v>2438</v>
      </c>
      <c r="AC25" t="s">
        <v>2437</v>
      </c>
      <c r="AD25" t="s">
        <v>2438</v>
      </c>
      <c r="AE25" t="s">
        <v>2438</v>
      </c>
      <c r="AF25" t="s">
        <v>2438</v>
      </c>
      <c r="AG25" t="s">
        <v>2438</v>
      </c>
      <c r="AH25" t="s">
        <v>2437</v>
      </c>
      <c r="AI25" t="s">
        <v>2438</v>
      </c>
      <c r="AJ25" t="s">
        <v>2438</v>
      </c>
      <c r="AK25" t="s">
        <v>2438</v>
      </c>
      <c r="AL25" t="s">
        <v>2438</v>
      </c>
      <c r="AM25" t="s">
        <v>2432</v>
      </c>
      <c r="AN25">
        <v>10</v>
      </c>
      <c r="AO25">
        <v>10</v>
      </c>
      <c r="AP25" t="s">
        <v>2830</v>
      </c>
      <c r="AQ25" t="s">
        <v>2437</v>
      </c>
      <c r="AR25" t="s">
        <v>2438</v>
      </c>
      <c r="AS25" t="s">
        <v>2438</v>
      </c>
      <c r="AT25" t="s">
        <v>2438</v>
      </c>
      <c r="AU25" t="s">
        <v>2437</v>
      </c>
      <c r="AV25" t="s">
        <v>2438</v>
      </c>
      <c r="AW25" t="s">
        <v>2438</v>
      </c>
      <c r="AX25" t="s">
        <v>2438</v>
      </c>
      <c r="AY25" t="s">
        <v>2432</v>
      </c>
      <c r="AZ25">
        <v>16</v>
      </c>
      <c r="BA25">
        <v>16</v>
      </c>
      <c r="BB25" t="s">
        <v>2457</v>
      </c>
      <c r="BC25" t="s">
        <v>2437</v>
      </c>
      <c r="BD25" t="s">
        <v>2438</v>
      </c>
      <c r="BE25" t="s">
        <v>2438</v>
      </c>
      <c r="BF25" t="s">
        <v>2438</v>
      </c>
      <c r="BG25" t="s">
        <v>2437</v>
      </c>
      <c r="BH25" t="s">
        <v>2438</v>
      </c>
      <c r="BI25" t="s">
        <v>2438</v>
      </c>
      <c r="BJ25" t="s">
        <v>2438</v>
      </c>
      <c r="BK25" t="s">
        <v>2437</v>
      </c>
      <c r="BL25" t="s">
        <v>2438</v>
      </c>
      <c r="BM25" t="s">
        <v>2438</v>
      </c>
      <c r="BN25" t="s">
        <v>2438</v>
      </c>
      <c r="BO25" t="s">
        <v>2437</v>
      </c>
      <c r="BP25" t="s">
        <v>2438</v>
      </c>
      <c r="BQ25" t="s">
        <v>2438</v>
      </c>
      <c r="BR25" t="s">
        <v>2438</v>
      </c>
      <c r="BS25" t="s">
        <v>2437</v>
      </c>
      <c r="BT25" t="s">
        <v>2438</v>
      </c>
      <c r="BU25" t="s">
        <v>2438</v>
      </c>
      <c r="BV25" t="s">
        <v>2438</v>
      </c>
      <c r="BW25" t="s">
        <v>2437</v>
      </c>
      <c r="BX25" t="s">
        <v>2438</v>
      </c>
      <c r="BY25" t="s">
        <v>2438</v>
      </c>
      <c r="BZ25" t="s">
        <v>2438</v>
      </c>
      <c r="CA25" t="s">
        <v>2437</v>
      </c>
      <c r="CB25" t="s">
        <v>2438</v>
      </c>
      <c r="CC25" t="s">
        <v>2438</v>
      </c>
      <c r="CD25" t="s">
        <v>2438</v>
      </c>
      <c r="CE25">
        <v>6</v>
      </c>
      <c r="CF25">
        <v>7</v>
      </c>
      <c r="CG25" t="s">
        <v>2855</v>
      </c>
      <c r="CH25">
        <v>4</v>
      </c>
      <c r="CI25">
        <v>4</v>
      </c>
      <c r="CJ25">
        <v>4</v>
      </c>
      <c r="CK25" t="s">
        <v>2854</v>
      </c>
      <c r="CL25">
        <v>5</v>
      </c>
      <c r="CM25">
        <v>3</v>
      </c>
      <c r="CN25">
        <v>3</v>
      </c>
      <c r="CO25" t="s">
        <v>2488</v>
      </c>
      <c r="CP25">
        <v>5</v>
      </c>
      <c r="CQ25">
        <v>6</v>
      </c>
      <c r="CR25">
        <v>6</v>
      </c>
      <c r="CS25" t="s">
        <v>3346</v>
      </c>
      <c r="CT25">
        <v>5</v>
      </c>
      <c r="CU25">
        <v>5</v>
      </c>
      <c r="CV25">
        <v>5</v>
      </c>
      <c r="CW25">
        <v>5</v>
      </c>
      <c r="CX25">
        <v>6</v>
      </c>
      <c r="CY25">
        <v>6</v>
      </c>
      <c r="CZ25">
        <v>6</v>
      </c>
      <c r="DA25">
        <v>5</v>
      </c>
      <c r="DB25">
        <v>6</v>
      </c>
      <c r="DC25">
        <v>5</v>
      </c>
      <c r="DD25">
        <v>5</v>
      </c>
      <c r="DE25">
        <v>5</v>
      </c>
      <c r="DF25">
        <v>4</v>
      </c>
      <c r="DG25">
        <v>4</v>
      </c>
      <c r="DH25">
        <v>4</v>
      </c>
      <c r="DI25">
        <v>5</v>
      </c>
      <c r="DJ25">
        <v>4</v>
      </c>
      <c r="DK25">
        <v>6</v>
      </c>
      <c r="DL25">
        <v>5</v>
      </c>
      <c r="DM25">
        <v>5</v>
      </c>
      <c r="DN25">
        <v>4</v>
      </c>
      <c r="DO25">
        <v>6</v>
      </c>
      <c r="DP25">
        <v>6</v>
      </c>
      <c r="DQ25">
        <v>5</v>
      </c>
      <c r="DR25">
        <v>6</v>
      </c>
      <c r="DS25">
        <v>5</v>
      </c>
      <c r="DT25">
        <v>5</v>
      </c>
      <c r="DU25">
        <v>5</v>
      </c>
      <c r="DV25">
        <v>5</v>
      </c>
      <c r="DW25">
        <v>5</v>
      </c>
      <c r="DX25">
        <v>5</v>
      </c>
      <c r="DY25" t="s">
        <v>2855</v>
      </c>
      <c r="DZ25">
        <v>4</v>
      </c>
      <c r="EA25">
        <v>7</v>
      </c>
      <c r="EB25">
        <v>5</v>
      </c>
      <c r="EC25" t="s">
        <v>2854</v>
      </c>
      <c r="ED25">
        <v>5</v>
      </c>
      <c r="EE25">
        <v>3</v>
      </c>
      <c r="EF25">
        <v>2</v>
      </c>
      <c r="EG25" t="s">
        <v>2488</v>
      </c>
      <c r="EH25">
        <v>5</v>
      </c>
      <c r="EI25">
        <v>5</v>
      </c>
      <c r="EJ25">
        <v>6</v>
      </c>
      <c r="EK25" t="s">
        <v>3149</v>
      </c>
      <c r="EL25">
        <v>5</v>
      </c>
      <c r="EM25">
        <v>5</v>
      </c>
      <c r="EN25">
        <v>5</v>
      </c>
      <c r="EO25">
        <v>5</v>
      </c>
      <c r="EP25">
        <v>4</v>
      </c>
      <c r="EQ25">
        <v>4</v>
      </c>
      <c r="ER25">
        <v>4</v>
      </c>
      <c r="ES25">
        <v>4</v>
      </c>
      <c r="ET25">
        <v>5</v>
      </c>
      <c r="EU25">
        <v>4</v>
      </c>
      <c r="EV25">
        <v>4</v>
      </c>
      <c r="EW25">
        <v>5</v>
      </c>
      <c r="EX25">
        <v>4</v>
      </c>
      <c r="EY25">
        <v>4</v>
      </c>
      <c r="EZ25">
        <v>3</v>
      </c>
      <c r="FA25">
        <v>5</v>
      </c>
      <c r="FB25">
        <v>7</v>
      </c>
      <c r="FC25">
        <v>6</v>
      </c>
      <c r="FD25">
        <v>5</v>
      </c>
      <c r="FE25">
        <v>5</v>
      </c>
      <c r="FF25">
        <v>5</v>
      </c>
      <c r="FG25">
        <v>6</v>
      </c>
      <c r="FH25">
        <v>6</v>
      </c>
      <c r="FI25">
        <v>5</v>
      </c>
      <c r="FJ25">
        <v>5</v>
      </c>
      <c r="FK25">
        <v>5</v>
      </c>
      <c r="FL25">
        <v>6</v>
      </c>
      <c r="FM25">
        <v>6</v>
      </c>
      <c r="FN25">
        <v>5</v>
      </c>
      <c r="FO25">
        <v>6</v>
      </c>
      <c r="FP25">
        <v>5</v>
      </c>
      <c r="FQ25">
        <v>6</v>
      </c>
      <c r="FR25">
        <v>6</v>
      </c>
      <c r="FS25">
        <v>1</v>
      </c>
      <c r="FT25">
        <v>7</v>
      </c>
      <c r="FU25">
        <v>6</v>
      </c>
      <c r="FV25">
        <v>6</v>
      </c>
      <c r="FW25">
        <v>7</v>
      </c>
      <c r="FX25">
        <v>5</v>
      </c>
      <c r="FY25">
        <v>7</v>
      </c>
      <c r="FZ25">
        <v>3</v>
      </c>
      <c r="GA25">
        <v>5</v>
      </c>
      <c r="GB25">
        <v>6</v>
      </c>
      <c r="GC25">
        <v>3</v>
      </c>
      <c r="GD25">
        <v>5</v>
      </c>
      <c r="GE25">
        <v>5</v>
      </c>
      <c r="GF25">
        <v>5</v>
      </c>
      <c r="GG25">
        <v>2</v>
      </c>
      <c r="GH25">
        <v>6</v>
      </c>
      <c r="GI25">
        <v>5</v>
      </c>
      <c r="GJ25">
        <v>5</v>
      </c>
      <c r="GK25">
        <v>6</v>
      </c>
      <c r="GL25">
        <v>5</v>
      </c>
      <c r="GM25">
        <v>5</v>
      </c>
      <c r="GN25">
        <v>5</v>
      </c>
      <c r="GO25">
        <v>5</v>
      </c>
      <c r="GP25">
        <v>6</v>
      </c>
      <c r="GQ25">
        <v>6</v>
      </c>
      <c r="GR25">
        <v>6</v>
      </c>
      <c r="GS25">
        <v>5</v>
      </c>
      <c r="GT25">
        <v>5</v>
      </c>
      <c r="GU25">
        <v>5</v>
      </c>
      <c r="GV25">
        <v>5</v>
      </c>
      <c r="GW25">
        <v>5</v>
      </c>
      <c r="GX25">
        <v>6</v>
      </c>
      <c r="GY25">
        <v>5</v>
      </c>
      <c r="GZ25">
        <v>5</v>
      </c>
      <c r="HA25" t="s">
        <v>3231</v>
      </c>
      <c r="HB25" t="s">
        <v>4049</v>
      </c>
    </row>
    <row r="26" spans="1:210">
      <c r="A26" t="s">
        <v>3347</v>
      </c>
      <c r="B26" t="s">
        <v>2420</v>
      </c>
      <c r="C26" t="s">
        <v>4121</v>
      </c>
      <c r="D26" t="s">
        <v>2422</v>
      </c>
      <c r="E26" t="s">
        <v>3349</v>
      </c>
      <c r="F26" t="s">
        <v>3350</v>
      </c>
      <c r="G26">
        <v>27</v>
      </c>
      <c r="H26" t="s">
        <v>2426</v>
      </c>
      <c r="I26" t="s">
        <v>2654</v>
      </c>
      <c r="J26" t="s">
        <v>2428</v>
      </c>
      <c r="K26" t="s">
        <v>3351</v>
      </c>
      <c r="L26" t="s">
        <v>2642</v>
      </c>
      <c r="M26" t="s">
        <v>2643</v>
      </c>
      <c r="N26" t="s">
        <v>2432</v>
      </c>
      <c r="O26">
        <v>1</v>
      </c>
      <c r="P26">
        <v>5</v>
      </c>
      <c r="Q26">
        <v>360</v>
      </c>
      <c r="R26" t="s">
        <v>2534</v>
      </c>
      <c r="S26" t="s">
        <v>2432</v>
      </c>
      <c r="T26">
        <v>1</v>
      </c>
      <c r="U26">
        <v>6</v>
      </c>
      <c r="V26">
        <v>360</v>
      </c>
      <c r="W26" t="s">
        <v>2534</v>
      </c>
      <c r="X26" t="s">
        <v>2437</v>
      </c>
      <c r="Y26" t="s">
        <v>2438</v>
      </c>
      <c r="Z26" t="s">
        <v>2438</v>
      </c>
      <c r="AA26" t="s">
        <v>2438</v>
      </c>
      <c r="AB26" t="s">
        <v>2438</v>
      </c>
      <c r="AC26" t="s">
        <v>2437</v>
      </c>
      <c r="AD26" t="s">
        <v>2438</v>
      </c>
      <c r="AE26" t="s">
        <v>2438</v>
      </c>
      <c r="AF26" t="s">
        <v>2438</v>
      </c>
      <c r="AG26" t="s">
        <v>2438</v>
      </c>
      <c r="AH26" t="s">
        <v>2432</v>
      </c>
      <c r="AI26">
        <v>1</v>
      </c>
      <c r="AJ26">
        <v>2</v>
      </c>
      <c r="AK26">
        <v>240</v>
      </c>
      <c r="AL26" t="s">
        <v>2457</v>
      </c>
      <c r="AM26" t="s">
        <v>2432</v>
      </c>
      <c r="AN26">
        <v>10</v>
      </c>
      <c r="AO26">
        <v>60</v>
      </c>
      <c r="AP26" t="s">
        <v>2457</v>
      </c>
      <c r="AQ26" t="s">
        <v>2437</v>
      </c>
      <c r="AR26" t="s">
        <v>2438</v>
      </c>
      <c r="AS26" t="s">
        <v>2438</v>
      </c>
      <c r="AT26" t="s">
        <v>2438</v>
      </c>
      <c r="AU26" t="s">
        <v>2432</v>
      </c>
      <c r="AV26">
        <v>10</v>
      </c>
      <c r="AW26">
        <v>60</v>
      </c>
      <c r="AX26" t="s">
        <v>2460</v>
      </c>
      <c r="AY26" t="s">
        <v>2432</v>
      </c>
      <c r="AZ26">
        <v>50</v>
      </c>
      <c r="BA26">
        <v>240</v>
      </c>
      <c r="BB26" t="s">
        <v>2458</v>
      </c>
      <c r="BC26" t="s">
        <v>2432</v>
      </c>
      <c r="BD26">
        <v>50</v>
      </c>
      <c r="BE26">
        <v>60</v>
      </c>
      <c r="BF26" t="s">
        <v>2538</v>
      </c>
      <c r="BG26" t="s">
        <v>2432</v>
      </c>
      <c r="BH26">
        <v>2</v>
      </c>
      <c r="BI26">
        <v>30</v>
      </c>
      <c r="BJ26" t="s">
        <v>2480</v>
      </c>
      <c r="BK26" t="s">
        <v>2437</v>
      </c>
      <c r="BL26" t="s">
        <v>2438</v>
      </c>
      <c r="BM26" t="s">
        <v>2438</v>
      </c>
      <c r="BN26" t="s">
        <v>2438</v>
      </c>
      <c r="BO26" t="s">
        <v>2432</v>
      </c>
      <c r="BP26">
        <v>1</v>
      </c>
      <c r="BQ26">
        <v>30</v>
      </c>
      <c r="BR26" t="s">
        <v>2443</v>
      </c>
      <c r="BS26" t="s">
        <v>2437</v>
      </c>
      <c r="BT26" t="s">
        <v>2438</v>
      </c>
      <c r="BU26" t="s">
        <v>2438</v>
      </c>
      <c r="BV26" t="s">
        <v>2438</v>
      </c>
      <c r="BW26" t="s">
        <v>2437</v>
      </c>
      <c r="BX26" t="s">
        <v>2438</v>
      </c>
      <c r="BY26" t="s">
        <v>2438</v>
      </c>
      <c r="BZ26" t="s">
        <v>2438</v>
      </c>
      <c r="CA26" t="s">
        <v>2437</v>
      </c>
      <c r="CB26" t="s">
        <v>2438</v>
      </c>
      <c r="CC26" t="s">
        <v>2438</v>
      </c>
      <c r="CD26" t="s">
        <v>2438</v>
      </c>
      <c r="CE26">
        <v>7</v>
      </c>
      <c r="CF26">
        <v>7</v>
      </c>
      <c r="CG26" t="s">
        <v>3352</v>
      </c>
      <c r="CH26">
        <v>7</v>
      </c>
      <c r="CI26">
        <v>7</v>
      </c>
      <c r="CJ26">
        <v>7</v>
      </c>
      <c r="CK26" t="s">
        <v>3353</v>
      </c>
      <c r="CL26">
        <v>7</v>
      </c>
      <c r="CM26">
        <v>7</v>
      </c>
      <c r="CN26">
        <v>1</v>
      </c>
      <c r="CO26" t="s">
        <v>3354</v>
      </c>
      <c r="CP26">
        <v>1</v>
      </c>
      <c r="CQ26">
        <v>1</v>
      </c>
      <c r="CR26">
        <v>1</v>
      </c>
      <c r="CS26" t="s">
        <v>2429</v>
      </c>
      <c r="CT26">
        <v>1</v>
      </c>
      <c r="CU26">
        <v>1</v>
      </c>
      <c r="CV26">
        <v>1</v>
      </c>
      <c r="CW26">
        <v>7</v>
      </c>
      <c r="CX26">
        <v>3</v>
      </c>
      <c r="CY26">
        <v>7</v>
      </c>
      <c r="CZ26">
        <v>1</v>
      </c>
      <c r="DA26">
        <v>7</v>
      </c>
      <c r="DB26">
        <v>1</v>
      </c>
      <c r="DC26">
        <v>7</v>
      </c>
      <c r="DD26">
        <v>1</v>
      </c>
      <c r="DE26">
        <v>7</v>
      </c>
      <c r="DF26">
        <v>7</v>
      </c>
      <c r="DG26">
        <v>7</v>
      </c>
      <c r="DH26">
        <v>7</v>
      </c>
      <c r="DI26">
        <v>7</v>
      </c>
      <c r="DJ26">
        <v>7</v>
      </c>
      <c r="DK26">
        <v>7</v>
      </c>
      <c r="DL26">
        <v>7</v>
      </c>
      <c r="DM26">
        <v>7</v>
      </c>
      <c r="DN26">
        <v>7</v>
      </c>
      <c r="DO26">
        <v>7</v>
      </c>
      <c r="DP26">
        <v>7</v>
      </c>
      <c r="DQ26">
        <v>7</v>
      </c>
      <c r="DR26">
        <v>7</v>
      </c>
      <c r="DS26">
        <v>7</v>
      </c>
      <c r="DT26">
        <v>7</v>
      </c>
      <c r="DU26">
        <v>7</v>
      </c>
      <c r="DV26">
        <v>7</v>
      </c>
      <c r="DW26">
        <v>7</v>
      </c>
      <c r="DX26">
        <v>7</v>
      </c>
      <c r="DY26" t="s">
        <v>3352</v>
      </c>
      <c r="DZ26">
        <v>7</v>
      </c>
      <c r="EA26">
        <v>7</v>
      </c>
      <c r="EB26">
        <v>7</v>
      </c>
      <c r="EC26" t="s">
        <v>3355</v>
      </c>
      <c r="ED26">
        <v>7</v>
      </c>
      <c r="EE26">
        <v>7</v>
      </c>
      <c r="EF26">
        <v>7</v>
      </c>
      <c r="EG26" t="s">
        <v>3354</v>
      </c>
      <c r="EH26">
        <v>7</v>
      </c>
      <c r="EI26">
        <v>7</v>
      </c>
      <c r="EJ26">
        <v>7</v>
      </c>
      <c r="EK26" t="s">
        <v>3356</v>
      </c>
      <c r="EL26">
        <v>7</v>
      </c>
      <c r="EM26">
        <v>7</v>
      </c>
      <c r="EN26">
        <v>7</v>
      </c>
      <c r="EO26">
        <v>7</v>
      </c>
      <c r="EP26">
        <v>7</v>
      </c>
      <c r="EQ26">
        <v>7</v>
      </c>
      <c r="ER26">
        <v>7</v>
      </c>
      <c r="ES26">
        <v>7</v>
      </c>
      <c r="ET26">
        <v>7</v>
      </c>
      <c r="EU26">
        <v>7</v>
      </c>
      <c r="EV26">
        <v>7</v>
      </c>
      <c r="EW26">
        <v>7</v>
      </c>
      <c r="EX26">
        <v>7</v>
      </c>
      <c r="EY26">
        <v>7</v>
      </c>
      <c r="EZ26">
        <v>7</v>
      </c>
      <c r="FA26">
        <v>7</v>
      </c>
      <c r="FB26">
        <v>7</v>
      </c>
      <c r="FC26">
        <v>7</v>
      </c>
      <c r="FD26">
        <v>7</v>
      </c>
      <c r="FE26">
        <v>7</v>
      </c>
      <c r="FF26">
        <v>7</v>
      </c>
      <c r="FG26">
        <v>7</v>
      </c>
      <c r="FH26">
        <v>7</v>
      </c>
      <c r="FI26">
        <v>7</v>
      </c>
      <c r="FJ26">
        <v>7</v>
      </c>
      <c r="FK26">
        <v>7</v>
      </c>
      <c r="FL26">
        <v>7</v>
      </c>
      <c r="FM26">
        <v>1</v>
      </c>
      <c r="FN26">
        <v>1</v>
      </c>
      <c r="FO26">
        <v>1</v>
      </c>
      <c r="FP26">
        <v>7</v>
      </c>
      <c r="FQ26">
        <v>7</v>
      </c>
      <c r="FR26">
        <v>7</v>
      </c>
      <c r="FS26">
        <v>7</v>
      </c>
      <c r="FT26">
        <v>1</v>
      </c>
      <c r="FU26">
        <v>1</v>
      </c>
      <c r="FV26">
        <v>1</v>
      </c>
      <c r="FW26">
        <v>1</v>
      </c>
      <c r="FX26">
        <v>7</v>
      </c>
      <c r="FY26">
        <v>7</v>
      </c>
      <c r="FZ26">
        <v>7</v>
      </c>
      <c r="GA26">
        <v>1</v>
      </c>
      <c r="GB26">
        <v>1</v>
      </c>
      <c r="GC26">
        <v>1</v>
      </c>
      <c r="GD26">
        <v>7</v>
      </c>
      <c r="GE26">
        <v>1</v>
      </c>
      <c r="GF26">
        <v>7</v>
      </c>
      <c r="GG26">
        <v>1</v>
      </c>
      <c r="GH26">
        <v>1</v>
      </c>
      <c r="GI26">
        <v>1</v>
      </c>
      <c r="GJ26">
        <v>7</v>
      </c>
      <c r="GK26">
        <v>7</v>
      </c>
      <c r="GL26">
        <v>7</v>
      </c>
      <c r="GM26">
        <v>7</v>
      </c>
      <c r="GN26">
        <v>7</v>
      </c>
      <c r="GO26">
        <v>7</v>
      </c>
      <c r="GP26">
        <v>7</v>
      </c>
      <c r="GQ26">
        <v>7</v>
      </c>
      <c r="GR26">
        <v>7</v>
      </c>
      <c r="GS26">
        <v>7</v>
      </c>
      <c r="GT26">
        <v>7</v>
      </c>
      <c r="GU26">
        <v>7</v>
      </c>
      <c r="GV26">
        <v>7</v>
      </c>
      <c r="GW26">
        <v>7</v>
      </c>
      <c r="GX26">
        <v>7</v>
      </c>
      <c r="GY26">
        <v>7</v>
      </c>
      <c r="GZ26">
        <v>7</v>
      </c>
      <c r="HA26" t="s">
        <v>3231</v>
      </c>
      <c r="HB26" t="s">
        <v>4049</v>
      </c>
    </row>
    <row r="27" spans="1:210">
      <c r="A27" t="s">
        <v>3383</v>
      </c>
      <c r="B27" t="s">
        <v>2420</v>
      </c>
      <c r="C27" t="s">
        <v>4122</v>
      </c>
      <c r="D27" t="s">
        <v>2422</v>
      </c>
      <c r="E27" t="s">
        <v>3385</v>
      </c>
      <c r="F27" t="s">
        <v>3386</v>
      </c>
      <c r="G27">
        <v>20</v>
      </c>
      <c r="H27" t="s">
        <v>2426</v>
      </c>
      <c r="I27" t="s">
        <v>2456</v>
      </c>
      <c r="J27" t="s">
        <v>2428</v>
      </c>
      <c r="K27" t="s">
        <v>2702</v>
      </c>
      <c r="L27" t="s">
        <v>2430</v>
      </c>
      <c r="M27" t="s">
        <v>2431</v>
      </c>
      <c r="N27" t="s">
        <v>2432</v>
      </c>
      <c r="O27">
        <v>1</v>
      </c>
      <c r="P27">
        <v>6</v>
      </c>
      <c r="Q27" t="s">
        <v>2475</v>
      </c>
      <c r="R27" t="s">
        <v>2515</v>
      </c>
      <c r="S27" t="s">
        <v>2432</v>
      </c>
      <c r="T27">
        <v>1</v>
      </c>
      <c r="U27">
        <v>6</v>
      </c>
      <c r="V27" t="s">
        <v>2475</v>
      </c>
      <c r="W27" t="s">
        <v>2515</v>
      </c>
      <c r="X27" t="s">
        <v>2437</v>
      </c>
      <c r="Y27" t="s">
        <v>2438</v>
      </c>
      <c r="Z27" t="s">
        <v>2438</v>
      </c>
      <c r="AA27" t="s">
        <v>2438</v>
      </c>
      <c r="AB27" t="s">
        <v>2438</v>
      </c>
      <c r="AC27" t="s">
        <v>2437</v>
      </c>
      <c r="AD27" t="s">
        <v>2438</v>
      </c>
      <c r="AE27" t="s">
        <v>2438</v>
      </c>
      <c r="AF27" t="s">
        <v>2438</v>
      </c>
      <c r="AG27" t="s">
        <v>2438</v>
      </c>
      <c r="AH27" t="s">
        <v>2437</v>
      </c>
      <c r="AI27" t="s">
        <v>2438</v>
      </c>
      <c r="AJ27" t="s">
        <v>2438</v>
      </c>
      <c r="AK27" t="s">
        <v>2438</v>
      </c>
      <c r="AL27" t="s">
        <v>2438</v>
      </c>
      <c r="AM27" t="s">
        <v>2432</v>
      </c>
      <c r="AN27">
        <v>4</v>
      </c>
      <c r="AO27" t="s">
        <v>3387</v>
      </c>
      <c r="AP27" t="s">
        <v>2457</v>
      </c>
      <c r="AQ27" t="s">
        <v>2437</v>
      </c>
      <c r="AR27" t="s">
        <v>2438</v>
      </c>
      <c r="AS27" t="s">
        <v>2438</v>
      </c>
      <c r="AT27" t="s">
        <v>2438</v>
      </c>
      <c r="AU27" t="s">
        <v>2432</v>
      </c>
      <c r="AV27">
        <v>2</v>
      </c>
      <c r="AW27" t="s">
        <v>3388</v>
      </c>
      <c r="AX27" t="s">
        <v>2457</v>
      </c>
      <c r="AY27" t="s">
        <v>2432</v>
      </c>
      <c r="AZ27">
        <v>8</v>
      </c>
      <c r="BA27" t="s">
        <v>3389</v>
      </c>
      <c r="BB27" t="s">
        <v>2457</v>
      </c>
      <c r="BC27" t="s">
        <v>2432</v>
      </c>
      <c r="BD27">
        <v>6</v>
      </c>
      <c r="BE27" t="s">
        <v>2619</v>
      </c>
      <c r="BF27" t="s">
        <v>3390</v>
      </c>
      <c r="BG27" t="s">
        <v>2432</v>
      </c>
      <c r="BH27">
        <v>2</v>
      </c>
      <c r="BI27" t="s">
        <v>2481</v>
      </c>
      <c r="BJ27" t="s">
        <v>2480</v>
      </c>
      <c r="BK27" t="s">
        <v>2437</v>
      </c>
      <c r="BL27" t="s">
        <v>2438</v>
      </c>
      <c r="BM27" t="s">
        <v>2438</v>
      </c>
      <c r="BN27" t="s">
        <v>2438</v>
      </c>
      <c r="BO27" t="s">
        <v>2432</v>
      </c>
      <c r="BP27">
        <v>2</v>
      </c>
      <c r="BQ27" t="s">
        <v>3387</v>
      </c>
      <c r="BR27" t="s">
        <v>2813</v>
      </c>
      <c r="BS27" t="s">
        <v>2437</v>
      </c>
      <c r="BT27" t="s">
        <v>2438</v>
      </c>
      <c r="BU27" t="s">
        <v>2438</v>
      </c>
      <c r="BV27" t="s">
        <v>2438</v>
      </c>
      <c r="BW27" t="s">
        <v>2437</v>
      </c>
      <c r="BX27" t="s">
        <v>2438</v>
      </c>
      <c r="BY27" t="s">
        <v>2438</v>
      </c>
      <c r="BZ27" t="s">
        <v>2438</v>
      </c>
      <c r="CA27" t="s">
        <v>2437</v>
      </c>
      <c r="CB27" t="s">
        <v>2438</v>
      </c>
      <c r="CC27" t="s">
        <v>2438</v>
      </c>
      <c r="CD27" t="s">
        <v>2438</v>
      </c>
      <c r="CE27">
        <v>4</v>
      </c>
      <c r="CF27">
        <v>4</v>
      </c>
      <c r="CG27" t="s">
        <v>2487</v>
      </c>
      <c r="CH27">
        <v>7</v>
      </c>
      <c r="CI27">
        <v>7</v>
      </c>
      <c r="CJ27">
        <v>7</v>
      </c>
      <c r="CK27" t="s">
        <v>2521</v>
      </c>
      <c r="CL27">
        <v>5</v>
      </c>
      <c r="CM27">
        <v>4</v>
      </c>
      <c r="CN27">
        <v>4</v>
      </c>
      <c r="CO27" t="s">
        <v>3391</v>
      </c>
      <c r="CP27">
        <v>6</v>
      </c>
      <c r="CQ27">
        <v>5</v>
      </c>
      <c r="CR27">
        <v>6</v>
      </c>
      <c r="CS27" t="s">
        <v>3392</v>
      </c>
      <c r="CT27">
        <v>5</v>
      </c>
      <c r="CU27">
        <v>5</v>
      </c>
      <c r="CV27">
        <v>6</v>
      </c>
      <c r="CW27">
        <v>1</v>
      </c>
      <c r="CX27">
        <v>7</v>
      </c>
      <c r="CY27">
        <v>7</v>
      </c>
      <c r="CZ27">
        <v>7</v>
      </c>
      <c r="DA27">
        <v>4</v>
      </c>
      <c r="DB27">
        <v>6</v>
      </c>
      <c r="DC27">
        <v>7</v>
      </c>
      <c r="DD27">
        <v>2</v>
      </c>
      <c r="DE27">
        <v>6</v>
      </c>
      <c r="DF27">
        <v>5</v>
      </c>
      <c r="DG27">
        <v>7</v>
      </c>
      <c r="DH27">
        <v>4</v>
      </c>
      <c r="DI27">
        <v>4</v>
      </c>
      <c r="DJ27">
        <v>4</v>
      </c>
      <c r="DK27">
        <v>5</v>
      </c>
      <c r="DL27">
        <v>5</v>
      </c>
      <c r="DM27">
        <v>4</v>
      </c>
      <c r="DN27">
        <v>5</v>
      </c>
      <c r="DO27">
        <v>4</v>
      </c>
      <c r="DP27">
        <v>4</v>
      </c>
      <c r="DQ27">
        <v>4</v>
      </c>
      <c r="DR27">
        <v>4</v>
      </c>
      <c r="DS27">
        <v>4</v>
      </c>
      <c r="DT27">
        <v>4</v>
      </c>
      <c r="DU27">
        <v>4</v>
      </c>
      <c r="DV27">
        <v>5</v>
      </c>
      <c r="DW27">
        <v>5</v>
      </c>
      <c r="DX27">
        <v>4</v>
      </c>
      <c r="DY27" t="s">
        <v>2487</v>
      </c>
      <c r="DZ27">
        <v>7</v>
      </c>
      <c r="EA27">
        <v>7</v>
      </c>
      <c r="EB27">
        <v>7</v>
      </c>
      <c r="EC27" t="s">
        <v>2521</v>
      </c>
      <c r="ED27">
        <v>5</v>
      </c>
      <c r="EE27">
        <v>5</v>
      </c>
      <c r="EF27">
        <v>5</v>
      </c>
      <c r="EG27" t="s">
        <v>3393</v>
      </c>
      <c r="EH27">
        <v>5</v>
      </c>
      <c r="EI27">
        <v>5</v>
      </c>
      <c r="EJ27">
        <v>5</v>
      </c>
      <c r="EK27" t="s">
        <v>3392</v>
      </c>
      <c r="EL27">
        <v>5</v>
      </c>
      <c r="EM27">
        <v>4</v>
      </c>
      <c r="EN27">
        <v>5</v>
      </c>
      <c r="EO27">
        <v>5</v>
      </c>
      <c r="EP27">
        <v>5</v>
      </c>
      <c r="EQ27">
        <v>6</v>
      </c>
      <c r="ER27">
        <v>6</v>
      </c>
      <c r="ES27">
        <v>7</v>
      </c>
      <c r="ET27">
        <v>7</v>
      </c>
      <c r="EU27">
        <v>7</v>
      </c>
      <c r="EV27">
        <v>7</v>
      </c>
      <c r="EW27">
        <v>7</v>
      </c>
      <c r="EX27">
        <v>7</v>
      </c>
      <c r="EY27">
        <v>7</v>
      </c>
      <c r="EZ27">
        <v>5</v>
      </c>
      <c r="FA27">
        <v>4</v>
      </c>
      <c r="FB27">
        <v>4</v>
      </c>
      <c r="FC27">
        <v>5</v>
      </c>
      <c r="FD27">
        <v>5</v>
      </c>
      <c r="FE27">
        <v>5</v>
      </c>
      <c r="FF27">
        <v>5</v>
      </c>
      <c r="FG27">
        <v>6</v>
      </c>
      <c r="FH27">
        <v>5</v>
      </c>
      <c r="FI27">
        <v>5</v>
      </c>
      <c r="FJ27">
        <v>5</v>
      </c>
      <c r="FK27">
        <v>4</v>
      </c>
      <c r="FL27">
        <v>4</v>
      </c>
      <c r="FM27">
        <v>4</v>
      </c>
      <c r="FN27">
        <v>4</v>
      </c>
      <c r="FO27">
        <v>4</v>
      </c>
      <c r="FP27">
        <v>4</v>
      </c>
      <c r="FQ27">
        <v>4</v>
      </c>
      <c r="FR27">
        <v>4</v>
      </c>
      <c r="FS27">
        <v>4</v>
      </c>
      <c r="FT27">
        <v>4</v>
      </c>
      <c r="FU27">
        <v>4</v>
      </c>
      <c r="FV27">
        <v>4</v>
      </c>
      <c r="FW27">
        <v>4</v>
      </c>
      <c r="FX27">
        <v>4</v>
      </c>
      <c r="FY27">
        <v>4</v>
      </c>
      <c r="FZ27">
        <v>4</v>
      </c>
      <c r="GA27">
        <v>4</v>
      </c>
      <c r="GB27">
        <v>4</v>
      </c>
      <c r="GC27">
        <v>4</v>
      </c>
      <c r="GD27">
        <v>4</v>
      </c>
      <c r="GE27">
        <v>4</v>
      </c>
      <c r="GF27">
        <v>4</v>
      </c>
      <c r="GG27">
        <v>4</v>
      </c>
      <c r="GH27">
        <v>4</v>
      </c>
      <c r="GI27">
        <v>4</v>
      </c>
      <c r="GJ27">
        <v>5</v>
      </c>
      <c r="GK27">
        <v>5</v>
      </c>
      <c r="GL27">
        <v>5</v>
      </c>
      <c r="GM27">
        <v>5</v>
      </c>
      <c r="GN27">
        <v>5</v>
      </c>
      <c r="GO27">
        <v>1</v>
      </c>
      <c r="GP27">
        <v>4</v>
      </c>
      <c r="GQ27">
        <v>1</v>
      </c>
      <c r="GR27">
        <v>4</v>
      </c>
      <c r="GS27">
        <v>5</v>
      </c>
      <c r="GT27">
        <v>5</v>
      </c>
      <c r="GU27">
        <v>5</v>
      </c>
      <c r="GV27">
        <v>5</v>
      </c>
      <c r="GW27">
        <v>4</v>
      </c>
      <c r="GX27">
        <v>4</v>
      </c>
      <c r="GY27">
        <v>4</v>
      </c>
      <c r="GZ27">
        <v>4</v>
      </c>
      <c r="HA27" t="s">
        <v>4039</v>
      </c>
      <c r="HB27" t="s">
        <v>4049</v>
      </c>
    </row>
    <row r="28" spans="1:210">
      <c r="A28" t="s">
        <v>3394</v>
      </c>
      <c r="B28" t="s">
        <v>2420</v>
      </c>
      <c r="C28" t="s">
        <v>4123</v>
      </c>
      <c r="D28" t="s">
        <v>2422</v>
      </c>
      <c r="E28" t="s">
        <v>3396</v>
      </c>
      <c r="F28" t="s">
        <v>3397</v>
      </c>
      <c r="G28">
        <v>18</v>
      </c>
      <c r="H28" t="s">
        <v>2426</v>
      </c>
      <c r="I28" t="s">
        <v>2456</v>
      </c>
      <c r="J28" t="s">
        <v>2428</v>
      </c>
      <c r="K28" t="s">
        <v>2837</v>
      </c>
      <c r="L28" t="s">
        <v>2431</v>
      </c>
      <c r="M28" t="s">
        <v>2603</v>
      </c>
      <c r="N28" t="s">
        <v>2432</v>
      </c>
      <c r="O28">
        <v>1</v>
      </c>
      <c r="P28">
        <v>5</v>
      </c>
      <c r="Q28" t="s">
        <v>2537</v>
      </c>
      <c r="R28" t="s">
        <v>2476</v>
      </c>
      <c r="S28" t="s">
        <v>2437</v>
      </c>
      <c r="T28" t="s">
        <v>2438</v>
      </c>
      <c r="U28" t="s">
        <v>2438</v>
      </c>
      <c r="V28" t="s">
        <v>2438</v>
      </c>
      <c r="W28" t="s">
        <v>2438</v>
      </c>
      <c r="X28" t="s">
        <v>2437</v>
      </c>
      <c r="Y28" t="s">
        <v>2438</v>
      </c>
      <c r="Z28" t="s">
        <v>2438</v>
      </c>
      <c r="AA28" t="s">
        <v>2438</v>
      </c>
      <c r="AB28" t="s">
        <v>2438</v>
      </c>
      <c r="AC28" t="s">
        <v>2437</v>
      </c>
      <c r="AD28" t="s">
        <v>2438</v>
      </c>
      <c r="AE28" t="s">
        <v>2438</v>
      </c>
      <c r="AF28" t="s">
        <v>2438</v>
      </c>
      <c r="AG28" t="s">
        <v>2438</v>
      </c>
      <c r="AH28" t="s">
        <v>2437</v>
      </c>
      <c r="AI28" t="s">
        <v>2438</v>
      </c>
      <c r="AJ28" t="s">
        <v>2438</v>
      </c>
      <c r="AK28" t="s">
        <v>2438</v>
      </c>
      <c r="AL28" t="s">
        <v>2438</v>
      </c>
      <c r="AM28" t="s">
        <v>2432</v>
      </c>
      <c r="AN28">
        <v>3</v>
      </c>
      <c r="AO28" t="s">
        <v>2481</v>
      </c>
      <c r="AP28" t="s">
        <v>2476</v>
      </c>
      <c r="AQ28" t="s">
        <v>2437</v>
      </c>
      <c r="AR28" t="s">
        <v>2438</v>
      </c>
      <c r="AS28" t="s">
        <v>2438</v>
      </c>
      <c r="AT28" t="s">
        <v>2438</v>
      </c>
      <c r="AU28" t="s">
        <v>2432</v>
      </c>
      <c r="AV28">
        <v>15</v>
      </c>
      <c r="AW28">
        <v>2</v>
      </c>
      <c r="AX28" t="s">
        <v>2476</v>
      </c>
      <c r="AY28" t="s">
        <v>2432</v>
      </c>
      <c r="AZ28">
        <v>7</v>
      </c>
      <c r="BA28">
        <v>35</v>
      </c>
      <c r="BB28" t="s">
        <v>2476</v>
      </c>
      <c r="BC28" t="s">
        <v>2432</v>
      </c>
      <c r="BD28">
        <v>2</v>
      </c>
      <c r="BE28" t="s">
        <v>2853</v>
      </c>
      <c r="BF28" t="s">
        <v>2476</v>
      </c>
      <c r="BG28" t="s">
        <v>2432</v>
      </c>
      <c r="BH28">
        <v>1</v>
      </c>
      <c r="BI28">
        <v>10</v>
      </c>
      <c r="BJ28" t="s">
        <v>2476</v>
      </c>
      <c r="BK28" t="s">
        <v>2437</v>
      </c>
      <c r="BL28" t="s">
        <v>2438</v>
      </c>
      <c r="BM28" t="s">
        <v>2438</v>
      </c>
      <c r="BN28" t="s">
        <v>2438</v>
      </c>
      <c r="BO28" t="s">
        <v>2437</v>
      </c>
      <c r="BP28" t="s">
        <v>2438</v>
      </c>
      <c r="BQ28" t="s">
        <v>2438</v>
      </c>
      <c r="BR28" t="s">
        <v>2438</v>
      </c>
      <c r="BS28" t="s">
        <v>2437</v>
      </c>
      <c r="BT28" t="s">
        <v>2438</v>
      </c>
      <c r="BU28" t="s">
        <v>2438</v>
      </c>
      <c r="BV28" t="s">
        <v>2438</v>
      </c>
      <c r="BW28" t="s">
        <v>2437</v>
      </c>
      <c r="BX28" t="s">
        <v>2438</v>
      </c>
      <c r="BY28" t="s">
        <v>2438</v>
      </c>
      <c r="BZ28" t="s">
        <v>2438</v>
      </c>
      <c r="CA28" t="s">
        <v>2437</v>
      </c>
      <c r="CB28" t="s">
        <v>2438</v>
      </c>
      <c r="CC28" t="s">
        <v>2438</v>
      </c>
      <c r="CD28" t="s">
        <v>2438</v>
      </c>
      <c r="CE28">
        <v>1</v>
      </c>
      <c r="CF28">
        <v>1</v>
      </c>
      <c r="CG28" t="s">
        <v>2429</v>
      </c>
      <c r="CH28">
        <v>7</v>
      </c>
      <c r="CI28">
        <v>7</v>
      </c>
      <c r="CJ28">
        <v>4</v>
      </c>
      <c r="CK28" t="s">
        <v>2500</v>
      </c>
      <c r="CL28">
        <v>7</v>
      </c>
      <c r="CM28">
        <v>7</v>
      </c>
      <c r="CN28">
        <v>7</v>
      </c>
      <c r="CO28" t="s">
        <v>2500</v>
      </c>
      <c r="CP28">
        <v>7</v>
      </c>
      <c r="CQ28">
        <v>7</v>
      </c>
      <c r="CR28">
        <v>7</v>
      </c>
      <c r="CS28" t="s">
        <v>2889</v>
      </c>
      <c r="CT28">
        <v>1</v>
      </c>
      <c r="CU28">
        <v>1</v>
      </c>
      <c r="CV28">
        <v>1</v>
      </c>
      <c r="CW28">
        <v>7</v>
      </c>
      <c r="CX28">
        <v>3</v>
      </c>
      <c r="CY28">
        <v>1</v>
      </c>
      <c r="CZ28">
        <v>7</v>
      </c>
      <c r="DA28">
        <v>7</v>
      </c>
      <c r="DB28">
        <v>7</v>
      </c>
      <c r="DC28">
        <v>7</v>
      </c>
      <c r="DD28">
        <v>7</v>
      </c>
      <c r="DE28">
        <v>7</v>
      </c>
      <c r="DF28">
        <v>7</v>
      </c>
      <c r="DG28">
        <v>7</v>
      </c>
      <c r="DH28">
        <v>7</v>
      </c>
      <c r="DI28">
        <v>7</v>
      </c>
      <c r="DJ28">
        <v>7</v>
      </c>
      <c r="DK28">
        <v>7</v>
      </c>
      <c r="DL28">
        <v>7</v>
      </c>
      <c r="DM28">
        <v>7</v>
      </c>
      <c r="DN28">
        <v>7</v>
      </c>
      <c r="DO28">
        <v>7</v>
      </c>
      <c r="DP28">
        <v>7</v>
      </c>
      <c r="DQ28">
        <v>7</v>
      </c>
      <c r="DR28">
        <v>7</v>
      </c>
      <c r="DS28">
        <v>7</v>
      </c>
      <c r="DT28">
        <v>7</v>
      </c>
      <c r="DU28">
        <v>7</v>
      </c>
      <c r="DV28">
        <v>1</v>
      </c>
      <c r="DW28">
        <v>1</v>
      </c>
      <c r="DX28">
        <v>1</v>
      </c>
      <c r="DY28" t="s">
        <v>2437</v>
      </c>
      <c r="DZ28">
        <v>7</v>
      </c>
      <c r="EA28">
        <v>7</v>
      </c>
      <c r="EB28">
        <v>7</v>
      </c>
      <c r="EC28" t="s">
        <v>3399</v>
      </c>
      <c r="ED28">
        <v>7</v>
      </c>
      <c r="EE28">
        <v>7</v>
      </c>
      <c r="EF28">
        <v>7</v>
      </c>
      <c r="EG28" t="s">
        <v>3400</v>
      </c>
      <c r="EH28">
        <v>1</v>
      </c>
      <c r="EI28">
        <v>1</v>
      </c>
      <c r="EJ28">
        <v>1</v>
      </c>
      <c r="EK28" t="s">
        <v>2437</v>
      </c>
      <c r="EL28">
        <v>1</v>
      </c>
      <c r="EM28">
        <v>6</v>
      </c>
      <c r="EN28">
        <v>7</v>
      </c>
      <c r="EO28">
        <v>7</v>
      </c>
      <c r="EP28">
        <v>7</v>
      </c>
      <c r="EQ28">
        <v>7</v>
      </c>
      <c r="ER28">
        <v>7</v>
      </c>
      <c r="ES28">
        <v>7</v>
      </c>
      <c r="ET28">
        <v>7</v>
      </c>
      <c r="EU28">
        <v>7</v>
      </c>
      <c r="EV28">
        <v>7</v>
      </c>
      <c r="EW28">
        <v>7</v>
      </c>
      <c r="EX28">
        <v>7</v>
      </c>
      <c r="EY28">
        <v>7</v>
      </c>
      <c r="EZ28">
        <v>7</v>
      </c>
      <c r="FA28">
        <v>7</v>
      </c>
      <c r="FB28">
        <v>7</v>
      </c>
      <c r="FC28">
        <v>7</v>
      </c>
      <c r="FD28">
        <v>7</v>
      </c>
      <c r="FE28">
        <v>7</v>
      </c>
      <c r="FF28">
        <v>7</v>
      </c>
      <c r="FG28">
        <v>7</v>
      </c>
      <c r="FH28">
        <v>7</v>
      </c>
      <c r="FI28">
        <v>7</v>
      </c>
      <c r="FJ28">
        <v>7</v>
      </c>
      <c r="FK28">
        <v>1</v>
      </c>
      <c r="FL28">
        <v>1</v>
      </c>
      <c r="FM28">
        <v>1</v>
      </c>
      <c r="FN28">
        <v>1</v>
      </c>
      <c r="FO28">
        <v>2</v>
      </c>
      <c r="FP28">
        <v>1</v>
      </c>
      <c r="FQ28">
        <v>1</v>
      </c>
      <c r="FR28">
        <v>1</v>
      </c>
      <c r="FS28">
        <v>1</v>
      </c>
      <c r="FT28">
        <v>1</v>
      </c>
      <c r="FU28">
        <v>1</v>
      </c>
      <c r="FV28">
        <v>1</v>
      </c>
      <c r="FW28">
        <v>1</v>
      </c>
      <c r="FX28">
        <v>1</v>
      </c>
      <c r="FY28">
        <v>1</v>
      </c>
      <c r="FZ28">
        <v>1</v>
      </c>
      <c r="GA28">
        <v>1</v>
      </c>
      <c r="GB28">
        <v>1</v>
      </c>
      <c r="GC28">
        <v>1</v>
      </c>
      <c r="GD28">
        <v>1</v>
      </c>
      <c r="GE28">
        <v>1</v>
      </c>
      <c r="GF28">
        <v>4</v>
      </c>
      <c r="GG28">
        <v>5</v>
      </c>
      <c r="GH28">
        <v>6</v>
      </c>
      <c r="GI28">
        <v>5</v>
      </c>
      <c r="GJ28">
        <v>4</v>
      </c>
      <c r="GK28">
        <v>7</v>
      </c>
      <c r="GL28">
        <v>1</v>
      </c>
      <c r="GM28">
        <v>1</v>
      </c>
      <c r="GN28">
        <v>3</v>
      </c>
      <c r="GO28">
        <v>7</v>
      </c>
      <c r="GP28">
        <v>7</v>
      </c>
      <c r="GQ28">
        <v>7</v>
      </c>
      <c r="GR28">
        <v>7</v>
      </c>
      <c r="GS28">
        <v>1</v>
      </c>
      <c r="GT28">
        <v>1</v>
      </c>
      <c r="GU28">
        <v>7</v>
      </c>
      <c r="GV28">
        <v>7</v>
      </c>
      <c r="GW28">
        <v>1</v>
      </c>
      <c r="GX28">
        <v>7</v>
      </c>
      <c r="GY28">
        <v>7</v>
      </c>
      <c r="GZ28">
        <v>1</v>
      </c>
      <c r="HA28" t="s">
        <v>4039</v>
      </c>
      <c r="HB28" t="s">
        <v>4049</v>
      </c>
    </row>
    <row r="29" spans="1:210">
      <c r="A29" t="s">
        <v>3401</v>
      </c>
      <c r="B29" t="s">
        <v>2420</v>
      </c>
      <c r="C29" t="s">
        <v>4124</v>
      </c>
      <c r="D29" t="s">
        <v>2505</v>
      </c>
      <c r="E29" t="s">
        <v>3403</v>
      </c>
      <c r="F29" t="s">
        <v>3404</v>
      </c>
      <c r="G29">
        <v>19</v>
      </c>
      <c r="H29" t="s">
        <v>2426</v>
      </c>
      <c r="I29" t="s">
        <v>2456</v>
      </c>
      <c r="J29" t="s">
        <v>2428</v>
      </c>
      <c r="K29" t="s">
        <v>3405</v>
      </c>
      <c r="L29" t="s">
        <v>2430</v>
      </c>
      <c r="M29" t="s">
        <v>2557</v>
      </c>
      <c r="N29" t="s">
        <v>2432</v>
      </c>
      <c r="O29">
        <v>1</v>
      </c>
      <c r="P29">
        <v>3</v>
      </c>
      <c r="Q29" t="s">
        <v>2853</v>
      </c>
      <c r="R29" t="s">
        <v>2517</v>
      </c>
      <c r="S29" t="s">
        <v>2437</v>
      </c>
      <c r="T29" t="s">
        <v>2438</v>
      </c>
      <c r="U29" t="s">
        <v>2438</v>
      </c>
      <c r="V29" t="s">
        <v>2438</v>
      </c>
      <c r="W29" t="s">
        <v>2438</v>
      </c>
      <c r="X29" t="s">
        <v>2437</v>
      </c>
      <c r="Y29" t="s">
        <v>2438</v>
      </c>
      <c r="Z29" t="s">
        <v>2438</v>
      </c>
      <c r="AA29" t="s">
        <v>2438</v>
      </c>
      <c r="AB29" t="s">
        <v>2438</v>
      </c>
      <c r="AC29" t="s">
        <v>2437</v>
      </c>
      <c r="AD29" t="s">
        <v>2438</v>
      </c>
      <c r="AE29" t="s">
        <v>2438</v>
      </c>
      <c r="AF29" t="s">
        <v>2438</v>
      </c>
      <c r="AG29" t="s">
        <v>2438</v>
      </c>
      <c r="AH29" t="s">
        <v>2437</v>
      </c>
      <c r="AI29" t="s">
        <v>2438</v>
      </c>
      <c r="AJ29" t="s">
        <v>2438</v>
      </c>
      <c r="AK29" t="s">
        <v>2438</v>
      </c>
      <c r="AL29" t="s">
        <v>2438</v>
      </c>
      <c r="AM29" t="s">
        <v>2432</v>
      </c>
      <c r="AN29">
        <v>1</v>
      </c>
      <c r="AO29">
        <v>20</v>
      </c>
      <c r="AP29" t="s">
        <v>3390</v>
      </c>
      <c r="AQ29" t="s">
        <v>2437</v>
      </c>
      <c r="AR29" t="s">
        <v>2438</v>
      </c>
      <c r="AS29" t="s">
        <v>2438</v>
      </c>
      <c r="AT29" t="s">
        <v>2438</v>
      </c>
      <c r="AU29" t="s">
        <v>2432</v>
      </c>
      <c r="AV29">
        <v>2</v>
      </c>
      <c r="AW29">
        <v>31</v>
      </c>
      <c r="AX29" t="s">
        <v>2460</v>
      </c>
      <c r="AY29" t="s">
        <v>2432</v>
      </c>
      <c r="AZ29">
        <v>8</v>
      </c>
      <c r="BA29" t="s">
        <v>2820</v>
      </c>
      <c r="BB29" t="s">
        <v>2517</v>
      </c>
      <c r="BC29" t="s">
        <v>2432</v>
      </c>
      <c r="BD29">
        <v>10</v>
      </c>
      <c r="BE29">
        <v>7</v>
      </c>
      <c r="BF29" t="s">
        <v>3390</v>
      </c>
      <c r="BG29" t="s">
        <v>2432</v>
      </c>
      <c r="BH29">
        <v>4</v>
      </c>
      <c r="BI29">
        <v>3</v>
      </c>
      <c r="BJ29" t="s">
        <v>2460</v>
      </c>
      <c r="BK29" t="s">
        <v>2437</v>
      </c>
      <c r="BL29" t="s">
        <v>2438</v>
      </c>
      <c r="BM29" t="s">
        <v>2438</v>
      </c>
      <c r="BN29" t="s">
        <v>2438</v>
      </c>
      <c r="BO29" t="s">
        <v>2432</v>
      </c>
      <c r="BP29">
        <v>2</v>
      </c>
      <c r="BQ29">
        <v>32</v>
      </c>
      <c r="BR29" t="s">
        <v>2726</v>
      </c>
      <c r="BS29" t="s">
        <v>2437</v>
      </c>
      <c r="BT29" t="s">
        <v>2438</v>
      </c>
      <c r="BU29" t="s">
        <v>2438</v>
      </c>
      <c r="BV29" t="s">
        <v>2438</v>
      </c>
      <c r="BW29" t="s">
        <v>2437</v>
      </c>
      <c r="BX29" t="s">
        <v>2438</v>
      </c>
      <c r="BY29" t="s">
        <v>2438</v>
      </c>
      <c r="BZ29" t="s">
        <v>2438</v>
      </c>
      <c r="CA29" t="s">
        <v>2437</v>
      </c>
      <c r="CB29" t="s">
        <v>2438</v>
      </c>
      <c r="CC29" t="s">
        <v>2438</v>
      </c>
      <c r="CD29" t="s">
        <v>2438</v>
      </c>
      <c r="CE29">
        <v>7</v>
      </c>
      <c r="CF29">
        <v>7</v>
      </c>
      <c r="CG29" t="s">
        <v>3407</v>
      </c>
      <c r="CH29">
        <v>7</v>
      </c>
      <c r="CI29">
        <v>7</v>
      </c>
      <c r="CJ29">
        <v>7</v>
      </c>
      <c r="CK29" t="s">
        <v>3408</v>
      </c>
      <c r="CL29">
        <v>7</v>
      </c>
      <c r="CM29">
        <v>7</v>
      </c>
      <c r="CN29">
        <v>7</v>
      </c>
      <c r="CO29" t="s">
        <v>3409</v>
      </c>
      <c r="CP29">
        <v>7</v>
      </c>
      <c r="CQ29">
        <v>7</v>
      </c>
      <c r="CR29">
        <v>7</v>
      </c>
      <c r="CS29" t="s">
        <v>3410</v>
      </c>
      <c r="CT29">
        <v>7</v>
      </c>
      <c r="CU29">
        <v>7</v>
      </c>
      <c r="CV29">
        <v>7</v>
      </c>
      <c r="CW29">
        <v>7</v>
      </c>
      <c r="CX29">
        <v>7</v>
      </c>
      <c r="CY29">
        <v>7</v>
      </c>
      <c r="CZ29">
        <v>7</v>
      </c>
      <c r="DA29">
        <v>7</v>
      </c>
      <c r="DB29">
        <v>7</v>
      </c>
      <c r="DC29">
        <v>7</v>
      </c>
      <c r="DD29">
        <v>7</v>
      </c>
      <c r="DE29">
        <v>7</v>
      </c>
      <c r="DF29">
        <v>7</v>
      </c>
      <c r="DG29">
        <v>7</v>
      </c>
      <c r="DH29">
        <v>7</v>
      </c>
      <c r="DI29">
        <v>7</v>
      </c>
      <c r="DJ29">
        <v>7</v>
      </c>
      <c r="DK29">
        <v>7</v>
      </c>
      <c r="DL29">
        <v>7</v>
      </c>
      <c r="DM29">
        <v>7</v>
      </c>
      <c r="DN29">
        <v>7</v>
      </c>
      <c r="DO29">
        <v>7</v>
      </c>
      <c r="DP29">
        <v>7</v>
      </c>
      <c r="DQ29">
        <v>7</v>
      </c>
      <c r="DR29">
        <v>7</v>
      </c>
      <c r="DS29">
        <v>7</v>
      </c>
      <c r="DT29">
        <v>7</v>
      </c>
      <c r="DU29">
        <v>7</v>
      </c>
      <c r="DV29">
        <v>3</v>
      </c>
      <c r="DW29">
        <v>4</v>
      </c>
      <c r="DX29">
        <v>4</v>
      </c>
      <c r="DY29" t="s">
        <v>2432</v>
      </c>
      <c r="DZ29">
        <v>7</v>
      </c>
      <c r="EA29">
        <v>7</v>
      </c>
      <c r="EB29">
        <v>7</v>
      </c>
      <c r="EC29" t="s">
        <v>3411</v>
      </c>
      <c r="ED29">
        <v>5</v>
      </c>
      <c r="EE29">
        <v>5</v>
      </c>
      <c r="EF29">
        <v>6</v>
      </c>
      <c r="EG29" t="s">
        <v>2432</v>
      </c>
      <c r="EH29">
        <v>7</v>
      </c>
      <c r="EI29">
        <v>6</v>
      </c>
      <c r="EJ29">
        <v>5</v>
      </c>
      <c r="EK29" t="s">
        <v>2889</v>
      </c>
      <c r="EL29">
        <v>6</v>
      </c>
      <c r="EM29">
        <v>5</v>
      </c>
      <c r="EN29">
        <v>4</v>
      </c>
      <c r="EO29">
        <v>5</v>
      </c>
      <c r="EP29">
        <v>6</v>
      </c>
      <c r="EQ29">
        <v>6</v>
      </c>
      <c r="ER29">
        <v>7</v>
      </c>
      <c r="ES29">
        <v>4</v>
      </c>
      <c r="ET29">
        <v>6</v>
      </c>
      <c r="EU29">
        <v>6</v>
      </c>
      <c r="EV29">
        <v>5</v>
      </c>
      <c r="EW29">
        <v>5</v>
      </c>
      <c r="EX29">
        <v>3</v>
      </c>
      <c r="EY29">
        <v>6</v>
      </c>
      <c r="EZ29">
        <v>7</v>
      </c>
      <c r="FA29">
        <v>7</v>
      </c>
      <c r="FB29">
        <v>7</v>
      </c>
      <c r="FC29">
        <v>7</v>
      </c>
      <c r="FD29">
        <v>7</v>
      </c>
      <c r="FE29">
        <v>7</v>
      </c>
      <c r="FF29">
        <v>7</v>
      </c>
      <c r="FG29">
        <v>7</v>
      </c>
      <c r="FH29">
        <v>7</v>
      </c>
      <c r="FI29">
        <v>7</v>
      </c>
      <c r="FJ29">
        <v>7</v>
      </c>
      <c r="FK29">
        <v>7</v>
      </c>
      <c r="FL29">
        <v>7</v>
      </c>
      <c r="FM29">
        <v>1</v>
      </c>
      <c r="FN29">
        <v>7</v>
      </c>
      <c r="FO29">
        <v>7</v>
      </c>
      <c r="FP29">
        <v>7</v>
      </c>
      <c r="FQ29">
        <v>7</v>
      </c>
      <c r="FR29">
        <v>7</v>
      </c>
      <c r="FS29">
        <v>1</v>
      </c>
      <c r="FT29">
        <v>2</v>
      </c>
      <c r="FU29">
        <v>6</v>
      </c>
      <c r="FV29">
        <v>7</v>
      </c>
      <c r="FW29">
        <v>6</v>
      </c>
      <c r="FX29">
        <v>6</v>
      </c>
      <c r="FY29">
        <v>5</v>
      </c>
      <c r="FZ29">
        <v>5</v>
      </c>
      <c r="GA29">
        <v>6</v>
      </c>
      <c r="GB29">
        <v>7</v>
      </c>
      <c r="GC29">
        <v>4</v>
      </c>
      <c r="GD29">
        <v>5</v>
      </c>
      <c r="GE29">
        <v>6</v>
      </c>
      <c r="GF29">
        <v>6</v>
      </c>
      <c r="GG29">
        <v>6</v>
      </c>
      <c r="GH29">
        <v>6</v>
      </c>
      <c r="GI29">
        <v>6</v>
      </c>
      <c r="GJ29">
        <v>6</v>
      </c>
      <c r="GK29">
        <v>6</v>
      </c>
      <c r="GL29">
        <v>6</v>
      </c>
      <c r="GM29">
        <v>6</v>
      </c>
      <c r="GN29">
        <v>6</v>
      </c>
      <c r="GO29">
        <v>6</v>
      </c>
      <c r="GP29">
        <v>6</v>
      </c>
      <c r="GQ29">
        <v>6</v>
      </c>
      <c r="GR29">
        <v>6</v>
      </c>
      <c r="GS29">
        <v>6</v>
      </c>
      <c r="GT29">
        <v>7</v>
      </c>
      <c r="GU29">
        <v>7</v>
      </c>
      <c r="GV29">
        <v>6</v>
      </c>
      <c r="GW29">
        <v>7</v>
      </c>
      <c r="GX29">
        <v>7</v>
      </c>
      <c r="GY29">
        <v>7</v>
      </c>
      <c r="GZ29">
        <v>7</v>
      </c>
      <c r="HA29" t="s">
        <v>4039</v>
      </c>
      <c r="HB29" t="s">
        <v>4049</v>
      </c>
    </row>
    <row r="30" spans="1:210">
      <c r="A30" t="s">
        <v>3422</v>
      </c>
      <c r="B30" t="s">
        <v>2420</v>
      </c>
      <c r="C30" t="s">
        <v>4125</v>
      </c>
      <c r="D30" t="s">
        <v>2422</v>
      </c>
      <c r="E30" t="s">
        <v>3290</v>
      </c>
      <c r="F30" t="s">
        <v>3424</v>
      </c>
      <c r="G30">
        <v>17</v>
      </c>
      <c r="H30" t="s">
        <v>2509</v>
      </c>
      <c r="I30" t="s">
        <v>2456</v>
      </c>
      <c r="J30" t="s">
        <v>2428</v>
      </c>
      <c r="K30" t="s">
        <v>2837</v>
      </c>
      <c r="L30" t="s">
        <v>2430</v>
      </c>
      <c r="M30" t="s">
        <v>2591</v>
      </c>
      <c r="N30" t="s">
        <v>2432</v>
      </c>
      <c r="O30">
        <v>2</v>
      </c>
      <c r="P30">
        <v>7</v>
      </c>
      <c r="Q30" t="s">
        <v>3416</v>
      </c>
      <c r="R30" t="s">
        <v>3425</v>
      </c>
      <c r="S30" t="s">
        <v>2432</v>
      </c>
      <c r="T30">
        <v>1</v>
      </c>
      <c r="U30">
        <v>7</v>
      </c>
      <c r="V30" t="s">
        <v>3416</v>
      </c>
      <c r="W30" t="s">
        <v>3390</v>
      </c>
      <c r="X30" t="s">
        <v>2437</v>
      </c>
      <c r="Y30" t="s">
        <v>2438</v>
      </c>
      <c r="Z30" t="s">
        <v>2438</v>
      </c>
      <c r="AA30" t="s">
        <v>2438</v>
      </c>
      <c r="AB30" t="s">
        <v>2438</v>
      </c>
      <c r="AC30" t="s">
        <v>2437</v>
      </c>
      <c r="AD30" t="s">
        <v>2438</v>
      </c>
      <c r="AE30" t="s">
        <v>2438</v>
      </c>
      <c r="AF30" t="s">
        <v>2438</v>
      </c>
      <c r="AG30" t="s">
        <v>2438</v>
      </c>
      <c r="AH30" t="s">
        <v>2437</v>
      </c>
      <c r="AI30" t="s">
        <v>2438</v>
      </c>
      <c r="AJ30" t="s">
        <v>2438</v>
      </c>
      <c r="AK30" t="s">
        <v>2438</v>
      </c>
      <c r="AL30" t="s">
        <v>2438</v>
      </c>
      <c r="AM30" t="s">
        <v>2432</v>
      </c>
      <c r="AN30">
        <v>10</v>
      </c>
      <c r="AO30" t="s">
        <v>2853</v>
      </c>
      <c r="AP30" t="s">
        <v>3390</v>
      </c>
      <c r="AQ30" t="s">
        <v>2437</v>
      </c>
      <c r="AR30" t="s">
        <v>2438</v>
      </c>
      <c r="AS30" t="s">
        <v>2438</v>
      </c>
      <c r="AT30" t="s">
        <v>2438</v>
      </c>
      <c r="AU30" t="s">
        <v>2432</v>
      </c>
      <c r="AV30">
        <v>4</v>
      </c>
      <c r="AW30" t="s">
        <v>3426</v>
      </c>
      <c r="AX30" t="s">
        <v>2460</v>
      </c>
      <c r="AY30" t="s">
        <v>2437</v>
      </c>
      <c r="AZ30" t="s">
        <v>2438</v>
      </c>
      <c r="BA30" t="s">
        <v>2438</v>
      </c>
      <c r="BB30" t="s">
        <v>2438</v>
      </c>
      <c r="BC30" t="s">
        <v>2432</v>
      </c>
      <c r="BD30">
        <v>5</v>
      </c>
      <c r="BE30" t="s">
        <v>2475</v>
      </c>
      <c r="BF30" t="s">
        <v>2536</v>
      </c>
      <c r="BG30" t="s">
        <v>2437</v>
      </c>
      <c r="BH30" t="s">
        <v>2438</v>
      </c>
      <c r="BI30" t="s">
        <v>2438</v>
      </c>
      <c r="BJ30" t="s">
        <v>2438</v>
      </c>
      <c r="BK30" t="s">
        <v>2437</v>
      </c>
      <c r="BL30" t="s">
        <v>2438</v>
      </c>
      <c r="BM30" t="s">
        <v>2438</v>
      </c>
      <c r="BN30" t="s">
        <v>2438</v>
      </c>
      <c r="BO30" t="s">
        <v>2437</v>
      </c>
      <c r="BP30" t="s">
        <v>2438</v>
      </c>
      <c r="BQ30" t="s">
        <v>2438</v>
      </c>
      <c r="BR30" t="s">
        <v>2438</v>
      </c>
      <c r="BS30" t="s">
        <v>2437</v>
      </c>
      <c r="BT30" t="s">
        <v>2438</v>
      </c>
      <c r="BU30" t="s">
        <v>2438</v>
      </c>
      <c r="BV30" t="s">
        <v>2438</v>
      </c>
      <c r="BW30" t="s">
        <v>2437</v>
      </c>
      <c r="BX30" t="s">
        <v>2438</v>
      </c>
      <c r="BY30" t="s">
        <v>2438</v>
      </c>
      <c r="BZ30" t="s">
        <v>2438</v>
      </c>
      <c r="CA30" t="s">
        <v>2437</v>
      </c>
      <c r="CB30" t="s">
        <v>2438</v>
      </c>
      <c r="CC30" t="s">
        <v>2438</v>
      </c>
      <c r="CD30" t="s">
        <v>2438</v>
      </c>
      <c r="CE30">
        <v>7</v>
      </c>
      <c r="CF30">
        <v>3</v>
      </c>
      <c r="CG30" t="s">
        <v>3427</v>
      </c>
      <c r="CH30">
        <v>2</v>
      </c>
      <c r="CI30">
        <v>2</v>
      </c>
      <c r="CJ30">
        <v>3</v>
      </c>
      <c r="CK30" t="s">
        <v>2446</v>
      </c>
      <c r="CL30">
        <v>1</v>
      </c>
      <c r="CM30">
        <v>2</v>
      </c>
      <c r="CN30">
        <v>2</v>
      </c>
      <c r="CO30" t="s">
        <v>2793</v>
      </c>
      <c r="CP30">
        <v>2</v>
      </c>
      <c r="CQ30">
        <v>2</v>
      </c>
      <c r="CR30">
        <v>3</v>
      </c>
      <c r="CS30" t="s">
        <v>3428</v>
      </c>
      <c r="CT30">
        <v>2</v>
      </c>
      <c r="CU30">
        <v>2</v>
      </c>
      <c r="CV30">
        <v>2</v>
      </c>
      <c r="CW30">
        <v>2</v>
      </c>
      <c r="CX30">
        <v>3</v>
      </c>
      <c r="CY30">
        <v>3</v>
      </c>
      <c r="CZ30">
        <v>2</v>
      </c>
      <c r="DA30">
        <v>2</v>
      </c>
      <c r="DB30">
        <v>2</v>
      </c>
      <c r="DC30">
        <v>3</v>
      </c>
      <c r="DD30">
        <v>3</v>
      </c>
      <c r="DE30">
        <v>3</v>
      </c>
      <c r="DF30">
        <v>3</v>
      </c>
      <c r="DG30">
        <v>2</v>
      </c>
      <c r="DH30">
        <v>2</v>
      </c>
      <c r="DI30">
        <v>1</v>
      </c>
      <c r="DJ30">
        <v>1</v>
      </c>
      <c r="DK30">
        <v>1</v>
      </c>
      <c r="DL30">
        <v>1</v>
      </c>
      <c r="DM30">
        <v>2</v>
      </c>
      <c r="DN30">
        <v>1</v>
      </c>
      <c r="DO30">
        <v>1</v>
      </c>
      <c r="DP30">
        <v>1</v>
      </c>
      <c r="DQ30">
        <v>5</v>
      </c>
      <c r="DR30">
        <v>3</v>
      </c>
      <c r="DS30">
        <v>1</v>
      </c>
      <c r="DT30">
        <v>1</v>
      </c>
      <c r="DU30">
        <v>2</v>
      </c>
      <c r="DV30">
        <v>1</v>
      </c>
      <c r="DW30">
        <v>1</v>
      </c>
      <c r="DX30">
        <v>4</v>
      </c>
      <c r="DY30" t="s">
        <v>2696</v>
      </c>
      <c r="DZ30">
        <v>1</v>
      </c>
      <c r="EA30">
        <v>2</v>
      </c>
      <c r="EB30">
        <v>2</v>
      </c>
      <c r="EC30" t="s">
        <v>3429</v>
      </c>
      <c r="ED30">
        <v>1</v>
      </c>
      <c r="EE30">
        <v>2</v>
      </c>
      <c r="EF30">
        <v>3</v>
      </c>
      <c r="EG30" t="s">
        <v>3430</v>
      </c>
      <c r="EH30">
        <v>2</v>
      </c>
      <c r="EI30">
        <v>3</v>
      </c>
      <c r="EJ30">
        <v>5</v>
      </c>
      <c r="EK30" t="s">
        <v>3431</v>
      </c>
      <c r="EL30">
        <v>2</v>
      </c>
      <c r="EM30">
        <v>2</v>
      </c>
      <c r="EN30">
        <v>2</v>
      </c>
      <c r="EO30">
        <v>2</v>
      </c>
      <c r="EP30">
        <v>2</v>
      </c>
      <c r="EQ30">
        <v>2</v>
      </c>
      <c r="ER30">
        <v>1</v>
      </c>
      <c r="ES30">
        <v>2</v>
      </c>
      <c r="ET30">
        <v>2</v>
      </c>
      <c r="EU30">
        <v>2</v>
      </c>
      <c r="EV30">
        <v>1</v>
      </c>
      <c r="EW30">
        <v>1</v>
      </c>
      <c r="EX30">
        <v>6</v>
      </c>
      <c r="EY30">
        <v>6</v>
      </c>
      <c r="EZ30">
        <v>7</v>
      </c>
      <c r="FA30">
        <v>7</v>
      </c>
      <c r="FB30">
        <v>3</v>
      </c>
      <c r="FC30">
        <v>5</v>
      </c>
      <c r="FD30">
        <v>5</v>
      </c>
      <c r="FE30">
        <v>7</v>
      </c>
      <c r="FF30">
        <v>7</v>
      </c>
      <c r="FG30">
        <v>5</v>
      </c>
      <c r="FH30">
        <v>4</v>
      </c>
      <c r="FI30">
        <v>7</v>
      </c>
      <c r="FJ30">
        <v>5</v>
      </c>
      <c r="FK30">
        <v>1</v>
      </c>
      <c r="FL30">
        <v>1</v>
      </c>
      <c r="FM30">
        <v>2</v>
      </c>
      <c r="FN30">
        <v>2</v>
      </c>
      <c r="FO30">
        <v>5</v>
      </c>
      <c r="FP30">
        <v>6</v>
      </c>
      <c r="FQ30">
        <v>1</v>
      </c>
      <c r="FR30">
        <v>6</v>
      </c>
      <c r="FS30">
        <v>5</v>
      </c>
      <c r="FT30">
        <v>7</v>
      </c>
      <c r="FU30">
        <v>7</v>
      </c>
      <c r="FV30">
        <v>6</v>
      </c>
      <c r="FW30">
        <v>7</v>
      </c>
      <c r="FX30">
        <v>1</v>
      </c>
      <c r="FY30">
        <v>5</v>
      </c>
      <c r="FZ30">
        <v>7</v>
      </c>
      <c r="GA30">
        <v>5</v>
      </c>
      <c r="GB30">
        <v>6</v>
      </c>
      <c r="GC30">
        <v>1</v>
      </c>
      <c r="GD30">
        <v>2</v>
      </c>
      <c r="GE30">
        <v>4</v>
      </c>
      <c r="GF30">
        <v>1</v>
      </c>
      <c r="GG30">
        <v>1</v>
      </c>
      <c r="GH30">
        <v>3</v>
      </c>
      <c r="GI30">
        <v>7</v>
      </c>
      <c r="GJ30">
        <v>7</v>
      </c>
      <c r="GK30">
        <v>1</v>
      </c>
      <c r="GL30">
        <v>4</v>
      </c>
      <c r="GM30">
        <v>6</v>
      </c>
      <c r="GN30">
        <v>3</v>
      </c>
      <c r="GO30">
        <v>1</v>
      </c>
      <c r="GP30">
        <v>2</v>
      </c>
      <c r="GQ30">
        <v>2</v>
      </c>
      <c r="GR30">
        <v>1</v>
      </c>
      <c r="GS30">
        <v>1</v>
      </c>
      <c r="GT30">
        <v>1</v>
      </c>
      <c r="GU30">
        <v>5</v>
      </c>
      <c r="GV30">
        <v>5</v>
      </c>
      <c r="GW30">
        <v>1</v>
      </c>
      <c r="GX30">
        <v>3</v>
      </c>
      <c r="GY30">
        <v>2</v>
      </c>
      <c r="GZ30">
        <v>3</v>
      </c>
      <c r="HA30" t="s">
        <v>4039</v>
      </c>
      <c r="HB30" t="s">
        <v>4049</v>
      </c>
    </row>
    <row r="31" spans="1:210">
      <c r="A31" t="s">
        <v>3432</v>
      </c>
      <c r="B31" t="s">
        <v>2420</v>
      </c>
      <c r="C31" t="s">
        <v>3433</v>
      </c>
      <c r="D31" t="s">
        <v>2422</v>
      </c>
      <c r="E31" t="s">
        <v>3434</v>
      </c>
      <c r="F31" t="s">
        <v>3435</v>
      </c>
      <c r="G31">
        <v>19</v>
      </c>
      <c r="H31" t="s">
        <v>2426</v>
      </c>
      <c r="I31" t="s">
        <v>2456</v>
      </c>
      <c r="J31" t="s">
        <v>2428</v>
      </c>
      <c r="K31" t="s">
        <v>2945</v>
      </c>
      <c r="L31" t="s">
        <v>3436</v>
      </c>
      <c r="M31" t="s">
        <v>2553</v>
      </c>
      <c r="N31" t="s">
        <v>2432</v>
      </c>
      <c r="O31">
        <v>1</v>
      </c>
      <c r="P31">
        <v>2</v>
      </c>
      <c r="Q31">
        <v>60</v>
      </c>
      <c r="R31" t="s">
        <v>2515</v>
      </c>
      <c r="S31" t="s">
        <v>2437</v>
      </c>
      <c r="T31" t="s">
        <v>2438</v>
      </c>
      <c r="U31" t="s">
        <v>2438</v>
      </c>
      <c r="V31" t="s">
        <v>2438</v>
      </c>
      <c r="W31" t="s">
        <v>2438</v>
      </c>
      <c r="X31" t="s">
        <v>2437</v>
      </c>
      <c r="Y31" t="s">
        <v>2438</v>
      </c>
      <c r="Z31" t="s">
        <v>2438</v>
      </c>
      <c r="AA31" t="s">
        <v>2438</v>
      </c>
      <c r="AB31" t="s">
        <v>2438</v>
      </c>
      <c r="AC31" t="s">
        <v>2437</v>
      </c>
      <c r="AD31" t="s">
        <v>2438</v>
      </c>
      <c r="AE31" t="s">
        <v>2438</v>
      </c>
      <c r="AF31" t="s">
        <v>2438</v>
      </c>
      <c r="AG31" t="s">
        <v>2438</v>
      </c>
      <c r="AH31" t="s">
        <v>2437</v>
      </c>
      <c r="AI31" t="s">
        <v>2438</v>
      </c>
      <c r="AJ31" t="s">
        <v>2438</v>
      </c>
      <c r="AK31" t="s">
        <v>2438</v>
      </c>
      <c r="AL31" t="s">
        <v>2438</v>
      </c>
      <c r="AM31" t="s">
        <v>2432</v>
      </c>
      <c r="AN31">
        <v>3</v>
      </c>
      <c r="AO31">
        <v>120</v>
      </c>
      <c r="AP31" t="s">
        <v>2518</v>
      </c>
      <c r="AQ31" t="s">
        <v>2437</v>
      </c>
      <c r="AR31" t="s">
        <v>2438</v>
      </c>
      <c r="AS31" t="s">
        <v>2438</v>
      </c>
      <c r="AT31" t="s">
        <v>2438</v>
      </c>
      <c r="AU31" t="s">
        <v>2432</v>
      </c>
      <c r="AV31">
        <v>2</v>
      </c>
      <c r="AW31">
        <v>30</v>
      </c>
      <c r="AX31" t="s">
        <v>2536</v>
      </c>
      <c r="AY31" t="s">
        <v>2432</v>
      </c>
      <c r="AZ31">
        <v>6</v>
      </c>
      <c r="BA31">
        <v>120</v>
      </c>
      <c r="BB31" t="s">
        <v>2518</v>
      </c>
      <c r="BC31" t="s">
        <v>2432</v>
      </c>
      <c r="BD31">
        <v>2</v>
      </c>
      <c r="BE31">
        <v>120</v>
      </c>
      <c r="BF31" t="s">
        <v>2741</v>
      </c>
      <c r="BG31" t="s">
        <v>2432</v>
      </c>
      <c r="BH31">
        <v>1</v>
      </c>
      <c r="BI31">
        <v>30</v>
      </c>
      <c r="BJ31" t="s">
        <v>2480</v>
      </c>
      <c r="BK31" t="s">
        <v>2437</v>
      </c>
      <c r="BL31" t="s">
        <v>2438</v>
      </c>
      <c r="BM31" t="s">
        <v>2438</v>
      </c>
      <c r="BN31" t="s">
        <v>2438</v>
      </c>
      <c r="BO31" t="s">
        <v>2432</v>
      </c>
      <c r="BP31">
        <v>3</v>
      </c>
      <c r="BQ31">
        <v>120</v>
      </c>
      <c r="BR31" t="s">
        <v>2443</v>
      </c>
      <c r="BS31" t="s">
        <v>2437</v>
      </c>
      <c r="BT31" t="s">
        <v>2438</v>
      </c>
      <c r="BU31" t="s">
        <v>2438</v>
      </c>
      <c r="BV31" t="s">
        <v>2438</v>
      </c>
      <c r="BW31" t="s">
        <v>2437</v>
      </c>
      <c r="BX31" t="s">
        <v>2438</v>
      </c>
      <c r="BY31" t="s">
        <v>2438</v>
      </c>
      <c r="BZ31" t="s">
        <v>2438</v>
      </c>
      <c r="CA31" t="s">
        <v>2437</v>
      </c>
      <c r="CB31" t="s">
        <v>2438</v>
      </c>
      <c r="CC31" t="s">
        <v>2438</v>
      </c>
      <c r="CD31" t="s">
        <v>2438</v>
      </c>
      <c r="CE31">
        <v>7</v>
      </c>
      <c r="CF31">
        <v>7</v>
      </c>
      <c r="CG31" t="s">
        <v>2445</v>
      </c>
      <c r="CH31">
        <v>7</v>
      </c>
      <c r="CI31">
        <v>7</v>
      </c>
      <c r="CJ31">
        <v>7</v>
      </c>
      <c r="CK31" t="s">
        <v>3437</v>
      </c>
      <c r="CL31">
        <v>7</v>
      </c>
      <c r="CM31">
        <v>7</v>
      </c>
      <c r="CN31">
        <v>7</v>
      </c>
      <c r="CO31" t="s">
        <v>3438</v>
      </c>
      <c r="CP31">
        <v>7</v>
      </c>
      <c r="CQ31">
        <v>7</v>
      </c>
      <c r="CR31">
        <v>7</v>
      </c>
      <c r="CS31" t="s">
        <v>3439</v>
      </c>
      <c r="CT31">
        <v>6</v>
      </c>
      <c r="CU31">
        <v>6</v>
      </c>
      <c r="CV31">
        <v>5</v>
      </c>
      <c r="CW31">
        <v>6</v>
      </c>
      <c r="CX31">
        <v>7</v>
      </c>
      <c r="CY31">
        <v>7</v>
      </c>
      <c r="CZ31">
        <v>6</v>
      </c>
      <c r="DA31">
        <v>6</v>
      </c>
      <c r="DB31">
        <v>7</v>
      </c>
      <c r="DC31">
        <v>6</v>
      </c>
      <c r="DD31">
        <v>7</v>
      </c>
      <c r="DE31">
        <v>7</v>
      </c>
      <c r="DF31">
        <v>6</v>
      </c>
      <c r="DG31">
        <v>7</v>
      </c>
      <c r="DH31">
        <v>6</v>
      </c>
      <c r="DI31">
        <v>7</v>
      </c>
      <c r="DJ31">
        <v>5</v>
      </c>
      <c r="DK31">
        <v>6</v>
      </c>
      <c r="DL31">
        <v>7</v>
      </c>
      <c r="DM31">
        <v>7</v>
      </c>
      <c r="DN31">
        <v>5</v>
      </c>
      <c r="DO31">
        <v>7</v>
      </c>
      <c r="DP31">
        <v>6</v>
      </c>
      <c r="DQ31">
        <v>7</v>
      </c>
      <c r="DR31">
        <v>6</v>
      </c>
      <c r="DS31">
        <v>5</v>
      </c>
      <c r="DT31">
        <v>7</v>
      </c>
      <c r="DU31">
        <v>6</v>
      </c>
      <c r="DV31">
        <v>5</v>
      </c>
      <c r="DW31">
        <v>6</v>
      </c>
      <c r="DX31">
        <v>7</v>
      </c>
      <c r="DY31" t="s">
        <v>2866</v>
      </c>
      <c r="DZ31">
        <v>6</v>
      </c>
      <c r="EA31">
        <v>6</v>
      </c>
      <c r="EB31">
        <v>7</v>
      </c>
      <c r="EC31" t="s">
        <v>2521</v>
      </c>
      <c r="ED31">
        <v>6</v>
      </c>
      <c r="EE31">
        <v>7</v>
      </c>
      <c r="EF31">
        <v>7</v>
      </c>
      <c r="EG31" t="s">
        <v>3440</v>
      </c>
      <c r="EH31">
        <v>6</v>
      </c>
      <c r="EI31">
        <v>7</v>
      </c>
      <c r="EJ31">
        <v>7</v>
      </c>
      <c r="EK31" t="s">
        <v>3441</v>
      </c>
      <c r="EL31">
        <v>7</v>
      </c>
      <c r="EM31">
        <v>6</v>
      </c>
      <c r="EN31">
        <v>7</v>
      </c>
      <c r="EO31">
        <v>7</v>
      </c>
      <c r="EP31">
        <v>7</v>
      </c>
      <c r="EQ31">
        <v>7</v>
      </c>
      <c r="ER31">
        <v>7</v>
      </c>
      <c r="ES31">
        <v>6</v>
      </c>
      <c r="ET31">
        <v>6</v>
      </c>
      <c r="EU31">
        <v>6</v>
      </c>
      <c r="EV31">
        <v>7</v>
      </c>
      <c r="EW31">
        <v>7</v>
      </c>
      <c r="EX31">
        <v>7</v>
      </c>
      <c r="EY31">
        <v>5</v>
      </c>
      <c r="EZ31">
        <v>5</v>
      </c>
      <c r="FA31">
        <v>6</v>
      </c>
      <c r="FB31">
        <v>5</v>
      </c>
      <c r="FC31">
        <v>6</v>
      </c>
      <c r="FD31">
        <v>7</v>
      </c>
      <c r="FE31">
        <v>6</v>
      </c>
      <c r="FF31">
        <v>6</v>
      </c>
      <c r="FG31">
        <v>6</v>
      </c>
      <c r="FH31">
        <v>6</v>
      </c>
      <c r="FI31">
        <v>5</v>
      </c>
      <c r="FJ31">
        <v>6</v>
      </c>
      <c r="FK31">
        <v>6</v>
      </c>
      <c r="FL31">
        <v>5</v>
      </c>
      <c r="FM31">
        <v>5</v>
      </c>
      <c r="FN31">
        <v>5</v>
      </c>
      <c r="FO31">
        <v>7</v>
      </c>
      <c r="FP31">
        <v>6</v>
      </c>
      <c r="FQ31">
        <v>5</v>
      </c>
      <c r="FR31">
        <v>5</v>
      </c>
      <c r="FS31">
        <v>3</v>
      </c>
      <c r="FT31">
        <v>4</v>
      </c>
      <c r="FU31">
        <v>3</v>
      </c>
      <c r="FV31">
        <v>3</v>
      </c>
      <c r="FW31">
        <v>6</v>
      </c>
      <c r="FX31">
        <v>5</v>
      </c>
      <c r="FY31">
        <v>4</v>
      </c>
      <c r="FZ31">
        <v>5</v>
      </c>
      <c r="GA31">
        <v>5</v>
      </c>
      <c r="GB31">
        <v>6</v>
      </c>
      <c r="GC31">
        <v>5</v>
      </c>
      <c r="GD31">
        <v>7</v>
      </c>
      <c r="GE31">
        <v>6</v>
      </c>
      <c r="GF31">
        <v>5</v>
      </c>
      <c r="GG31">
        <v>5</v>
      </c>
      <c r="GH31">
        <v>6</v>
      </c>
      <c r="GI31">
        <v>7</v>
      </c>
      <c r="GJ31">
        <v>7</v>
      </c>
      <c r="GK31">
        <v>6</v>
      </c>
      <c r="GL31">
        <v>6</v>
      </c>
      <c r="GM31">
        <v>7</v>
      </c>
      <c r="GN31">
        <v>7</v>
      </c>
      <c r="GO31">
        <v>7</v>
      </c>
      <c r="GP31">
        <v>6</v>
      </c>
      <c r="GQ31">
        <v>6</v>
      </c>
      <c r="GR31">
        <v>5</v>
      </c>
      <c r="GS31">
        <v>5</v>
      </c>
      <c r="GT31">
        <v>6</v>
      </c>
      <c r="GU31">
        <v>7</v>
      </c>
      <c r="GV31">
        <v>5</v>
      </c>
      <c r="GW31">
        <v>6</v>
      </c>
      <c r="GX31">
        <v>7</v>
      </c>
      <c r="GY31">
        <v>6</v>
      </c>
      <c r="GZ31">
        <v>6</v>
      </c>
      <c r="HA31" t="s">
        <v>4039</v>
      </c>
      <c r="HB31" t="s">
        <v>4049</v>
      </c>
    </row>
    <row r="32" spans="1:210">
      <c r="A32" t="s">
        <v>3442</v>
      </c>
      <c r="B32" t="s">
        <v>2420</v>
      </c>
      <c r="C32" t="s">
        <v>3443</v>
      </c>
      <c r="D32" t="s">
        <v>2422</v>
      </c>
      <c r="E32" t="s">
        <v>3444</v>
      </c>
      <c r="F32" t="s">
        <v>3445</v>
      </c>
      <c r="G32">
        <v>22</v>
      </c>
      <c r="H32" t="s">
        <v>2426</v>
      </c>
      <c r="I32" t="s">
        <v>2456</v>
      </c>
      <c r="J32" t="s">
        <v>2428</v>
      </c>
      <c r="K32" t="s">
        <v>2829</v>
      </c>
      <c r="L32" t="s">
        <v>3183</v>
      </c>
      <c r="M32" t="s">
        <v>2643</v>
      </c>
      <c r="N32" t="s">
        <v>2432</v>
      </c>
      <c r="O32">
        <v>1</v>
      </c>
      <c r="P32">
        <v>8</v>
      </c>
      <c r="Q32" t="s">
        <v>3387</v>
      </c>
      <c r="R32" t="s">
        <v>2517</v>
      </c>
      <c r="S32" t="s">
        <v>2432</v>
      </c>
      <c r="T32">
        <v>1</v>
      </c>
      <c r="U32">
        <v>8</v>
      </c>
      <c r="V32" t="s">
        <v>3446</v>
      </c>
      <c r="W32" t="s">
        <v>2517</v>
      </c>
      <c r="X32" t="s">
        <v>2437</v>
      </c>
      <c r="Y32" t="s">
        <v>2438</v>
      </c>
      <c r="Z32" t="s">
        <v>2438</v>
      </c>
      <c r="AA32" t="s">
        <v>2438</v>
      </c>
      <c r="AB32" t="s">
        <v>2438</v>
      </c>
      <c r="AC32" t="s">
        <v>2437</v>
      </c>
      <c r="AD32" t="s">
        <v>2438</v>
      </c>
      <c r="AE32" t="s">
        <v>2438</v>
      </c>
      <c r="AF32" t="s">
        <v>2438</v>
      </c>
      <c r="AG32" t="s">
        <v>2438</v>
      </c>
      <c r="AH32" t="s">
        <v>2437</v>
      </c>
      <c r="AI32" t="s">
        <v>2438</v>
      </c>
      <c r="AJ32" t="s">
        <v>2438</v>
      </c>
      <c r="AK32" t="s">
        <v>2438</v>
      </c>
      <c r="AL32" t="s">
        <v>2438</v>
      </c>
      <c r="AM32" t="s">
        <v>2432</v>
      </c>
      <c r="AN32">
        <v>5</v>
      </c>
      <c r="AO32" t="s">
        <v>2762</v>
      </c>
      <c r="AP32" t="s">
        <v>2573</v>
      </c>
      <c r="AQ32" t="s">
        <v>2437</v>
      </c>
      <c r="AR32" t="s">
        <v>2438</v>
      </c>
      <c r="AS32" t="s">
        <v>2438</v>
      </c>
      <c r="AT32" t="s">
        <v>2438</v>
      </c>
      <c r="AU32" t="s">
        <v>2432</v>
      </c>
      <c r="AV32">
        <v>2</v>
      </c>
      <c r="AW32" t="s">
        <v>3447</v>
      </c>
      <c r="AX32" t="s">
        <v>2460</v>
      </c>
      <c r="AY32" t="s">
        <v>2432</v>
      </c>
      <c r="AZ32">
        <v>6</v>
      </c>
      <c r="BA32" t="s">
        <v>3447</v>
      </c>
      <c r="BB32" t="s">
        <v>2458</v>
      </c>
      <c r="BC32" t="s">
        <v>2432</v>
      </c>
      <c r="BD32">
        <v>6</v>
      </c>
      <c r="BE32" t="s">
        <v>3446</v>
      </c>
      <c r="BF32" t="s">
        <v>3390</v>
      </c>
      <c r="BG32" t="s">
        <v>2432</v>
      </c>
      <c r="BH32">
        <v>1</v>
      </c>
      <c r="BI32">
        <v>20</v>
      </c>
      <c r="BJ32" t="s">
        <v>2460</v>
      </c>
      <c r="BK32" t="s">
        <v>2437</v>
      </c>
      <c r="BL32" t="s">
        <v>2438</v>
      </c>
      <c r="BM32" t="s">
        <v>2438</v>
      </c>
      <c r="BN32" t="s">
        <v>2438</v>
      </c>
      <c r="BO32" t="s">
        <v>2432</v>
      </c>
      <c r="BP32">
        <v>2</v>
      </c>
      <c r="BQ32" t="s">
        <v>3446</v>
      </c>
      <c r="BR32" t="s">
        <v>2443</v>
      </c>
      <c r="BS32" t="s">
        <v>2437</v>
      </c>
      <c r="BT32" t="s">
        <v>2438</v>
      </c>
      <c r="BU32" t="s">
        <v>2438</v>
      </c>
      <c r="BV32" t="s">
        <v>2438</v>
      </c>
      <c r="BW32" t="s">
        <v>2437</v>
      </c>
      <c r="BX32" t="s">
        <v>2438</v>
      </c>
      <c r="BY32" t="s">
        <v>2438</v>
      </c>
      <c r="BZ32" t="s">
        <v>2438</v>
      </c>
      <c r="CA32" t="s">
        <v>2437</v>
      </c>
      <c r="CB32" t="s">
        <v>2438</v>
      </c>
      <c r="CC32" t="s">
        <v>2438</v>
      </c>
      <c r="CD32" t="s">
        <v>2438</v>
      </c>
      <c r="CE32">
        <v>5</v>
      </c>
      <c r="CF32">
        <v>5</v>
      </c>
      <c r="CG32" t="s">
        <v>2764</v>
      </c>
      <c r="CH32">
        <v>6</v>
      </c>
      <c r="CI32">
        <v>6</v>
      </c>
      <c r="CJ32">
        <v>6</v>
      </c>
      <c r="CK32" t="s">
        <v>3448</v>
      </c>
      <c r="CL32">
        <v>1</v>
      </c>
      <c r="CM32">
        <v>1</v>
      </c>
      <c r="CN32">
        <v>1</v>
      </c>
      <c r="CO32" t="s">
        <v>2429</v>
      </c>
      <c r="CP32">
        <v>6</v>
      </c>
      <c r="CQ32">
        <v>6</v>
      </c>
      <c r="CR32">
        <v>6</v>
      </c>
      <c r="CS32" t="s">
        <v>3449</v>
      </c>
      <c r="CT32">
        <v>6</v>
      </c>
      <c r="CU32">
        <v>5</v>
      </c>
      <c r="CV32">
        <v>6</v>
      </c>
      <c r="CW32">
        <v>5</v>
      </c>
      <c r="CX32">
        <v>5</v>
      </c>
      <c r="CY32">
        <v>5</v>
      </c>
      <c r="CZ32">
        <v>6</v>
      </c>
      <c r="DA32">
        <v>5</v>
      </c>
      <c r="DB32">
        <v>5</v>
      </c>
      <c r="DC32">
        <v>6</v>
      </c>
      <c r="DD32">
        <v>4</v>
      </c>
      <c r="DE32">
        <v>5</v>
      </c>
      <c r="DF32">
        <v>6</v>
      </c>
      <c r="DG32">
        <v>6</v>
      </c>
      <c r="DH32">
        <v>2</v>
      </c>
      <c r="DI32">
        <v>3</v>
      </c>
      <c r="DJ32">
        <v>2</v>
      </c>
      <c r="DK32">
        <v>2</v>
      </c>
      <c r="DL32">
        <v>2</v>
      </c>
      <c r="DM32">
        <v>3</v>
      </c>
      <c r="DN32">
        <v>5</v>
      </c>
      <c r="DO32">
        <v>7</v>
      </c>
      <c r="DP32">
        <v>6</v>
      </c>
      <c r="DQ32">
        <v>7</v>
      </c>
      <c r="DR32">
        <v>7</v>
      </c>
      <c r="DS32">
        <v>6</v>
      </c>
      <c r="DT32">
        <v>6</v>
      </c>
      <c r="DU32">
        <v>6</v>
      </c>
      <c r="DV32">
        <v>5</v>
      </c>
      <c r="DW32">
        <v>6</v>
      </c>
      <c r="DX32">
        <v>6</v>
      </c>
      <c r="DY32" t="s">
        <v>3450</v>
      </c>
      <c r="DZ32">
        <v>7</v>
      </c>
      <c r="EA32">
        <v>6</v>
      </c>
      <c r="EB32">
        <v>7</v>
      </c>
      <c r="EC32" t="s">
        <v>3451</v>
      </c>
      <c r="ED32">
        <v>7</v>
      </c>
      <c r="EE32">
        <v>5</v>
      </c>
      <c r="EF32">
        <v>3</v>
      </c>
      <c r="EG32" t="s">
        <v>2429</v>
      </c>
      <c r="EH32">
        <v>5</v>
      </c>
      <c r="EI32">
        <v>6</v>
      </c>
      <c r="EJ32">
        <v>6</v>
      </c>
      <c r="EK32" t="s">
        <v>3452</v>
      </c>
      <c r="EL32">
        <v>3</v>
      </c>
      <c r="EM32">
        <v>2</v>
      </c>
      <c r="EN32">
        <v>3</v>
      </c>
      <c r="EO32">
        <v>6</v>
      </c>
      <c r="EP32">
        <v>5</v>
      </c>
      <c r="EQ32">
        <v>6</v>
      </c>
      <c r="ER32">
        <v>2</v>
      </c>
      <c r="ES32">
        <v>7</v>
      </c>
      <c r="ET32">
        <v>7</v>
      </c>
      <c r="EU32">
        <v>6</v>
      </c>
      <c r="EV32">
        <v>5</v>
      </c>
      <c r="EW32">
        <v>5</v>
      </c>
      <c r="EX32">
        <v>5</v>
      </c>
      <c r="EY32">
        <v>3</v>
      </c>
      <c r="EZ32">
        <v>4</v>
      </c>
      <c r="FA32">
        <v>4</v>
      </c>
      <c r="FB32">
        <v>5</v>
      </c>
      <c r="FC32">
        <v>7</v>
      </c>
      <c r="FD32">
        <v>5</v>
      </c>
      <c r="FE32">
        <v>6</v>
      </c>
      <c r="FF32">
        <v>5</v>
      </c>
      <c r="FG32">
        <v>5</v>
      </c>
      <c r="FH32">
        <v>6</v>
      </c>
      <c r="FI32">
        <v>7</v>
      </c>
      <c r="FJ32">
        <v>6</v>
      </c>
      <c r="FK32">
        <v>7</v>
      </c>
      <c r="FL32">
        <v>7</v>
      </c>
      <c r="FM32">
        <v>1</v>
      </c>
      <c r="FN32">
        <v>3</v>
      </c>
      <c r="FO32">
        <v>1</v>
      </c>
      <c r="FP32">
        <v>7</v>
      </c>
      <c r="FQ32">
        <v>7</v>
      </c>
      <c r="FR32">
        <v>7</v>
      </c>
      <c r="FS32">
        <v>6</v>
      </c>
      <c r="FT32">
        <v>1</v>
      </c>
      <c r="FU32">
        <v>1</v>
      </c>
      <c r="FV32">
        <v>1</v>
      </c>
      <c r="FW32">
        <v>6</v>
      </c>
      <c r="FX32">
        <v>7</v>
      </c>
      <c r="FY32">
        <v>7</v>
      </c>
      <c r="FZ32">
        <v>7</v>
      </c>
      <c r="GA32">
        <v>2</v>
      </c>
      <c r="GB32">
        <v>1</v>
      </c>
      <c r="GC32">
        <v>1</v>
      </c>
      <c r="GD32">
        <v>6</v>
      </c>
      <c r="GE32">
        <v>1</v>
      </c>
      <c r="GF32">
        <v>7</v>
      </c>
      <c r="GG32">
        <v>1</v>
      </c>
      <c r="GH32">
        <v>1</v>
      </c>
      <c r="GI32">
        <v>3</v>
      </c>
      <c r="GJ32">
        <v>7</v>
      </c>
      <c r="GK32">
        <v>7</v>
      </c>
      <c r="GL32">
        <v>7</v>
      </c>
      <c r="GM32">
        <v>7</v>
      </c>
      <c r="GN32">
        <v>7</v>
      </c>
      <c r="GO32">
        <v>7</v>
      </c>
      <c r="GP32">
        <v>7</v>
      </c>
      <c r="GQ32">
        <v>1</v>
      </c>
      <c r="GR32">
        <v>7</v>
      </c>
      <c r="GS32">
        <v>7</v>
      </c>
      <c r="GT32">
        <v>7</v>
      </c>
      <c r="GU32">
        <v>7</v>
      </c>
      <c r="GV32">
        <v>7</v>
      </c>
      <c r="GW32">
        <v>6</v>
      </c>
      <c r="GX32">
        <v>7</v>
      </c>
      <c r="GY32">
        <v>7</v>
      </c>
      <c r="GZ32">
        <v>7</v>
      </c>
      <c r="HA32" t="s">
        <v>4039</v>
      </c>
      <c r="HB32" t="s">
        <v>4049</v>
      </c>
    </row>
    <row r="33" spans="1:210">
      <c r="A33" t="s">
        <v>3453</v>
      </c>
      <c r="B33" t="s">
        <v>2420</v>
      </c>
      <c r="C33" t="s">
        <v>4126</v>
      </c>
      <c r="D33" t="s">
        <v>2422</v>
      </c>
      <c r="E33" t="s">
        <v>3455</v>
      </c>
      <c r="F33" t="s">
        <v>3456</v>
      </c>
      <c r="G33">
        <v>21</v>
      </c>
      <c r="H33" t="s">
        <v>2426</v>
      </c>
      <c r="I33" t="s">
        <v>2456</v>
      </c>
      <c r="J33" t="s">
        <v>2428</v>
      </c>
      <c r="K33" t="s">
        <v>2829</v>
      </c>
      <c r="L33" t="s">
        <v>2552</v>
      </c>
      <c r="M33" t="s">
        <v>2897</v>
      </c>
      <c r="N33" t="s">
        <v>2437</v>
      </c>
      <c r="O33" t="s">
        <v>2438</v>
      </c>
      <c r="P33" t="s">
        <v>2438</v>
      </c>
      <c r="Q33" t="s">
        <v>2438</v>
      </c>
      <c r="R33" t="s">
        <v>2438</v>
      </c>
      <c r="S33" t="s">
        <v>2432</v>
      </c>
      <c r="T33">
        <v>1</v>
      </c>
      <c r="U33">
        <v>4</v>
      </c>
      <c r="V33" t="s">
        <v>2780</v>
      </c>
      <c r="W33" t="s">
        <v>2886</v>
      </c>
      <c r="X33" t="s">
        <v>2437</v>
      </c>
      <c r="Y33" t="s">
        <v>2438</v>
      </c>
      <c r="Z33" t="s">
        <v>2438</v>
      </c>
      <c r="AA33" t="s">
        <v>2438</v>
      </c>
      <c r="AB33" t="s">
        <v>2438</v>
      </c>
      <c r="AC33" t="s">
        <v>2437</v>
      </c>
      <c r="AD33" t="s">
        <v>2438</v>
      </c>
      <c r="AE33" t="s">
        <v>2438</v>
      </c>
      <c r="AF33" t="s">
        <v>2438</v>
      </c>
      <c r="AG33" t="s">
        <v>2438</v>
      </c>
      <c r="AH33" t="s">
        <v>2432</v>
      </c>
      <c r="AI33">
        <v>1</v>
      </c>
      <c r="AJ33">
        <v>1</v>
      </c>
      <c r="AK33" t="s">
        <v>2537</v>
      </c>
      <c r="AL33" t="s">
        <v>2536</v>
      </c>
      <c r="AM33" t="s">
        <v>2432</v>
      </c>
      <c r="AN33">
        <v>3</v>
      </c>
      <c r="AO33" t="s">
        <v>3457</v>
      </c>
      <c r="AP33" t="s">
        <v>2779</v>
      </c>
      <c r="AQ33" t="s">
        <v>2437</v>
      </c>
      <c r="AR33" t="s">
        <v>2438</v>
      </c>
      <c r="AS33" t="s">
        <v>2438</v>
      </c>
      <c r="AT33" t="s">
        <v>2438</v>
      </c>
      <c r="AU33" t="s">
        <v>2432</v>
      </c>
      <c r="AV33">
        <v>1</v>
      </c>
      <c r="AW33" t="s">
        <v>2537</v>
      </c>
      <c r="AX33" t="s">
        <v>2460</v>
      </c>
      <c r="AY33" t="s">
        <v>2432</v>
      </c>
      <c r="AZ33">
        <v>4</v>
      </c>
      <c r="BA33" t="s">
        <v>3416</v>
      </c>
      <c r="BB33" t="s">
        <v>2740</v>
      </c>
      <c r="BC33" t="s">
        <v>2432</v>
      </c>
      <c r="BD33">
        <v>4</v>
      </c>
      <c r="BE33" t="s">
        <v>2801</v>
      </c>
      <c r="BF33" t="s">
        <v>2460</v>
      </c>
      <c r="BG33" t="s">
        <v>2432</v>
      </c>
      <c r="BH33">
        <v>1</v>
      </c>
      <c r="BI33" t="s">
        <v>2658</v>
      </c>
      <c r="BJ33" t="s">
        <v>2480</v>
      </c>
      <c r="BK33" t="s">
        <v>2437</v>
      </c>
      <c r="BL33" t="s">
        <v>2438</v>
      </c>
      <c r="BM33" t="s">
        <v>2438</v>
      </c>
      <c r="BN33" t="s">
        <v>2438</v>
      </c>
      <c r="BO33" t="s">
        <v>2432</v>
      </c>
      <c r="BP33">
        <v>1</v>
      </c>
      <c r="BQ33" t="s">
        <v>2537</v>
      </c>
      <c r="BR33" t="s">
        <v>2443</v>
      </c>
      <c r="BS33" t="s">
        <v>2437</v>
      </c>
      <c r="BT33" t="s">
        <v>2438</v>
      </c>
      <c r="BU33" t="s">
        <v>2438</v>
      </c>
      <c r="BV33" t="s">
        <v>2438</v>
      </c>
      <c r="BW33" t="s">
        <v>2437</v>
      </c>
      <c r="BX33" t="s">
        <v>2438</v>
      </c>
      <c r="BY33" t="s">
        <v>2438</v>
      </c>
      <c r="BZ33" t="s">
        <v>2438</v>
      </c>
      <c r="CA33" t="s">
        <v>2437</v>
      </c>
      <c r="CB33" t="s">
        <v>2438</v>
      </c>
      <c r="CC33" t="s">
        <v>2438</v>
      </c>
      <c r="CD33" t="s">
        <v>2438</v>
      </c>
      <c r="CE33">
        <v>7</v>
      </c>
      <c r="CF33">
        <v>5</v>
      </c>
      <c r="CG33" t="s">
        <v>2487</v>
      </c>
      <c r="CH33">
        <v>6</v>
      </c>
      <c r="CI33">
        <v>5</v>
      </c>
      <c r="CJ33">
        <v>4</v>
      </c>
      <c r="CK33" t="s">
        <v>3458</v>
      </c>
      <c r="CL33">
        <v>6</v>
      </c>
      <c r="CM33">
        <v>4</v>
      </c>
      <c r="CN33">
        <v>5</v>
      </c>
      <c r="CO33" t="s">
        <v>2429</v>
      </c>
      <c r="CP33">
        <v>6</v>
      </c>
      <c r="CQ33">
        <v>6</v>
      </c>
      <c r="CR33">
        <v>6</v>
      </c>
      <c r="CS33" t="s">
        <v>3459</v>
      </c>
      <c r="CT33">
        <v>6</v>
      </c>
      <c r="CU33">
        <v>5</v>
      </c>
      <c r="CV33">
        <v>6</v>
      </c>
      <c r="CW33">
        <v>4</v>
      </c>
      <c r="CX33">
        <v>6</v>
      </c>
      <c r="CY33">
        <v>6</v>
      </c>
      <c r="CZ33">
        <v>6</v>
      </c>
      <c r="DA33">
        <v>6</v>
      </c>
      <c r="DB33">
        <v>6</v>
      </c>
      <c r="DC33">
        <v>5</v>
      </c>
      <c r="DD33">
        <v>4</v>
      </c>
      <c r="DE33">
        <v>6</v>
      </c>
      <c r="DF33">
        <v>5</v>
      </c>
      <c r="DG33">
        <v>6</v>
      </c>
      <c r="DH33">
        <v>5</v>
      </c>
      <c r="DI33">
        <v>6</v>
      </c>
      <c r="DJ33">
        <v>5</v>
      </c>
      <c r="DK33">
        <v>4</v>
      </c>
      <c r="DL33">
        <v>5</v>
      </c>
      <c r="DM33">
        <v>5</v>
      </c>
      <c r="DN33">
        <v>6</v>
      </c>
      <c r="DO33">
        <v>5</v>
      </c>
      <c r="DP33">
        <v>5</v>
      </c>
      <c r="DQ33">
        <v>4</v>
      </c>
      <c r="DR33">
        <v>6</v>
      </c>
      <c r="DS33">
        <v>4</v>
      </c>
      <c r="DT33">
        <v>4</v>
      </c>
      <c r="DU33">
        <v>6</v>
      </c>
      <c r="DV33">
        <v>6</v>
      </c>
      <c r="DW33">
        <v>7</v>
      </c>
      <c r="DX33">
        <v>6</v>
      </c>
      <c r="DY33" t="s">
        <v>2866</v>
      </c>
      <c r="DZ33">
        <v>6</v>
      </c>
      <c r="EA33">
        <v>7</v>
      </c>
      <c r="EB33">
        <v>5</v>
      </c>
      <c r="EC33" t="s">
        <v>3460</v>
      </c>
      <c r="ED33">
        <v>6</v>
      </c>
      <c r="EE33">
        <v>6</v>
      </c>
      <c r="EF33">
        <v>5</v>
      </c>
      <c r="EG33" t="s">
        <v>2429</v>
      </c>
      <c r="EH33">
        <v>6</v>
      </c>
      <c r="EI33">
        <v>6</v>
      </c>
      <c r="EJ33">
        <v>5</v>
      </c>
      <c r="EK33" t="s">
        <v>2429</v>
      </c>
      <c r="EL33">
        <v>5</v>
      </c>
      <c r="EM33">
        <v>5</v>
      </c>
      <c r="EN33">
        <v>4</v>
      </c>
      <c r="EO33">
        <v>4</v>
      </c>
      <c r="EP33">
        <v>5</v>
      </c>
      <c r="EQ33">
        <v>4</v>
      </c>
      <c r="ER33">
        <v>4</v>
      </c>
      <c r="ES33">
        <v>4</v>
      </c>
      <c r="ET33">
        <v>4</v>
      </c>
      <c r="EU33">
        <v>4</v>
      </c>
      <c r="EV33">
        <v>5</v>
      </c>
      <c r="EW33">
        <v>3</v>
      </c>
      <c r="EX33">
        <v>2</v>
      </c>
      <c r="EY33">
        <v>2</v>
      </c>
      <c r="EZ33">
        <v>1</v>
      </c>
      <c r="FA33">
        <v>1</v>
      </c>
      <c r="FB33">
        <v>5</v>
      </c>
      <c r="FC33">
        <v>5</v>
      </c>
      <c r="FD33">
        <v>5</v>
      </c>
      <c r="FE33">
        <v>6</v>
      </c>
      <c r="FF33">
        <v>5</v>
      </c>
      <c r="FG33">
        <v>4</v>
      </c>
      <c r="FH33">
        <v>6</v>
      </c>
      <c r="FI33">
        <v>7</v>
      </c>
      <c r="FJ33">
        <v>7</v>
      </c>
      <c r="FK33">
        <v>7</v>
      </c>
      <c r="FL33">
        <v>6</v>
      </c>
      <c r="FM33">
        <v>1</v>
      </c>
      <c r="FN33">
        <v>1</v>
      </c>
      <c r="FO33">
        <v>1</v>
      </c>
      <c r="FP33">
        <v>7</v>
      </c>
      <c r="FQ33">
        <v>6</v>
      </c>
      <c r="FR33">
        <v>7</v>
      </c>
      <c r="FS33">
        <v>1</v>
      </c>
      <c r="FT33">
        <v>1</v>
      </c>
      <c r="FU33">
        <v>1</v>
      </c>
      <c r="FV33">
        <v>1</v>
      </c>
      <c r="FW33">
        <v>7</v>
      </c>
      <c r="FX33">
        <v>7</v>
      </c>
      <c r="FY33">
        <v>7</v>
      </c>
      <c r="FZ33">
        <v>7</v>
      </c>
      <c r="GA33">
        <v>1</v>
      </c>
      <c r="GB33">
        <v>1</v>
      </c>
      <c r="GC33">
        <v>1</v>
      </c>
      <c r="GD33">
        <v>7</v>
      </c>
      <c r="GE33">
        <v>1</v>
      </c>
      <c r="GF33">
        <v>7</v>
      </c>
      <c r="GG33">
        <v>1</v>
      </c>
      <c r="GH33">
        <v>1</v>
      </c>
      <c r="GI33">
        <v>4</v>
      </c>
      <c r="GJ33">
        <v>7</v>
      </c>
      <c r="GK33">
        <v>7</v>
      </c>
      <c r="GL33">
        <v>7</v>
      </c>
      <c r="GM33">
        <v>7</v>
      </c>
      <c r="GN33">
        <v>6</v>
      </c>
      <c r="GO33">
        <v>7</v>
      </c>
      <c r="GP33">
        <v>7</v>
      </c>
      <c r="GQ33">
        <v>7</v>
      </c>
      <c r="GR33">
        <v>7</v>
      </c>
      <c r="GS33">
        <v>7</v>
      </c>
      <c r="GT33">
        <v>7</v>
      </c>
      <c r="GU33">
        <v>7</v>
      </c>
      <c r="GV33">
        <v>7</v>
      </c>
      <c r="GW33">
        <v>7</v>
      </c>
      <c r="GX33">
        <v>7</v>
      </c>
      <c r="GY33">
        <v>7</v>
      </c>
      <c r="GZ33">
        <v>7</v>
      </c>
      <c r="HA33" t="s">
        <v>4039</v>
      </c>
      <c r="HB33" t="s">
        <v>4049</v>
      </c>
    </row>
    <row r="34" spans="1:210">
      <c r="A34" t="s">
        <v>3476</v>
      </c>
      <c r="B34" t="s">
        <v>2420</v>
      </c>
      <c r="C34" t="s">
        <v>4127</v>
      </c>
      <c r="D34" t="s">
        <v>2422</v>
      </c>
      <c r="E34" t="s">
        <v>3478</v>
      </c>
      <c r="F34" t="s">
        <v>3479</v>
      </c>
      <c r="G34">
        <v>26</v>
      </c>
      <c r="H34" t="s">
        <v>2426</v>
      </c>
      <c r="I34" t="s">
        <v>2654</v>
      </c>
      <c r="J34" t="s">
        <v>2428</v>
      </c>
      <c r="K34" t="s">
        <v>3480</v>
      </c>
      <c r="L34" t="s">
        <v>3481</v>
      </c>
      <c r="M34" t="s">
        <v>3482</v>
      </c>
      <c r="N34" t="s">
        <v>2432</v>
      </c>
      <c r="O34">
        <v>1</v>
      </c>
      <c r="P34">
        <v>3</v>
      </c>
      <c r="Q34">
        <v>60</v>
      </c>
      <c r="R34" t="s">
        <v>2457</v>
      </c>
      <c r="S34" t="s">
        <v>2432</v>
      </c>
      <c r="T34">
        <v>1</v>
      </c>
      <c r="U34">
        <v>3</v>
      </c>
      <c r="V34">
        <v>60</v>
      </c>
      <c r="W34" t="s">
        <v>2457</v>
      </c>
      <c r="X34" t="s">
        <v>2437</v>
      </c>
      <c r="Y34" t="s">
        <v>2438</v>
      </c>
      <c r="Z34" t="s">
        <v>2438</v>
      </c>
      <c r="AA34" t="s">
        <v>2438</v>
      </c>
      <c r="AB34" t="s">
        <v>2438</v>
      </c>
      <c r="AC34" t="s">
        <v>2437</v>
      </c>
      <c r="AD34" t="s">
        <v>2438</v>
      </c>
      <c r="AE34" t="s">
        <v>2438</v>
      </c>
      <c r="AF34" t="s">
        <v>2438</v>
      </c>
      <c r="AG34" t="s">
        <v>2438</v>
      </c>
      <c r="AH34" t="s">
        <v>2432</v>
      </c>
      <c r="AI34">
        <v>1</v>
      </c>
      <c r="AJ34">
        <v>1</v>
      </c>
      <c r="AK34">
        <v>120</v>
      </c>
      <c r="AL34" t="s">
        <v>2876</v>
      </c>
      <c r="AM34" t="s">
        <v>2432</v>
      </c>
      <c r="AN34">
        <v>1</v>
      </c>
      <c r="AO34">
        <v>20</v>
      </c>
      <c r="AP34" t="s">
        <v>2476</v>
      </c>
      <c r="AQ34" t="s">
        <v>2437</v>
      </c>
      <c r="AR34" t="s">
        <v>2438</v>
      </c>
      <c r="AS34" t="s">
        <v>2438</v>
      </c>
      <c r="AT34" t="s">
        <v>2438</v>
      </c>
      <c r="AU34" t="s">
        <v>2432</v>
      </c>
      <c r="AV34">
        <v>3</v>
      </c>
      <c r="AW34">
        <v>60</v>
      </c>
      <c r="AX34" t="s">
        <v>2460</v>
      </c>
      <c r="AY34" t="s">
        <v>2432</v>
      </c>
      <c r="AZ34">
        <v>3</v>
      </c>
      <c r="BA34">
        <v>120</v>
      </c>
      <c r="BB34" t="s">
        <v>2703</v>
      </c>
      <c r="BC34" t="s">
        <v>2432</v>
      </c>
      <c r="BD34">
        <v>1</v>
      </c>
      <c r="BE34">
        <v>60</v>
      </c>
      <c r="BF34" t="s">
        <v>2459</v>
      </c>
      <c r="BG34" t="s">
        <v>2437</v>
      </c>
      <c r="BH34" t="s">
        <v>2438</v>
      </c>
      <c r="BI34" t="s">
        <v>2438</v>
      </c>
      <c r="BJ34" t="s">
        <v>2438</v>
      </c>
      <c r="BK34" t="s">
        <v>2437</v>
      </c>
      <c r="BL34" t="s">
        <v>2438</v>
      </c>
      <c r="BM34" t="s">
        <v>2438</v>
      </c>
      <c r="BN34" t="s">
        <v>2438</v>
      </c>
      <c r="BO34" t="s">
        <v>2432</v>
      </c>
      <c r="BP34">
        <v>1</v>
      </c>
      <c r="BQ34">
        <v>60</v>
      </c>
      <c r="BR34" t="s">
        <v>2726</v>
      </c>
      <c r="BS34" t="s">
        <v>2437</v>
      </c>
      <c r="BT34" t="s">
        <v>2438</v>
      </c>
      <c r="BU34" t="s">
        <v>2438</v>
      </c>
      <c r="BV34" t="s">
        <v>2438</v>
      </c>
      <c r="BW34" t="s">
        <v>2437</v>
      </c>
      <c r="BX34" t="s">
        <v>2438</v>
      </c>
      <c r="BY34" t="s">
        <v>2438</v>
      </c>
      <c r="BZ34" t="s">
        <v>2438</v>
      </c>
      <c r="CA34" t="s">
        <v>2437</v>
      </c>
      <c r="CB34" t="s">
        <v>2438</v>
      </c>
      <c r="CC34" t="s">
        <v>2438</v>
      </c>
      <c r="CD34" t="s">
        <v>2438</v>
      </c>
      <c r="CE34">
        <v>4</v>
      </c>
      <c r="CF34">
        <v>3</v>
      </c>
      <c r="CG34" t="s">
        <v>3483</v>
      </c>
      <c r="CH34">
        <v>4</v>
      </c>
      <c r="CI34">
        <v>3</v>
      </c>
      <c r="CJ34">
        <v>2</v>
      </c>
      <c r="CK34" t="s">
        <v>3484</v>
      </c>
      <c r="CL34">
        <v>5</v>
      </c>
      <c r="CM34">
        <v>4</v>
      </c>
      <c r="CN34">
        <v>5</v>
      </c>
      <c r="CO34" t="s">
        <v>3485</v>
      </c>
      <c r="CP34">
        <v>5</v>
      </c>
      <c r="CQ34">
        <v>4</v>
      </c>
      <c r="CR34">
        <v>4</v>
      </c>
      <c r="CS34" t="s">
        <v>3486</v>
      </c>
      <c r="CT34">
        <v>5</v>
      </c>
      <c r="CU34">
        <v>5</v>
      </c>
      <c r="CV34">
        <v>4</v>
      </c>
      <c r="CW34">
        <v>5</v>
      </c>
      <c r="CX34">
        <v>4</v>
      </c>
      <c r="CY34">
        <v>4</v>
      </c>
      <c r="CZ34">
        <v>5</v>
      </c>
      <c r="DA34">
        <v>4</v>
      </c>
      <c r="DB34">
        <v>5</v>
      </c>
      <c r="DC34">
        <v>6</v>
      </c>
      <c r="DD34">
        <v>4</v>
      </c>
      <c r="DE34">
        <v>5</v>
      </c>
      <c r="DF34">
        <v>4</v>
      </c>
      <c r="DG34">
        <v>6</v>
      </c>
      <c r="DH34">
        <v>6</v>
      </c>
      <c r="DI34">
        <v>6</v>
      </c>
      <c r="DJ34">
        <v>6</v>
      </c>
      <c r="DK34">
        <v>4</v>
      </c>
      <c r="DL34">
        <v>5</v>
      </c>
      <c r="DM34">
        <v>4</v>
      </c>
      <c r="DN34">
        <v>6</v>
      </c>
      <c r="DO34">
        <v>6</v>
      </c>
      <c r="DP34">
        <v>6</v>
      </c>
      <c r="DQ34">
        <v>6</v>
      </c>
      <c r="DR34">
        <v>6</v>
      </c>
      <c r="DS34">
        <v>6</v>
      </c>
      <c r="DT34">
        <v>5</v>
      </c>
      <c r="DU34">
        <v>6</v>
      </c>
      <c r="DV34">
        <v>6</v>
      </c>
      <c r="DW34">
        <v>6</v>
      </c>
      <c r="DX34">
        <v>4</v>
      </c>
      <c r="DY34" t="s">
        <v>3487</v>
      </c>
      <c r="DZ34">
        <v>4</v>
      </c>
      <c r="EA34">
        <v>4</v>
      </c>
      <c r="EB34">
        <v>4</v>
      </c>
      <c r="EC34" t="s">
        <v>3488</v>
      </c>
      <c r="ED34">
        <v>6</v>
      </c>
      <c r="EE34">
        <v>6</v>
      </c>
      <c r="EF34">
        <v>6</v>
      </c>
      <c r="EG34" t="s">
        <v>3489</v>
      </c>
      <c r="EH34">
        <v>6</v>
      </c>
      <c r="EI34">
        <v>6</v>
      </c>
      <c r="EJ34">
        <v>6</v>
      </c>
      <c r="EK34" t="s">
        <v>3490</v>
      </c>
      <c r="EL34">
        <v>2</v>
      </c>
      <c r="EM34">
        <v>5</v>
      </c>
      <c r="EN34">
        <v>4</v>
      </c>
      <c r="EO34">
        <v>5</v>
      </c>
      <c r="EP34">
        <v>5</v>
      </c>
      <c r="EQ34">
        <v>5</v>
      </c>
      <c r="ER34">
        <v>5</v>
      </c>
      <c r="ES34">
        <v>5</v>
      </c>
      <c r="ET34">
        <v>5</v>
      </c>
      <c r="EU34">
        <v>5</v>
      </c>
      <c r="EV34">
        <v>3</v>
      </c>
      <c r="EW34">
        <v>3</v>
      </c>
      <c r="EX34">
        <v>2</v>
      </c>
      <c r="EY34">
        <v>2</v>
      </c>
      <c r="EZ34">
        <v>2</v>
      </c>
      <c r="FA34">
        <v>2</v>
      </c>
      <c r="FB34">
        <v>2</v>
      </c>
      <c r="FC34">
        <v>2</v>
      </c>
      <c r="FD34">
        <v>4</v>
      </c>
      <c r="FE34">
        <v>4</v>
      </c>
      <c r="FF34">
        <v>3</v>
      </c>
      <c r="FG34">
        <v>2</v>
      </c>
      <c r="FH34">
        <v>2</v>
      </c>
      <c r="FI34">
        <v>4</v>
      </c>
      <c r="FJ34">
        <v>5</v>
      </c>
      <c r="FK34">
        <v>6</v>
      </c>
      <c r="FL34">
        <v>6</v>
      </c>
      <c r="FM34">
        <v>1</v>
      </c>
      <c r="FN34">
        <v>3</v>
      </c>
      <c r="FO34">
        <v>2</v>
      </c>
      <c r="FP34">
        <v>4</v>
      </c>
      <c r="FQ34">
        <v>4</v>
      </c>
      <c r="FR34">
        <v>6</v>
      </c>
      <c r="FS34">
        <v>6</v>
      </c>
      <c r="FT34">
        <v>2</v>
      </c>
      <c r="FU34">
        <v>2</v>
      </c>
      <c r="FV34">
        <v>2</v>
      </c>
      <c r="FW34">
        <v>5</v>
      </c>
      <c r="FX34">
        <v>6</v>
      </c>
      <c r="FY34">
        <v>4</v>
      </c>
      <c r="FZ34">
        <v>5</v>
      </c>
      <c r="GA34">
        <v>4</v>
      </c>
      <c r="GB34">
        <v>4</v>
      </c>
      <c r="GC34">
        <v>2</v>
      </c>
      <c r="GD34">
        <v>4</v>
      </c>
      <c r="GE34">
        <v>2</v>
      </c>
      <c r="GF34">
        <v>4</v>
      </c>
      <c r="GG34">
        <v>2</v>
      </c>
      <c r="GH34">
        <v>3</v>
      </c>
      <c r="GI34">
        <v>3</v>
      </c>
      <c r="GJ34">
        <v>5</v>
      </c>
      <c r="GK34">
        <v>4</v>
      </c>
      <c r="GL34">
        <v>4</v>
      </c>
      <c r="GM34">
        <v>4</v>
      </c>
      <c r="GN34">
        <v>4</v>
      </c>
      <c r="GO34">
        <v>4</v>
      </c>
      <c r="GP34">
        <v>4</v>
      </c>
      <c r="GQ34">
        <v>4</v>
      </c>
      <c r="GR34">
        <v>4</v>
      </c>
      <c r="GS34">
        <v>4</v>
      </c>
      <c r="GT34">
        <v>4</v>
      </c>
      <c r="GU34">
        <v>4</v>
      </c>
      <c r="GV34">
        <v>4</v>
      </c>
      <c r="GW34">
        <v>3</v>
      </c>
      <c r="GX34">
        <v>4</v>
      </c>
      <c r="GY34">
        <v>4</v>
      </c>
      <c r="GZ34">
        <v>4</v>
      </c>
      <c r="HA34" t="s">
        <v>4039</v>
      </c>
      <c r="HB34" t="s">
        <v>4049</v>
      </c>
    </row>
    <row r="35" spans="1:210">
      <c r="A35" t="s">
        <v>3531</v>
      </c>
      <c r="B35" t="s">
        <v>2420</v>
      </c>
      <c r="C35" t="s">
        <v>4128</v>
      </c>
      <c r="D35" t="s">
        <v>2422</v>
      </c>
      <c r="E35" t="s">
        <v>3533</v>
      </c>
      <c r="F35" t="s">
        <v>3534</v>
      </c>
      <c r="G35">
        <v>19</v>
      </c>
      <c r="H35" t="s">
        <v>2426</v>
      </c>
      <c r="I35" t="s">
        <v>2456</v>
      </c>
      <c r="J35" t="s">
        <v>2428</v>
      </c>
      <c r="K35" t="s">
        <v>3028</v>
      </c>
      <c r="L35" t="s">
        <v>2645</v>
      </c>
      <c r="M35" t="s">
        <v>2591</v>
      </c>
      <c r="N35" t="s">
        <v>2432</v>
      </c>
      <c r="O35">
        <v>1</v>
      </c>
      <c r="P35">
        <v>15</v>
      </c>
      <c r="Q35">
        <v>35</v>
      </c>
      <c r="R35" t="s">
        <v>2534</v>
      </c>
      <c r="S35" t="s">
        <v>2437</v>
      </c>
      <c r="T35" t="s">
        <v>2438</v>
      </c>
      <c r="U35" t="s">
        <v>2438</v>
      </c>
      <c r="V35" t="s">
        <v>2438</v>
      </c>
      <c r="W35" t="s">
        <v>2438</v>
      </c>
      <c r="X35" t="s">
        <v>2437</v>
      </c>
      <c r="Y35" t="s">
        <v>2438</v>
      </c>
      <c r="Z35" t="s">
        <v>2438</v>
      </c>
      <c r="AA35" t="s">
        <v>2438</v>
      </c>
      <c r="AB35" t="s">
        <v>2438</v>
      </c>
      <c r="AC35" t="s">
        <v>2437</v>
      </c>
      <c r="AD35" t="s">
        <v>2438</v>
      </c>
      <c r="AE35" t="s">
        <v>2438</v>
      </c>
      <c r="AF35" t="s">
        <v>2438</v>
      </c>
      <c r="AG35" t="s">
        <v>2438</v>
      </c>
      <c r="AH35" t="s">
        <v>2432</v>
      </c>
      <c r="AI35">
        <v>1</v>
      </c>
      <c r="AJ35">
        <v>1</v>
      </c>
      <c r="AK35">
        <v>5</v>
      </c>
      <c r="AL35" t="s">
        <v>2480</v>
      </c>
      <c r="AM35" t="s">
        <v>2432</v>
      </c>
      <c r="AN35">
        <v>6</v>
      </c>
      <c r="AO35">
        <v>10</v>
      </c>
      <c r="AP35" t="s">
        <v>2480</v>
      </c>
      <c r="AQ35" t="s">
        <v>2437</v>
      </c>
      <c r="AR35" t="s">
        <v>2438</v>
      </c>
      <c r="AS35" t="s">
        <v>2438</v>
      </c>
      <c r="AT35" t="s">
        <v>2438</v>
      </c>
      <c r="AU35" t="s">
        <v>2432</v>
      </c>
      <c r="AV35">
        <v>5</v>
      </c>
      <c r="AW35">
        <v>10</v>
      </c>
      <c r="AX35" t="s">
        <v>2460</v>
      </c>
      <c r="AY35" t="s">
        <v>2432</v>
      </c>
      <c r="AZ35">
        <v>30</v>
      </c>
      <c r="BA35">
        <v>20</v>
      </c>
      <c r="BB35" t="s">
        <v>2457</v>
      </c>
      <c r="BC35" t="s">
        <v>2432</v>
      </c>
      <c r="BD35">
        <v>5</v>
      </c>
      <c r="BE35">
        <v>15</v>
      </c>
      <c r="BF35" t="s">
        <v>2480</v>
      </c>
      <c r="BG35" t="s">
        <v>2432</v>
      </c>
      <c r="BH35">
        <v>1</v>
      </c>
      <c r="BI35">
        <v>10</v>
      </c>
      <c r="BJ35" t="s">
        <v>2480</v>
      </c>
      <c r="BK35" t="s">
        <v>2437</v>
      </c>
      <c r="BL35" t="s">
        <v>2438</v>
      </c>
      <c r="BM35" t="s">
        <v>2438</v>
      </c>
      <c r="BN35" t="s">
        <v>2438</v>
      </c>
      <c r="BO35" t="s">
        <v>2432</v>
      </c>
      <c r="BP35">
        <v>0</v>
      </c>
      <c r="BQ35">
        <v>15</v>
      </c>
      <c r="BR35" t="s">
        <v>2443</v>
      </c>
      <c r="BS35" t="s">
        <v>2437</v>
      </c>
      <c r="BT35" t="s">
        <v>2438</v>
      </c>
      <c r="BU35" t="s">
        <v>2438</v>
      </c>
      <c r="BV35" t="s">
        <v>2438</v>
      </c>
      <c r="BW35" t="s">
        <v>2437</v>
      </c>
      <c r="BX35" t="s">
        <v>2438</v>
      </c>
      <c r="BY35" t="s">
        <v>2438</v>
      </c>
      <c r="BZ35" t="s">
        <v>2438</v>
      </c>
      <c r="CA35" t="s">
        <v>2437</v>
      </c>
      <c r="CB35" t="s">
        <v>2438</v>
      </c>
      <c r="CC35" t="s">
        <v>2438</v>
      </c>
      <c r="CD35" t="s">
        <v>2438</v>
      </c>
      <c r="CE35">
        <v>6</v>
      </c>
      <c r="CF35">
        <v>6</v>
      </c>
      <c r="CG35" t="s">
        <v>3535</v>
      </c>
      <c r="CH35">
        <v>7</v>
      </c>
      <c r="CI35">
        <v>5</v>
      </c>
      <c r="CJ35">
        <v>5</v>
      </c>
      <c r="CK35" t="s">
        <v>3536</v>
      </c>
      <c r="CL35">
        <v>5</v>
      </c>
      <c r="CM35">
        <v>3</v>
      </c>
      <c r="CN35">
        <v>4</v>
      </c>
      <c r="CO35" t="s">
        <v>2429</v>
      </c>
      <c r="CP35">
        <v>7</v>
      </c>
      <c r="CQ35">
        <v>5</v>
      </c>
      <c r="CR35">
        <v>6</v>
      </c>
      <c r="CS35" t="s">
        <v>3537</v>
      </c>
      <c r="CT35">
        <v>4</v>
      </c>
      <c r="CU35">
        <v>5</v>
      </c>
      <c r="CV35">
        <v>5</v>
      </c>
      <c r="CW35">
        <v>3</v>
      </c>
      <c r="CX35">
        <v>4</v>
      </c>
      <c r="CY35">
        <v>4</v>
      </c>
      <c r="CZ35">
        <v>6</v>
      </c>
      <c r="DA35">
        <v>6</v>
      </c>
      <c r="DB35">
        <v>5</v>
      </c>
      <c r="DC35">
        <v>6</v>
      </c>
      <c r="DD35">
        <v>3</v>
      </c>
      <c r="DE35">
        <v>5</v>
      </c>
      <c r="DF35">
        <v>4</v>
      </c>
      <c r="DG35">
        <v>7</v>
      </c>
      <c r="DH35">
        <v>5</v>
      </c>
      <c r="DI35">
        <v>3</v>
      </c>
      <c r="DJ35">
        <v>3</v>
      </c>
      <c r="DK35">
        <v>5</v>
      </c>
      <c r="DL35">
        <v>5</v>
      </c>
      <c r="DM35">
        <v>5</v>
      </c>
      <c r="DN35">
        <v>7</v>
      </c>
      <c r="DO35">
        <v>6</v>
      </c>
      <c r="DP35">
        <v>6</v>
      </c>
      <c r="DQ35">
        <v>6</v>
      </c>
      <c r="DR35">
        <v>5</v>
      </c>
      <c r="DS35">
        <v>5</v>
      </c>
      <c r="DT35">
        <v>5</v>
      </c>
      <c r="DU35">
        <v>6</v>
      </c>
      <c r="DV35">
        <v>3</v>
      </c>
      <c r="DW35">
        <v>4</v>
      </c>
      <c r="DX35">
        <v>4</v>
      </c>
      <c r="DY35" t="s">
        <v>2429</v>
      </c>
      <c r="DZ35">
        <v>4</v>
      </c>
      <c r="EA35">
        <v>3</v>
      </c>
      <c r="EB35">
        <v>5</v>
      </c>
      <c r="EC35" t="s">
        <v>2429</v>
      </c>
      <c r="ED35">
        <v>3</v>
      </c>
      <c r="EE35">
        <v>2</v>
      </c>
      <c r="EF35">
        <v>3</v>
      </c>
      <c r="EG35" t="s">
        <v>2429</v>
      </c>
      <c r="EH35">
        <v>3</v>
      </c>
      <c r="EI35">
        <v>3</v>
      </c>
      <c r="EJ35">
        <v>4</v>
      </c>
      <c r="EK35" t="s">
        <v>3537</v>
      </c>
      <c r="EL35">
        <v>2</v>
      </c>
      <c r="EM35">
        <v>3</v>
      </c>
      <c r="EN35">
        <v>2</v>
      </c>
      <c r="EO35">
        <v>2</v>
      </c>
      <c r="EP35">
        <v>1</v>
      </c>
      <c r="EQ35">
        <v>2</v>
      </c>
      <c r="ER35">
        <v>2</v>
      </c>
      <c r="ES35">
        <v>2</v>
      </c>
      <c r="ET35">
        <v>2</v>
      </c>
      <c r="EU35">
        <v>2</v>
      </c>
      <c r="EV35">
        <v>4</v>
      </c>
      <c r="EW35">
        <v>4</v>
      </c>
      <c r="EX35">
        <v>1</v>
      </c>
      <c r="EY35">
        <v>1</v>
      </c>
      <c r="EZ35">
        <v>1</v>
      </c>
      <c r="FA35">
        <v>1</v>
      </c>
      <c r="FB35">
        <v>2</v>
      </c>
      <c r="FC35">
        <v>2</v>
      </c>
      <c r="FD35">
        <v>5</v>
      </c>
      <c r="FE35">
        <v>4</v>
      </c>
      <c r="FF35">
        <v>5</v>
      </c>
      <c r="FG35">
        <v>5</v>
      </c>
      <c r="FH35">
        <v>2</v>
      </c>
      <c r="FI35">
        <v>5</v>
      </c>
      <c r="FJ35">
        <v>6</v>
      </c>
      <c r="FK35">
        <v>7</v>
      </c>
      <c r="FL35">
        <v>6</v>
      </c>
      <c r="FM35">
        <v>5</v>
      </c>
      <c r="FN35">
        <v>3</v>
      </c>
      <c r="FO35">
        <v>2</v>
      </c>
      <c r="FP35">
        <v>7</v>
      </c>
      <c r="FQ35">
        <v>7</v>
      </c>
      <c r="FR35">
        <v>6</v>
      </c>
      <c r="FS35">
        <v>3</v>
      </c>
      <c r="FT35">
        <v>2</v>
      </c>
      <c r="FU35">
        <v>2</v>
      </c>
      <c r="FV35">
        <v>2</v>
      </c>
      <c r="FW35">
        <v>5</v>
      </c>
      <c r="FX35">
        <v>6</v>
      </c>
      <c r="FY35">
        <v>6</v>
      </c>
      <c r="FZ35">
        <v>6</v>
      </c>
      <c r="GA35">
        <v>3</v>
      </c>
      <c r="GB35">
        <v>3</v>
      </c>
      <c r="GC35">
        <v>2</v>
      </c>
      <c r="GD35">
        <v>7</v>
      </c>
      <c r="GE35">
        <v>2</v>
      </c>
      <c r="GF35">
        <v>7</v>
      </c>
      <c r="GG35">
        <v>1</v>
      </c>
      <c r="GH35">
        <v>1</v>
      </c>
      <c r="GI35">
        <v>3</v>
      </c>
      <c r="GJ35">
        <v>7</v>
      </c>
      <c r="GK35">
        <v>6</v>
      </c>
      <c r="GL35">
        <v>7</v>
      </c>
      <c r="GM35">
        <v>6</v>
      </c>
      <c r="GN35">
        <v>7</v>
      </c>
      <c r="GO35">
        <v>7</v>
      </c>
      <c r="GP35">
        <v>7</v>
      </c>
      <c r="GQ35">
        <v>5</v>
      </c>
      <c r="GR35">
        <v>7</v>
      </c>
      <c r="GS35">
        <v>6</v>
      </c>
      <c r="GT35">
        <v>7</v>
      </c>
      <c r="GU35">
        <v>7</v>
      </c>
      <c r="GV35">
        <v>7</v>
      </c>
      <c r="GW35">
        <v>6</v>
      </c>
      <c r="GX35">
        <v>7</v>
      </c>
      <c r="GY35">
        <v>6</v>
      </c>
      <c r="GZ35">
        <v>7</v>
      </c>
      <c r="HA35" t="s">
        <v>4039</v>
      </c>
      <c r="HB35" t="s">
        <v>4049</v>
      </c>
    </row>
    <row r="36" spans="1:210">
      <c r="A36" t="s">
        <v>3538</v>
      </c>
      <c r="B36" t="s">
        <v>2420</v>
      </c>
      <c r="C36" t="s">
        <v>3539</v>
      </c>
      <c r="D36" t="s">
        <v>2422</v>
      </c>
      <c r="E36" t="s">
        <v>3540</v>
      </c>
      <c r="F36" t="s">
        <v>3541</v>
      </c>
      <c r="G36">
        <v>20</v>
      </c>
      <c r="H36" t="s">
        <v>2426</v>
      </c>
      <c r="I36" t="s">
        <v>2456</v>
      </c>
      <c r="J36" t="s">
        <v>2428</v>
      </c>
      <c r="K36" t="s">
        <v>3542</v>
      </c>
      <c r="L36" t="s">
        <v>2430</v>
      </c>
      <c r="M36" t="s">
        <v>2555</v>
      </c>
      <c r="N36" t="s">
        <v>2432</v>
      </c>
      <c r="O36">
        <v>1</v>
      </c>
      <c r="P36">
        <v>8</v>
      </c>
      <c r="Q36" t="s">
        <v>3543</v>
      </c>
      <c r="R36" t="s">
        <v>3544</v>
      </c>
      <c r="S36" t="s">
        <v>2432</v>
      </c>
      <c r="T36">
        <v>1</v>
      </c>
      <c r="U36">
        <v>7</v>
      </c>
      <c r="V36" t="s">
        <v>3543</v>
      </c>
      <c r="W36" t="s">
        <v>3544</v>
      </c>
      <c r="X36" t="s">
        <v>2437</v>
      </c>
      <c r="Y36" t="s">
        <v>2438</v>
      </c>
      <c r="Z36" t="s">
        <v>2438</v>
      </c>
      <c r="AA36" t="s">
        <v>2438</v>
      </c>
      <c r="AB36" t="s">
        <v>2438</v>
      </c>
      <c r="AC36" t="s">
        <v>2437</v>
      </c>
      <c r="AD36" t="s">
        <v>2438</v>
      </c>
      <c r="AE36" t="s">
        <v>2438</v>
      </c>
      <c r="AF36" t="s">
        <v>2438</v>
      </c>
      <c r="AG36" t="s">
        <v>2438</v>
      </c>
      <c r="AH36" t="s">
        <v>2437</v>
      </c>
      <c r="AI36" t="s">
        <v>2438</v>
      </c>
      <c r="AJ36" t="s">
        <v>2438</v>
      </c>
      <c r="AK36" t="s">
        <v>2438</v>
      </c>
      <c r="AL36" t="s">
        <v>2438</v>
      </c>
      <c r="AM36" t="s">
        <v>2432</v>
      </c>
      <c r="AN36">
        <v>6</v>
      </c>
      <c r="AO36" t="s">
        <v>3543</v>
      </c>
      <c r="AP36" t="s">
        <v>3544</v>
      </c>
      <c r="AQ36" t="s">
        <v>2437</v>
      </c>
      <c r="AR36" t="s">
        <v>2438</v>
      </c>
      <c r="AS36" t="s">
        <v>2438</v>
      </c>
      <c r="AT36" t="s">
        <v>2438</v>
      </c>
      <c r="AU36" t="s">
        <v>2432</v>
      </c>
      <c r="AV36">
        <v>5</v>
      </c>
      <c r="AW36" t="s">
        <v>3545</v>
      </c>
      <c r="AX36" t="s">
        <v>2459</v>
      </c>
      <c r="AY36" t="s">
        <v>2432</v>
      </c>
      <c r="AZ36">
        <v>10</v>
      </c>
      <c r="BA36" t="s">
        <v>3546</v>
      </c>
      <c r="BB36" t="s">
        <v>2480</v>
      </c>
      <c r="BC36" t="s">
        <v>2432</v>
      </c>
      <c r="BD36">
        <v>6</v>
      </c>
      <c r="BE36" t="s">
        <v>3015</v>
      </c>
      <c r="BF36" t="s">
        <v>2480</v>
      </c>
      <c r="BG36" t="s">
        <v>2432</v>
      </c>
      <c r="BH36">
        <v>4</v>
      </c>
      <c r="BI36" t="s">
        <v>2658</v>
      </c>
      <c r="BJ36" t="s">
        <v>2480</v>
      </c>
      <c r="BK36" t="s">
        <v>2432</v>
      </c>
      <c r="BL36">
        <v>5</v>
      </c>
      <c r="BM36" t="s">
        <v>2475</v>
      </c>
      <c r="BN36" t="s">
        <v>2459</v>
      </c>
      <c r="BO36" t="s">
        <v>2432</v>
      </c>
      <c r="BP36">
        <v>2</v>
      </c>
      <c r="BQ36" t="s">
        <v>2475</v>
      </c>
      <c r="BR36" t="s">
        <v>2443</v>
      </c>
      <c r="BS36" t="s">
        <v>2437</v>
      </c>
      <c r="BT36" t="s">
        <v>2438</v>
      </c>
      <c r="BU36" t="s">
        <v>2438</v>
      </c>
      <c r="BV36" t="s">
        <v>2438</v>
      </c>
      <c r="BW36" t="s">
        <v>2437</v>
      </c>
      <c r="BX36" t="s">
        <v>2438</v>
      </c>
      <c r="BY36" t="s">
        <v>2438</v>
      </c>
      <c r="BZ36" t="s">
        <v>2438</v>
      </c>
      <c r="CA36" t="s">
        <v>2437</v>
      </c>
      <c r="CB36" t="s">
        <v>2438</v>
      </c>
      <c r="CC36" t="s">
        <v>2438</v>
      </c>
      <c r="CD36" t="s">
        <v>2438</v>
      </c>
      <c r="CE36">
        <v>7</v>
      </c>
      <c r="CF36">
        <v>5</v>
      </c>
      <c r="CG36" t="s">
        <v>3547</v>
      </c>
      <c r="CH36">
        <v>3</v>
      </c>
      <c r="CI36">
        <v>7</v>
      </c>
      <c r="CJ36">
        <v>6</v>
      </c>
      <c r="CK36" t="s">
        <v>3548</v>
      </c>
      <c r="CL36">
        <v>7</v>
      </c>
      <c r="CM36">
        <v>4</v>
      </c>
      <c r="CN36">
        <v>5</v>
      </c>
      <c r="CO36" t="s">
        <v>3549</v>
      </c>
      <c r="CP36">
        <v>5</v>
      </c>
      <c r="CQ36">
        <v>5</v>
      </c>
      <c r="CR36">
        <v>5</v>
      </c>
      <c r="CS36" t="s">
        <v>2480</v>
      </c>
      <c r="CT36">
        <v>6</v>
      </c>
      <c r="CU36">
        <v>7</v>
      </c>
      <c r="CV36">
        <v>6</v>
      </c>
      <c r="CW36">
        <v>5</v>
      </c>
      <c r="CX36">
        <v>5</v>
      </c>
      <c r="CY36">
        <v>5</v>
      </c>
      <c r="CZ36">
        <v>4</v>
      </c>
      <c r="DA36">
        <v>4</v>
      </c>
      <c r="DB36">
        <v>5</v>
      </c>
      <c r="DC36">
        <v>6</v>
      </c>
      <c r="DD36">
        <v>4</v>
      </c>
      <c r="DE36">
        <v>4</v>
      </c>
      <c r="DF36">
        <v>6</v>
      </c>
      <c r="DG36">
        <v>5</v>
      </c>
      <c r="DH36">
        <v>4</v>
      </c>
      <c r="DI36">
        <v>4</v>
      </c>
      <c r="DJ36">
        <v>4</v>
      </c>
      <c r="DK36">
        <v>4</v>
      </c>
      <c r="DL36">
        <v>5</v>
      </c>
      <c r="DM36">
        <v>4</v>
      </c>
      <c r="DN36">
        <v>4</v>
      </c>
      <c r="DO36">
        <v>3</v>
      </c>
      <c r="DP36">
        <v>4</v>
      </c>
      <c r="DQ36">
        <v>3</v>
      </c>
      <c r="DR36">
        <v>4</v>
      </c>
      <c r="DS36">
        <v>4</v>
      </c>
      <c r="DT36">
        <v>5</v>
      </c>
      <c r="DU36">
        <v>5</v>
      </c>
      <c r="DV36">
        <v>4</v>
      </c>
      <c r="DW36">
        <v>4</v>
      </c>
      <c r="DX36">
        <v>5</v>
      </c>
      <c r="DY36" t="s">
        <v>2866</v>
      </c>
      <c r="DZ36">
        <v>3</v>
      </c>
      <c r="EA36">
        <v>4</v>
      </c>
      <c r="EB36">
        <v>5</v>
      </c>
      <c r="EC36" t="s">
        <v>3550</v>
      </c>
      <c r="ED36">
        <v>4</v>
      </c>
      <c r="EE36">
        <v>3</v>
      </c>
      <c r="EF36">
        <v>6</v>
      </c>
      <c r="EG36" t="s">
        <v>3549</v>
      </c>
      <c r="EH36">
        <v>5</v>
      </c>
      <c r="EI36">
        <v>4</v>
      </c>
      <c r="EJ36">
        <v>6</v>
      </c>
      <c r="EK36" t="s">
        <v>3551</v>
      </c>
      <c r="EL36">
        <v>4</v>
      </c>
      <c r="EM36">
        <v>4</v>
      </c>
      <c r="EN36">
        <v>5</v>
      </c>
      <c r="EO36">
        <v>4</v>
      </c>
      <c r="EP36">
        <v>5</v>
      </c>
      <c r="EQ36">
        <v>5</v>
      </c>
      <c r="ER36">
        <v>4</v>
      </c>
      <c r="ES36">
        <v>4</v>
      </c>
      <c r="ET36">
        <v>5</v>
      </c>
      <c r="EU36">
        <v>4</v>
      </c>
      <c r="EV36">
        <v>6</v>
      </c>
      <c r="EW36">
        <v>7</v>
      </c>
      <c r="EX36">
        <v>6</v>
      </c>
      <c r="EY36">
        <v>6</v>
      </c>
      <c r="EZ36">
        <v>6</v>
      </c>
      <c r="FA36">
        <v>4</v>
      </c>
      <c r="FB36">
        <v>5</v>
      </c>
      <c r="FC36">
        <v>6</v>
      </c>
      <c r="FD36">
        <v>4</v>
      </c>
      <c r="FE36">
        <v>5</v>
      </c>
      <c r="FF36">
        <v>7</v>
      </c>
      <c r="FG36">
        <v>6</v>
      </c>
      <c r="FH36">
        <v>6</v>
      </c>
      <c r="FI36">
        <v>4</v>
      </c>
      <c r="FJ36">
        <v>4</v>
      </c>
      <c r="FK36">
        <v>5</v>
      </c>
      <c r="FL36">
        <v>5</v>
      </c>
      <c r="FM36">
        <v>2</v>
      </c>
      <c r="FN36">
        <v>6</v>
      </c>
      <c r="FO36">
        <v>5</v>
      </c>
      <c r="FP36">
        <v>5</v>
      </c>
      <c r="FQ36">
        <v>5</v>
      </c>
      <c r="FR36">
        <v>6</v>
      </c>
      <c r="FS36">
        <v>5</v>
      </c>
      <c r="FT36">
        <v>3</v>
      </c>
      <c r="FU36">
        <v>6</v>
      </c>
      <c r="FV36">
        <v>5</v>
      </c>
      <c r="FW36">
        <v>5</v>
      </c>
      <c r="FX36">
        <v>5</v>
      </c>
      <c r="FY36">
        <v>5</v>
      </c>
      <c r="FZ36">
        <v>6</v>
      </c>
      <c r="GA36">
        <v>4</v>
      </c>
      <c r="GB36">
        <v>4</v>
      </c>
      <c r="GC36">
        <v>4</v>
      </c>
      <c r="GD36">
        <v>6</v>
      </c>
      <c r="GE36">
        <v>5</v>
      </c>
      <c r="GF36">
        <v>3</v>
      </c>
      <c r="GG36">
        <v>4</v>
      </c>
      <c r="GH36">
        <v>5</v>
      </c>
      <c r="GI36">
        <v>5</v>
      </c>
      <c r="GJ36">
        <v>6</v>
      </c>
      <c r="GK36">
        <v>5</v>
      </c>
      <c r="GL36">
        <v>5</v>
      </c>
      <c r="GM36">
        <v>3</v>
      </c>
      <c r="GN36">
        <v>5</v>
      </c>
      <c r="GO36">
        <v>5</v>
      </c>
      <c r="GP36">
        <v>5</v>
      </c>
      <c r="GQ36">
        <v>3</v>
      </c>
      <c r="GR36">
        <v>6</v>
      </c>
      <c r="GS36">
        <v>5</v>
      </c>
      <c r="GT36">
        <v>6</v>
      </c>
      <c r="GU36">
        <v>7</v>
      </c>
      <c r="GV36">
        <v>1</v>
      </c>
      <c r="GW36">
        <v>5</v>
      </c>
      <c r="GX36">
        <v>4</v>
      </c>
      <c r="GY36">
        <v>6</v>
      </c>
      <c r="GZ36">
        <v>5</v>
      </c>
      <c r="HA36" t="s">
        <v>4039</v>
      </c>
      <c r="HB36" t="s">
        <v>4049</v>
      </c>
    </row>
    <row r="37" spans="1:210">
      <c r="A37" t="s">
        <v>3566</v>
      </c>
      <c r="B37" t="s">
        <v>2420</v>
      </c>
      <c r="C37" t="s">
        <v>3567</v>
      </c>
      <c r="D37" t="s">
        <v>2422</v>
      </c>
      <c r="E37" t="s">
        <v>3568</v>
      </c>
      <c r="F37" t="s">
        <v>3569</v>
      </c>
      <c r="G37">
        <v>21</v>
      </c>
      <c r="H37" t="s">
        <v>2426</v>
      </c>
      <c r="I37" t="s">
        <v>2456</v>
      </c>
      <c r="J37" t="s">
        <v>2428</v>
      </c>
      <c r="K37" t="s">
        <v>3570</v>
      </c>
      <c r="L37" t="s">
        <v>2980</v>
      </c>
      <c r="M37" t="s">
        <v>3249</v>
      </c>
      <c r="N37" t="s">
        <v>2432</v>
      </c>
      <c r="O37">
        <v>1</v>
      </c>
      <c r="P37">
        <v>8</v>
      </c>
      <c r="Q37" t="s">
        <v>3015</v>
      </c>
      <c r="R37" t="s">
        <v>2608</v>
      </c>
      <c r="S37" t="s">
        <v>2432</v>
      </c>
      <c r="T37">
        <v>1</v>
      </c>
      <c r="U37">
        <v>8</v>
      </c>
      <c r="V37" t="s">
        <v>3015</v>
      </c>
      <c r="W37" t="s">
        <v>2608</v>
      </c>
      <c r="X37" t="s">
        <v>2437</v>
      </c>
      <c r="Y37" t="s">
        <v>2438</v>
      </c>
      <c r="Z37" t="s">
        <v>2438</v>
      </c>
      <c r="AA37" t="s">
        <v>2438</v>
      </c>
      <c r="AB37" t="s">
        <v>2438</v>
      </c>
      <c r="AC37" t="s">
        <v>2437</v>
      </c>
      <c r="AD37" t="s">
        <v>2438</v>
      </c>
      <c r="AE37" t="s">
        <v>2438</v>
      </c>
      <c r="AF37" t="s">
        <v>2438</v>
      </c>
      <c r="AG37" t="s">
        <v>2438</v>
      </c>
      <c r="AH37" t="s">
        <v>2437</v>
      </c>
      <c r="AI37" t="s">
        <v>2438</v>
      </c>
      <c r="AJ37" t="s">
        <v>2438</v>
      </c>
      <c r="AK37" t="s">
        <v>2438</v>
      </c>
      <c r="AL37" t="s">
        <v>2438</v>
      </c>
      <c r="AM37" t="s">
        <v>2432</v>
      </c>
      <c r="AN37">
        <v>6</v>
      </c>
      <c r="AO37" t="s">
        <v>2537</v>
      </c>
      <c r="AP37" t="s">
        <v>2573</v>
      </c>
      <c r="AQ37" t="s">
        <v>2437</v>
      </c>
      <c r="AR37" t="s">
        <v>2438</v>
      </c>
      <c r="AS37" t="s">
        <v>2438</v>
      </c>
      <c r="AT37" t="s">
        <v>2438</v>
      </c>
      <c r="AU37" t="s">
        <v>2432</v>
      </c>
      <c r="AV37">
        <v>4</v>
      </c>
      <c r="AW37">
        <v>20</v>
      </c>
      <c r="AX37" t="s">
        <v>2457</v>
      </c>
      <c r="AY37" t="s">
        <v>2432</v>
      </c>
      <c r="AZ37">
        <v>8</v>
      </c>
      <c r="BA37">
        <v>4</v>
      </c>
      <c r="BB37" t="s">
        <v>2573</v>
      </c>
      <c r="BC37" t="s">
        <v>2432</v>
      </c>
      <c r="BD37">
        <v>3</v>
      </c>
      <c r="BE37" t="s">
        <v>2537</v>
      </c>
      <c r="BF37" t="s">
        <v>2538</v>
      </c>
      <c r="BG37" t="s">
        <v>2432</v>
      </c>
      <c r="BH37">
        <v>2</v>
      </c>
      <c r="BI37" t="s">
        <v>3015</v>
      </c>
      <c r="BJ37" t="s">
        <v>2460</v>
      </c>
      <c r="BK37" t="s">
        <v>2432</v>
      </c>
      <c r="BL37">
        <v>2</v>
      </c>
      <c r="BM37" t="s">
        <v>2658</v>
      </c>
      <c r="BN37" t="s">
        <v>2459</v>
      </c>
      <c r="BO37" t="s">
        <v>2432</v>
      </c>
      <c r="BP37">
        <v>3</v>
      </c>
      <c r="BQ37" t="s">
        <v>3387</v>
      </c>
      <c r="BR37" t="s">
        <v>2443</v>
      </c>
      <c r="BS37" t="s">
        <v>2437</v>
      </c>
      <c r="BT37" t="s">
        <v>2438</v>
      </c>
      <c r="BU37" t="s">
        <v>2438</v>
      </c>
      <c r="BV37" t="s">
        <v>2438</v>
      </c>
      <c r="BW37" t="s">
        <v>2437</v>
      </c>
      <c r="BX37" t="s">
        <v>2438</v>
      </c>
      <c r="BY37" t="s">
        <v>2438</v>
      </c>
      <c r="BZ37" t="s">
        <v>2438</v>
      </c>
      <c r="CA37" t="s">
        <v>2437</v>
      </c>
      <c r="CB37" t="s">
        <v>2438</v>
      </c>
      <c r="CC37" t="s">
        <v>2438</v>
      </c>
      <c r="CD37" t="s">
        <v>2438</v>
      </c>
      <c r="CE37">
        <v>6</v>
      </c>
      <c r="CF37">
        <v>6</v>
      </c>
      <c r="CG37" t="s">
        <v>3571</v>
      </c>
      <c r="CH37">
        <v>6</v>
      </c>
      <c r="CI37">
        <v>5</v>
      </c>
      <c r="CJ37">
        <v>5</v>
      </c>
      <c r="CK37" t="s">
        <v>2484</v>
      </c>
      <c r="CL37">
        <v>6</v>
      </c>
      <c r="CM37">
        <v>5</v>
      </c>
      <c r="CN37">
        <v>5</v>
      </c>
      <c r="CO37" t="s">
        <v>3572</v>
      </c>
      <c r="CP37">
        <v>5</v>
      </c>
      <c r="CQ37">
        <v>6</v>
      </c>
      <c r="CR37">
        <v>5</v>
      </c>
      <c r="CS37" t="s">
        <v>3573</v>
      </c>
      <c r="CT37">
        <v>5</v>
      </c>
      <c r="CU37">
        <v>5</v>
      </c>
      <c r="CV37">
        <v>6</v>
      </c>
      <c r="CW37">
        <v>2</v>
      </c>
      <c r="CX37">
        <v>5</v>
      </c>
      <c r="CY37">
        <v>5</v>
      </c>
      <c r="CZ37">
        <v>5</v>
      </c>
      <c r="DA37">
        <v>5</v>
      </c>
      <c r="DB37">
        <v>5</v>
      </c>
      <c r="DC37">
        <v>5</v>
      </c>
      <c r="DD37">
        <v>1</v>
      </c>
      <c r="DE37">
        <v>5</v>
      </c>
      <c r="DF37">
        <v>6</v>
      </c>
      <c r="DG37">
        <v>6</v>
      </c>
      <c r="DH37">
        <v>6</v>
      </c>
      <c r="DI37">
        <v>6</v>
      </c>
      <c r="DJ37">
        <v>6</v>
      </c>
      <c r="DK37">
        <v>1</v>
      </c>
      <c r="DL37">
        <v>6</v>
      </c>
      <c r="DM37">
        <v>6</v>
      </c>
      <c r="DN37">
        <v>7</v>
      </c>
      <c r="DO37">
        <v>7</v>
      </c>
      <c r="DP37">
        <v>7</v>
      </c>
      <c r="DQ37">
        <v>7</v>
      </c>
      <c r="DR37">
        <v>7</v>
      </c>
      <c r="DS37">
        <v>6</v>
      </c>
      <c r="DT37">
        <v>6</v>
      </c>
      <c r="DU37">
        <v>6</v>
      </c>
      <c r="DV37">
        <v>7</v>
      </c>
      <c r="DW37">
        <v>7</v>
      </c>
      <c r="DX37">
        <v>5</v>
      </c>
      <c r="DY37" t="s">
        <v>3574</v>
      </c>
      <c r="DZ37">
        <v>7</v>
      </c>
      <c r="EA37">
        <v>7</v>
      </c>
      <c r="EB37">
        <v>5</v>
      </c>
      <c r="EC37" t="s">
        <v>3575</v>
      </c>
      <c r="ED37">
        <v>7</v>
      </c>
      <c r="EE37">
        <v>7</v>
      </c>
      <c r="EF37">
        <v>5</v>
      </c>
      <c r="EG37" t="s">
        <v>3575</v>
      </c>
      <c r="EH37">
        <v>7</v>
      </c>
      <c r="EI37">
        <v>7</v>
      </c>
      <c r="EJ37">
        <v>5</v>
      </c>
      <c r="EK37" t="s">
        <v>3576</v>
      </c>
      <c r="EL37">
        <v>5</v>
      </c>
      <c r="EM37">
        <v>6</v>
      </c>
      <c r="EN37">
        <v>6</v>
      </c>
      <c r="EO37">
        <v>6</v>
      </c>
      <c r="EP37">
        <v>5</v>
      </c>
      <c r="EQ37">
        <v>5</v>
      </c>
      <c r="ER37">
        <v>6</v>
      </c>
      <c r="ES37">
        <v>5</v>
      </c>
      <c r="ET37">
        <v>5</v>
      </c>
      <c r="EU37">
        <v>4</v>
      </c>
      <c r="EV37">
        <v>4</v>
      </c>
      <c r="EW37">
        <v>7</v>
      </c>
      <c r="EX37">
        <v>2</v>
      </c>
      <c r="EY37">
        <v>2</v>
      </c>
      <c r="EZ37">
        <v>1</v>
      </c>
      <c r="FA37">
        <v>1</v>
      </c>
      <c r="FB37">
        <v>6</v>
      </c>
      <c r="FC37">
        <v>2</v>
      </c>
      <c r="FD37">
        <v>2</v>
      </c>
      <c r="FE37">
        <v>1</v>
      </c>
      <c r="FF37">
        <v>2</v>
      </c>
      <c r="FG37">
        <v>2</v>
      </c>
      <c r="FH37">
        <v>1</v>
      </c>
      <c r="FI37">
        <v>5</v>
      </c>
      <c r="FJ37">
        <v>5</v>
      </c>
      <c r="FK37">
        <v>7</v>
      </c>
      <c r="FL37">
        <v>7</v>
      </c>
      <c r="FM37">
        <v>1</v>
      </c>
      <c r="FN37">
        <v>1</v>
      </c>
      <c r="FO37">
        <v>1</v>
      </c>
      <c r="FP37">
        <v>7</v>
      </c>
      <c r="FQ37">
        <v>7</v>
      </c>
      <c r="FR37">
        <v>7</v>
      </c>
      <c r="FS37">
        <v>1</v>
      </c>
      <c r="FT37">
        <v>1</v>
      </c>
      <c r="FU37">
        <v>1</v>
      </c>
      <c r="FV37">
        <v>1</v>
      </c>
      <c r="FW37">
        <v>7</v>
      </c>
      <c r="FX37">
        <v>7</v>
      </c>
      <c r="FY37">
        <v>7</v>
      </c>
      <c r="FZ37">
        <v>7</v>
      </c>
      <c r="GA37">
        <v>1</v>
      </c>
      <c r="GB37">
        <v>1</v>
      </c>
      <c r="GC37">
        <v>1</v>
      </c>
      <c r="GD37">
        <v>7</v>
      </c>
      <c r="GE37">
        <v>1</v>
      </c>
      <c r="GF37">
        <v>7</v>
      </c>
      <c r="GG37">
        <v>1</v>
      </c>
      <c r="GH37">
        <v>1</v>
      </c>
      <c r="GI37">
        <v>1</v>
      </c>
      <c r="GJ37">
        <v>7</v>
      </c>
      <c r="GK37">
        <v>7</v>
      </c>
      <c r="GL37">
        <v>6</v>
      </c>
      <c r="GM37">
        <v>7</v>
      </c>
      <c r="GN37">
        <v>7</v>
      </c>
      <c r="GO37">
        <v>7</v>
      </c>
      <c r="GP37">
        <v>7</v>
      </c>
      <c r="GQ37">
        <v>1</v>
      </c>
      <c r="GR37">
        <v>7</v>
      </c>
      <c r="GS37">
        <v>7</v>
      </c>
      <c r="GT37">
        <v>7</v>
      </c>
      <c r="GU37">
        <v>7</v>
      </c>
      <c r="GV37">
        <v>7</v>
      </c>
      <c r="GW37">
        <v>7</v>
      </c>
      <c r="GX37">
        <v>7</v>
      </c>
      <c r="GY37">
        <v>7</v>
      </c>
      <c r="GZ37">
        <v>7</v>
      </c>
      <c r="HA37" t="s">
        <v>4039</v>
      </c>
      <c r="HB37" t="s">
        <v>4049</v>
      </c>
    </row>
    <row r="38" spans="1:210">
      <c r="A38" t="s">
        <v>3633</v>
      </c>
      <c r="B38" t="s">
        <v>2420</v>
      </c>
      <c r="C38" t="s">
        <v>4129</v>
      </c>
      <c r="D38" t="s">
        <v>2505</v>
      </c>
      <c r="E38" t="s">
        <v>3635</v>
      </c>
      <c r="F38" t="s">
        <v>3636</v>
      </c>
      <c r="G38">
        <v>19</v>
      </c>
      <c r="H38" t="s">
        <v>2426</v>
      </c>
      <c r="I38" t="s">
        <v>2456</v>
      </c>
      <c r="J38" t="s">
        <v>2428</v>
      </c>
      <c r="K38" t="s">
        <v>2429</v>
      </c>
      <c r="L38" t="s">
        <v>2430</v>
      </c>
      <c r="M38" t="s">
        <v>2430</v>
      </c>
      <c r="N38" t="s">
        <v>2432</v>
      </c>
      <c r="O38">
        <v>1</v>
      </c>
      <c r="P38">
        <v>1</v>
      </c>
      <c r="Q38">
        <v>5</v>
      </c>
      <c r="R38" t="s">
        <v>2480</v>
      </c>
      <c r="S38" t="s">
        <v>2437</v>
      </c>
      <c r="T38" t="s">
        <v>2438</v>
      </c>
      <c r="U38" t="s">
        <v>2438</v>
      </c>
      <c r="V38" t="s">
        <v>2438</v>
      </c>
      <c r="W38" t="s">
        <v>2438</v>
      </c>
      <c r="X38" t="s">
        <v>2437</v>
      </c>
      <c r="Y38" t="s">
        <v>2438</v>
      </c>
      <c r="Z38" t="s">
        <v>2438</v>
      </c>
      <c r="AA38" t="s">
        <v>2438</v>
      </c>
      <c r="AB38" t="s">
        <v>2438</v>
      </c>
      <c r="AC38" t="s">
        <v>2437</v>
      </c>
      <c r="AD38" t="s">
        <v>2438</v>
      </c>
      <c r="AE38" t="s">
        <v>2438</v>
      </c>
      <c r="AF38" t="s">
        <v>2438</v>
      </c>
      <c r="AG38" t="s">
        <v>2438</v>
      </c>
      <c r="AH38" t="s">
        <v>2437</v>
      </c>
      <c r="AI38" t="s">
        <v>2438</v>
      </c>
      <c r="AJ38" t="s">
        <v>2438</v>
      </c>
      <c r="AK38" t="s">
        <v>2438</v>
      </c>
      <c r="AL38" t="s">
        <v>2438</v>
      </c>
      <c r="AM38" t="s">
        <v>2432</v>
      </c>
      <c r="AN38">
        <v>1</v>
      </c>
      <c r="AO38">
        <v>1</v>
      </c>
      <c r="AP38" t="s">
        <v>2480</v>
      </c>
      <c r="AQ38" t="s">
        <v>2437</v>
      </c>
      <c r="AR38" t="s">
        <v>2438</v>
      </c>
      <c r="AS38" t="s">
        <v>2438</v>
      </c>
      <c r="AT38" t="s">
        <v>2438</v>
      </c>
      <c r="AU38" t="s">
        <v>2432</v>
      </c>
      <c r="AV38">
        <v>3</v>
      </c>
      <c r="AW38">
        <v>3</v>
      </c>
      <c r="AX38" t="s">
        <v>2480</v>
      </c>
      <c r="AY38" t="s">
        <v>2432</v>
      </c>
      <c r="AZ38">
        <v>2</v>
      </c>
      <c r="BA38">
        <v>2</v>
      </c>
      <c r="BB38" t="s">
        <v>2480</v>
      </c>
      <c r="BC38" t="s">
        <v>2437</v>
      </c>
      <c r="BD38" t="s">
        <v>2438</v>
      </c>
      <c r="BE38" t="s">
        <v>2438</v>
      </c>
      <c r="BF38" t="s">
        <v>2438</v>
      </c>
      <c r="BG38" t="s">
        <v>2437</v>
      </c>
      <c r="BH38" t="s">
        <v>2438</v>
      </c>
      <c r="BI38" t="s">
        <v>2438</v>
      </c>
      <c r="BJ38" t="s">
        <v>2438</v>
      </c>
      <c r="BK38" t="s">
        <v>2437</v>
      </c>
      <c r="BL38" t="s">
        <v>2438</v>
      </c>
      <c r="BM38" t="s">
        <v>2438</v>
      </c>
      <c r="BN38" t="s">
        <v>2438</v>
      </c>
      <c r="BO38" t="s">
        <v>2437</v>
      </c>
      <c r="BP38" t="s">
        <v>2438</v>
      </c>
      <c r="BQ38" t="s">
        <v>2438</v>
      </c>
      <c r="BR38" t="s">
        <v>2438</v>
      </c>
      <c r="BS38" t="s">
        <v>2437</v>
      </c>
      <c r="BT38" t="s">
        <v>2438</v>
      </c>
      <c r="BU38" t="s">
        <v>2438</v>
      </c>
      <c r="BV38" t="s">
        <v>2438</v>
      </c>
      <c r="BW38" t="s">
        <v>2437</v>
      </c>
      <c r="BX38" t="s">
        <v>2438</v>
      </c>
      <c r="BY38" t="s">
        <v>2438</v>
      </c>
      <c r="BZ38" t="s">
        <v>2438</v>
      </c>
      <c r="CA38" t="s">
        <v>2437</v>
      </c>
      <c r="CB38" t="s">
        <v>2438</v>
      </c>
      <c r="CC38" t="s">
        <v>2438</v>
      </c>
      <c r="CD38" t="s">
        <v>2438</v>
      </c>
      <c r="CE38">
        <v>1</v>
      </c>
      <c r="CF38">
        <v>1</v>
      </c>
      <c r="CG38" t="s">
        <v>2429</v>
      </c>
      <c r="CH38">
        <v>1</v>
      </c>
      <c r="CI38">
        <v>1</v>
      </c>
      <c r="CJ38">
        <v>1</v>
      </c>
      <c r="CK38" t="s">
        <v>3637</v>
      </c>
      <c r="CL38">
        <v>1</v>
      </c>
      <c r="CM38">
        <v>1</v>
      </c>
      <c r="CN38">
        <v>1</v>
      </c>
      <c r="CO38" t="s">
        <v>3638</v>
      </c>
      <c r="CP38">
        <v>1</v>
      </c>
      <c r="CQ38">
        <v>1</v>
      </c>
      <c r="CR38">
        <v>1</v>
      </c>
      <c r="CS38" t="s">
        <v>3637</v>
      </c>
      <c r="CT38">
        <v>1</v>
      </c>
      <c r="CU38">
        <v>1</v>
      </c>
      <c r="CV38">
        <v>1</v>
      </c>
      <c r="CW38">
        <v>1</v>
      </c>
      <c r="CX38">
        <v>1</v>
      </c>
      <c r="CY38">
        <v>1</v>
      </c>
      <c r="CZ38">
        <v>1</v>
      </c>
      <c r="DA38">
        <v>1</v>
      </c>
      <c r="DB38">
        <v>1</v>
      </c>
      <c r="DC38">
        <v>1</v>
      </c>
      <c r="DD38">
        <v>1</v>
      </c>
      <c r="DE38">
        <v>1</v>
      </c>
      <c r="DF38">
        <v>1</v>
      </c>
      <c r="DG38">
        <v>1</v>
      </c>
      <c r="DH38">
        <v>1</v>
      </c>
      <c r="DI38">
        <v>1</v>
      </c>
      <c r="DJ38">
        <v>1</v>
      </c>
      <c r="DK38">
        <v>1</v>
      </c>
      <c r="DL38">
        <v>1</v>
      </c>
      <c r="DM38">
        <v>1</v>
      </c>
      <c r="DN38">
        <v>7</v>
      </c>
      <c r="DO38">
        <v>1</v>
      </c>
      <c r="DP38">
        <v>2</v>
      </c>
      <c r="DQ38">
        <v>1</v>
      </c>
      <c r="DR38">
        <v>2</v>
      </c>
      <c r="DS38">
        <v>1</v>
      </c>
      <c r="DT38">
        <v>2</v>
      </c>
      <c r="DU38">
        <v>1</v>
      </c>
      <c r="DV38">
        <v>1</v>
      </c>
      <c r="DW38">
        <v>1</v>
      </c>
      <c r="DX38">
        <v>1</v>
      </c>
      <c r="DY38" t="s">
        <v>3637</v>
      </c>
      <c r="DZ38">
        <v>2</v>
      </c>
      <c r="EA38">
        <v>1</v>
      </c>
      <c r="EB38">
        <v>1</v>
      </c>
      <c r="EC38" t="s">
        <v>3637</v>
      </c>
      <c r="ED38">
        <v>1</v>
      </c>
      <c r="EE38">
        <v>1</v>
      </c>
      <c r="EF38">
        <v>1</v>
      </c>
      <c r="EG38" t="s">
        <v>2429</v>
      </c>
      <c r="EH38">
        <v>1</v>
      </c>
      <c r="EI38">
        <v>3</v>
      </c>
      <c r="EJ38">
        <v>3</v>
      </c>
      <c r="EK38" t="s">
        <v>2429</v>
      </c>
      <c r="EL38">
        <v>1</v>
      </c>
      <c r="EM38">
        <v>1</v>
      </c>
      <c r="EN38">
        <v>1</v>
      </c>
      <c r="EO38">
        <v>1</v>
      </c>
      <c r="EP38">
        <v>1</v>
      </c>
      <c r="EQ38">
        <v>1</v>
      </c>
      <c r="ER38">
        <v>1</v>
      </c>
      <c r="ES38">
        <v>1</v>
      </c>
      <c r="ET38">
        <v>2</v>
      </c>
      <c r="EU38">
        <v>2</v>
      </c>
      <c r="EV38">
        <v>1</v>
      </c>
      <c r="EW38">
        <v>2</v>
      </c>
      <c r="EX38">
        <v>1</v>
      </c>
      <c r="EY38">
        <v>1</v>
      </c>
      <c r="EZ38">
        <v>1</v>
      </c>
      <c r="FA38">
        <v>1</v>
      </c>
      <c r="FB38">
        <v>2</v>
      </c>
      <c r="FC38">
        <v>1</v>
      </c>
      <c r="FD38">
        <v>1</v>
      </c>
      <c r="FE38">
        <v>5</v>
      </c>
      <c r="FF38">
        <v>3</v>
      </c>
      <c r="FG38">
        <v>1</v>
      </c>
      <c r="FH38">
        <v>1</v>
      </c>
      <c r="FI38">
        <v>2</v>
      </c>
      <c r="FJ38">
        <v>2</v>
      </c>
      <c r="FK38">
        <v>1</v>
      </c>
      <c r="FL38">
        <v>2</v>
      </c>
      <c r="FM38">
        <v>6</v>
      </c>
      <c r="FN38">
        <v>1</v>
      </c>
      <c r="FO38">
        <v>1</v>
      </c>
      <c r="FP38">
        <v>1</v>
      </c>
      <c r="FQ38">
        <v>2</v>
      </c>
      <c r="FR38">
        <v>2</v>
      </c>
      <c r="FS38">
        <v>1</v>
      </c>
      <c r="FT38">
        <v>7</v>
      </c>
      <c r="FU38">
        <v>2</v>
      </c>
      <c r="FV38">
        <v>2</v>
      </c>
      <c r="FW38">
        <v>2</v>
      </c>
      <c r="FX38">
        <v>1</v>
      </c>
      <c r="FY38">
        <v>2</v>
      </c>
      <c r="FZ38">
        <v>3</v>
      </c>
      <c r="GA38">
        <v>3</v>
      </c>
      <c r="GB38">
        <v>6</v>
      </c>
      <c r="GC38">
        <v>5</v>
      </c>
      <c r="GD38">
        <v>5</v>
      </c>
      <c r="GE38">
        <v>3</v>
      </c>
      <c r="GF38">
        <v>1</v>
      </c>
      <c r="GG38">
        <v>2</v>
      </c>
      <c r="GH38">
        <v>2</v>
      </c>
      <c r="GI38">
        <v>1</v>
      </c>
      <c r="GJ38">
        <v>2</v>
      </c>
      <c r="GK38">
        <v>4</v>
      </c>
      <c r="GL38">
        <v>5</v>
      </c>
      <c r="GM38">
        <v>4</v>
      </c>
      <c r="GN38">
        <v>3</v>
      </c>
      <c r="GO38">
        <v>5</v>
      </c>
      <c r="GP38">
        <v>5</v>
      </c>
      <c r="GQ38">
        <v>4</v>
      </c>
      <c r="GR38">
        <v>4</v>
      </c>
      <c r="GS38">
        <v>4</v>
      </c>
      <c r="GT38">
        <v>4</v>
      </c>
      <c r="GU38">
        <v>4</v>
      </c>
      <c r="GV38">
        <v>5</v>
      </c>
      <c r="GW38">
        <v>4</v>
      </c>
      <c r="GX38">
        <v>5</v>
      </c>
      <c r="GY38">
        <v>5</v>
      </c>
      <c r="GZ38">
        <v>6</v>
      </c>
      <c r="HA38" t="s">
        <v>4041</v>
      </c>
      <c r="HB38" t="s">
        <v>4049</v>
      </c>
    </row>
    <row r="39" spans="1:210">
      <c r="A39" t="s">
        <v>3654</v>
      </c>
      <c r="B39" t="s">
        <v>2420</v>
      </c>
      <c r="C39" t="s">
        <v>3655</v>
      </c>
      <c r="D39" t="s">
        <v>2505</v>
      </c>
      <c r="E39" t="s">
        <v>3656</v>
      </c>
      <c r="F39" t="s">
        <v>3657</v>
      </c>
      <c r="G39">
        <v>25</v>
      </c>
      <c r="H39" t="s">
        <v>2426</v>
      </c>
      <c r="I39" t="s">
        <v>2654</v>
      </c>
      <c r="J39" t="s">
        <v>2428</v>
      </c>
      <c r="K39" t="s">
        <v>3658</v>
      </c>
      <c r="L39" t="s">
        <v>3659</v>
      </c>
      <c r="M39" t="s">
        <v>2980</v>
      </c>
      <c r="N39" t="s">
        <v>2432</v>
      </c>
      <c r="O39">
        <v>2</v>
      </c>
      <c r="P39">
        <v>1</v>
      </c>
      <c r="Q39">
        <v>720</v>
      </c>
      <c r="R39" t="s">
        <v>2476</v>
      </c>
      <c r="S39" t="s">
        <v>2432</v>
      </c>
      <c r="T39">
        <v>2</v>
      </c>
      <c r="U39">
        <v>1</v>
      </c>
      <c r="V39">
        <v>720</v>
      </c>
      <c r="W39" t="s">
        <v>2476</v>
      </c>
      <c r="X39" t="s">
        <v>2437</v>
      </c>
      <c r="Y39" t="s">
        <v>2438</v>
      </c>
      <c r="Z39" t="s">
        <v>2438</v>
      </c>
      <c r="AA39" t="s">
        <v>2438</v>
      </c>
      <c r="AB39" t="s">
        <v>2438</v>
      </c>
      <c r="AC39" t="s">
        <v>2432</v>
      </c>
      <c r="AD39">
        <v>1</v>
      </c>
      <c r="AE39">
        <v>1</v>
      </c>
      <c r="AF39">
        <v>600</v>
      </c>
      <c r="AG39" t="s">
        <v>2476</v>
      </c>
      <c r="AH39" t="s">
        <v>2432</v>
      </c>
      <c r="AI39">
        <v>1</v>
      </c>
      <c r="AJ39">
        <v>1</v>
      </c>
      <c r="AK39">
        <v>600</v>
      </c>
      <c r="AL39" t="s">
        <v>2476</v>
      </c>
      <c r="AM39" t="s">
        <v>2432</v>
      </c>
      <c r="AN39">
        <v>1</v>
      </c>
      <c r="AO39">
        <v>120</v>
      </c>
      <c r="AP39" t="s">
        <v>2460</v>
      </c>
      <c r="AQ39" t="s">
        <v>2432</v>
      </c>
      <c r="AR39">
        <v>1</v>
      </c>
      <c r="AS39">
        <v>60</v>
      </c>
      <c r="AT39" t="s">
        <v>2480</v>
      </c>
      <c r="AU39" t="s">
        <v>2432</v>
      </c>
      <c r="AV39">
        <v>1</v>
      </c>
      <c r="AW39">
        <v>12</v>
      </c>
      <c r="AX39" t="s">
        <v>2536</v>
      </c>
      <c r="AY39" t="s">
        <v>2432</v>
      </c>
      <c r="AZ39">
        <v>1</v>
      </c>
      <c r="BA39">
        <v>840</v>
      </c>
      <c r="BB39" t="s">
        <v>2691</v>
      </c>
      <c r="BC39" t="s">
        <v>2432</v>
      </c>
      <c r="BD39">
        <v>1</v>
      </c>
      <c r="BE39">
        <v>30</v>
      </c>
      <c r="BF39" t="s">
        <v>2779</v>
      </c>
      <c r="BG39" t="s">
        <v>2437</v>
      </c>
      <c r="BH39" t="s">
        <v>2438</v>
      </c>
      <c r="BI39" t="s">
        <v>2438</v>
      </c>
      <c r="BJ39" t="s">
        <v>2438</v>
      </c>
      <c r="BK39" t="s">
        <v>2437</v>
      </c>
      <c r="BL39" t="s">
        <v>2438</v>
      </c>
      <c r="BM39" t="s">
        <v>2438</v>
      </c>
      <c r="BN39" t="s">
        <v>2438</v>
      </c>
      <c r="BO39" t="s">
        <v>2437</v>
      </c>
      <c r="BP39" t="s">
        <v>2438</v>
      </c>
      <c r="BQ39" t="s">
        <v>2438</v>
      </c>
      <c r="BR39" t="s">
        <v>2438</v>
      </c>
      <c r="BS39" t="s">
        <v>2437</v>
      </c>
      <c r="BT39" t="s">
        <v>2438</v>
      </c>
      <c r="BU39" t="s">
        <v>2438</v>
      </c>
      <c r="BV39" t="s">
        <v>2438</v>
      </c>
      <c r="BW39" t="s">
        <v>2437</v>
      </c>
      <c r="BX39" t="s">
        <v>2438</v>
      </c>
      <c r="BY39" t="s">
        <v>2438</v>
      </c>
      <c r="BZ39" t="s">
        <v>2438</v>
      </c>
      <c r="CA39" t="s">
        <v>2437</v>
      </c>
      <c r="CB39" t="s">
        <v>2438</v>
      </c>
      <c r="CC39" t="s">
        <v>2438</v>
      </c>
      <c r="CD39" t="s">
        <v>2438</v>
      </c>
      <c r="CE39">
        <v>7</v>
      </c>
      <c r="CF39">
        <v>3</v>
      </c>
      <c r="CG39" t="s">
        <v>3661</v>
      </c>
      <c r="CH39">
        <v>5</v>
      </c>
      <c r="CI39">
        <v>3</v>
      </c>
      <c r="CJ39">
        <v>5</v>
      </c>
      <c r="CK39" t="s">
        <v>3662</v>
      </c>
      <c r="CL39">
        <v>6</v>
      </c>
      <c r="CM39">
        <v>5</v>
      </c>
      <c r="CN39">
        <v>5</v>
      </c>
      <c r="CO39" t="s">
        <v>3663</v>
      </c>
      <c r="CP39">
        <v>7</v>
      </c>
      <c r="CQ39">
        <v>4</v>
      </c>
      <c r="CR39">
        <v>6</v>
      </c>
      <c r="CS39" t="s">
        <v>3664</v>
      </c>
      <c r="CT39">
        <v>5</v>
      </c>
      <c r="CU39">
        <v>7</v>
      </c>
      <c r="CV39">
        <v>7</v>
      </c>
      <c r="CW39">
        <v>3</v>
      </c>
      <c r="CX39">
        <v>5</v>
      </c>
      <c r="CY39">
        <v>3</v>
      </c>
      <c r="CZ39">
        <v>7</v>
      </c>
      <c r="DA39">
        <v>4</v>
      </c>
      <c r="DB39">
        <v>5</v>
      </c>
      <c r="DC39">
        <v>5</v>
      </c>
      <c r="DD39">
        <v>5</v>
      </c>
      <c r="DE39">
        <v>6</v>
      </c>
      <c r="DF39">
        <v>7</v>
      </c>
      <c r="DG39">
        <v>7</v>
      </c>
      <c r="DH39">
        <v>5</v>
      </c>
      <c r="DI39">
        <v>6</v>
      </c>
      <c r="DJ39">
        <v>5</v>
      </c>
      <c r="DK39">
        <v>7</v>
      </c>
      <c r="DL39">
        <v>4</v>
      </c>
      <c r="DM39">
        <v>7</v>
      </c>
      <c r="DN39">
        <v>5</v>
      </c>
      <c r="DO39">
        <v>5</v>
      </c>
      <c r="DP39">
        <v>4</v>
      </c>
      <c r="DQ39">
        <v>3</v>
      </c>
      <c r="DR39">
        <v>7</v>
      </c>
      <c r="DS39">
        <v>7</v>
      </c>
      <c r="DT39">
        <v>7</v>
      </c>
      <c r="DU39">
        <v>7</v>
      </c>
      <c r="DV39">
        <v>6</v>
      </c>
      <c r="DW39">
        <v>7</v>
      </c>
      <c r="DX39">
        <v>7</v>
      </c>
      <c r="DY39" t="s">
        <v>3665</v>
      </c>
      <c r="DZ39">
        <v>7</v>
      </c>
      <c r="EA39">
        <v>6</v>
      </c>
      <c r="EB39">
        <v>4</v>
      </c>
      <c r="EC39" t="s">
        <v>2806</v>
      </c>
      <c r="ED39">
        <v>5</v>
      </c>
      <c r="EE39">
        <v>4</v>
      </c>
      <c r="EF39">
        <v>6</v>
      </c>
      <c r="EG39" t="s">
        <v>3666</v>
      </c>
      <c r="EH39">
        <v>7</v>
      </c>
      <c r="EI39">
        <v>7</v>
      </c>
      <c r="EJ39">
        <v>7</v>
      </c>
      <c r="EK39" t="s">
        <v>3667</v>
      </c>
      <c r="EL39">
        <v>5</v>
      </c>
      <c r="EM39">
        <v>6</v>
      </c>
      <c r="EN39">
        <v>6</v>
      </c>
      <c r="EO39">
        <v>5</v>
      </c>
      <c r="EP39">
        <v>6</v>
      </c>
      <c r="EQ39">
        <v>7</v>
      </c>
      <c r="ER39">
        <v>7</v>
      </c>
      <c r="ES39">
        <v>7</v>
      </c>
      <c r="ET39">
        <v>6</v>
      </c>
      <c r="EU39">
        <v>7</v>
      </c>
      <c r="EV39">
        <v>5</v>
      </c>
      <c r="EW39">
        <v>6</v>
      </c>
      <c r="EX39">
        <v>7</v>
      </c>
      <c r="EY39">
        <v>6</v>
      </c>
      <c r="EZ39">
        <v>7</v>
      </c>
      <c r="FA39">
        <v>6</v>
      </c>
      <c r="FB39">
        <v>6</v>
      </c>
      <c r="FC39">
        <v>6</v>
      </c>
      <c r="FD39">
        <v>7</v>
      </c>
      <c r="FE39">
        <v>7</v>
      </c>
      <c r="FF39">
        <v>7</v>
      </c>
      <c r="FG39">
        <v>7</v>
      </c>
      <c r="FH39">
        <v>7</v>
      </c>
      <c r="FI39">
        <v>7</v>
      </c>
      <c r="FJ39">
        <v>7</v>
      </c>
      <c r="FK39">
        <v>7</v>
      </c>
      <c r="FL39">
        <v>6</v>
      </c>
      <c r="FM39">
        <v>1</v>
      </c>
      <c r="FN39">
        <v>2</v>
      </c>
      <c r="FO39">
        <v>2</v>
      </c>
      <c r="FP39">
        <v>7</v>
      </c>
      <c r="FQ39">
        <v>7</v>
      </c>
      <c r="FR39">
        <v>7</v>
      </c>
      <c r="FS39">
        <v>1</v>
      </c>
      <c r="FT39">
        <v>1</v>
      </c>
      <c r="FU39">
        <v>1</v>
      </c>
      <c r="FV39">
        <v>1</v>
      </c>
      <c r="FW39">
        <v>7</v>
      </c>
      <c r="FX39">
        <v>7</v>
      </c>
      <c r="FY39">
        <v>6</v>
      </c>
      <c r="FZ39">
        <v>7</v>
      </c>
      <c r="GA39">
        <v>1</v>
      </c>
      <c r="GB39">
        <v>2</v>
      </c>
      <c r="GC39">
        <v>2</v>
      </c>
      <c r="GD39">
        <v>7</v>
      </c>
      <c r="GE39">
        <v>2</v>
      </c>
      <c r="GF39">
        <v>7</v>
      </c>
      <c r="GG39">
        <v>2</v>
      </c>
      <c r="GH39">
        <v>1</v>
      </c>
      <c r="GI39">
        <v>2</v>
      </c>
      <c r="GJ39">
        <v>7</v>
      </c>
      <c r="GK39">
        <v>7</v>
      </c>
      <c r="GL39">
        <v>7</v>
      </c>
      <c r="GM39">
        <v>7</v>
      </c>
      <c r="GN39">
        <v>7</v>
      </c>
      <c r="GO39">
        <v>7</v>
      </c>
      <c r="GP39">
        <v>7</v>
      </c>
      <c r="GQ39">
        <v>7</v>
      </c>
      <c r="GR39">
        <v>7</v>
      </c>
      <c r="GS39">
        <v>7</v>
      </c>
      <c r="GT39">
        <v>7</v>
      </c>
      <c r="GU39">
        <v>7</v>
      </c>
      <c r="GV39">
        <v>7</v>
      </c>
      <c r="GW39">
        <v>6</v>
      </c>
      <c r="GX39">
        <v>7</v>
      </c>
      <c r="GY39">
        <v>7</v>
      </c>
      <c r="GZ39">
        <v>7</v>
      </c>
      <c r="HA39" t="s">
        <v>4041</v>
      </c>
      <c r="HB39" t="s">
        <v>4049</v>
      </c>
    </row>
    <row r="40" spans="1:210">
      <c r="A40" t="s">
        <v>3668</v>
      </c>
      <c r="B40" t="s">
        <v>2420</v>
      </c>
      <c r="C40" t="s">
        <v>3669</v>
      </c>
      <c r="D40" t="s">
        <v>2505</v>
      </c>
      <c r="E40" t="s">
        <v>3670</v>
      </c>
      <c r="F40" t="s">
        <v>3671</v>
      </c>
      <c r="G40">
        <v>19</v>
      </c>
      <c r="H40" t="s">
        <v>2426</v>
      </c>
      <c r="I40" t="s">
        <v>2456</v>
      </c>
      <c r="J40" t="s">
        <v>2428</v>
      </c>
      <c r="K40" t="s">
        <v>3672</v>
      </c>
      <c r="L40" t="s">
        <v>2430</v>
      </c>
      <c r="M40" t="s">
        <v>2431</v>
      </c>
      <c r="N40" t="s">
        <v>2432</v>
      </c>
      <c r="O40">
        <v>1</v>
      </c>
      <c r="P40">
        <v>3</v>
      </c>
      <c r="Q40" t="s">
        <v>2990</v>
      </c>
      <c r="R40" t="s">
        <v>2691</v>
      </c>
      <c r="S40" t="s">
        <v>2432</v>
      </c>
      <c r="T40">
        <v>1</v>
      </c>
      <c r="U40">
        <v>3</v>
      </c>
      <c r="V40" t="s">
        <v>2990</v>
      </c>
      <c r="W40" t="s">
        <v>2691</v>
      </c>
      <c r="X40" t="s">
        <v>2437</v>
      </c>
      <c r="Y40" t="s">
        <v>2438</v>
      </c>
      <c r="Z40" t="s">
        <v>2438</v>
      </c>
      <c r="AA40" t="s">
        <v>2438</v>
      </c>
      <c r="AB40" t="s">
        <v>2438</v>
      </c>
      <c r="AC40" t="s">
        <v>2437</v>
      </c>
      <c r="AD40" t="s">
        <v>2438</v>
      </c>
      <c r="AE40" t="s">
        <v>2438</v>
      </c>
      <c r="AF40" t="s">
        <v>2438</v>
      </c>
      <c r="AG40" t="s">
        <v>2438</v>
      </c>
      <c r="AH40" t="s">
        <v>2437</v>
      </c>
      <c r="AI40" t="s">
        <v>2438</v>
      </c>
      <c r="AJ40" t="s">
        <v>2438</v>
      </c>
      <c r="AK40" t="s">
        <v>2438</v>
      </c>
      <c r="AL40" t="s">
        <v>2438</v>
      </c>
      <c r="AM40" t="s">
        <v>2432</v>
      </c>
      <c r="AN40">
        <v>1</v>
      </c>
      <c r="AO40" t="s">
        <v>2658</v>
      </c>
      <c r="AP40" t="s">
        <v>2459</v>
      </c>
      <c r="AQ40" t="s">
        <v>2437</v>
      </c>
      <c r="AR40" t="s">
        <v>2438</v>
      </c>
      <c r="AS40" t="s">
        <v>2438</v>
      </c>
      <c r="AT40" t="s">
        <v>2438</v>
      </c>
      <c r="AU40" t="s">
        <v>2432</v>
      </c>
      <c r="AV40">
        <v>10</v>
      </c>
      <c r="AW40" t="s">
        <v>2717</v>
      </c>
      <c r="AX40" t="s">
        <v>2536</v>
      </c>
      <c r="AY40" t="s">
        <v>2432</v>
      </c>
      <c r="AZ40">
        <v>10</v>
      </c>
      <c r="BA40" t="s">
        <v>3389</v>
      </c>
      <c r="BB40" t="s">
        <v>2691</v>
      </c>
      <c r="BC40" t="s">
        <v>2432</v>
      </c>
      <c r="BD40">
        <v>6</v>
      </c>
      <c r="BE40" t="s">
        <v>2716</v>
      </c>
      <c r="BF40" t="s">
        <v>2705</v>
      </c>
      <c r="BG40" t="s">
        <v>2432</v>
      </c>
      <c r="BH40">
        <v>3</v>
      </c>
      <c r="BI40" t="s">
        <v>2717</v>
      </c>
      <c r="BJ40" t="s">
        <v>2536</v>
      </c>
      <c r="BK40" t="s">
        <v>2437</v>
      </c>
      <c r="BL40" t="s">
        <v>2438</v>
      </c>
      <c r="BM40" t="s">
        <v>2438</v>
      </c>
      <c r="BN40" t="s">
        <v>2438</v>
      </c>
      <c r="BO40" t="s">
        <v>2432</v>
      </c>
      <c r="BP40">
        <v>3</v>
      </c>
      <c r="BQ40" t="s">
        <v>3015</v>
      </c>
      <c r="BR40" t="s">
        <v>2706</v>
      </c>
      <c r="BS40" t="s">
        <v>2437</v>
      </c>
      <c r="BT40" t="s">
        <v>2438</v>
      </c>
      <c r="BU40" t="s">
        <v>2438</v>
      </c>
      <c r="BV40" t="s">
        <v>2438</v>
      </c>
      <c r="BW40" t="s">
        <v>2437</v>
      </c>
      <c r="BX40" t="s">
        <v>2438</v>
      </c>
      <c r="BY40" t="s">
        <v>2438</v>
      </c>
      <c r="BZ40" t="s">
        <v>2438</v>
      </c>
      <c r="CA40" t="s">
        <v>2432</v>
      </c>
      <c r="CB40">
        <v>2</v>
      </c>
      <c r="CC40" t="s">
        <v>3111</v>
      </c>
      <c r="CD40" t="s">
        <v>2706</v>
      </c>
      <c r="CE40">
        <v>5</v>
      </c>
      <c r="CF40">
        <v>5</v>
      </c>
      <c r="CG40" t="s">
        <v>3673</v>
      </c>
      <c r="CH40">
        <v>7</v>
      </c>
      <c r="CI40">
        <v>6</v>
      </c>
      <c r="CJ40">
        <v>5</v>
      </c>
      <c r="CK40" t="s">
        <v>3167</v>
      </c>
      <c r="CL40">
        <v>7</v>
      </c>
      <c r="CM40">
        <v>7</v>
      </c>
      <c r="CN40">
        <v>7</v>
      </c>
      <c r="CO40" t="s">
        <v>3674</v>
      </c>
      <c r="CP40">
        <v>7</v>
      </c>
      <c r="CQ40">
        <v>6</v>
      </c>
      <c r="CR40">
        <v>7</v>
      </c>
      <c r="CS40" t="s">
        <v>3675</v>
      </c>
      <c r="CT40">
        <v>7</v>
      </c>
      <c r="CU40">
        <v>6</v>
      </c>
      <c r="CV40">
        <v>7</v>
      </c>
      <c r="CW40">
        <v>7</v>
      </c>
      <c r="CX40">
        <v>7</v>
      </c>
      <c r="CY40">
        <v>7</v>
      </c>
      <c r="CZ40">
        <v>7</v>
      </c>
      <c r="DA40">
        <v>6</v>
      </c>
      <c r="DB40">
        <v>7</v>
      </c>
      <c r="DC40">
        <v>7</v>
      </c>
      <c r="DD40">
        <v>4</v>
      </c>
      <c r="DE40">
        <v>6</v>
      </c>
      <c r="DF40">
        <v>7</v>
      </c>
      <c r="DG40">
        <v>7</v>
      </c>
      <c r="DH40">
        <v>7</v>
      </c>
      <c r="DI40">
        <v>7</v>
      </c>
      <c r="DJ40">
        <v>7</v>
      </c>
      <c r="DK40">
        <v>1</v>
      </c>
      <c r="DL40">
        <v>7</v>
      </c>
      <c r="DM40">
        <v>7</v>
      </c>
      <c r="DN40">
        <v>7</v>
      </c>
      <c r="DO40">
        <v>7</v>
      </c>
      <c r="DP40">
        <v>7</v>
      </c>
      <c r="DQ40">
        <v>7</v>
      </c>
      <c r="DR40">
        <v>7</v>
      </c>
      <c r="DS40">
        <v>7</v>
      </c>
      <c r="DT40">
        <v>7</v>
      </c>
      <c r="DU40">
        <v>7</v>
      </c>
      <c r="DV40">
        <v>7</v>
      </c>
      <c r="DW40">
        <v>5</v>
      </c>
      <c r="DX40">
        <v>7</v>
      </c>
      <c r="DY40" t="s">
        <v>3673</v>
      </c>
      <c r="DZ40">
        <v>7</v>
      </c>
      <c r="EA40">
        <v>7</v>
      </c>
      <c r="EB40">
        <v>7</v>
      </c>
      <c r="EC40" t="s">
        <v>3676</v>
      </c>
      <c r="ED40">
        <v>7</v>
      </c>
      <c r="EE40">
        <v>7</v>
      </c>
      <c r="EF40">
        <v>7</v>
      </c>
      <c r="EG40" t="s">
        <v>3674</v>
      </c>
      <c r="EH40">
        <v>7</v>
      </c>
      <c r="EI40">
        <v>7</v>
      </c>
      <c r="EJ40">
        <v>7</v>
      </c>
      <c r="EK40" t="s">
        <v>3675</v>
      </c>
      <c r="EL40">
        <v>7</v>
      </c>
      <c r="EM40">
        <v>7</v>
      </c>
      <c r="EN40">
        <v>7</v>
      </c>
      <c r="EO40">
        <v>7</v>
      </c>
      <c r="EP40">
        <v>7</v>
      </c>
      <c r="EQ40">
        <v>7</v>
      </c>
      <c r="ER40">
        <v>7</v>
      </c>
      <c r="ES40">
        <v>7</v>
      </c>
      <c r="ET40">
        <v>7</v>
      </c>
      <c r="EU40">
        <v>7</v>
      </c>
      <c r="EV40">
        <v>7</v>
      </c>
      <c r="EW40">
        <v>7</v>
      </c>
      <c r="EX40">
        <v>7</v>
      </c>
      <c r="EY40">
        <v>7</v>
      </c>
      <c r="EZ40">
        <v>7</v>
      </c>
      <c r="FA40">
        <v>7</v>
      </c>
      <c r="FB40">
        <v>7</v>
      </c>
      <c r="FC40">
        <v>7</v>
      </c>
      <c r="FD40">
        <v>7</v>
      </c>
      <c r="FE40">
        <v>7</v>
      </c>
      <c r="FF40">
        <v>7</v>
      </c>
      <c r="FG40">
        <v>7</v>
      </c>
      <c r="FH40">
        <v>7</v>
      </c>
      <c r="FI40">
        <v>7</v>
      </c>
      <c r="FJ40">
        <v>7</v>
      </c>
      <c r="FK40">
        <v>7</v>
      </c>
      <c r="FL40">
        <v>7</v>
      </c>
      <c r="FM40">
        <v>1</v>
      </c>
      <c r="FN40">
        <v>7</v>
      </c>
      <c r="FO40">
        <v>7</v>
      </c>
      <c r="FP40">
        <v>7</v>
      </c>
      <c r="FQ40">
        <v>7</v>
      </c>
      <c r="FR40">
        <v>7</v>
      </c>
      <c r="FS40">
        <v>1</v>
      </c>
      <c r="FT40">
        <v>1</v>
      </c>
      <c r="FU40">
        <v>7</v>
      </c>
      <c r="FV40">
        <v>7</v>
      </c>
      <c r="FW40">
        <v>7</v>
      </c>
      <c r="FX40">
        <v>7</v>
      </c>
      <c r="FY40">
        <v>7</v>
      </c>
      <c r="FZ40">
        <v>7</v>
      </c>
      <c r="GA40">
        <v>7</v>
      </c>
      <c r="GB40">
        <v>7</v>
      </c>
      <c r="GC40">
        <v>1</v>
      </c>
      <c r="GD40">
        <v>7</v>
      </c>
      <c r="GE40">
        <v>7</v>
      </c>
      <c r="GF40">
        <v>7</v>
      </c>
      <c r="GG40">
        <v>1</v>
      </c>
      <c r="GH40">
        <v>4</v>
      </c>
      <c r="GI40">
        <v>7</v>
      </c>
      <c r="GJ40">
        <v>7</v>
      </c>
      <c r="GK40">
        <v>7</v>
      </c>
      <c r="GL40">
        <v>7</v>
      </c>
      <c r="GM40">
        <v>7</v>
      </c>
      <c r="GN40">
        <v>7</v>
      </c>
      <c r="GO40">
        <v>7</v>
      </c>
      <c r="GP40">
        <v>7</v>
      </c>
      <c r="GQ40">
        <v>4</v>
      </c>
      <c r="GR40">
        <v>7</v>
      </c>
      <c r="GS40">
        <v>7</v>
      </c>
      <c r="GT40">
        <v>7</v>
      </c>
      <c r="GU40">
        <v>7</v>
      </c>
      <c r="GV40">
        <v>7</v>
      </c>
      <c r="GW40">
        <v>6</v>
      </c>
      <c r="GX40">
        <v>7</v>
      </c>
      <c r="GY40">
        <v>7</v>
      </c>
      <c r="GZ40">
        <v>7</v>
      </c>
      <c r="HA40" t="s">
        <v>4041</v>
      </c>
      <c r="HB40" t="s">
        <v>4049</v>
      </c>
    </row>
    <row r="41" spans="1:210">
      <c r="A41" t="s">
        <v>3677</v>
      </c>
      <c r="B41" t="s">
        <v>2420</v>
      </c>
      <c r="C41" t="s">
        <v>4130</v>
      </c>
      <c r="D41" t="s">
        <v>2505</v>
      </c>
      <c r="E41" t="s">
        <v>3635</v>
      </c>
      <c r="F41" t="s">
        <v>3679</v>
      </c>
      <c r="G41">
        <v>20</v>
      </c>
      <c r="H41" t="s">
        <v>2426</v>
      </c>
      <c r="I41" t="s">
        <v>2456</v>
      </c>
      <c r="J41" t="s">
        <v>2428</v>
      </c>
      <c r="K41" t="s">
        <v>3680</v>
      </c>
      <c r="L41" t="s">
        <v>2431</v>
      </c>
      <c r="M41" t="s">
        <v>2431</v>
      </c>
      <c r="N41" t="s">
        <v>2432</v>
      </c>
      <c r="O41">
        <v>1</v>
      </c>
      <c r="P41">
        <v>1</v>
      </c>
      <c r="Q41">
        <v>120</v>
      </c>
      <c r="R41" t="s">
        <v>2480</v>
      </c>
      <c r="S41" t="s">
        <v>2432</v>
      </c>
      <c r="T41">
        <v>1</v>
      </c>
      <c r="U41">
        <v>1</v>
      </c>
      <c r="V41">
        <v>120</v>
      </c>
      <c r="W41" t="s">
        <v>2480</v>
      </c>
      <c r="X41" t="s">
        <v>2437</v>
      </c>
      <c r="Y41" t="s">
        <v>2438</v>
      </c>
      <c r="Z41" t="s">
        <v>2438</v>
      </c>
      <c r="AA41" t="s">
        <v>2438</v>
      </c>
      <c r="AB41" t="s">
        <v>2438</v>
      </c>
      <c r="AC41" t="s">
        <v>2437</v>
      </c>
      <c r="AD41" t="s">
        <v>2438</v>
      </c>
      <c r="AE41" t="s">
        <v>2438</v>
      </c>
      <c r="AF41" t="s">
        <v>2438</v>
      </c>
      <c r="AG41" t="s">
        <v>2438</v>
      </c>
      <c r="AH41" t="s">
        <v>2437</v>
      </c>
      <c r="AI41" t="s">
        <v>2438</v>
      </c>
      <c r="AJ41" t="s">
        <v>2438</v>
      </c>
      <c r="AK41" t="s">
        <v>2438</v>
      </c>
      <c r="AL41" t="s">
        <v>2438</v>
      </c>
      <c r="AM41" t="s">
        <v>2432</v>
      </c>
      <c r="AN41">
        <v>1</v>
      </c>
      <c r="AO41">
        <v>20</v>
      </c>
      <c r="AP41" t="s">
        <v>2480</v>
      </c>
      <c r="AQ41" t="s">
        <v>2432</v>
      </c>
      <c r="AR41">
        <v>10</v>
      </c>
      <c r="AS41">
        <v>20</v>
      </c>
      <c r="AT41" t="s">
        <v>2480</v>
      </c>
      <c r="AU41" t="s">
        <v>2432</v>
      </c>
      <c r="AV41">
        <v>1</v>
      </c>
      <c r="AW41">
        <v>60</v>
      </c>
      <c r="AX41" t="s">
        <v>2480</v>
      </c>
      <c r="AY41" t="s">
        <v>2432</v>
      </c>
      <c r="AZ41">
        <v>1</v>
      </c>
      <c r="BA41">
        <v>30</v>
      </c>
      <c r="BB41" t="s">
        <v>2554</v>
      </c>
      <c r="BC41" t="s">
        <v>2432</v>
      </c>
      <c r="BD41">
        <v>1</v>
      </c>
      <c r="BE41">
        <v>60</v>
      </c>
      <c r="BF41" t="s">
        <v>2480</v>
      </c>
      <c r="BG41" t="s">
        <v>2432</v>
      </c>
      <c r="BH41">
        <v>1</v>
      </c>
      <c r="BI41">
        <v>120</v>
      </c>
      <c r="BJ41" t="s">
        <v>2480</v>
      </c>
      <c r="BK41" t="s">
        <v>2437</v>
      </c>
      <c r="BL41" t="s">
        <v>2438</v>
      </c>
      <c r="BM41" t="s">
        <v>2438</v>
      </c>
      <c r="BN41" t="s">
        <v>2438</v>
      </c>
      <c r="BO41" t="s">
        <v>2432</v>
      </c>
      <c r="BP41">
        <v>1</v>
      </c>
      <c r="BQ41">
        <v>10</v>
      </c>
      <c r="BR41" t="s">
        <v>2443</v>
      </c>
      <c r="BS41" t="s">
        <v>2437</v>
      </c>
      <c r="BT41" t="s">
        <v>2438</v>
      </c>
      <c r="BU41" t="s">
        <v>2438</v>
      </c>
      <c r="BV41" t="s">
        <v>2438</v>
      </c>
      <c r="BW41" t="s">
        <v>2437</v>
      </c>
      <c r="BX41" t="s">
        <v>2438</v>
      </c>
      <c r="BY41" t="s">
        <v>2438</v>
      </c>
      <c r="BZ41" t="s">
        <v>2438</v>
      </c>
      <c r="CA41" t="s">
        <v>2437</v>
      </c>
      <c r="CB41" t="s">
        <v>2438</v>
      </c>
      <c r="CC41" t="s">
        <v>2438</v>
      </c>
      <c r="CD41" t="s">
        <v>2438</v>
      </c>
      <c r="CE41">
        <v>4</v>
      </c>
      <c r="CF41">
        <v>4</v>
      </c>
      <c r="CG41" t="s">
        <v>3681</v>
      </c>
      <c r="CH41">
        <v>5</v>
      </c>
      <c r="CI41">
        <v>5</v>
      </c>
      <c r="CJ41">
        <v>5</v>
      </c>
      <c r="CK41" t="s">
        <v>3682</v>
      </c>
      <c r="CL41">
        <v>1</v>
      </c>
      <c r="CM41">
        <v>1</v>
      </c>
      <c r="CN41">
        <v>1</v>
      </c>
      <c r="CO41" t="s">
        <v>2429</v>
      </c>
      <c r="CP41">
        <v>5</v>
      </c>
      <c r="CQ41">
        <v>5</v>
      </c>
      <c r="CR41">
        <v>5</v>
      </c>
      <c r="CS41" t="s">
        <v>3683</v>
      </c>
      <c r="CT41">
        <v>3</v>
      </c>
      <c r="CU41">
        <v>3</v>
      </c>
      <c r="CV41">
        <v>3</v>
      </c>
      <c r="CW41">
        <v>3</v>
      </c>
      <c r="CX41">
        <v>3</v>
      </c>
      <c r="CY41">
        <v>3</v>
      </c>
      <c r="CZ41">
        <v>3</v>
      </c>
      <c r="DA41">
        <v>5</v>
      </c>
      <c r="DB41">
        <v>5</v>
      </c>
      <c r="DC41">
        <v>5</v>
      </c>
      <c r="DD41">
        <v>5</v>
      </c>
      <c r="DE41">
        <v>5</v>
      </c>
      <c r="DF41">
        <v>5</v>
      </c>
      <c r="DG41">
        <v>5</v>
      </c>
      <c r="DH41">
        <v>3</v>
      </c>
      <c r="DI41">
        <v>3</v>
      </c>
      <c r="DJ41">
        <v>3</v>
      </c>
      <c r="DK41">
        <v>3</v>
      </c>
      <c r="DL41">
        <v>3</v>
      </c>
      <c r="DM41">
        <v>3</v>
      </c>
      <c r="DN41">
        <v>3</v>
      </c>
      <c r="DO41">
        <v>5</v>
      </c>
      <c r="DP41">
        <v>5</v>
      </c>
      <c r="DQ41">
        <v>5</v>
      </c>
      <c r="DR41">
        <v>5</v>
      </c>
      <c r="DS41">
        <v>5</v>
      </c>
      <c r="DT41">
        <v>5</v>
      </c>
      <c r="DU41">
        <v>5</v>
      </c>
      <c r="DV41">
        <v>3</v>
      </c>
      <c r="DW41">
        <v>3</v>
      </c>
      <c r="DX41">
        <v>3</v>
      </c>
      <c r="DY41" t="s">
        <v>3684</v>
      </c>
      <c r="DZ41">
        <v>5</v>
      </c>
      <c r="EA41">
        <v>5</v>
      </c>
      <c r="EB41">
        <v>5</v>
      </c>
      <c r="EC41" t="s">
        <v>3685</v>
      </c>
      <c r="ED41">
        <v>3</v>
      </c>
      <c r="EE41">
        <v>3</v>
      </c>
      <c r="EF41">
        <v>3</v>
      </c>
      <c r="EG41" t="s">
        <v>3686</v>
      </c>
      <c r="EH41">
        <v>5</v>
      </c>
      <c r="EI41">
        <v>5</v>
      </c>
      <c r="EJ41">
        <v>5</v>
      </c>
      <c r="EK41" t="s">
        <v>3687</v>
      </c>
      <c r="EL41">
        <v>3</v>
      </c>
      <c r="EM41">
        <v>3</v>
      </c>
      <c r="EN41">
        <v>3</v>
      </c>
      <c r="EO41">
        <v>3</v>
      </c>
      <c r="EP41">
        <v>3</v>
      </c>
      <c r="EQ41">
        <v>3</v>
      </c>
      <c r="ER41">
        <v>3</v>
      </c>
      <c r="ES41">
        <v>3</v>
      </c>
      <c r="ET41">
        <v>3</v>
      </c>
      <c r="EU41">
        <v>3</v>
      </c>
      <c r="EV41">
        <v>3</v>
      </c>
      <c r="EW41">
        <v>3</v>
      </c>
      <c r="EX41">
        <v>3</v>
      </c>
      <c r="EY41">
        <v>3</v>
      </c>
      <c r="EZ41">
        <v>3</v>
      </c>
      <c r="FA41">
        <v>3</v>
      </c>
      <c r="FB41">
        <v>3</v>
      </c>
      <c r="FC41">
        <v>3</v>
      </c>
      <c r="FD41">
        <v>3</v>
      </c>
      <c r="FE41">
        <v>3</v>
      </c>
      <c r="FF41">
        <v>3</v>
      </c>
      <c r="FG41">
        <v>3</v>
      </c>
      <c r="FH41">
        <v>3</v>
      </c>
      <c r="FI41">
        <v>3</v>
      </c>
      <c r="FJ41">
        <v>3</v>
      </c>
      <c r="FK41">
        <v>5</v>
      </c>
      <c r="FL41">
        <v>5</v>
      </c>
      <c r="FM41">
        <v>3</v>
      </c>
      <c r="FN41">
        <v>3</v>
      </c>
      <c r="FO41">
        <v>3</v>
      </c>
      <c r="FP41">
        <v>5</v>
      </c>
      <c r="FQ41">
        <v>5</v>
      </c>
      <c r="FR41">
        <v>5</v>
      </c>
      <c r="FS41">
        <v>3</v>
      </c>
      <c r="FT41">
        <v>3</v>
      </c>
      <c r="FU41">
        <v>5</v>
      </c>
      <c r="FV41">
        <v>3</v>
      </c>
      <c r="FW41">
        <v>5</v>
      </c>
      <c r="FX41">
        <v>5</v>
      </c>
      <c r="FY41">
        <v>5</v>
      </c>
      <c r="FZ41">
        <v>5</v>
      </c>
      <c r="GA41">
        <v>3</v>
      </c>
      <c r="GB41">
        <v>3</v>
      </c>
      <c r="GC41">
        <v>3</v>
      </c>
      <c r="GD41">
        <v>5</v>
      </c>
      <c r="GE41">
        <v>3</v>
      </c>
      <c r="GF41">
        <v>5</v>
      </c>
      <c r="GG41">
        <v>3</v>
      </c>
      <c r="GH41">
        <v>3</v>
      </c>
      <c r="GI41">
        <v>3</v>
      </c>
      <c r="GJ41">
        <v>5</v>
      </c>
      <c r="GK41">
        <v>5</v>
      </c>
      <c r="GL41">
        <v>5</v>
      </c>
      <c r="GM41">
        <v>5</v>
      </c>
      <c r="GN41">
        <v>5</v>
      </c>
      <c r="GO41">
        <v>5</v>
      </c>
      <c r="GP41">
        <v>5</v>
      </c>
      <c r="GQ41">
        <v>4</v>
      </c>
      <c r="GR41">
        <v>5</v>
      </c>
      <c r="GS41">
        <v>5</v>
      </c>
      <c r="GT41">
        <v>5</v>
      </c>
      <c r="GU41">
        <v>5</v>
      </c>
      <c r="GV41">
        <v>5</v>
      </c>
      <c r="GW41">
        <v>5</v>
      </c>
      <c r="GX41">
        <v>5</v>
      </c>
      <c r="GY41">
        <v>5</v>
      </c>
      <c r="GZ41">
        <v>5</v>
      </c>
      <c r="HA41" t="s">
        <v>4041</v>
      </c>
      <c r="HB41" t="s">
        <v>4049</v>
      </c>
    </row>
    <row r="42" spans="1:210">
      <c r="A42" t="s">
        <v>3701</v>
      </c>
      <c r="B42" t="s">
        <v>2420</v>
      </c>
      <c r="C42" t="s">
        <v>4131</v>
      </c>
      <c r="D42" t="s">
        <v>2422</v>
      </c>
      <c r="E42" t="s">
        <v>3703</v>
      </c>
      <c r="F42" t="s">
        <v>3704</v>
      </c>
      <c r="G42">
        <v>21</v>
      </c>
      <c r="H42" t="s">
        <v>2426</v>
      </c>
      <c r="I42" t="s">
        <v>2456</v>
      </c>
      <c r="J42" t="s">
        <v>2428</v>
      </c>
      <c r="K42" t="s">
        <v>2837</v>
      </c>
      <c r="L42" t="s">
        <v>2431</v>
      </c>
      <c r="M42" t="s">
        <v>2431</v>
      </c>
      <c r="N42" t="s">
        <v>2432</v>
      </c>
      <c r="O42">
        <v>1</v>
      </c>
      <c r="P42">
        <v>2</v>
      </c>
      <c r="Q42">
        <v>120</v>
      </c>
      <c r="R42" t="s">
        <v>2480</v>
      </c>
      <c r="S42" t="s">
        <v>2432</v>
      </c>
      <c r="T42">
        <v>1</v>
      </c>
      <c r="U42">
        <v>2</v>
      </c>
      <c r="V42">
        <v>120</v>
      </c>
      <c r="W42" t="s">
        <v>2459</v>
      </c>
      <c r="X42" t="s">
        <v>2437</v>
      </c>
      <c r="Y42" t="s">
        <v>2438</v>
      </c>
      <c r="Z42" t="s">
        <v>2438</v>
      </c>
      <c r="AA42" t="s">
        <v>2438</v>
      </c>
      <c r="AB42" t="s">
        <v>2438</v>
      </c>
      <c r="AC42" t="s">
        <v>2437</v>
      </c>
      <c r="AD42" t="s">
        <v>2438</v>
      </c>
      <c r="AE42" t="s">
        <v>2438</v>
      </c>
      <c r="AF42" t="s">
        <v>2438</v>
      </c>
      <c r="AG42" t="s">
        <v>2438</v>
      </c>
      <c r="AH42" t="s">
        <v>2437</v>
      </c>
      <c r="AI42" t="s">
        <v>2438</v>
      </c>
      <c r="AJ42" t="s">
        <v>2438</v>
      </c>
      <c r="AK42" t="s">
        <v>2438</v>
      </c>
      <c r="AL42" t="s">
        <v>2438</v>
      </c>
      <c r="AM42" t="s">
        <v>2432</v>
      </c>
      <c r="AN42">
        <v>2</v>
      </c>
      <c r="AO42">
        <v>120</v>
      </c>
      <c r="AP42" t="s">
        <v>2460</v>
      </c>
      <c r="AQ42" t="s">
        <v>2437</v>
      </c>
      <c r="AR42" t="s">
        <v>2438</v>
      </c>
      <c r="AS42" t="s">
        <v>2438</v>
      </c>
      <c r="AT42" t="s">
        <v>2438</v>
      </c>
      <c r="AU42" t="s">
        <v>2432</v>
      </c>
      <c r="AV42">
        <v>2</v>
      </c>
      <c r="AW42">
        <v>120</v>
      </c>
      <c r="AX42" t="s">
        <v>2538</v>
      </c>
      <c r="AY42" t="s">
        <v>2432</v>
      </c>
      <c r="AZ42">
        <v>5</v>
      </c>
      <c r="BA42">
        <v>400</v>
      </c>
      <c r="BB42" t="s">
        <v>2460</v>
      </c>
      <c r="BC42" t="s">
        <v>2432</v>
      </c>
      <c r="BD42">
        <v>5</v>
      </c>
      <c r="BE42">
        <v>300</v>
      </c>
      <c r="BF42" t="s">
        <v>2538</v>
      </c>
      <c r="BG42" t="s">
        <v>2437</v>
      </c>
      <c r="BH42" t="s">
        <v>2438</v>
      </c>
      <c r="BI42" t="s">
        <v>2438</v>
      </c>
      <c r="BJ42" t="s">
        <v>2438</v>
      </c>
      <c r="BK42" t="s">
        <v>2437</v>
      </c>
      <c r="BL42" t="s">
        <v>2438</v>
      </c>
      <c r="BM42" t="s">
        <v>2438</v>
      </c>
      <c r="BN42" t="s">
        <v>2438</v>
      </c>
      <c r="BO42" t="s">
        <v>2432</v>
      </c>
      <c r="BP42">
        <v>2</v>
      </c>
      <c r="BQ42">
        <v>120</v>
      </c>
      <c r="BR42" t="s">
        <v>2443</v>
      </c>
      <c r="BS42" t="s">
        <v>2437</v>
      </c>
      <c r="BT42" t="s">
        <v>2438</v>
      </c>
      <c r="BU42" t="s">
        <v>2438</v>
      </c>
      <c r="BV42" t="s">
        <v>2438</v>
      </c>
      <c r="BW42" t="s">
        <v>2437</v>
      </c>
      <c r="BX42" t="s">
        <v>2438</v>
      </c>
      <c r="BY42" t="s">
        <v>2438</v>
      </c>
      <c r="BZ42" t="s">
        <v>2438</v>
      </c>
      <c r="CA42" t="s">
        <v>2437</v>
      </c>
      <c r="CB42" t="s">
        <v>2438</v>
      </c>
      <c r="CC42" t="s">
        <v>2438</v>
      </c>
      <c r="CD42" t="s">
        <v>2438</v>
      </c>
      <c r="CE42">
        <v>1</v>
      </c>
      <c r="CF42">
        <v>1</v>
      </c>
      <c r="CG42" t="s">
        <v>2525</v>
      </c>
      <c r="CH42">
        <v>2</v>
      </c>
      <c r="CI42">
        <v>2</v>
      </c>
      <c r="CJ42">
        <v>2</v>
      </c>
      <c r="CK42" t="s">
        <v>2484</v>
      </c>
      <c r="CL42">
        <v>3</v>
      </c>
      <c r="CM42">
        <v>6</v>
      </c>
      <c r="CN42">
        <v>6</v>
      </c>
      <c r="CO42" t="s">
        <v>2914</v>
      </c>
      <c r="CP42">
        <v>3</v>
      </c>
      <c r="CQ42">
        <v>3</v>
      </c>
      <c r="CR42">
        <v>3</v>
      </c>
      <c r="CS42" t="s">
        <v>3705</v>
      </c>
      <c r="CT42">
        <v>1</v>
      </c>
      <c r="CU42">
        <v>1</v>
      </c>
      <c r="CV42">
        <v>1</v>
      </c>
      <c r="CW42">
        <v>1</v>
      </c>
      <c r="CX42">
        <v>1</v>
      </c>
      <c r="CY42">
        <v>2</v>
      </c>
      <c r="CZ42">
        <v>2</v>
      </c>
      <c r="DA42">
        <v>3</v>
      </c>
      <c r="DB42">
        <v>3</v>
      </c>
      <c r="DC42">
        <v>3</v>
      </c>
      <c r="DD42">
        <v>3</v>
      </c>
      <c r="DE42">
        <v>3</v>
      </c>
      <c r="DF42">
        <v>3</v>
      </c>
      <c r="DG42">
        <v>3</v>
      </c>
      <c r="DH42">
        <v>3</v>
      </c>
      <c r="DI42">
        <v>3</v>
      </c>
      <c r="DJ42">
        <v>3</v>
      </c>
      <c r="DK42">
        <v>3</v>
      </c>
      <c r="DL42">
        <v>3</v>
      </c>
      <c r="DM42">
        <v>3</v>
      </c>
      <c r="DN42">
        <v>3</v>
      </c>
      <c r="DO42">
        <v>3</v>
      </c>
      <c r="DP42">
        <v>3</v>
      </c>
      <c r="DQ42">
        <v>3</v>
      </c>
      <c r="DR42">
        <v>3</v>
      </c>
      <c r="DS42">
        <v>3</v>
      </c>
      <c r="DT42">
        <v>3</v>
      </c>
      <c r="DU42">
        <v>3</v>
      </c>
      <c r="DV42">
        <v>1</v>
      </c>
      <c r="DW42">
        <v>2</v>
      </c>
      <c r="DX42">
        <v>4</v>
      </c>
      <c r="DY42" t="s">
        <v>2891</v>
      </c>
      <c r="DZ42">
        <v>3</v>
      </c>
      <c r="EA42">
        <v>4</v>
      </c>
      <c r="EB42">
        <v>4</v>
      </c>
      <c r="EC42" t="s">
        <v>2484</v>
      </c>
      <c r="ED42">
        <v>4</v>
      </c>
      <c r="EE42">
        <v>4</v>
      </c>
      <c r="EF42">
        <v>4</v>
      </c>
      <c r="EG42" t="s">
        <v>2891</v>
      </c>
      <c r="EH42">
        <v>2</v>
      </c>
      <c r="EI42">
        <v>2</v>
      </c>
      <c r="EJ42">
        <v>2</v>
      </c>
      <c r="EK42" t="s">
        <v>3706</v>
      </c>
      <c r="EL42">
        <v>3</v>
      </c>
      <c r="EM42">
        <v>3</v>
      </c>
      <c r="EN42">
        <v>3</v>
      </c>
      <c r="EO42">
        <v>3</v>
      </c>
      <c r="EP42">
        <v>3</v>
      </c>
      <c r="EQ42">
        <v>3</v>
      </c>
      <c r="ER42">
        <v>3</v>
      </c>
      <c r="ES42">
        <v>3</v>
      </c>
      <c r="ET42">
        <v>3</v>
      </c>
      <c r="EU42">
        <v>3</v>
      </c>
      <c r="EV42">
        <v>3</v>
      </c>
      <c r="EW42">
        <v>3</v>
      </c>
      <c r="EX42">
        <v>3</v>
      </c>
      <c r="EY42">
        <v>3</v>
      </c>
      <c r="EZ42">
        <v>3</v>
      </c>
      <c r="FA42">
        <v>3</v>
      </c>
      <c r="FB42">
        <v>4</v>
      </c>
      <c r="FC42">
        <v>4</v>
      </c>
      <c r="FD42">
        <v>4</v>
      </c>
      <c r="FE42">
        <v>4</v>
      </c>
      <c r="FF42">
        <v>4</v>
      </c>
      <c r="FG42">
        <v>4</v>
      </c>
      <c r="FH42">
        <v>4</v>
      </c>
      <c r="FI42">
        <v>4</v>
      </c>
      <c r="FJ42">
        <v>4</v>
      </c>
      <c r="FK42">
        <v>2</v>
      </c>
      <c r="FL42">
        <v>2</v>
      </c>
      <c r="FM42">
        <v>6</v>
      </c>
      <c r="FN42">
        <v>2</v>
      </c>
      <c r="FO42">
        <v>2</v>
      </c>
      <c r="FP42">
        <v>2</v>
      </c>
      <c r="FQ42">
        <v>2</v>
      </c>
      <c r="FR42">
        <v>2</v>
      </c>
      <c r="FS42">
        <v>6</v>
      </c>
      <c r="FT42">
        <v>6</v>
      </c>
      <c r="FU42">
        <v>2</v>
      </c>
      <c r="FV42">
        <v>2</v>
      </c>
      <c r="FW42">
        <v>3</v>
      </c>
      <c r="FX42">
        <v>2</v>
      </c>
      <c r="FY42">
        <v>2</v>
      </c>
      <c r="FZ42">
        <v>2</v>
      </c>
      <c r="GA42">
        <v>2</v>
      </c>
      <c r="GB42">
        <v>2</v>
      </c>
      <c r="GC42">
        <v>6</v>
      </c>
      <c r="GD42">
        <v>2</v>
      </c>
      <c r="GE42">
        <v>2</v>
      </c>
      <c r="GF42">
        <v>2</v>
      </c>
      <c r="GG42">
        <v>6</v>
      </c>
      <c r="GH42">
        <v>2</v>
      </c>
      <c r="GI42">
        <v>2</v>
      </c>
      <c r="GJ42">
        <v>2</v>
      </c>
      <c r="GK42">
        <v>4</v>
      </c>
      <c r="GL42">
        <v>4</v>
      </c>
      <c r="GM42">
        <v>4</v>
      </c>
      <c r="GN42">
        <v>4</v>
      </c>
      <c r="GO42">
        <v>4</v>
      </c>
      <c r="GP42">
        <v>4</v>
      </c>
      <c r="GQ42">
        <v>4</v>
      </c>
      <c r="GR42">
        <v>4</v>
      </c>
      <c r="GS42">
        <v>3</v>
      </c>
      <c r="GT42">
        <v>3</v>
      </c>
      <c r="GU42">
        <v>3</v>
      </c>
      <c r="GV42">
        <v>3</v>
      </c>
      <c r="GW42">
        <v>3</v>
      </c>
      <c r="GX42">
        <v>3</v>
      </c>
      <c r="GY42">
        <v>3</v>
      </c>
      <c r="GZ42">
        <v>3</v>
      </c>
      <c r="HA42" t="s">
        <v>4041</v>
      </c>
      <c r="HB42" t="s">
        <v>4049</v>
      </c>
    </row>
    <row r="43" spans="1:210">
      <c r="A43" t="s">
        <v>3707</v>
      </c>
      <c r="B43" t="s">
        <v>2420</v>
      </c>
      <c r="C43" t="s">
        <v>4132</v>
      </c>
      <c r="D43" t="s">
        <v>2422</v>
      </c>
      <c r="E43" t="s">
        <v>3709</v>
      </c>
      <c r="F43" t="s">
        <v>3710</v>
      </c>
      <c r="G43">
        <v>18</v>
      </c>
      <c r="H43" t="s">
        <v>2426</v>
      </c>
      <c r="I43" t="s">
        <v>2456</v>
      </c>
      <c r="J43" t="s">
        <v>2428</v>
      </c>
      <c r="K43" t="s">
        <v>2819</v>
      </c>
      <c r="L43" t="s">
        <v>2430</v>
      </c>
      <c r="M43" t="s">
        <v>2496</v>
      </c>
      <c r="N43" t="s">
        <v>2432</v>
      </c>
      <c r="O43">
        <v>1</v>
      </c>
      <c r="P43">
        <v>2</v>
      </c>
      <c r="Q43">
        <v>120</v>
      </c>
      <c r="R43" t="s">
        <v>2457</v>
      </c>
      <c r="S43" t="s">
        <v>2437</v>
      </c>
      <c r="T43" t="s">
        <v>2438</v>
      </c>
      <c r="U43" t="s">
        <v>2438</v>
      </c>
      <c r="V43" t="s">
        <v>2438</v>
      </c>
      <c r="W43" t="s">
        <v>2438</v>
      </c>
      <c r="X43" t="s">
        <v>2437</v>
      </c>
      <c r="Y43" t="s">
        <v>2438</v>
      </c>
      <c r="Z43" t="s">
        <v>2438</v>
      </c>
      <c r="AA43" t="s">
        <v>2438</v>
      </c>
      <c r="AB43" t="s">
        <v>2438</v>
      </c>
      <c r="AC43" t="s">
        <v>2437</v>
      </c>
      <c r="AD43" t="s">
        <v>2438</v>
      </c>
      <c r="AE43" t="s">
        <v>2438</v>
      </c>
      <c r="AF43" t="s">
        <v>2438</v>
      </c>
      <c r="AG43" t="s">
        <v>2438</v>
      </c>
      <c r="AH43" t="s">
        <v>2437</v>
      </c>
      <c r="AI43" t="s">
        <v>2438</v>
      </c>
      <c r="AJ43" t="s">
        <v>2438</v>
      </c>
      <c r="AK43" t="s">
        <v>2438</v>
      </c>
      <c r="AL43" t="s">
        <v>2438</v>
      </c>
      <c r="AM43" t="s">
        <v>2432</v>
      </c>
      <c r="AN43">
        <v>2</v>
      </c>
      <c r="AO43">
        <v>60</v>
      </c>
      <c r="AP43" t="s">
        <v>2458</v>
      </c>
      <c r="AQ43" t="s">
        <v>2437</v>
      </c>
      <c r="AR43" t="s">
        <v>2438</v>
      </c>
      <c r="AS43" t="s">
        <v>2438</v>
      </c>
      <c r="AT43" t="s">
        <v>2438</v>
      </c>
      <c r="AU43" t="s">
        <v>2432</v>
      </c>
      <c r="AV43">
        <v>10</v>
      </c>
      <c r="AW43">
        <v>120</v>
      </c>
      <c r="AX43" t="s">
        <v>2536</v>
      </c>
      <c r="AY43" t="s">
        <v>2432</v>
      </c>
      <c r="AZ43">
        <v>10</v>
      </c>
      <c r="BA43">
        <v>120</v>
      </c>
      <c r="BB43" t="s">
        <v>2703</v>
      </c>
      <c r="BC43" t="s">
        <v>2432</v>
      </c>
      <c r="BD43">
        <v>5</v>
      </c>
      <c r="BE43">
        <v>120</v>
      </c>
      <c r="BF43" t="s">
        <v>2538</v>
      </c>
      <c r="BG43" t="s">
        <v>2432</v>
      </c>
      <c r="BH43">
        <v>1</v>
      </c>
      <c r="BI43">
        <v>60</v>
      </c>
      <c r="BJ43" t="s">
        <v>2460</v>
      </c>
      <c r="BK43" t="s">
        <v>2437</v>
      </c>
      <c r="BL43" t="s">
        <v>2438</v>
      </c>
      <c r="BM43" t="s">
        <v>2438</v>
      </c>
      <c r="BN43" t="s">
        <v>2438</v>
      </c>
      <c r="BO43" t="s">
        <v>2432</v>
      </c>
      <c r="BP43">
        <v>2</v>
      </c>
      <c r="BQ43">
        <v>20</v>
      </c>
      <c r="BR43" t="s">
        <v>2443</v>
      </c>
      <c r="BS43" t="s">
        <v>2437</v>
      </c>
      <c r="BT43" t="s">
        <v>2438</v>
      </c>
      <c r="BU43" t="s">
        <v>2438</v>
      </c>
      <c r="BV43" t="s">
        <v>2438</v>
      </c>
      <c r="BW43" t="s">
        <v>2437</v>
      </c>
      <c r="BX43" t="s">
        <v>2438</v>
      </c>
      <c r="BY43" t="s">
        <v>2438</v>
      </c>
      <c r="BZ43" t="s">
        <v>2438</v>
      </c>
      <c r="CA43" t="s">
        <v>2437</v>
      </c>
      <c r="CB43" t="s">
        <v>2438</v>
      </c>
      <c r="CC43" t="s">
        <v>2438</v>
      </c>
      <c r="CD43" t="s">
        <v>2438</v>
      </c>
      <c r="CE43">
        <v>6</v>
      </c>
      <c r="CF43">
        <v>7</v>
      </c>
      <c r="CG43" t="s">
        <v>2821</v>
      </c>
      <c r="CH43">
        <v>7</v>
      </c>
      <c r="CI43">
        <v>4</v>
      </c>
      <c r="CJ43">
        <v>3</v>
      </c>
      <c r="CK43" t="s">
        <v>3711</v>
      </c>
      <c r="CL43">
        <v>7</v>
      </c>
      <c r="CM43">
        <v>6</v>
      </c>
      <c r="CN43">
        <v>5</v>
      </c>
      <c r="CO43" t="s">
        <v>3712</v>
      </c>
      <c r="CP43">
        <v>5</v>
      </c>
      <c r="CQ43">
        <v>4</v>
      </c>
      <c r="CR43">
        <v>4</v>
      </c>
      <c r="CS43" t="s">
        <v>3713</v>
      </c>
      <c r="CT43">
        <v>5</v>
      </c>
      <c r="CU43">
        <v>4</v>
      </c>
      <c r="CV43">
        <v>4</v>
      </c>
      <c r="CW43">
        <v>4</v>
      </c>
      <c r="CX43">
        <v>6</v>
      </c>
      <c r="CY43">
        <v>3</v>
      </c>
      <c r="CZ43">
        <v>3</v>
      </c>
      <c r="DA43">
        <v>6</v>
      </c>
      <c r="DB43">
        <v>6</v>
      </c>
      <c r="DC43">
        <v>4</v>
      </c>
      <c r="DD43">
        <v>5</v>
      </c>
      <c r="DE43">
        <v>5</v>
      </c>
      <c r="DF43">
        <v>5</v>
      </c>
      <c r="DG43">
        <v>5</v>
      </c>
      <c r="DH43">
        <v>6</v>
      </c>
      <c r="DI43">
        <v>5</v>
      </c>
      <c r="DJ43">
        <v>6</v>
      </c>
      <c r="DK43">
        <v>3</v>
      </c>
      <c r="DL43">
        <v>6</v>
      </c>
      <c r="DM43">
        <v>5</v>
      </c>
      <c r="DN43">
        <v>5</v>
      </c>
      <c r="DO43">
        <v>5</v>
      </c>
      <c r="DP43">
        <v>5</v>
      </c>
      <c r="DQ43">
        <v>7</v>
      </c>
      <c r="DR43">
        <v>3</v>
      </c>
      <c r="DS43">
        <v>2</v>
      </c>
      <c r="DT43">
        <v>3</v>
      </c>
      <c r="DU43">
        <v>4</v>
      </c>
      <c r="DV43">
        <v>5</v>
      </c>
      <c r="DW43">
        <v>6</v>
      </c>
      <c r="DX43">
        <v>5</v>
      </c>
      <c r="DY43" t="s">
        <v>2866</v>
      </c>
      <c r="DZ43">
        <v>5</v>
      </c>
      <c r="EA43">
        <v>5</v>
      </c>
      <c r="EB43">
        <v>4</v>
      </c>
      <c r="EC43" t="s">
        <v>3637</v>
      </c>
      <c r="ED43">
        <v>6</v>
      </c>
      <c r="EE43">
        <v>3</v>
      </c>
      <c r="EF43">
        <v>4</v>
      </c>
      <c r="EG43" t="s">
        <v>3712</v>
      </c>
      <c r="EH43">
        <v>5</v>
      </c>
      <c r="EI43">
        <v>7</v>
      </c>
      <c r="EJ43">
        <v>6</v>
      </c>
      <c r="EK43" t="s">
        <v>3713</v>
      </c>
      <c r="EL43">
        <v>5</v>
      </c>
      <c r="EM43">
        <v>5</v>
      </c>
      <c r="EN43">
        <v>4</v>
      </c>
      <c r="EO43">
        <v>4</v>
      </c>
      <c r="EP43">
        <v>5</v>
      </c>
      <c r="EQ43">
        <v>7</v>
      </c>
      <c r="ER43">
        <v>5</v>
      </c>
      <c r="ES43">
        <v>6</v>
      </c>
      <c r="ET43">
        <v>5</v>
      </c>
      <c r="EU43">
        <v>5</v>
      </c>
      <c r="EV43">
        <v>5</v>
      </c>
      <c r="EW43">
        <v>5</v>
      </c>
      <c r="EX43">
        <v>5</v>
      </c>
      <c r="EY43">
        <v>6</v>
      </c>
      <c r="EZ43">
        <v>5</v>
      </c>
      <c r="FA43">
        <v>5</v>
      </c>
      <c r="FB43">
        <v>5</v>
      </c>
      <c r="FC43">
        <v>5</v>
      </c>
      <c r="FD43">
        <v>4</v>
      </c>
      <c r="FE43">
        <v>4</v>
      </c>
      <c r="FF43">
        <v>4</v>
      </c>
      <c r="FG43">
        <v>5</v>
      </c>
      <c r="FH43">
        <v>5</v>
      </c>
      <c r="FI43">
        <v>6</v>
      </c>
      <c r="FJ43">
        <v>6</v>
      </c>
      <c r="FK43">
        <v>4</v>
      </c>
      <c r="FL43">
        <v>4</v>
      </c>
      <c r="FM43">
        <v>5</v>
      </c>
      <c r="FN43">
        <v>5</v>
      </c>
      <c r="FO43">
        <v>5</v>
      </c>
      <c r="FP43">
        <v>5</v>
      </c>
      <c r="FQ43">
        <v>6</v>
      </c>
      <c r="FR43">
        <v>5</v>
      </c>
      <c r="FS43">
        <v>4</v>
      </c>
      <c r="FT43">
        <v>4</v>
      </c>
      <c r="FU43">
        <v>4</v>
      </c>
      <c r="FV43">
        <v>5</v>
      </c>
      <c r="FW43">
        <v>4</v>
      </c>
      <c r="FX43">
        <v>5</v>
      </c>
      <c r="FY43">
        <v>4</v>
      </c>
      <c r="FZ43">
        <v>5</v>
      </c>
      <c r="GA43">
        <v>5</v>
      </c>
      <c r="GB43">
        <v>4</v>
      </c>
      <c r="GC43">
        <v>4</v>
      </c>
      <c r="GD43">
        <v>4</v>
      </c>
      <c r="GE43">
        <v>3</v>
      </c>
      <c r="GF43">
        <v>5</v>
      </c>
      <c r="GG43">
        <v>3</v>
      </c>
      <c r="GH43">
        <v>4</v>
      </c>
      <c r="GI43">
        <v>4</v>
      </c>
      <c r="GJ43">
        <v>4</v>
      </c>
      <c r="GK43">
        <v>4</v>
      </c>
      <c r="GL43">
        <v>4</v>
      </c>
      <c r="GM43">
        <v>5</v>
      </c>
      <c r="GN43">
        <v>5</v>
      </c>
      <c r="GO43">
        <v>4</v>
      </c>
      <c r="GP43">
        <v>5</v>
      </c>
      <c r="GQ43">
        <v>6</v>
      </c>
      <c r="GR43">
        <v>5</v>
      </c>
      <c r="GS43">
        <v>5</v>
      </c>
      <c r="GT43">
        <v>4</v>
      </c>
      <c r="GU43">
        <v>5</v>
      </c>
      <c r="GV43">
        <v>5</v>
      </c>
      <c r="GW43">
        <v>4</v>
      </c>
      <c r="GX43">
        <v>5</v>
      </c>
      <c r="GY43">
        <v>4</v>
      </c>
      <c r="GZ43">
        <v>4</v>
      </c>
      <c r="HA43" t="s">
        <v>4041</v>
      </c>
      <c r="HB43" t="s">
        <v>4049</v>
      </c>
    </row>
    <row r="44" spans="1:210">
      <c r="A44" t="s">
        <v>3720</v>
      </c>
      <c r="B44" t="s">
        <v>2420</v>
      </c>
      <c r="C44" t="s">
        <v>4133</v>
      </c>
      <c r="D44" t="s">
        <v>2422</v>
      </c>
      <c r="E44" t="s">
        <v>3722</v>
      </c>
      <c r="F44" t="s">
        <v>3723</v>
      </c>
      <c r="G44">
        <v>25</v>
      </c>
      <c r="H44" t="s">
        <v>2426</v>
      </c>
      <c r="I44" t="s">
        <v>2654</v>
      </c>
      <c r="J44" t="s">
        <v>2428</v>
      </c>
      <c r="K44" t="s">
        <v>2829</v>
      </c>
      <c r="L44" t="s">
        <v>2908</v>
      </c>
      <c r="M44" t="s">
        <v>3724</v>
      </c>
      <c r="N44" t="s">
        <v>2432</v>
      </c>
      <c r="O44">
        <v>1</v>
      </c>
      <c r="P44">
        <v>5</v>
      </c>
      <c r="Q44">
        <v>300</v>
      </c>
      <c r="R44" t="s">
        <v>2515</v>
      </c>
      <c r="S44" t="s">
        <v>2432</v>
      </c>
      <c r="T44">
        <v>1</v>
      </c>
      <c r="U44">
        <v>1</v>
      </c>
      <c r="V44">
        <v>300</v>
      </c>
      <c r="W44" t="s">
        <v>2515</v>
      </c>
      <c r="X44" t="s">
        <v>2437</v>
      </c>
      <c r="Y44" t="s">
        <v>2438</v>
      </c>
      <c r="Z44" t="s">
        <v>2438</v>
      </c>
      <c r="AA44" t="s">
        <v>2438</v>
      </c>
      <c r="AB44" t="s">
        <v>2438</v>
      </c>
      <c r="AC44" t="s">
        <v>2437</v>
      </c>
      <c r="AD44" t="s">
        <v>2438</v>
      </c>
      <c r="AE44" t="s">
        <v>2438</v>
      </c>
      <c r="AF44" t="s">
        <v>2438</v>
      </c>
      <c r="AG44" t="s">
        <v>2438</v>
      </c>
      <c r="AH44" t="s">
        <v>2432</v>
      </c>
      <c r="AI44">
        <v>1</v>
      </c>
      <c r="AJ44">
        <v>1</v>
      </c>
      <c r="AK44">
        <v>60</v>
      </c>
      <c r="AL44" t="s">
        <v>2476</v>
      </c>
      <c r="AM44" t="s">
        <v>2432</v>
      </c>
      <c r="AN44">
        <v>3</v>
      </c>
      <c r="AO44">
        <v>60</v>
      </c>
      <c r="AP44" t="s">
        <v>2460</v>
      </c>
      <c r="AQ44" t="s">
        <v>2437</v>
      </c>
      <c r="AR44" t="s">
        <v>2438</v>
      </c>
      <c r="AS44" t="s">
        <v>2438</v>
      </c>
      <c r="AT44" t="s">
        <v>2438</v>
      </c>
      <c r="AU44" t="s">
        <v>2432</v>
      </c>
      <c r="AV44">
        <v>3</v>
      </c>
      <c r="AW44">
        <v>200</v>
      </c>
      <c r="AX44" t="s">
        <v>2460</v>
      </c>
      <c r="AY44" t="s">
        <v>2432</v>
      </c>
      <c r="AZ44">
        <v>5</v>
      </c>
      <c r="BA44">
        <v>6</v>
      </c>
      <c r="BB44" t="s">
        <v>2554</v>
      </c>
      <c r="BC44" t="s">
        <v>2432</v>
      </c>
      <c r="BD44">
        <v>5</v>
      </c>
      <c r="BE44">
        <v>300</v>
      </c>
      <c r="BF44" t="s">
        <v>2538</v>
      </c>
      <c r="BG44" t="s">
        <v>2437</v>
      </c>
      <c r="BH44" t="s">
        <v>2438</v>
      </c>
      <c r="BI44" t="s">
        <v>2438</v>
      </c>
      <c r="BJ44" t="s">
        <v>2438</v>
      </c>
      <c r="BK44" t="s">
        <v>2437</v>
      </c>
      <c r="BL44" t="s">
        <v>2438</v>
      </c>
      <c r="BM44" t="s">
        <v>2438</v>
      </c>
      <c r="BN44" t="s">
        <v>2438</v>
      </c>
      <c r="BO44" t="s">
        <v>2432</v>
      </c>
      <c r="BP44">
        <v>1</v>
      </c>
      <c r="BQ44">
        <v>60</v>
      </c>
      <c r="BR44" t="s">
        <v>2443</v>
      </c>
      <c r="BS44" t="s">
        <v>2437</v>
      </c>
      <c r="BT44" t="s">
        <v>2438</v>
      </c>
      <c r="BU44" t="s">
        <v>2438</v>
      </c>
      <c r="BV44" t="s">
        <v>2438</v>
      </c>
      <c r="BW44" t="s">
        <v>2437</v>
      </c>
      <c r="BX44" t="s">
        <v>2438</v>
      </c>
      <c r="BY44" t="s">
        <v>2438</v>
      </c>
      <c r="BZ44" t="s">
        <v>2438</v>
      </c>
      <c r="CA44" t="s">
        <v>2437</v>
      </c>
      <c r="CB44" t="s">
        <v>2438</v>
      </c>
      <c r="CC44" t="s">
        <v>2438</v>
      </c>
      <c r="CD44" t="s">
        <v>2438</v>
      </c>
      <c r="CE44">
        <v>4</v>
      </c>
      <c r="CF44">
        <v>3</v>
      </c>
      <c r="CG44" t="s">
        <v>2562</v>
      </c>
      <c r="CH44">
        <v>6</v>
      </c>
      <c r="CI44">
        <v>5</v>
      </c>
      <c r="CJ44">
        <v>6</v>
      </c>
      <c r="CK44" t="s">
        <v>3725</v>
      </c>
      <c r="CL44">
        <v>2</v>
      </c>
      <c r="CM44">
        <v>3</v>
      </c>
      <c r="CN44">
        <v>2</v>
      </c>
      <c r="CO44" t="s">
        <v>3496</v>
      </c>
      <c r="CP44">
        <v>4</v>
      </c>
      <c r="CQ44">
        <v>3</v>
      </c>
      <c r="CR44">
        <v>3</v>
      </c>
      <c r="CS44" t="s">
        <v>3726</v>
      </c>
      <c r="CT44">
        <v>3</v>
      </c>
      <c r="CU44">
        <v>4</v>
      </c>
      <c r="CV44">
        <v>4</v>
      </c>
      <c r="CW44">
        <v>3</v>
      </c>
      <c r="CX44">
        <v>3</v>
      </c>
      <c r="CY44">
        <v>3</v>
      </c>
      <c r="CZ44">
        <v>5</v>
      </c>
      <c r="DA44">
        <v>4</v>
      </c>
      <c r="DB44">
        <v>4</v>
      </c>
      <c r="DC44">
        <v>5</v>
      </c>
      <c r="DD44">
        <v>5</v>
      </c>
      <c r="DE44">
        <v>4</v>
      </c>
      <c r="DF44">
        <v>4</v>
      </c>
      <c r="DG44">
        <v>6</v>
      </c>
      <c r="DH44">
        <v>3</v>
      </c>
      <c r="DI44">
        <v>3</v>
      </c>
      <c r="DJ44">
        <v>3</v>
      </c>
      <c r="DK44">
        <v>3</v>
      </c>
      <c r="DL44">
        <v>3</v>
      </c>
      <c r="DM44">
        <v>4</v>
      </c>
      <c r="DN44">
        <v>5</v>
      </c>
      <c r="DO44">
        <v>5</v>
      </c>
      <c r="DP44">
        <v>5</v>
      </c>
      <c r="DQ44">
        <v>4</v>
      </c>
      <c r="DR44">
        <v>4</v>
      </c>
      <c r="DS44">
        <v>4</v>
      </c>
      <c r="DT44">
        <v>4</v>
      </c>
      <c r="DU44">
        <v>4</v>
      </c>
      <c r="DV44">
        <v>4</v>
      </c>
      <c r="DW44">
        <v>3</v>
      </c>
      <c r="DX44">
        <v>3</v>
      </c>
      <c r="DY44" t="s">
        <v>2562</v>
      </c>
      <c r="DZ44">
        <v>4</v>
      </c>
      <c r="EA44">
        <v>6</v>
      </c>
      <c r="EB44">
        <v>5</v>
      </c>
      <c r="EC44" t="s">
        <v>3727</v>
      </c>
      <c r="ED44">
        <v>4</v>
      </c>
      <c r="EE44">
        <v>4</v>
      </c>
      <c r="EF44">
        <v>4</v>
      </c>
      <c r="EG44" t="s">
        <v>3728</v>
      </c>
      <c r="EH44">
        <v>4</v>
      </c>
      <c r="EI44">
        <v>4</v>
      </c>
      <c r="EJ44">
        <v>4</v>
      </c>
      <c r="EK44" t="s">
        <v>3726</v>
      </c>
      <c r="EL44">
        <v>4</v>
      </c>
      <c r="EM44">
        <v>4</v>
      </c>
      <c r="EN44">
        <v>4</v>
      </c>
      <c r="EO44">
        <v>4</v>
      </c>
      <c r="EP44">
        <v>4</v>
      </c>
      <c r="EQ44">
        <v>4</v>
      </c>
      <c r="ER44">
        <v>4</v>
      </c>
      <c r="ES44">
        <v>4</v>
      </c>
      <c r="ET44">
        <v>4</v>
      </c>
      <c r="EU44">
        <v>4</v>
      </c>
      <c r="EV44">
        <v>4</v>
      </c>
      <c r="EW44">
        <v>3</v>
      </c>
      <c r="EX44">
        <v>3</v>
      </c>
      <c r="EY44">
        <v>4</v>
      </c>
      <c r="EZ44">
        <v>4</v>
      </c>
      <c r="FA44">
        <v>4</v>
      </c>
      <c r="FB44">
        <v>3</v>
      </c>
      <c r="FC44">
        <v>4</v>
      </c>
      <c r="FD44">
        <v>4</v>
      </c>
      <c r="FE44">
        <v>3</v>
      </c>
      <c r="FF44">
        <v>4</v>
      </c>
      <c r="FG44">
        <v>4</v>
      </c>
      <c r="FH44">
        <v>4</v>
      </c>
      <c r="FI44">
        <v>4</v>
      </c>
      <c r="FJ44">
        <v>4</v>
      </c>
      <c r="FK44">
        <v>4</v>
      </c>
      <c r="FL44">
        <v>4</v>
      </c>
      <c r="FM44">
        <v>4</v>
      </c>
      <c r="FN44">
        <v>4</v>
      </c>
      <c r="FO44">
        <v>3</v>
      </c>
      <c r="FP44">
        <v>4</v>
      </c>
      <c r="FQ44">
        <v>3</v>
      </c>
      <c r="FR44">
        <v>4</v>
      </c>
      <c r="FS44">
        <v>5</v>
      </c>
      <c r="FT44">
        <v>3</v>
      </c>
      <c r="FU44">
        <v>4</v>
      </c>
      <c r="FV44">
        <v>3</v>
      </c>
      <c r="FW44">
        <v>3</v>
      </c>
      <c r="FX44">
        <v>3</v>
      </c>
      <c r="FY44">
        <v>3</v>
      </c>
      <c r="FZ44">
        <v>3</v>
      </c>
      <c r="GA44">
        <v>3</v>
      </c>
      <c r="GB44">
        <v>3</v>
      </c>
      <c r="GC44">
        <v>3</v>
      </c>
      <c r="GD44">
        <v>3</v>
      </c>
      <c r="GE44">
        <v>3</v>
      </c>
      <c r="GF44">
        <v>3</v>
      </c>
      <c r="GG44">
        <v>3</v>
      </c>
      <c r="GH44">
        <v>3</v>
      </c>
      <c r="GI44">
        <v>3</v>
      </c>
      <c r="GJ44">
        <v>3</v>
      </c>
      <c r="GK44">
        <v>4</v>
      </c>
      <c r="GL44">
        <v>4</v>
      </c>
      <c r="GM44">
        <v>4</v>
      </c>
      <c r="GN44">
        <v>4</v>
      </c>
      <c r="GO44">
        <v>4</v>
      </c>
      <c r="GP44">
        <v>4</v>
      </c>
      <c r="GQ44">
        <v>4</v>
      </c>
      <c r="GR44">
        <v>4</v>
      </c>
      <c r="GS44">
        <v>3</v>
      </c>
      <c r="GT44">
        <v>3</v>
      </c>
      <c r="GU44">
        <v>4</v>
      </c>
      <c r="GV44">
        <v>4</v>
      </c>
      <c r="GW44">
        <v>2</v>
      </c>
      <c r="GX44">
        <v>4</v>
      </c>
      <c r="GY44">
        <v>3</v>
      </c>
      <c r="GZ44">
        <v>2</v>
      </c>
      <c r="HA44" t="s">
        <v>4041</v>
      </c>
      <c r="HB44" t="s">
        <v>4049</v>
      </c>
    </row>
    <row r="45" spans="1:210">
      <c r="A45" t="s">
        <v>3746</v>
      </c>
      <c r="B45" t="s">
        <v>2420</v>
      </c>
      <c r="C45" t="s">
        <v>4134</v>
      </c>
      <c r="D45" t="s">
        <v>2422</v>
      </c>
      <c r="E45" t="s">
        <v>3709</v>
      </c>
      <c r="F45" t="s">
        <v>3748</v>
      </c>
      <c r="G45">
        <v>22</v>
      </c>
      <c r="H45" t="s">
        <v>2426</v>
      </c>
      <c r="I45" t="s">
        <v>2456</v>
      </c>
      <c r="J45" t="s">
        <v>2428</v>
      </c>
      <c r="K45" t="s">
        <v>2429</v>
      </c>
      <c r="L45" t="s">
        <v>2430</v>
      </c>
      <c r="M45" t="s">
        <v>2431</v>
      </c>
      <c r="N45" t="s">
        <v>2432</v>
      </c>
      <c r="O45">
        <v>1</v>
      </c>
      <c r="P45">
        <v>10</v>
      </c>
      <c r="Q45">
        <v>120</v>
      </c>
      <c r="R45" t="s">
        <v>2573</v>
      </c>
      <c r="S45" t="s">
        <v>2437</v>
      </c>
      <c r="T45" t="s">
        <v>2438</v>
      </c>
      <c r="U45" t="s">
        <v>2438</v>
      </c>
      <c r="V45" t="s">
        <v>2438</v>
      </c>
      <c r="W45" t="s">
        <v>2438</v>
      </c>
      <c r="X45" t="s">
        <v>2437</v>
      </c>
      <c r="Y45" t="s">
        <v>2438</v>
      </c>
      <c r="Z45" t="s">
        <v>2438</v>
      </c>
      <c r="AA45" t="s">
        <v>2438</v>
      </c>
      <c r="AB45" t="s">
        <v>2438</v>
      </c>
      <c r="AC45" t="s">
        <v>2437</v>
      </c>
      <c r="AD45" t="s">
        <v>2438</v>
      </c>
      <c r="AE45" t="s">
        <v>2438</v>
      </c>
      <c r="AF45" t="s">
        <v>2438</v>
      </c>
      <c r="AG45" t="s">
        <v>2438</v>
      </c>
      <c r="AH45" t="s">
        <v>2437</v>
      </c>
      <c r="AI45" t="s">
        <v>2438</v>
      </c>
      <c r="AJ45" t="s">
        <v>2438</v>
      </c>
      <c r="AK45" t="s">
        <v>2438</v>
      </c>
      <c r="AL45" t="s">
        <v>2438</v>
      </c>
      <c r="AM45" t="s">
        <v>2437</v>
      </c>
      <c r="AN45" t="s">
        <v>2438</v>
      </c>
      <c r="AO45" t="s">
        <v>2438</v>
      </c>
      <c r="AP45" t="s">
        <v>2438</v>
      </c>
      <c r="AQ45" t="s">
        <v>2437</v>
      </c>
      <c r="AR45" t="s">
        <v>2438</v>
      </c>
      <c r="AS45" t="s">
        <v>2438</v>
      </c>
      <c r="AT45" t="s">
        <v>2438</v>
      </c>
      <c r="AU45" t="s">
        <v>2437</v>
      </c>
      <c r="AV45" t="s">
        <v>2438</v>
      </c>
      <c r="AW45" t="s">
        <v>2438</v>
      </c>
      <c r="AX45" t="s">
        <v>2438</v>
      </c>
      <c r="AY45" t="s">
        <v>2432</v>
      </c>
      <c r="AZ45">
        <v>10</v>
      </c>
      <c r="BA45">
        <v>120</v>
      </c>
      <c r="BB45" t="s">
        <v>2886</v>
      </c>
      <c r="BC45" t="s">
        <v>2437</v>
      </c>
      <c r="BD45" t="s">
        <v>2438</v>
      </c>
      <c r="BE45" t="s">
        <v>2438</v>
      </c>
      <c r="BF45" t="s">
        <v>2438</v>
      </c>
      <c r="BG45" t="s">
        <v>2437</v>
      </c>
      <c r="BH45" t="s">
        <v>2438</v>
      </c>
      <c r="BI45" t="s">
        <v>2438</v>
      </c>
      <c r="BJ45" t="s">
        <v>2438</v>
      </c>
      <c r="BK45" t="s">
        <v>2437</v>
      </c>
      <c r="BL45" t="s">
        <v>2438</v>
      </c>
      <c r="BM45" t="s">
        <v>2438</v>
      </c>
      <c r="BN45" t="s">
        <v>2438</v>
      </c>
      <c r="BO45" t="s">
        <v>2437</v>
      </c>
      <c r="BP45" t="s">
        <v>2438</v>
      </c>
      <c r="BQ45" t="s">
        <v>2438</v>
      </c>
      <c r="BR45" t="s">
        <v>2438</v>
      </c>
      <c r="BS45" t="s">
        <v>2437</v>
      </c>
      <c r="BT45" t="s">
        <v>2438</v>
      </c>
      <c r="BU45" t="s">
        <v>2438</v>
      </c>
      <c r="BV45" t="s">
        <v>2438</v>
      </c>
      <c r="BW45" t="s">
        <v>2437</v>
      </c>
      <c r="BX45" t="s">
        <v>2438</v>
      </c>
      <c r="BY45" t="s">
        <v>2438</v>
      </c>
      <c r="BZ45" t="s">
        <v>2438</v>
      </c>
      <c r="CA45" t="s">
        <v>2437</v>
      </c>
      <c r="CB45" t="s">
        <v>2438</v>
      </c>
      <c r="CC45" t="s">
        <v>2438</v>
      </c>
      <c r="CD45" t="s">
        <v>2438</v>
      </c>
      <c r="CE45">
        <v>5</v>
      </c>
      <c r="CF45">
        <v>4</v>
      </c>
      <c r="CG45" t="s">
        <v>2487</v>
      </c>
      <c r="CH45">
        <v>4</v>
      </c>
      <c r="CI45">
        <v>5</v>
      </c>
      <c r="CJ45">
        <v>5</v>
      </c>
      <c r="CK45" t="s">
        <v>2854</v>
      </c>
      <c r="CL45">
        <v>4</v>
      </c>
      <c r="CM45">
        <v>6</v>
      </c>
      <c r="CN45">
        <v>4</v>
      </c>
      <c r="CO45" t="s">
        <v>3712</v>
      </c>
      <c r="CP45">
        <v>4</v>
      </c>
      <c r="CQ45">
        <v>5</v>
      </c>
      <c r="CR45">
        <v>5</v>
      </c>
      <c r="CS45" t="s">
        <v>3749</v>
      </c>
      <c r="CT45">
        <v>5</v>
      </c>
      <c r="CU45">
        <v>5</v>
      </c>
      <c r="CV45">
        <v>5</v>
      </c>
      <c r="CW45">
        <v>6</v>
      </c>
      <c r="CX45">
        <v>5</v>
      </c>
      <c r="CY45">
        <v>5</v>
      </c>
      <c r="CZ45">
        <v>5</v>
      </c>
      <c r="DA45">
        <v>2</v>
      </c>
      <c r="DB45">
        <v>5</v>
      </c>
      <c r="DC45">
        <v>4</v>
      </c>
      <c r="DD45">
        <v>4</v>
      </c>
      <c r="DE45">
        <v>5</v>
      </c>
      <c r="DF45">
        <v>4</v>
      </c>
      <c r="DG45">
        <v>3</v>
      </c>
      <c r="DH45">
        <v>4</v>
      </c>
      <c r="DI45">
        <v>5</v>
      </c>
      <c r="DJ45">
        <v>6</v>
      </c>
      <c r="DK45">
        <v>5</v>
      </c>
      <c r="DL45">
        <v>5</v>
      </c>
      <c r="DM45">
        <v>5</v>
      </c>
      <c r="DN45">
        <v>5</v>
      </c>
      <c r="DO45">
        <v>4</v>
      </c>
      <c r="DP45">
        <v>4</v>
      </c>
      <c r="DQ45">
        <v>5</v>
      </c>
      <c r="DR45">
        <v>5</v>
      </c>
      <c r="DS45">
        <v>4</v>
      </c>
      <c r="DT45">
        <v>3</v>
      </c>
      <c r="DU45">
        <v>5</v>
      </c>
      <c r="DV45">
        <v>5</v>
      </c>
      <c r="DW45">
        <v>4</v>
      </c>
      <c r="DX45">
        <v>5</v>
      </c>
      <c r="DY45" t="s">
        <v>2487</v>
      </c>
      <c r="DZ45">
        <v>4</v>
      </c>
      <c r="EA45">
        <v>5</v>
      </c>
      <c r="EB45">
        <v>7</v>
      </c>
      <c r="EC45" t="s">
        <v>2891</v>
      </c>
      <c r="ED45">
        <v>4</v>
      </c>
      <c r="EE45">
        <v>3</v>
      </c>
      <c r="EF45">
        <v>4</v>
      </c>
      <c r="EG45" t="s">
        <v>3712</v>
      </c>
      <c r="EH45">
        <v>4</v>
      </c>
      <c r="EI45">
        <v>6</v>
      </c>
      <c r="EJ45">
        <v>4</v>
      </c>
      <c r="EK45" t="s">
        <v>3749</v>
      </c>
      <c r="EL45">
        <v>4</v>
      </c>
      <c r="EM45">
        <v>5</v>
      </c>
      <c r="EN45">
        <v>5</v>
      </c>
      <c r="EO45">
        <v>7</v>
      </c>
      <c r="EP45">
        <v>5</v>
      </c>
      <c r="EQ45">
        <v>5</v>
      </c>
      <c r="ER45">
        <v>6</v>
      </c>
      <c r="ES45">
        <v>6</v>
      </c>
      <c r="ET45">
        <v>5</v>
      </c>
      <c r="EU45">
        <v>5</v>
      </c>
      <c r="EV45">
        <v>5</v>
      </c>
      <c r="EW45">
        <v>5</v>
      </c>
      <c r="EX45">
        <v>5</v>
      </c>
      <c r="EY45">
        <v>5</v>
      </c>
      <c r="EZ45">
        <v>7</v>
      </c>
      <c r="FA45">
        <v>4</v>
      </c>
      <c r="FB45">
        <v>4</v>
      </c>
      <c r="FC45">
        <v>5</v>
      </c>
      <c r="FD45">
        <v>5</v>
      </c>
      <c r="FE45">
        <v>4</v>
      </c>
      <c r="FF45">
        <v>6</v>
      </c>
      <c r="FG45">
        <v>6</v>
      </c>
      <c r="FH45">
        <v>5</v>
      </c>
      <c r="FI45">
        <v>4</v>
      </c>
      <c r="FJ45">
        <v>5</v>
      </c>
      <c r="FK45">
        <v>4</v>
      </c>
      <c r="FL45">
        <v>5</v>
      </c>
      <c r="FM45">
        <v>5</v>
      </c>
      <c r="FN45">
        <v>6</v>
      </c>
      <c r="FO45">
        <v>5</v>
      </c>
      <c r="FP45">
        <v>5</v>
      </c>
      <c r="FQ45">
        <v>5</v>
      </c>
      <c r="FR45">
        <v>5</v>
      </c>
      <c r="FS45">
        <v>4</v>
      </c>
      <c r="FT45">
        <v>6</v>
      </c>
      <c r="FU45">
        <v>5</v>
      </c>
      <c r="FV45">
        <v>4</v>
      </c>
      <c r="FW45">
        <v>6</v>
      </c>
      <c r="FX45">
        <v>5</v>
      </c>
      <c r="FY45">
        <v>7</v>
      </c>
      <c r="FZ45">
        <v>6</v>
      </c>
      <c r="GA45">
        <v>4</v>
      </c>
      <c r="GB45">
        <v>3</v>
      </c>
      <c r="GC45">
        <v>3</v>
      </c>
      <c r="GD45">
        <v>6</v>
      </c>
      <c r="GE45">
        <v>6</v>
      </c>
      <c r="GF45">
        <v>5</v>
      </c>
      <c r="GG45">
        <v>3</v>
      </c>
      <c r="GH45">
        <v>6</v>
      </c>
      <c r="GI45">
        <v>5</v>
      </c>
      <c r="GJ45">
        <v>4</v>
      </c>
      <c r="GK45">
        <v>4</v>
      </c>
      <c r="GL45">
        <v>6</v>
      </c>
      <c r="GM45">
        <v>6</v>
      </c>
      <c r="GN45">
        <v>6</v>
      </c>
      <c r="GO45">
        <v>4</v>
      </c>
      <c r="GP45">
        <v>6</v>
      </c>
      <c r="GQ45">
        <v>6</v>
      </c>
      <c r="GR45">
        <v>4</v>
      </c>
      <c r="GS45">
        <v>4</v>
      </c>
      <c r="GT45">
        <v>4</v>
      </c>
      <c r="GU45">
        <v>4</v>
      </c>
      <c r="GV45">
        <v>3</v>
      </c>
      <c r="GW45">
        <v>4</v>
      </c>
      <c r="GX45">
        <v>4</v>
      </c>
      <c r="GY45">
        <v>6</v>
      </c>
      <c r="GZ45">
        <v>4</v>
      </c>
      <c r="HA45" t="s">
        <v>4041</v>
      </c>
      <c r="HB45" t="s">
        <v>4049</v>
      </c>
    </row>
    <row r="46" spans="1:210">
      <c r="A46" t="s">
        <v>3750</v>
      </c>
      <c r="B46" t="s">
        <v>2420</v>
      </c>
      <c r="C46" t="s">
        <v>3751</v>
      </c>
      <c r="D46" t="s">
        <v>2422</v>
      </c>
      <c r="E46" t="s">
        <v>3752</v>
      </c>
      <c r="F46" t="s">
        <v>3753</v>
      </c>
      <c r="G46">
        <v>25</v>
      </c>
      <c r="H46" t="s">
        <v>2426</v>
      </c>
      <c r="I46" t="s">
        <v>2654</v>
      </c>
      <c r="J46" t="s">
        <v>2428</v>
      </c>
      <c r="K46" t="s">
        <v>3283</v>
      </c>
      <c r="L46" t="s">
        <v>2739</v>
      </c>
      <c r="M46" t="s">
        <v>2553</v>
      </c>
      <c r="N46" t="s">
        <v>2432</v>
      </c>
      <c r="O46">
        <v>1</v>
      </c>
      <c r="P46">
        <v>3</v>
      </c>
      <c r="Q46" t="s">
        <v>3754</v>
      </c>
      <c r="R46" t="s">
        <v>2515</v>
      </c>
      <c r="S46" t="s">
        <v>2432</v>
      </c>
      <c r="T46">
        <v>1</v>
      </c>
      <c r="U46">
        <v>3</v>
      </c>
      <c r="V46" t="s">
        <v>3754</v>
      </c>
      <c r="W46" t="s">
        <v>2515</v>
      </c>
      <c r="X46" t="s">
        <v>2437</v>
      </c>
      <c r="Y46" t="s">
        <v>2438</v>
      </c>
      <c r="Z46" t="s">
        <v>2438</v>
      </c>
      <c r="AA46" t="s">
        <v>2438</v>
      </c>
      <c r="AB46" t="s">
        <v>2438</v>
      </c>
      <c r="AC46" t="s">
        <v>2437</v>
      </c>
      <c r="AD46" t="s">
        <v>2438</v>
      </c>
      <c r="AE46" t="s">
        <v>2438</v>
      </c>
      <c r="AF46" t="s">
        <v>2438</v>
      </c>
      <c r="AG46" t="s">
        <v>2438</v>
      </c>
      <c r="AH46" t="s">
        <v>2432</v>
      </c>
      <c r="AI46">
        <v>1</v>
      </c>
      <c r="AJ46">
        <v>2</v>
      </c>
      <c r="AK46" t="s">
        <v>3755</v>
      </c>
      <c r="AL46" t="s">
        <v>2536</v>
      </c>
      <c r="AM46" t="s">
        <v>2432</v>
      </c>
      <c r="AN46">
        <v>4</v>
      </c>
      <c r="AO46">
        <v>120</v>
      </c>
      <c r="AP46" t="s">
        <v>2518</v>
      </c>
      <c r="AQ46" t="s">
        <v>2437</v>
      </c>
      <c r="AR46" t="s">
        <v>2438</v>
      </c>
      <c r="AS46" t="s">
        <v>2438</v>
      </c>
      <c r="AT46" t="s">
        <v>2438</v>
      </c>
      <c r="AU46" t="s">
        <v>2432</v>
      </c>
      <c r="AV46">
        <v>5</v>
      </c>
      <c r="AW46">
        <v>420</v>
      </c>
      <c r="AX46" t="s">
        <v>2518</v>
      </c>
      <c r="AY46" t="s">
        <v>2432</v>
      </c>
      <c r="AZ46">
        <v>5</v>
      </c>
      <c r="BA46">
        <v>420</v>
      </c>
      <c r="BB46" t="s">
        <v>2518</v>
      </c>
      <c r="BC46" t="s">
        <v>2432</v>
      </c>
      <c r="BD46">
        <v>5</v>
      </c>
      <c r="BE46">
        <v>420</v>
      </c>
      <c r="BF46" t="s">
        <v>2518</v>
      </c>
      <c r="BG46" t="s">
        <v>2437</v>
      </c>
      <c r="BH46" t="s">
        <v>2438</v>
      </c>
      <c r="BI46" t="s">
        <v>2438</v>
      </c>
      <c r="BJ46" t="s">
        <v>2438</v>
      </c>
      <c r="BK46" t="s">
        <v>2437</v>
      </c>
      <c r="BL46" t="s">
        <v>2438</v>
      </c>
      <c r="BM46" t="s">
        <v>2438</v>
      </c>
      <c r="BN46" t="s">
        <v>2438</v>
      </c>
      <c r="BO46" t="s">
        <v>2432</v>
      </c>
      <c r="BP46">
        <v>2</v>
      </c>
      <c r="BQ46">
        <v>30</v>
      </c>
      <c r="BR46" t="s">
        <v>2443</v>
      </c>
      <c r="BS46" t="s">
        <v>2437</v>
      </c>
      <c r="BT46" t="s">
        <v>2438</v>
      </c>
      <c r="BU46" t="s">
        <v>2438</v>
      </c>
      <c r="BV46" t="s">
        <v>2438</v>
      </c>
      <c r="BW46" t="s">
        <v>2437</v>
      </c>
      <c r="BX46" t="s">
        <v>2438</v>
      </c>
      <c r="BY46" t="s">
        <v>2438</v>
      </c>
      <c r="BZ46" t="s">
        <v>2438</v>
      </c>
      <c r="CA46" t="s">
        <v>2437</v>
      </c>
      <c r="CB46" t="s">
        <v>2438</v>
      </c>
      <c r="CC46" t="s">
        <v>2438</v>
      </c>
      <c r="CD46" t="s">
        <v>2438</v>
      </c>
      <c r="CE46">
        <v>5</v>
      </c>
      <c r="CF46">
        <v>7</v>
      </c>
      <c r="CG46" t="s">
        <v>3757</v>
      </c>
      <c r="CH46">
        <v>7</v>
      </c>
      <c r="CI46">
        <v>4</v>
      </c>
      <c r="CJ46">
        <v>4</v>
      </c>
      <c r="CK46" t="s">
        <v>3758</v>
      </c>
      <c r="CL46">
        <v>7</v>
      </c>
      <c r="CM46">
        <v>7</v>
      </c>
      <c r="CN46">
        <v>7</v>
      </c>
      <c r="CO46" t="s">
        <v>3759</v>
      </c>
      <c r="CP46">
        <v>4</v>
      </c>
      <c r="CQ46">
        <v>4</v>
      </c>
      <c r="CR46">
        <v>4</v>
      </c>
      <c r="CS46" t="s">
        <v>3760</v>
      </c>
      <c r="CT46">
        <v>6</v>
      </c>
      <c r="CU46">
        <v>6</v>
      </c>
      <c r="CV46">
        <v>6</v>
      </c>
      <c r="CW46">
        <v>2</v>
      </c>
      <c r="CX46">
        <v>6</v>
      </c>
      <c r="CY46">
        <v>6</v>
      </c>
      <c r="CZ46">
        <v>5</v>
      </c>
      <c r="DA46">
        <v>6</v>
      </c>
      <c r="DB46">
        <v>6</v>
      </c>
      <c r="DC46">
        <v>7</v>
      </c>
      <c r="DD46">
        <v>6</v>
      </c>
      <c r="DE46">
        <v>6</v>
      </c>
      <c r="DF46">
        <v>5</v>
      </c>
      <c r="DG46">
        <v>4</v>
      </c>
      <c r="DH46">
        <v>7</v>
      </c>
      <c r="DI46">
        <v>7</v>
      </c>
      <c r="DJ46">
        <v>7</v>
      </c>
      <c r="DK46">
        <v>3</v>
      </c>
      <c r="DL46">
        <v>6</v>
      </c>
      <c r="DM46">
        <v>6</v>
      </c>
      <c r="DN46">
        <v>6</v>
      </c>
      <c r="DO46">
        <v>6</v>
      </c>
      <c r="DP46">
        <v>6</v>
      </c>
      <c r="DQ46">
        <v>5</v>
      </c>
      <c r="DR46">
        <v>5</v>
      </c>
      <c r="DS46">
        <v>5</v>
      </c>
      <c r="DT46">
        <v>5</v>
      </c>
      <c r="DU46">
        <v>4</v>
      </c>
      <c r="DV46">
        <v>6</v>
      </c>
      <c r="DW46">
        <v>7</v>
      </c>
      <c r="DX46">
        <v>6</v>
      </c>
      <c r="DY46" t="s">
        <v>3757</v>
      </c>
      <c r="DZ46">
        <v>6</v>
      </c>
      <c r="EA46">
        <v>7</v>
      </c>
      <c r="EB46">
        <v>5</v>
      </c>
      <c r="EC46" t="s">
        <v>3758</v>
      </c>
      <c r="ED46">
        <v>7</v>
      </c>
      <c r="EE46">
        <v>7</v>
      </c>
      <c r="EF46">
        <v>7</v>
      </c>
      <c r="EG46" t="s">
        <v>3759</v>
      </c>
      <c r="EH46">
        <v>4</v>
      </c>
      <c r="EI46">
        <v>4</v>
      </c>
      <c r="EJ46">
        <v>4</v>
      </c>
      <c r="EK46" t="s">
        <v>3382</v>
      </c>
      <c r="EL46">
        <v>4</v>
      </c>
      <c r="EM46">
        <v>4</v>
      </c>
      <c r="EN46">
        <v>6</v>
      </c>
      <c r="EO46">
        <v>4</v>
      </c>
      <c r="EP46">
        <v>3</v>
      </c>
      <c r="EQ46">
        <v>4</v>
      </c>
      <c r="ER46">
        <v>4</v>
      </c>
      <c r="ES46">
        <v>4</v>
      </c>
      <c r="ET46">
        <v>5</v>
      </c>
      <c r="EU46">
        <v>5</v>
      </c>
      <c r="EV46">
        <v>6</v>
      </c>
      <c r="EW46">
        <v>4</v>
      </c>
      <c r="EX46">
        <v>4</v>
      </c>
      <c r="EY46">
        <v>4</v>
      </c>
      <c r="EZ46">
        <v>4</v>
      </c>
      <c r="FA46">
        <v>4</v>
      </c>
      <c r="FB46">
        <v>4</v>
      </c>
      <c r="FC46">
        <v>4</v>
      </c>
      <c r="FD46">
        <v>4</v>
      </c>
      <c r="FE46">
        <v>4</v>
      </c>
      <c r="FF46">
        <v>4</v>
      </c>
      <c r="FG46">
        <v>4</v>
      </c>
      <c r="FH46">
        <v>4</v>
      </c>
      <c r="FI46">
        <v>7</v>
      </c>
      <c r="FJ46">
        <v>7</v>
      </c>
      <c r="FK46">
        <v>4</v>
      </c>
      <c r="FL46">
        <v>4</v>
      </c>
      <c r="FM46">
        <v>1</v>
      </c>
      <c r="FN46">
        <v>1</v>
      </c>
      <c r="FO46">
        <v>1</v>
      </c>
      <c r="FP46">
        <v>3</v>
      </c>
      <c r="FQ46">
        <v>4</v>
      </c>
      <c r="FR46">
        <v>7</v>
      </c>
      <c r="FS46">
        <v>2</v>
      </c>
      <c r="FT46">
        <v>1</v>
      </c>
      <c r="FU46">
        <v>1</v>
      </c>
      <c r="FV46">
        <v>3</v>
      </c>
      <c r="FW46">
        <v>4</v>
      </c>
      <c r="FX46">
        <v>5</v>
      </c>
      <c r="FY46">
        <v>7</v>
      </c>
      <c r="FZ46">
        <v>4</v>
      </c>
      <c r="GA46">
        <v>4</v>
      </c>
      <c r="GB46">
        <v>1</v>
      </c>
      <c r="GC46">
        <v>4</v>
      </c>
      <c r="GD46">
        <v>3</v>
      </c>
      <c r="GE46">
        <v>2</v>
      </c>
      <c r="GF46">
        <v>2</v>
      </c>
      <c r="GG46">
        <v>2</v>
      </c>
      <c r="GH46">
        <v>4</v>
      </c>
      <c r="GI46">
        <v>4</v>
      </c>
      <c r="GJ46">
        <v>4</v>
      </c>
      <c r="GK46">
        <v>4</v>
      </c>
      <c r="GL46">
        <v>6</v>
      </c>
      <c r="GM46">
        <v>5</v>
      </c>
      <c r="GN46">
        <v>7</v>
      </c>
      <c r="GO46">
        <v>7</v>
      </c>
      <c r="GP46">
        <v>4</v>
      </c>
      <c r="GQ46">
        <v>5</v>
      </c>
      <c r="GR46">
        <v>4</v>
      </c>
      <c r="GS46">
        <v>7</v>
      </c>
      <c r="GT46">
        <v>5</v>
      </c>
      <c r="GU46">
        <v>7</v>
      </c>
      <c r="GV46">
        <v>7</v>
      </c>
      <c r="GW46">
        <v>6</v>
      </c>
      <c r="GX46">
        <v>5</v>
      </c>
      <c r="GY46">
        <v>6</v>
      </c>
      <c r="GZ46">
        <v>7</v>
      </c>
      <c r="HA46" t="s">
        <v>4041</v>
      </c>
      <c r="HB46" t="s">
        <v>4049</v>
      </c>
    </row>
    <row r="47" spans="1:210">
      <c r="A47" t="s">
        <v>3761</v>
      </c>
      <c r="B47" t="s">
        <v>2420</v>
      </c>
      <c r="C47" t="s">
        <v>4135</v>
      </c>
      <c r="D47" t="s">
        <v>2422</v>
      </c>
      <c r="E47" t="s">
        <v>3656</v>
      </c>
      <c r="F47" t="s">
        <v>3763</v>
      </c>
      <c r="G47">
        <v>24</v>
      </c>
      <c r="H47" t="s">
        <v>2426</v>
      </c>
      <c r="I47" t="s">
        <v>2456</v>
      </c>
      <c r="J47" t="s">
        <v>2428</v>
      </c>
      <c r="K47" t="s">
        <v>3764</v>
      </c>
      <c r="L47" t="s">
        <v>3318</v>
      </c>
      <c r="M47" t="s">
        <v>2553</v>
      </c>
      <c r="N47" t="s">
        <v>2437</v>
      </c>
      <c r="O47" t="s">
        <v>2438</v>
      </c>
      <c r="P47" t="s">
        <v>2438</v>
      </c>
      <c r="Q47" t="s">
        <v>2438</v>
      </c>
      <c r="R47" t="s">
        <v>2438</v>
      </c>
      <c r="S47" t="s">
        <v>2432</v>
      </c>
      <c r="T47">
        <v>1</v>
      </c>
      <c r="U47">
        <v>1</v>
      </c>
      <c r="V47">
        <v>300</v>
      </c>
      <c r="W47" t="s">
        <v>2534</v>
      </c>
      <c r="X47" t="s">
        <v>2437</v>
      </c>
      <c r="Y47" t="s">
        <v>2438</v>
      </c>
      <c r="Z47" t="s">
        <v>2438</v>
      </c>
      <c r="AA47" t="s">
        <v>2438</v>
      </c>
      <c r="AB47" t="s">
        <v>2438</v>
      </c>
      <c r="AC47" t="s">
        <v>2437</v>
      </c>
      <c r="AD47" t="s">
        <v>2438</v>
      </c>
      <c r="AE47" t="s">
        <v>2438</v>
      </c>
      <c r="AF47" t="s">
        <v>2438</v>
      </c>
      <c r="AG47" t="s">
        <v>2438</v>
      </c>
      <c r="AH47" t="s">
        <v>2437</v>
      </c>
      <c r="AI47" t="s">
        <v>2438</v>
      </c>
      <c r="AJ47" t="s">
        <v>2438</v>
      </c>
      <c r="AK47" t="s">
        <v>2438</v>
      </c>
      <c r="AL47" t="s">
        <v>2438</v>
      </c>
      <c r="AM47" t="s">
        <v>2432</v>
      </c>
      <c r="AN47">
        <v>3</v>
      </c>
      <c r="AO47">
        <v>90</v>
      </c>
      <c r="AP47" t="s">
        <v>2459</v>
      </c>
      <c r="AQ47" t="s">
        <v>2437</v>
      </c>
      <c r="AR47" t="s">
        <v>2438</v>
      </c>
      <c r="AS47" t="s">
        <v>2438</v>
      </c>
      <c r="AT47" t="s">
        <v>2438</v>
      </c>
      <c r="AU47" t="s">
        <v>2432</v>
      </c>
      <c r="AV47">
        <v>3</v>
      </c>
      <c r="AW47">
        <v>90</v>
      </c>
      <c r="AX47" t="s">
        <v>2480</v>
      </c>
      <c r="AY47" t="s">
        <v>2432</v>
      </c>
      <c r="AZ47">
        <v>10</v>
      </c>
      <c r="BA47">
        <v>720</v>
      </c>
      <c r="BB47" t="s">
        <v>2830</v>
      </c>
      <c r="BC47" t="s">
        <v>2432</v>
      </c>
      <c r="BD47">
        <v>12</v>
      </c>
      <c r="BE47">
        <v>600</v>
      </c>
      <c r="BF47" t="s">
        <v>2538</v>
      </c>
      <c r="BG47" t="s">
        <v>2437</v>
      </c>
      <c r="BH47" t="s">
        <v>2438</v>
      </c>
      <c r="BI47" t="s">
        <v>2438</v>
      </c>
      <c r="BJ47" t="s">
        <v>2438</v>
      </c>
      <c r="BK47" t="s">
        <v>2437</v>
      </c>
      <c r="BL47" t="s">
        <v>2438</v>
      </c>
      <c r="BM47" t="s">
        <v>2438</v>
      </c>
      <c r="BN47" t="s">
        <v>2438</v>
      </c>
      <c r="BO47" t="s">
        <v>2437</v>
      </c>
      <c r="BP47" t="s">
        <v>2438</v>
      </c>
      <c r="BQ47" t="s">
        <v>2438</v>
      </c>
      <c r="BR47" t="s">
        <v>2438</v>
      </c>
      <c r="BS47" t="s">
        <v>2437</v>
      </c>
      <c r="BT47" t="s">
        <v>2438</v>
      </c>
      <c r="BU47" t="s">
        <v>2438</v>
      </c>
      <c r="BV47" t="s">
        <v>2438</v>
      </c>
      <c r="BW47" t="s">
        <v>2437</v>
      </c>
      <c r="BX47" t="s">
        <v>2438</v>
      </c>
      <c r="BY47" t="s">
        <v>2438</v>
      </c>
      <c r="BZ47" t="s">
        <v>2438</v>
      </c>
      <c r="CA47" t="s">
        <v>2437</v>
      </c>
      <c r="CB47" t="s">
        <v>2438</v>
      </c>
      <c r="CC47" t="s">
        <v>2438</v>
      </c>
      <c r="CD47" t="s">
        <v>2438</v>
      </c>
      <c r="CE47">
        <v>5</v>
      </c>
      <c r="CF47">
        <v>6</v>
      </c>
      <c r="CG47" t="s">
        <v>3765</v>
      </c>
      <c r="CH47">
        <v>6</v>
      </c>
      <c r="CI47">
        <v>6</v>
      </c>
      <c r="CJ47">
        <v>5</v>
      </c>
      <c r="CK47" t="s">
        <v>3330</v>
      </c>
      <c r="CL47">
        <v>6</v>
      </c>
      <c r="CM47">
        <v>6</v>
      </c>
      <c r="CN47">
        <v>6</v>
      </c>
      <c r="CO47" t="s">
        <v>3766</v>
      </c>
      <c r="CP47">
        <v>2</v>
      </c>
      <c r="CQ47">
        <v>2</v>
      </c>
      <c r="CR47">
        <v>2</v>
      </c>
      <c r="CS47" t="s">
        <v>2429</v>
      </c>
      <c r="CT47">
        <v>6</v>
      </c>
      <c r="CU47">
        <v>5</v>
      </c>
      <c r="CV47">
        <v>5</v>
      </c>
      <c r="CW47">
        <v>5</v>
      </c>
      <c r="CX47">
        <v>4</v>
      </c>
      <c r="CY47">
        <v>5</v>
      </c>
      <c r="CZ47">
        <v>5</v>
      </c>
      <c r="DA47">
        <v>5</v>
      </c>
      <c r="DB47">
        <v>5</v>
      </c>
      <c r="DC47">
        <v>6</v>
      </c>
      <c r="DD47">
        <v>5</v>
      </c>
      <c r="DE47">
        <v>5</v>
      </c>
      <c r="DF47">
        <v>5</v>
      </c>
      <c r="DG47">
        <v>5</v>
      </c>
      <c r="DH47">
        <v>5</v>
      </c>
      <c r="DI47">
        <v>5</v>
      </c>
      <c r="DJ47">
        <v>5</v>
      </c>
      <c r="DK47">
        <v>5</v>
      </c>
      <c r="DL47">
        <v>5</v>
      </c>
      <c r="DM47">
        <v>5</v>
      </c>
      <c r="DN47">
        <v>5</v>
      </c>
      <c r="DO47">
        <v>4</v>
      </c>
      <c r="DP47">
        <v>4</v>
      </c>
      <c r="DQ47">
        <v>4</v>
      </c>
      <c r="DR47">
        <v>4</v>
      </c>
      <c r="DS47">
        <v>4</v>
      </c>
      <c r="DT47">
        <v>4</v>
      </c>
      <c r="DU47">
        <v>4</v>
      </c>
      <c r="DV47">
        <v>5</v>
      </c>
      <c r="DW47">
        <v>5</v>
      </c>
      <c r="DX47">
        <v>5</v>
      </c>
      <c r="DY47" t="s">
        <v>3765</v>
      </c>
      <c r="DZ47">
        <v>5</v>
      </c>
      <c r="EA47">
        <v>5</v>
      </c>
      <c r="EB47">
        <v>5</v>
      </c>
      <c r="EC47" t="s">
        <v>3330</v>
      </c>
      <c r="ED47">
        <v>6</v>
      </c>
      <c r="EE47">
        <v>6</v>
      </c>
      <c r="EF47">
        <v>6</v>
      </c>
      <c r="EG47" t="s">
        <v>3766</v>
      </c>
      <c r="EH47">
        <v>2</v>
      </c>
      <c r="EI47">
        <v>2</v>
      </c>
      <c r="EJ47">
        <v>2</v>
      </c>
      <c r="EK47" t="s">
        <v>2429</v>
      </c>
      <c r="EL47">
        <v>6</v>
      </c>
      <c r="EM47">
        <v>6</v>
      </c>
      <c r="EN47">
        <v>6</v>
      </c>
      <c r="EO47">
        <v>6</v>
      </c>
      <c r="EP47">
        <v>6</v>
      </c>
      <c r="EQ47">
        <v>6</v>
      </c>
      <c r="ER47">
        <v>6</v>
      </c>
      <c r="ES47">
        <v>6</v>
      </c>
      <c r="ET47">
        <v>6</v>
      </c>
      <c r="EU47">
        <v>6</v>
      </c>
      <c r="EV47">
        <v>6</v>
      </c>
      <c r="EW47">
        <v>6</v>
      </c>
      <c r="EX47">
        <v>6</v>
      </c>
      <c r="EY47">
        <v>6</v>
      </c>
      <c r="EZ47">
        <v>6</v>
      </c>
      <c r="FA47">
        <v>6</v>
      </c>
      <c r="FB47">
        <v>6</v>
      </c>
      <c r="FC47">
        <v>6</v>
      </c>
      <c r="FD47">
        <v>6</v>
      </c>
      <c r="FE47">
        <v>6</v>
      </c>
      <c r="FF47">
        <v>6</v>
      </c>
      <c r="FG47">
        <v>6</v>
      </c>
      <c r="FH47">
        <v>6</v>
      </c>
      <c r="FI47">
        <v>6</v>
      </c>
      <c r="FJ47">
        <v>6</v>
      </c>
      <c r="FK47">
        <v>6</v>
      </c>
      <c r="FL47">
        <v>6</v>
      </c>
      <c r="FM47">
        <v>6</v>
      </c>
      <c r="FN47">
        <v>6</v>
      </c>
      <c r="FO47">
        <v>6</v>
      </c>
      <c r="FP47">
        <v>6</v>
      </c>
      <c r="FQ47">
        <v>6</v>
      </c>
      <c r="FR47">
        <v>6</v>
      </c>
      <c r="FS47">
        <v>2</v>
      </c>
      <c r="FT47">
        <v>6</v>
      </c>
      <c r="FU47">
        <v>6</v>
      </c>
      <c r="FV47">
        <v>6</v>
      </c>
      <c r="FW47">
        <v>6</v>
      </c>
      <c r="FX47">
        <v>6</v>
      </c>
      <c r="FY47">
        <v>6</v>
      </c>
      <c r="FZ47">
        <v>6</v>
      </c>
      <c r="GA47">
        <v>6</v>
      </c>
      <c r="GB47">
        <v>6</v>
      </c>
      <c r="GC47">
        <v>6</v>
      </c>
      <c r="GD47">
        <v>6</v>
      </c>
      <c r="GE47">
        <v>3</v>
      </c>
      <c r="GF47">
        <v>5</v>
      </c>
      <c r="GG47">
        <v>3</v>
      </c>
      <c r="GH47">
        <v>3</v>
      </c>
      <c r="GI47">
        <v>3</v>
      </c>
      <c r="GJ47">
        <v>3</v>
      </c>
      <c r="GK47">
        <v>6</v>
      </c>
      <c r="GL47">
        <v>6</v>
      </c>
      <c r="GM47">
        <v>6</v>
      </c>
      <c r="GN47">
        <v>5</v>
      </c>
      <c r="GO47">
        <v>5</v>
      </c>
      <c r="GP47">
        <v>6</v>
      </c>
      <c r="GQ47">
        <v>6</v>
      </c>
      <c r="GR47">
        <v>5</v>
      </c>
      <c r="GS47">
        <v>6</v>
      </c>
      <c r="GT47">
        <v>5</v>
      </c>
      <c r="GU47">
        <v>6</v>
      </c>
      <c r="GV47">
        <v>5</v>
      </c>
      <c r="GW47">
        <v>5</v>
      </c>
      <c r="GX47">
        <v>6</v>
      </c>
      <c r="GY47">
        <v>6</v>
      </c>
      <c r="GZ47">
        <v>5</v>
      </c>
      <c r="HA47" t="s">
        <v>4041</v>
      </c>
      <c r="HB47" t="s">
        <v>4049</v>
      </c>
    </row>
    <row r="48" spans="1:210">
      <c r="A48" t="s">
        <v>3952</v>
      </c>
      <c r="B48" t="s">
        <v>2420</v>
      </c>
      <c r="C48" t="s">
        <v>4136</v>
      </c>
      <c r="D48" t="s">
        <v>2422</v>
      </c>
      <c r="E48" t="s">
        <v>3954</v>
      </c>
      <c r="F48" t="s">
        <v>3955</v>
      </c>
      <c r="G48">
        <v>20</v>
      </c>
      <c r="H48" t="s">
        <v>2426</v>
      </c>
      <c r="I48" t="s">
        <v>2456</v>
      </c>
      <c r="J48" t="s">
        <v>2428</v>
      </c>
      <c r="K48" t="s">
        <v>3956</v>
      </c>
      <c r="L48" t="s">
        <v>3859</v>
      </c>
      <c r="M48" t="s">
        <v>3957</v>
      </c>
      <c r="N48" t="s">
        <v>2432</v>
      </c>
      <c r="O48">
        <v>1</v>
      </c>
      <c r="P48">
        <v>3</v>
      </c>
      <c r="Q48" t="s">
        <v>3958</v>
      </c>
      <c r="R48" t="s">
        <v>2608</v>
      </c>
      <c r="S48" t="s">
        <v>2432</v>
      </c>
      <c r="T48">
        <v>1</v>
      </c>
      <c r="U48">
        <v>3</v>
      </c>
      <c r="V48" t="s">
        <v>3959</v>
      </c>
      <c r="W48" t="s">
        <v>2608</v>
      </c>
      <c r="X48" t="s">
        <v>2437</v>
      </c>
      <c r="Y48" t="s">
        <v>2438</v>
      </c>
      <c r="Z48" t="s">
        <v>2438</v>
      </c>
      <c r="AA48" t="s">
        <v>2438</v>
      </c>
      <c r="AB48" t="s">
        <v>2438</v>
      </c>
      <c r="AC48" t="s">
        <v>2437</v>
      </c>
      <c r="AD48" t="s">
        <v>2438</v>
      </c>
      <c r="AE48" t="s">
        <v>2438</v>
      </c>
      <c r="AF48" t="s">
        <v>2438</v>
      </c>
      <c r="AG48" t="s">
        <v>2438</v>
      </c>
      <c r="AH48" t="s">
        <v>2437</v>
      </c>
      <c r="AI48" t="s">
        <v>2438</v>
      </c>
      <c r="AJ48" t="s">
        <v>2438</v>
      </c>
      <c r="AK48" t="s">
        <v>2438</v>
      </c>
      <c r="AL48" t="s">
        <v>2438</v>
      </c>
      <c r="AM48" t="s">
        <v>2432</v>
      </c>
      <c r="AN48">
        <v>1</v>
      </c>
      <c r="AO48">
        <v>10</v>
      </c>
      <c r="AP48" t="s">
        <v>2460</v>
      </c>
      <c r="AQ48" t="s">
        <v>2437</v>
      </c>
      <c r="AR48" t="s">
        <v>2438</v>
      </c>
      <c r="AS48" t="s">
        <v>2438</v>
      </c>
      <c r="AT48" t="s">
        <v>2438</v>
      </c>
      <c r="AU48" t="s">
        <v>2432</v>
      </c>
      <c r="AV48">
        <v>2</v>
      </c>
      <c r="AW48">
        <v>20</v>
      </c>
      <c r="AX48" t="s">
        <v>2476</v>
      </c>
      <c r="AY48" t="s">
        <v>2432</v>
      </c>
      <c r="AZ48">
        <v>10</v>
      </c>
      <c r="BA48">
        <v>5</v>
      </c>
      <c r="BB48" t="s">
        <v>2740</v>
      </c>
      <c r="BC48" t="s">
        <v>2432</v>
      </c>
      <c r="BD48">
        <v>5</v>
      </c>
      <c r="BE48">
        <v>15</v>
      </c>
      <c r="BF48" t="s">
        <v>3390</v>
      </c>
      <c r="BG48" t="s">
        <v>2437</v>
      </c>
      <c r="BH48" t="s">
        <v>2438</v>
      </c>
      <c r="BI48" t="s">
        <v>2438</v>
      </c>
      <c r="BJ48" t="s">
        <v>2438</v>
      </c>
      <c r="BK48" t="s">
        <v>2437</v>
      </c>
      <c r="BL48" t="s">
        <v>2438</v>
      </c>
      <c r="BM48" t="s">
        <v>2438</v>
      </c>
      <c r="BN48" t="s">
        <v>2438</v>
      </c>
      <c r="BO48" t="s">
        <v>2432</v>
      </c>
      <c r="BP48">
        <v>1</v>
      </c>
      <c r="BQ48">
        <v>40</v>
      </c>
      <c r="BR48" t="s">
        <v>2443</v>
      </c>
      <c r="BS48" t="s">
        <v>2437</v>
      </c>
      <c r="BT48" t="s">
        <v>2438</v>
      </c>
      <c r="BU48" t="s">
        <v>2438</v>
      </c>
      <c r="BV48" t="s">
        <v>2438</v>
      </c>
      <c r="BW48" t="s">
        <v>2437</v>
      </c>
      <c r="BX48" t="s">
        <v>2438</v>
      </c>
      <c r="BY48" t="s">
        <v>2438</v>
      </c>
      <c r="BZ48" t="s">
        <v>2438</v>
      </c>
      <c r="CA48" t="s">
        <v>2437</v>
      </c>
      <c r="CB48" t="s">
        <v>2438</v>
      </c>
      <c r="CC48" t="s">
        <v>2438</v>
      </c>
      <c r="CD48" t="s">
        <v>2438</v>
      </c>
      <c r="CE48">
        <v>5</v>
      </c>
      <c r="CF48">
        <v>4</v>
      </c>
      <c r="CG48" t="s">
        <v>2866</v>
      </c>
      <c r="CH48">
        <v>6</v>
      </c>
      <c r="CI48">
        <v>4</v>
      </c>
      <c r="CJ48">
        <v>5</v>
      </c>
      <c r="CK48" t="s">
        <v>2521</v>
      </c>
      <c r="CL48">
        <v>4</v>
      </c>
      <c r="CM48">
        <v>5</v>
      </c>
      <c r="CN48">
        <v>4</v>
      </c>
      <c r="CO48" t="s">
        <v>2793</v>
      </c>
      <c r="CP48">
        <v>4</v>
      </c>
      <c r="CQ48">
        <v>4</v>
      </c>
      <c r="CR48">
        <v>4</v>
      </c>
      <c r="CS48" t="s">
        <v>2429</v>
      </c>
      <c r="CT48">
        <v>4</v>
      </c>
      <c r="CU48">
        <v>4</v>
      </c>
      <c r="CV48">
        <v>4</v>
      </c>
      <c r="CW48">
        <v>4</v>
      </c>
      <c r="CX48">
        <v>4</v>
      </c>
      <c r="CY48">
        <v>4</v>
      </c>
      <c r="CZ48">
        <v>4</v>
      </c>
      <c r="DA48">
        <v>4</v>
      </c>
      <c r="DB48">
        <v>4</v>
      </c>
      <c r="DC48">
        <v>4</v>
      </c>
      <c r="DD48">
        <v>4</v>
      </c>
      <c r="DE48">
        <v>4</v>
      </c>
      <c r="DF48">
        <v>4</v>
      </c>
      <c r="DG48">
        <v>4</v>
      </c>
      <c r="DH48">
        <v>4</v>
      </c>
      <c r="DI48">
        <v>4</v>
      </c>
      <c r="DJ48">
        <v>4</v>
      </c>
      <c r="DK48">
        <v>4</v>
      </c>
      <c r="DL48">
        <v>4</v>
      </c>
      <c r="DM48">
        <v>4</v>
      </c>
      <c r="DN48">
        <v>4</v>
      </c>
      <c r="DO48">
        <v>3</v>
      </c>
      <c r="DP48">
        <v>5</v>
      </c>
      <c r="DQ48">
        <v>5</v>
      </c>
      <c r="DR48">
        <v>5</v>
      </c>
      <c r="DS48">
        <v>5</v>
      </c>
      <c r="DT48">
        <v>5</v>
      </c>
      <c r="DU48">
        <v>5</v>
      </c>
      <c r="DV48">
        <v>4</v>
      </c>
      <c r="DW48">
        <v>4</v>
      </c>
      <c r="DX48">
        <v>4</v>
      </c>
      <c r="DY48" t="s">
        <v>3450</v>
      </c>
      <c r="DZ48">
        <v>4</v>
      </c>
      <c r="EA48">
        <v>4</v>
      </c>
      <c r="EB48">
        <v>4</v>
      </c>
      <c r="EC48" t="s">
        <v>2521</v>
      </c>
      <c r="ED48">
        <v>4</v>
      </c>
      <c r="EE48">
        <v>4</v>
      </c>
      <c r="EF48">
        <v>4</v>
      </c>
      <c r="EG48" t="s">
        <v>2793</v>
      </c>
      <c r="EH48">
        <v>4</v>
      </c>
      <c r="EI48">
        <v>4</v>
      </c>
      <c r="EJ48">
        <v>4</v>
      </c>
      <c r="EK48" t="s">
        <v>2429</v>
      </c>
      <c r="EL48">
        <v>4</v>
      </c>
      <c r="EM48">
        <v>4</v>
      </c>
      <c r="EN48">
        <v>4</v>
      </c>
      <c r="EO48">
        <v>4</v>
      </c>
      <c r="EP48">
        <v>4</v>
      </c>
      <c r="EQ48">
        <v>4</v>
      </c>
      <c r="ER48">
        <v>4</v>
      </c>
      <c r="ES48">
        <v>4</v>
      </c>
      <c r="ET48">
        <v>4</v>
      </c>
      <c r="EU48">
        <v>4</v>
      </c>
      <c r="EV48">
        <v>4</v>
      </c>
      <c r="EW48">
        <v>4</v>
      </c>
      <c r="EX48">
        <v>4</v>
      </c>
      <c r="EY48">
        <v>4</v>
      </c>
      <c r="EZ48">
        <v>4</v>
      </c>
      <c r="FA48">
        <v>4</v>
      </c>
      <c r="FB48">
        <v>4</v>
      </c>
      <c r="FC48">
        <v>4</v>
      </c>
      <c r="FD48">
        <v>4</v>
      </c>
      <c r="FE48">
        <v>4</v>
      </c>
      <c r="FF48">
        <v>4</v>
      </c>
      <c r="FG48">
        <v>4</v>
      </c>
      <c r="FH48">
        <v>4</v>
      </c>
      <c r="FI48">
        <v>4</v>
      </c>
      <c r="FJ48">
        <v>4</v>
      </c>
      <c r="FK48">
        <v>5</v>
      </c>
      <c r="FL48">
        <v>3</v>
      </c>
      <c r="FM48">
        <v>4</v>
      </c>
      <c r="FN48">
        <v>4</v>
      </c>
      <c r="FO48">
        <v>4</v>
      </c>
      <c r="FP48">
        <v>4</v>
      </c>
      <c r="FQ48">
        <v>4</v>
      </c>
      <c r="FR48">
        <v>4</v>
      </c>
      <c r="FS48">
        <v>4</v>
      </c>
      <c r="FT48">
        <v>4</v>
      </c>
      <c r="FU48">
        <v>4</v>
      </c>
      <c r="FV48">
        <v>4</v>
      </c>
      <c r="FW48">
        <v>4</v>
      </c>
      <c r="FX48">
        <v>4</v>
      </c>
      <c r="FY48">
        <v>4</v>
      </c>
      <c r="FZ48">
        <v>4</v>
      </c>
      <c r="GA48">
        <v>4</v>
      </c>
      <c r="GB48">
        <v>4</v>
      </c>
      <c r="GC48">
        <v>4</v>
      </c>
      <c r="GD48">
        <v>4</v>
      </c>
      <c r="GE48">
        <v>4</v>
      </c>
      <c r="GF48">
        <v>4</v>
      </c>
      <c r="GG48">
        <v>4</v>
      </c>
      <c r="GH48">
        <v>4</v>
      </c>
      <c r="GI48">
        <v>4</v>
      </c>
      <c r="GJ48">
        <v>4</v>
      </c>
      <c r="GK48">
        <v>4</v>
      </c>
      <c r="GL48">
        <v>4</v>
      </c>
      <c r="GM48">
        <v>4</v>
      </c>
      <c r="GN48">
        <v>4</v>
      </c>
      <c r="GO48">
        <v>4</v>
      </c>
      <c r="GP48">
        <v>4</v>
      </c>
      <c r="GQ48">
        <v>4</v>
      </c>
      <c r="GR48">
        <v>4</v>
      </c>
      <c r="GS48">
        <v>5</v>
      </c>
      <c r="GT48">
        <v>4</v>
      </c>
      <c r="GU48">
        <v>4</v>
      </c>
      <c r="GV48">
        <v>4</v>
      </c>
      <c r="GW48">
        <v>4</v>
      </c>
      <c r="GX48">
        <v>4</v>
      </c>
      <c r="GY48">
        <v>4</v>
      </c>
      <c r="GZ48">
        <v>4</v>
      </c>
      <c r="HA48" t="s">
        <v>4039</v>
      </c>
      <c r="HB48" t="s">
        <v>4049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196C2-DF16-46BE-9CEF-A8838737F940}">
  <dimension ref="A1:HB37"/>
  <sheetViews>
    <sheetView workbookViewId="0">
      <selection activeCell="I3" sqref="I3:I37"/>
    </sheetView>
  </sheetViews>
  <sheetFormatPr defaultRowHeight="14.4"/>
  <sheetData>
    <row r="1" spans="1:210">
      <c r="FK1">
        <v>1</v>
      </c>
      <c r="FL1">
        <v>2</v>
      </c>
      <c r="FM1">
        <v>3</v>
      </c>
      <c r="FN1">
        <v>4</v>
      </c>
      <c r="FO1">
        <v>5</v>
      </c>
      <c r="FP1">
        <v>6</v>
      </c>
      <c r="FQ1">
        <v>7</v>
      </c>
      <c r="FR1">
        <v>8</v>
      </c>
      <c r="FS1">
        <v>9</v>
      </c>
      <c r="FT1">
        <v>10</v>
      </c>
      <c r="FU1">
        <v>11</v>
      </c>
      <c r="FV1">
        <v>12</v>
      </c>
      <c r="FW1">
        <v>13</v>
      </c>
      <c r="FX1">
        <v>14</v>
      </c>
      <c r="FY1">
        <v>15</v>
      </c>
      <c r="FZ1">
        <v>16</v>
      </c>
      <c r="GA1">
        <v>17</v>
      </c>
      <c r="GB1">
        <v>18</v>
      </c>
      <c r="GC1">
        <v>19</v>
      </c>
      <c r="GD1">
        <v>20</v>
      </c>
      <c r="GE1">
        <v>21</v>
      </c>
      <c r="GF1">
        <v>22</v>
      </c>
      <c r="GG1">
        <v>23</v>
      </c>
      <c r="GH1">
        <v>24</v>
      </c>
      <c r="GI1">
        <v>25</v>
      </c>
      <c r="GJ1">
        <v>26</v>
      </c>
    </row>
    <row r="2" spans="1:210">
      <c r="A2" t="s">
        <v>2215</v>
      </c>
      <c r="B2" t="s">
        <v>4027</v>
      </c>
      <c r="C2" t="s">
        <v>2216</v>
      </c>
      <c r="D2" t="s">
        <v>2217</v>
      </c>
      <c r="E2" t="s">
        <v>2218</v>
      </c>
      <c r="F2" t="s">
        <v>2219</v>
      </c>
      <c r="G2" t="s">
        <v>2220</v>
      </c>
      <c r="H2" t="s">
        <v>2221</v>
      </c>
      <c r="I2" t="s">
        <v>2222</v>
      </c>
      <c r="J2" t="s">
        <v>2223</v>
      </c>
      <c r="K2" t="s">
        <v>2224</v>
      </c>
      <c r="L2" t="s">
        <v>2225</v>
      </c>
      <c r="M2" t="s">
        <v>2226</v>
      </c>
      <c r="N2" t="s">
        <v>2227</v>
      </c>
      <c r="O2" t="s">
        <v>2228</v>
      </c>
      <c r="P2" t="s">
        <v>2229</v>
      </c>
      <c r="Q2" t="s">
        <v>2230</v>
      </c>
      <c r="R2" t="s">
        <v>2231</v>
      </c>
      <c r="S2" t="s">
        <v>2232</v>
      </c>
      <c r="T2" t="s">
        <v>2233</v>
      </c>
      <c r="U2" t="s">
        <v>2234</v>
      </c>
      <c r="V2" t="s">
        <v>2235</v>
      </c>
      <c r="W2" t="s">
        <v>2236</v>
      </c>
      <c r="X2" t="s">
        <v>2237</v>
      </c>
      <c r="Y2" t="s">
        <v>2238</v>
      </c>
      <c r="Z2" t="s">
        <v>2239</v>
      </c>
      <c r="AA2" t="s">
        <v>2240</v>
      </c>
      <c r="AB2" t="s">
        <v>2241</v>
      </c>
      <c r="AC2" t="s">
        <v>2242</v>
      </c>
      <c r="AD2" t="s">
        <v>2243</v>
      </c>
      <c r="AE2" t="s">
        <v>2244</v>
      </c>
      <c r="AF2" t="s">
        <v>2245</v>
      </c>
      <c r="AG2" t="s">
        <v>2246</v>
      </c>
      <c r="AH2" t="s">
        <v>2247</v>
      </c>
      <c r="AI2" t="s">
        <v>2248</v>
      </c>
      <c r="AJ2" t="s">
        <v>2249</v>
      </c>
      <c r="AK2" t="s">
        <v>2250</v>
      </c>
      <c r="AL2" t="s">
        <v>2251</v>
      </c>
      <c r="AM2" t="s">
        <v>2252</v>
      </c>
      <c r="AN2" t="s">
        <v>2253</v>
      </c>
      <c r="AO2" t="s">
        <v>2254</v>
      </c>
      <c r="AP2" t="s">
        <v>2255</v>
      </c>
      <c r="AQ2" t="s">
        <v>2256</v>
      </c>
      <c r="AR2" t="s">
        <v>2257</v>
      </c>
      <c r="AS2" t="s">
        <v>2258</v>
      </c>
      <c r="AT2" t="s">
        <v>2259</v>
      </c>
      <c r="AU2" t="s">
        <v>2260</v>
      </c>
      <c r="AV2" t="s">
        <v>2261</v>
      </c>
      <c r="AW2" t="s">
        <v>2262</v>
      </c>
      <c r="AX2" t="s">
        <v>2263</v>
      </c>
      <c r="AY2" t="s">
        <v>2264</v>
      </c>
      <c r="AZ2" t="s">
        <v>2265</v>
      </c>
      <c r="BA2" t="s">
        <v>2266</v>
      </c>
      <c r="BB2" t="s">
        <v>2267</v>
      </c>
      <c r="BC2" t="s">
        <v>2268</v>
      </c>
      <c r="BD2" t="s">
        <v>2269</v>
      </c>
      <c r="BE2" t="s">
        <v>2270</v>
      </c>
      <c r="BF2" t="s">
        <v>2271</v>
      </c>
      <c r="BG2" t="s">
        <v>2272</v>
      </c>
      <c r="BH2" t="s">
        <v>2273</v>
      </c>
      <c r="BI2" t="s">
        <v>2274</v>
      </c>
      <c r="BJ2" t="s">
        <v>2275</v>
      </c>
      <c r="BK2" t="s">
        <v>2276</v>
      </c>
      <c r="BL2" t="s">
        <v>2277</v>
      </c>
      <c r="BM2" t="s">
        <v>2278</v>
      </c>
      <c r="BN2" t="s">
        <v>2279</v>
      </c>
      <c r="BO2" t="s">
        <v>2280</v>
      </c>
      <c r="BP2" t="s">
        <v>2281</v>
      </c>
      <c r="BQ2" t="s">
        <v>2282</v>
      </c>
      <c r="BR2" t="s">
        <v>2283</v>
      </c>
      <c r="BS2" t="s">
        <v>2284</v>
      </c>
      <c r="BT2" t="s">
        <v>2285</v>
      </c>
      <c r="BU2" t="s">
        <v>2286</v>
      </c>
      <c r="BV2" t="s">
        <v>2287</v>
      </c>
      <c r="BW2" t="s">
        <v>2288</v>
      </c>
      <c r="BX2" t="s">
        <v>2289</v>
      </c>
      <c r="BY2" t="s">
        <v>2290</v>
      </c>
      <c r="BZ2" t="s">
        <v>2291</v>
      </c>
      <c r="CA2" t="s">
        <v>2292</v>
      </c>
      <c r="CB2" t="s">
        <v>2293</v>
      </c>
      <c r="CC2" t="s">
        <v>2294</v>
      </c>
      <c r="CD2" t="s">
        <v>2295</v>
      </c>
      <c r="CE2" t="s">
        <v>2296</v>
      </c>
      <c r="CF2" t="s">
        <v>2297</v>
      </c>
      <c r="CG2" t="s">
        <v>2298</v>
      </c>
      <c r="CH2" t="s">
        <v>2299</v>
      </c>
      <c r="CI2" t="s">
        <v>2300</v>
      </c>
      <c r="CJ2" t="s">
        <v>2301</v>
      </c>
      <c r="CK2" t="s">
        <v>2302</v>
      </c>
      <c r="CL2" t="s">
        <v>2303</v>
      </c>
      <c r="CM2" t="s">
        <v>2304</v>
      </c>
      <c r="CN2" t="s">
        <v>2305</v>
      </c>
      <c r="CO2" t="s">
        <v>2306</v>
      </c>
      <c r="CP2" t="s">
        <v>2307</v>
      </c>
      <c r="CQ2" t="s">
        <v>2308</v>
      </c>
      <c r="CR2" t="s">
        <v>2309</v>
      </c>
      <c r="CS2" t="s">
        <v>2310</v>
      </c>
      <c r="CT2" t="s">
        <v>2311</v>
      </c>
      <c r="CU2" t="s">
        <v>2312</v>
      </c>
      <c r="CV2" t="s">
        <v>2313</v>
      </c>
      <c r="CW2" t="s">
        <v>2314</v>
      </c>
      <c r="CX2" t="s">
        <v>2315</v>
      </c>
      <c r="CY2" t="s">
        <v>2316</v>
      </c>
      <c r="CZ2" t="s">
        <v>2317</v>
      </c>
      <c r="DA2" t="s">
        <v>2318</v>
      </c>
      <c r="DB2" t="s">
        <v>2319</v>
      </c>
      <c r="DC2" t="s">
        <v>2320</v>
      </c>
      <c r="DD2" t="s">
        <v>2321</v>
      </c>
      <c r="DE2" t="s">
        <v>2322</v>
      </c>
      <c r="DF2" t="s">
        <v>2323</v>
      </c>
      <c r="DG2" t="s">
        <v>2324</v>
      </c>
      <c r="DH2" t="s">
        <v>2325</v>
      </c>
      <c r="DI2" t="s">
        <v>2326</v>
      </c>
      <c r="DJ2" t="s">
        <v>2327</v>
      </c>
      <c r="DK2" t="s">
        <v>2328</v>
      </c>
      <c r="DL2" t="s">
        <v>2329</v>
      </c>
      <c r="DM2" t="s">
        <v>2330</v>
      </c>
      <c r="DN2" t="s">
        <v>2331</v>
      </c>
      <c r="DO2" t="s">
        <v>2332</v>
      </c>
      <c r="DP2" t="s">
        <v>2333</v>
      </c>
      <c r="DQ2" t="s">
        <v>2334</v>
      </c>
      <c r="DR2" t="s">
        <v>4028</v>
      </c>
      <c r="DS2" t="s">
        <v>2335</v>
      </c>
      <c r="DT2" t="s">
        <v>2336</v>
      </c>
      <c r="DU2" t="s">
        <v>2337</v>
      </c>
      <c r="DV2" t="s">
        <v>2338</v>
      </c>
      <c r="DW2" t="s">
        <v>2339</v>
      </c>
      <c r="DX2" t="s">
        <v>2340</v>
      </c>
      <c r="DY2" t="s">
        <v>2341</v>
      </c>
      <c r="DZ2" t="s">
        <v>2342</v>
      </c>
      <c r="EA2" t="s">
        <v>2343</v>
      </c>
      <c r="EB2" t="s">
        <v>2344</v>
      </c>
      <c r="EC2" t="s">
        <v>2345</v>
      </c>
      <c r="ED2" t="s">
        <v>2346</v>
      </c>
      <c r="EE2" t="s">
        <v>2347</v>
      </c>
      <c r="EF2" t="s">
        <v>2348</v>
      </c>
      <c r="EG2" t="s">
        <v>2349</v>
      </c>
      <c r="EH2" t="s">
        <v>2350</v>
      </c>
      <c r="EI2" t="s">
        <v>2351</v>
      </c>
      <c r="EJ2" t="s">
        <v>4029</v>
      </c>
      <c r="EK2" t="s">
        <v>2352</v>
      </c>
      <c r="EL2" t="s">
        <v>2353</v>
      </c>
      <c r="EM2" t="s">
        <v>2354</v>
      </c>
      <c r="EN2" t="s">
        <v>2355</v>
      </c>
      <c r="EO2" t="s">
        <v>2356</v>
      </c>
      <c r="EP2" t="s">
        <v>2357</v>
      </c>
      <c r="EQ2" t="s">
        <v>2358</v>
      </c>
      <c r="ER2" t="s">
        <v>2359</v>
      </c>
      <c r="ES2" t="s">
        <v>2360</v>
      </c>
      <c r="ET2" t="s">
        <v>2361</v>
      </c>
      <c r="EU2" t="s">
        <v>2362</v>
      </c>
      <c r="EV2" t="s">
        <v>2363</v>
      </c>
      <c r="EW2" t="s">
        <v>2364</v>
      </c>
      <c r="EX2" t="s">
        <v>2365</v>
      </c>
      <c r="EY2" t="s">
        <v>2366</v>
      </c>
      <c r="EZ2" t="s">
        <v>2367</v>
      </c>
      <c r="FA2" t="s">
        <v>2368</v>
      </c>
      <c r="FB2" t="s">
        <v>2369</v>
      </c>
      <c r="FC2" t="s">
        <v>2370</v>
      </c>
      <c r="FD2" t="s">
        <v>2371</v>
      </c>
      <c r="FE2" t="s">
        <v>2372</v>
      </c>
      <c r="FF2" t="s">
        <v>2373</v>
      </c>
      <c r="FG2" t="s">
        <v>2374</v>
      </c>
      <c r="FH2" t="s">
        <v>2375</v>
      </c>
      <c r="FI2" t="s">
        <v>2376</v>
      </c>
      <c r="FJ2" t="s">
        <v>2377</v>
      </c>
      <c r="FK2" t="s">
        <v>2378</v>
      </c>
      <c r="FL2" t="s">
        <v>2379</v>
      </c>
      <c r="FM2" t="s">
        <v>2380</v>
      </c>
      <c r="FN2" t="s">
        <v>2381</v>
      </c>
      <c r="FO2" t="s">
        <v>2382</v>
      </c>
      <c r="FP2" t="s">
        <v>2383</v>
      </c>
      <c r="FQ2" t="s">
        <v>2384</v>
      </c>
      <c r="FR2" t="s">
        <v>2385</v>
      </c>
      <c r="FS2" t="s">
        <v>2386</v>
      </c>
      <c r="FT2" t="s">
        <v>2387</v>
      </c>
      <c r="FU2" t="s">
        <v>4089</v>
      </c>
      <c r="FV2" t="s">
        <v>2388</v>
      </c>
      <c r="FW2" t="s">
        <v>2389</v>
      </c>
      <c r="FX2" t="s">
        <v>2390</v>
      </c>
      <c r="FY2" t="s">
        <v>2391</v>
      </c>
      <c r="FZ2" t="s">
        <v>2392</v>
      </c>
      <c r="GA2" t="s">
        <v>2393</v>
      </c>
      <c r="GB2" t="s">
        <v>2394</v>
      </c>
      <c r="GC2" t="s">
        <v>2395</v>
      </c>
      <c r="GD2" t="s">
        <v>2396</v>
      </c>
      <c r="GE2" t="s">
        <v>2397</v>
      </c>
      <c r="GF2" t="s">
        <v>2398</v>
      </c>
      <c r="GG2" t="s">
        <v>2399</v>
      </c>
      <c r="GH2" t="s">
        <v>2400</v>
      </c>
      <c r="GI2" t="s">
        <v>2401</v>
      </c>
      <c r="GJ2" t="s">
        <v>2402</v>
      </c>
      <c r="GK2" t="s">
        <v>2403</v>
      </c>
      <c r="GL2" t="s">
        <v>2404</v>
      </c>
      <c r="GM2" t="s">
        <v>2405</v>
      </c>
      <c r="GN2" t="s">
        <v>2406</v>
      </c>
      <c r="GO2" t="s">
        <v>2407</v>
      </c>
      <c r="GP2" t="s">
        <v>2408</v>
      </c>
      <c r="GQ2" t="s">
        <v>2409</v>
      </c>
      <c r="GR2" t="s">
        <v>2410</v>
      </c>
      <c r="GS2" t="s">
        <v>2411</v>
      </c>
      <c r="GT2" t="s">
        <v>2412</v>
      </c>
      <c r="GU2" t="s">
        <v>2413</v>
      </c>
      <c r="GV2" t="s">
        <v>2414</v>
      </c>
      <c r="GW2" t="s">
        <v>2415</v>
      </c>
      <c r="GX2" t="s">
        <v>2416</v>
      </c>
      <c r="GY2" t="s">
        <v>2417</v>
      </c>
      <c r="GZ2" t="s">
        <v>2418</v>
      </c>
      <c r="HA2" t="s">
        <v>4032</v>
      </c>
      <c r="HB2" t="s">
        <v>4088</v>
      </c>
    </row>
    <row r="3" spans="1:210">
      <c r="A3" t="s">
        <v>2526</v>
      </c>
      <c r="B3" t="s">
        <v>2420</v>
      </c>
      <c r="C3" t="s">
        <v>2527</v>
      </c>
      <c r="D3" t="s">
        <v>2422</v>
      </c>
      <c r="E3" t="s">
        <v>2528</v>
      </c>
      <c r="F3" t="s">
        <v>2529</v>
      </c>
      <c r="G3">
        <v>22</v>
      </c>
      <c r="H3" t="s">
        <v>2426</v>
      </c>
      <c r="I3" t="s">
        <v>2531</v>
      </c>
      <c r="J3" t="s">
        <v>2428</v>
      </c>
      <c r="K3" t="s">
        <v>2532</v>
      </c>
      <c r="L3" t="s">
        <v>2533</v>
      </c>
      <c r="M3" t="s">
        <v>2512</v>
      </c>
      <c r="N3" t="s">
        <v>2437</v>
      </c>
      <c r="O3" t="s">
        <v>2438</v>
      </c>
      <c r="P3" t="s">
        <v>2438</v>
      </c>
      <c r="Q3" t="s">
        <v>2438</v>
      </c>
      <c r="R3" t="s">
        <v>2438</v>
      </c>
      <c r="S3" t="s">
        <v>2432</v>
      </c>
      <c r="T3">
        <v>1</v>
      </c>
      <c r="U3">
        <v>10</v>
      </c>
      <c r="V3" t="s">
        <v>2475</v>
      </c>
      <c r="W3" t="s">
        <v>2534</v>
      </c>
      <c r="X3" t="s">
        <v>2437</v>
      </c>
      <c r="Y3" t="s">
        <v>2438</v>
      </c>
      <c r="Z3" t="s">
        <v>2438</v>
      </c>
      <c r="AA3" t="s">
        <v>2438</v>
      </c>
      <c r="AB3" t="s">
        <v>2438</v>
      </c>
      <c r="AC3" t="s">
        <v>2437</v>
      </c>
      <c r="AD3" t="s">
        <v>2438</v>
      </c>
      <c r="AE3" t="s">
        <v>2438</v>
      </c>
      <c r="AF3" t="s">
        <v>2438</v>
      </c>
      <c r="AG3" t="s">
        <v>2438</v>
      </c>
      <c r="AH3" t="s">
        <v>2437</v>
      </c>
      <c r="AI3" t="s">
        <v>2438</v>
      </c>
      <c r="AJ3" t="s">
        <v>2438</v>
      </c>
      <c r="AK3" t="s">
        <v>2438</v>
      </c>
      <c r="AL3" t="s">
        <v>2438</v>
      </c>
      <c r="AM3" t="s">
        <v>2432</v>
      </c>
      <c r="AN3">
        <v>2</v>
      </c>
      <c r="AO3" t="s">
        <v>2535</v>
      </c>
      <c r="AP3" t="s">
        <v>2457</v>
      </c>
      <c r="AQ3" t="s">
        <v>2437</v>
      </c>
      <c r="AR3" t="s">
        <v>2438</v>
      </c>
      <c r="AS3" t="s">
        <v>2438</v>
      </c>
      <c r="AT3" t="s">
        <v>2438</v>
      </c>
      <c r="AU3" t="s">
        <v>2432</v>
      </c>
      <c r="AV3">
        <v>1</v>
      </c>
      <c r="AW3" t="s">
        <v>2535</v>
      </c>
      <c r="AX3" t="s">
        <v>2536</v>
      </c>
      <c r="AY3" t="s">
        <v>2432</v>
      </c>
      <c r="AZ3">
        <v>10</v>
      </c>
      <c r="BA3" t="s">
        <v>2537</v>
      </c>
      <c r="BB3" t="s">
        <v>2457</v>
      </c>
      <c r="BC3" t="s">
        <v>2432</v>
      </c>
      <c r="BD3">
        <v>10</v>
      </c>
      <c r="BE3" t="s">
        <v>2475</v>
      </c>
      <c r="BF3" t="s">
        <v>2538</v>
      </c>
      <c r="BG3" t="s">
        <v>2437</v>
      </c>
      <c r="BH3" t="s">
        <v>2438</v>
      </c>
      <c r="BI3" t="s">
        <v>2438</v>
      </c>
      <c r="BJ3" t="s">
        <v>2438</v>
      </c>
      <c r="BK3" t="s">
        <v>2437</v>
      </c>
      <c r="BL3" t="s">
        <v>2438</v>
      </c>
      <c r="BM3" t="s">
        <v>2438</v>
      </c>
      <c r="BN3" t="s">
        <v>2438</v>
      </c>
      <c r="BO3" t="s">
        <v>2432</v>
      </c>
      <c r="BP3">
        <v>1</v>
      </c>
      <c r="BQ3">
        <v>30</v>
      </c>
      <c r="BR3" t="s">
        <v>2443</v>
      </c>
      <c r="BS3" t="s">
        <v>2437</v>
      </c>
      <c r="BT3" t="s">
        <v>2438</v>
      </c>
      <c r="BU3" t="s">
        <v>2438</v>
      </c>
      <c r="BV3" t="s">
        <v>2438</v>
      </c>
      <c r="BW3" t="s">
        <v>2437</v>
      </c>
      <c r="BX3" t="s">
        <v>2438</v>
      </c>
      <c r="BY3" t="s">
        <v>2438</v>
      </c>
      <c r="BZ3" t="s">
        <v>2438</v>
      </c>
      <c r="CA3" t="s">
        <v>2437</v>
      </c>
      <c r="CB3" t="s">
        <v>2438</v>
      </c>
      <c r="CC3" t="s">
        <v>2438</v>
      </c>
      <c r="CD3" t="s">
        <v>2438</v>
      </c>
      <c r="CE3">
        <v>7</v>
      </c>
      <c r="CF3">
        <v>7</v>
      </c>
      <c r="CG3" t="s">
        <v>2539</v>
      </c>
      <c r="CH3">
        <v>7</v>
      </c>
      <c r="CI3">
        <v>7</v>
      </c>
      <c r="CJ3">
        <v>7</v>
      </c>
      <c r="CK3" t="s">
        <v>2540</v>
      </c>
      <c r="CL3">
        <v>7</v>
      </c>
      <c r="CM3">
        <v>7</v>
      </c>
      <c r="CN3">
        <v>7</v>
      </c>
      <c r="CO3" t="s">
        <v>2541</v>
      </c>
      <c r="CP3">
        <v>7</v>
      </c>
      <c r="CQ3">
        <v>7</v>
      </c>
      <c r="CR3">
        <v>7</v>
      </c>
      <c r="CS3" t="s">
        <v>2542</v>
      </c>
      <c r="CT3">
        <v>7</v>
      </c>
      <c r="CU3">
        <v>7</v>
      </c>
      <c r="CV3">
        <v>7</v>
      </c>
      <c r="CW3">
        <v>1</v>
      </c>
      <c r="CX3">
        <v>7</v>
      </c>
      <c r="CY3">
        <v>7</v>
      </c>
      <c r="CZ3">
        <v>7</v>
      </c>
      <c r="DA3">
        <v>7</v>
      </c>
      <c r="DB3">
        <v>1</v>
      </c>
      <c r="DC3">
        <v>7</v>
      </c>
      <c r="DD3">
        <v>1</v>
      </c>
      <c r="DE3">
        <v>7</v>
      </c>
      <c r="DF3">
        <v>7</v>
      </c>
      <c r="DG3">
        <v>7</v>
      </c>
      <c r="DH3">
        <v>7</v>
      </c>
      <c r="DI3">
        <v>7</v>
      </c>
      <c r="DJ3">
        <v>7</v>
      </c>
      <c r="DK3">
        <v>1</v>
      </c>
      <c r="DL3">
        <v>7</v>
      </c>
      <c r="DM3">
        <v>7</v>
      </c>
      <c r="DN3">
        <v>7</v>
      </c>
      <c r="DO3">
        <v>7</v>
      </c>
      <c r="DP3">
        <v>7</v>
      </c>
      <c r="DQ3">
        <v>7</v>
      </c>
      <c r="DR3">
        <v>7</v>
      </c>
      <c r="DS3">
        <v>7</v>
      </c>
      <c r="DT3">
        <v>7</v>
      </c>
      <c r="DU3">
        <v>7</v>
      </c>
      <c r="DV3">
        <v>5</v>
      </c>
      <c r="DW3">
        <v>6</v>
      </c>
      <c r="DX3">
        <v>5</v>
      </c>
      <c r="DY3" t="s">
        <v>2543</v>
      </c>
      <c r="DZ3">
        <v>6</v>
      </c>
      <c r="EA3">
        <v>6</v>
      </c>
      <c r="EB3">
        <v>7</v>
      </c>
      <c r="EC3" t="s">
        <v>2544</v>
      </c>
      <c r="ED3">
        <v>4</v>
      </c>
      <c r="EE3">
        <v>5</v>
      </c>
      <c r="EF3">
        <v>4</v>
      </c>
      <c r="EG3" t="s">
        <v>2545</v>
      </c>
      <c r="EH3">
        <v>7</v>
      </c>
      <c r="EI3">
        <v>5</v>
      </c>
      <c r="EJ3">
        <v>5</v>
      </c>
      <c r="EK3" t="s">
        <v>2546</v>
      </c>
      <c r="EL3">
        <v>4</v>
      </c>
      <c r="EM3">
        <v>4</v>
      </c>
      <c r="EN3">
        <v>4</v>
      </c>
      <c r="EO3">
        <v>4</v>
      </c>
      <c r="EP3">
        <v>4</v>
      </c>
      <c r="EQ3">
        <v>3</v>
      </c>
      <c r="ER3">
        <v>3</v>
      </c>
      <c r="ES3">
        <v>3</v>
      </c>
      <c r="ET3">
        <v>2</v>
      </c>
      <c r="EU3">
        <v>3</v>
      </c>
      <c r="EV3">
        <v>2</v>
      </c>
      <c r="EW3">
        <v>3</v>
      </c>
      <c r="EX3">
        <v>3</v>
      </c>
      <c r="EY3">
        <v>2</v>
      </c>
      <c r="EZ3">
        <v>3</v>
      </c>
      <c r="FA3">
        <v>2</v>
      </c>
      <c r="FB3">
        <v>2</v>
      </c>
      <c r="FC3">
        <v>5</v>
      </c>
      <c r="FD3">
        <v>2</v>
      </c>
      <c r="FE3">
        <v>3</v>
      </c>
      <c r="FF3">
        <v>2</v>
      </c>
      <c r="FG3">
        <v>2</v>
      </c>
      <c r="FH3">
        <v>2</v>
      </c>
      <c r="FI3">
        <v>6</v>
      </c>
      <c r="FJ3">
        <v>5</v>
      </c>
      <c r="FK3">
        <v>6</v>
      </c>
      <c r="FL3">
        <v>5</v>
      </c>
      <c r="FM3">
        <v>3</v>
      </c>
      <c r="FN3">
        <v>5</v>
      </c>
      <c r="FO3">
        <v>5</v>
      </c>
      <c r="FP3">
        <v>6</v>
      </c>
      <c r="FQ3">
        <v>4</v>
      </c>
      <c r="FR3">
        <v>5</v>
      </c>
      <c r="FS3">
        <v>4</v>
      </c>
      <c r="FT3">
        <v>3</v>
      </c>
      <c r="FU3">
        <v>3</v>
      </c>
      <c r="FV3">
        <v>2</v>
      </c>
      <c r="FW3">
        <v>3</v>
      </c>
      <c r="FX3">
        <v>4</v>
      </c>
      <c r="FY3">
        <v>5</v>
      </c>
      <c r="FZ3">
        <v>2</v>
      </c>
      <c r="GA3">
        <v>3</v>
      </c>
      <c r="GB3">
        <v>3</v>
      </c>
      <c r="GC3">
        <v>3</v>
      </c>
      <c r="GD3">
        <v>5</v>
      </c>
      <c r="GE3">
        <v>2</v>
      </c>
      <c r="GF3">
        <v>6</v>
      </c>
      <c r="GG3">
        <v>1</v>
      </c>
      <c r="GH3">
        <v>2</v>
      </c>
      <c r="GI3">
        <v>4</v>
      </c>
      <c r="GJ3">
        <v>6</v>
      </c>
      <c r="GK3">
        <v>6</v>
      </c>
      <c r="GL3">
        <v>5</v>
      </c>
      <c r="GM3">
        <v>5</v>
      </c>
      <c r="GN3">
        <v>6</v>
      </c>
      <c r="GO3">
        <v>6</v>
      </c>
      <c r="GP3">
        <v>6</v>
      </c>
      <c r="GQ3">
        <v>5</v>
      </c>
      <c r="GR3">
        <v>5</v>
      </c>
      <c r="GS3">
        <v>6</v>
      </c>
      <c r="GT3">
        <v>5</v>
      </c>
      <c r="GU3">
        <v>3</v>
      </c>
      <c r="GV3">
        <v>6</v>
      </c>
      <c r="GW3">
        <v>5</v>
      </c>
      <c r="GX3">
        <v>6</v>
      </c>
      <c r="GY3">
        <v>5</v>
      </c>
      <c r="GZ3">
        <v>5</v>
      </c>
      <c r="HA3" t="s">
        <v>4033</v>
      </c>
      <c r="HB3" t="s">
        <v>4048</v>
      </c>
    </row>
    <row r="4" spans="1:210">
      <c r="A4" t="s">
        <v>2547</v>
      </c>
      <c r="B4" t="s">
        <v>2420</v>
      </c>
      <c r="C4" t="s">
        <v>4302</v>
      </c>
      <c r="D4" t="s">
        <v>2422</v>
      </c>
      <c r="E4" t="s">
        <v>2549</v>
      </c>
      <c r="F4" t="s">
        <v>2550</v>
      </c>
      <c r="G4">
        <v>20</v>
      </c>
      <c r="H4" t="s">
        <v>2426</v>
      </c>
      <c r="I4" t="s">
        <v>2456</v>
      </c>
      <c r="J4" t="s">
        <v>2428</v>
      </c>
      <c r="K4" t="s">
        <v>2551</v>
      </c>
      <c r="L4" t="s">
        <v>2552</v>
      </c>
      <c r="M4" t="s">
        <v>2553</v>
      </c>
      <c r="N4" t="s">
        <v>2432</v>
      </c>
      <c r="O4">
        <v>0</v>
      </c>
      <c r="P4">
        <v>0</v>
      </c>
      <c r="Q4">
        <v>0</v>
      </c>
      <c r="R4" t="s">
        <v>2554</v>
      </c>
      <c r="S4" t="s">
        <v>2432</v>
      </c>
      <c r="T4">
        <v>2</v>
      </c>
      <c r="U4">
        <v>50</v>
      </c>
      <c r="V4">
        <v>360</v>
      </c>
      <c r="W4" t="s">
        <v>2457</v>
      </c>
      <c r="X4" t="s">
        <v>2437</v>
      </c>
      <c r="Y4" t="s">
        <v>2438</v>
      </c>
      <c r="Z4" t="s">
        <v>2438</v>
      </c>
      <c r="AA4" t="s">
        <v>2438</v>
      </c>
      <c r="AB4" t="s">
        <v>2438</v>
      </c>
      <c r="AC4" t="s">
        <v>2437</v>
      </c>
      <c r="AD4" t="s">
        <v>2438</v>
      </c>
      <c r="AE4" t="s">
        <v>2438</v>
      </c>
      <c r="AF4" t="s">
        <v>2438</v>
      </c>
      <c r="AG4" t="s">
        <v>2438</v>
      </c>
      <c r="AH4" t="s">
        <v>2437</v>
      </c>
      <c r="AI4" t="s">
        <v>2438</v>
      </c>
      <c r="AJ4" t="s">
        <v>2438</v>
      </c>
      <c r="AK4" t="s">
        <v>2438</v>
      </c>
      <c r="AL4" t="s">
        <v>2438</v>
      </c>
      <c r="AM4" t="s">
        <v>2432</v>
      </c>
      <c r="AN4">
        <v>5</v>
      </c>
      <c r="AO4">
        <v>120</v>
      </c>
      <c r="AP4" t="s">
        <v>2459</v>
      </c>
      <c r="AQ4" t="s">
        <v>2437</v>
      </c>
      <c r="AR4" t="s">
        <v>2438</v>
      </c>
      <c r="AS4" t="s">
        <v>2438</v>
      </c>
      <c r="AT4" t="s">
        <v>2438</v>
      </c>
      <c r="AU4" t="s">
        <v>2437</v>
      </c>
      <c r="AV4" t="s">
        <v>2438</v>
      </c>
      <c r="AW4" t="s">
        <v>2438</v>
      </c>
      <c r="AX4" t="s">
        <v>2438</v>
      </c>
      <c r="AY4" t="s">
        <v>2432</v>
      </c>
      <c r="AZ4">
        <v>50</v>
      </c>
      <c r="BA4">
        <v>120</v>
      </c>
      <c r="BB4" t="s">
        <v>2554</v>
      </c>
      <c r="BC4" t="s">
        <v>2437</v>
      </c>
      <c r="BD4" t="s">
        <v>2438</v>
      </c>
      <c r="BE4" t="s">
        <v>2438</v>
      </c>
      <c r="BF4" t="s">
        <v>2438</v>
      </c>
      <c r="BG4" t="s">
        <v>2437</v>
      </c>
      <c r="BH4" t="s">
        <v>2438</v>
      </c>
      <c r="BI4" t="s">
        <v>2438</v>
      </c>
      <c r="BJ4" t="s">
        <v>2438</v>
      </c>
      <c r="BK4" t="s">
        <v>2437</v>
      </c>
      <c r="BL4" t="s">
        <v>2438</v>
      </c>
      <c r="BM4" t="s">
        <v>2438</v>
      </c>
      <c r="BN4" t="s">
        <v>2438</v>
      </c>
      <c r="BO4" t="s">
        <v>2437</v>
      </c>
      <c r="BP4" t="s">
        <v>2438</v>
      </c>
      <c r="BQ4" t="s">
        <v>2438</v>
      </c>
      <c r="BR4" t="s">
        <v>2438</v>
      </c>
      <c r="BS4" t="s">
        <v>2437</v>
      </c>
      <c r="BT4" t="s">
        <v>2438</v>
      </c>
      <c r="BU4" t="s">
        <v>2438</v>
      </c>
      <c r="BV4" t="s">
        <v>2438</v>
      </c>
      <c r="BW4" t="s">
        <v>2437</v>
      </c>
      <c r="BX4" t="s">
        <v>2438</v>
      </c>
      <c r="BY4" t="s">
        <v>2438</v>
      </c>
      <c r="BZ4" t="s">
        <v>2438</v>
      </c>
      <c r="CA4" t="s">
        <v>2437</v>
      </c>
      <c r="CB4" t="s">
        <v>2438</v>
      </c>
      <c r="CC4" t="s">
        <v>2438</v>
      </c>
      <c r="CD4" t="s">
        <v>2438</v>
      </c>
      <c r="CE4">
        <v>6</v>
      </c>
      <c r="CF4">
        <v>6</v>
      </c>
      <c r="CG4" t="s">
        <v>2558</v>
      </c>
      <c r="CH4">
        <v>6</v>
      </c>
      <c r="CI4">
        <v>5</v>
      </c>
      <c r="CJ4">
        <v>4</v>
      </c>
      <c r="CK4" t="s">
        <v>2559</v>
      </c>
      <c r="CL4">
        <v>3</v>
      </c>
      <c r="CM4">
        <v>3</v>
      </c>
      <c r="CN4">
        <v>3</v>
      </c>
      <c r="CO4" t="s">
        <v>2560</v>
      </c>
      <c r="CP4">
        <v>6</v>
      </c>
      <c r="CQ4">
        <v>6</v>
      </c>
      <c r="CR4">
        <v>6</v>
      </c>
      <c r="CS4" t="s">
        <v>2561</v>
      </c>
      <c r="CT4">
        <v>4</v>
      </c>
      <c r="CU4">
        <v>4</v>
      </c>
      <c r="CV4">
        <v>4</v>
      </c>
      <c r="CW4">
        <v>5</v>
      </c>
      <c r="CX4">
        <v>4</v>
      </c>
      <c r="CY4">
        <v>3</v>
      </c>
      <c r="CZ4">
        <v>5</v>
      </c>
      <c r="DA4">
        <v>4</v>
      </c>
      <c r="DB4">
        <v>3</v>
      </c>
      <c r="DC4">
        <v>3</v>
      </c>
      <c r="DD4">
        <v>5</v>
      </c>
      <c r="DE4">
        <v>3</v>
      </c>
      <c r="DF4">
        <v>3</v>
      </c>
      <c r="DG4">
        <v>4</v>
      </c>
      <c r="DH4">
        <v>5</v>
      </c>
      <c r="DI4">
        <v>5</v>
      </c>
      <c r="DJ4">
        <v>4</v>
      </c>
      <c r="DK4">
        <v>5</v>
      </c>
      <c r="DL4">
        <v>3</v>
      </c>
      <c r="DM4">
        <v>3</v>
      </c>
      <c r="DN4">
        <v>4</v>
      </c>
      <c r="DO4">
        <v>7</v>
      </c>
      <c r="DP4">
        <v>5</v>
      </c>
      <c r="DQ4">
        <v>7</v>
      </c>
      <c r="DR4">
        <v>7</v>
      </c>
      <c r="DS4">
        <v>4</v>
      </c>
      <c r="DT4">
        <v>4</v>
      </c>
      <c r="DU4">
        <v>6</v>
      </c>
      <c r="DV4">
        <v>5</v>
      </c>
      <c r="DW4">
        <v>5</v>
      </c>
      <c r="DX4">
        <v>5</v>
      </c>
      <c r="DY4" t="s">
        <v>2562</v>
      </c>
      <c r="DZ4">
        <v>6</v>
      </c>
      <c r="EA4">
        <v>6</v>
      </c>
      <c r="EB4">
        <v>5</v>
      </c>
      <c r="EC4" t="s">
        <v>2563</v>
      </c>
      <c r="ED4">
        <v>6</v>
      </c>
      <c r="EE4">
        <v>6</v>
      </c>
      <c r="EF4">
        <v>5</v>
      </c>
      <c r="EG4" t="s">
        <v>2564</v>
      </c>
      <c r="EH4">
        <v>6</v>
      </c>
      <c r="EI4">
        <v>5</v>
      </c>
      <c r="EJ4">
        <v>7</v>
      </c>
      <c r="EK4" t="s">
        <v>2561</v>
      </c>
      <c r="EL4">
        <v>3</v>
      </c>
      <c r="EM4">
        <v>5</v>
      </c>
      <c r="EN4">
        <v>6</v>
      </c>
      <c r="EO4">
        <v>6</v>
      </c>
      <c r="EP4">
        <v>2</v>
      </c>
      <c r="EQ4">
        <v>3</v>
      </c>
      <c r="ER4">
        <v>3</v>
      </c>
      <c r="ES4">
        <v>4</v>
      </c>
      <c r="ET4">
        <v>4</v>
      </c>
      <c r="EU4">
        <v>5</v>
      </c>
      <c r="EV4">
        <v>2</v>
      </c>
      <c r="EW4">
        <v>2</v>
      </c>
      <c r="EX4">
        <v>1</v>
      </c>
      <c r="EY4">
        <v>3</v>
      </c>
      <c r="EZ4">
        <v>3</v>
      </c>
      <c r="FA4">
        <v>3</v>
      </c>
      <c r="FB4">
        <v>2</v>
      </c>
      <c r="FC4">
        <v>2</v>
      </c>
      <c r="FD4">
        <v>2</v>
      </c>
      <c r="FE4">
        <v>2</v>
      </c>
      <c r="FF4">
        <v>2</v>
      </c>
      <c r="FG4">
        <v>2</v>
      </c>
      <c r="FH4">
        <v>2</v>
      </c>
      <c r="FI4">
        <v>6</v>
      </c>
      <c r="FJ4">
        <v>5</v>
      </c>
      <c r="FK4">
        <v>3</v>
      </c>
      <c r="FL4">
        <v>3</v>
      </c>
      <c r="FM4">
        <v>4</v>
      </c>
      <c r="FN4">
        <v>5</v>
      </c>
      <c r="FO4">
        <v>5</v>
      </c>
      <c r="FP4">
        <v>4</v>
      </c>
      <c r="FQ4">
        <v>5</v>
      </c>
      <c r="FR4">
        <v>6</v>
      </c>
      <c r="FS4">
        <v>4</v>
      </c>
      <c r="FT4">
        <v>5</v>
      </c>
      <c r="FU4">
        <v>5</v>
      </c>
      <c r="FV4">
        <v>4</v>
      </c>
      <c r="FW4">
        <v>5</v>
      </c>
      <c r="FX4">
        <v>4</v>
      </c>
      <c r="FY4">
        <v>4</v>
      </c>
      <c r="FZ4">
        <v>4</v>
      </c>
      <c r="GA4">
        <v>3</v>
      </c>
      <c r="GB4">
        <v>4</v>
      </c>
      <c r="GC4">
        <v>4</v>
      </c>
      <c r="GD4">
        <v>5</v>
      </c>
      <c r="GE4">
        <v>4</v>
      </c>
      <c r="GF4">
        <v>4</v>
      </c>
      <c r="GG4">
        <v>4</v>
      </c>
      <c r="GH4">
        <v>5</v>
      </c>
      <c r="GI4">
        <v>4</v>
      </c>
      <c r="GJ4">
        <v>5</v>
      </c>
      <c r="GK4">
        <v>5</v>
      </c>
      <c r="GL4">
        <v>6</v>
      </c>
      <c r="GM4">
        <v>5</v>
      </c>
      <c r="GN4">
        <v>6</v>
      </c>
      <c r="GO4">
        <v>6</v>
      </c>
      <c r="GP4">
        <v>6</v>
      </c>
      <c r="GQ4">
        <v>5</v>
      </c>
      <c r="GR4">
        <v>4</v>
      </c>
      <c r="GS4">
        <v>4</v>
      </c>
      <c r="GT4">
        <v>4</v>
      </c>
      <c r="GU4">
        <v>4</v>
      </c>
      <c r="GV4">
        <v>4</v>
      </c>
      <c r="GW4">
        <v>5</v>
      </c>
      <c r="GX4">
        <v>4</v>
      </c>
      <c r="GY4">
        <v>4</v>
      </c>
      <c r="GZ4">
        <v>4</v>
      </c>
      <c r="HA4" t="s">
        <v>4033</v>
      </c>
      <c r="HB4" t="s">
        <v>4048</v>
      </c>
    </row>
    <row r="5" spans="1:210">
      <c r="A5" t="s">
        <v>2419</v>
      </c>
      <c r="B5" t="s">
        <v>2420</v>
      </c>
      <c r="C5" t="s">
        <v>4303</v>
      </c>
      <c r="D5" t="s">
        <v>2422</v>
      </c>
      <c r="E5" t="s">
        <v>2423</v>
      </c>
      <c r="F5" t="s">
        <v>2424</v>
      </c>
      <c r="G5">
        <v>17</v>
      </c>
      <c r="H5" t="s">
        <v>2426</v>
      </c>
      <c r="I5" t="s">
        <v>2427</v>
      </c>
      <c r="J5" t="s">
        <v>2428</v>
      </c>
      <c r="K5" t="s">
        <v>2429</v>
      </c>
      <c r="L5" t="s">
        <v>2430</v>
      </c>
      <c r="M5" t="s">
        <v>2431</v>
      </c>
      <c r="N5" t="s">
        <v>2432</v>
      </c>
      <c r="O5">
        <v>1</v>
      </c>
      <c r="P5">
        <v>3</v>
      </c>
      <c r="Q5">
        <v>30</v>
      </c>
      <c r="R5" t="s">
        <v>2436</v>
      </c>
      <c r="S5" t="s">
        <v>2437</v>
      </c>
      <c r="T5" t="s">
        <v>2438</v>
      </c>
      <c r="U5" t="s">
        <v>2438</v>
      </c>
      <c r="V5" t="s">
        <v>2438</v>
      </c>
      <c r="W5" t="s">
        <v>2438</v>
      </c>
      <c r="X5" t="s">
        <v>2437</v>
      </c>
      <c r="Y5" t="s">
        <v>2438</v>
      </c>
      <c r="Z5" t="s">
        <v>2438</v>
      </c>
      <c r="AA5" t="s">
        <v>2438</v>
      </c>
      <c r="AB5" t="s">
        <v>2438</v>
      </c>
      <c r="AC5" t="s">
        <v>2437</v>
      </c>
      <c r="AD5" t="s">
        <v>2438</v>
      </c>
      <c r="AE5" t="s">
        <v>2438</v>
      </c>
      <c r="AF5" t="s">
        <v>2438</v>
      </c>
      <c r="AG5" t="s">
        <v>2438</v>
      </c>
      <c r="AH5" t="s">
        <v>2437</v>
      </c>
      <c r="AI5" t="s">
        <v>2438</v>
      </c>
      <c r="AJ5" t="s">
        <v>2438</v>
      </c>
      <c r="AK5" t="s">
        <v>2438</v>
      </c>
      <c r="AL5" t="s">
        <v>2438</v>
      </c>
      <c r="AM5" t="s">
        <v>2432</v>
      </c>
      <c r="AN5">
        <v>2</v>
      </c>
      <c r="AO5">
        <v>30</v>
      </c>
      <c r="AP5" t="s">
        <v>2436</v>
      </c>
      <c r="AQ5" t="s">
        <v>2437</v>
      </c>
      <c r="AR5" t="s">
        <v>2438</v>
      </c>
      <c r="AS5" t="s">
        <v>2438</v>
      </c>
      <c r="AT5" t="s">
        <v>2438</v>
      </c>
      <c r="AU5" t="s">
        <v>2437</v>
      </c>
      <c r="AV5" t="s">
        <v>2438</v>
      </c>
      <c r="AW5" t="s">
        <v>2438</v>
      </c>
      <c r="AX5" t="s">
        <v>2438</v>
      </c>
      <c r="AY5" t="s">
        <v>2432</v>
      </c>
      <c r="AZ5">
        <v>5</v>
      </c>
      <c r="BA5">
        <v>20</v>
      </c>
      <c r="BB5" t="s">
        <v>2436</v>
      </c>
      <c r="BC5" t="s">
        <v>2437</v>
      </c>
      <c r="BD5" t="s">
        <v>2438</v>
      </c>
      <c r="BE5" t="s">
        <v>2438</v>
      </c>
      <c r="BF5" t="s">
        <v>2438</v>
      </c>
      <c r="BG5" t="s">
        <v>2437</v>
      </c>
      <c r="BH5" t="s">
        <v>2438</v>
      </c>
      <c r="BI5" t="s">
        <v>2438</v>
      </c>
      <c r="BJ5" t="s">
        <v>2438</v>
      </c>
      <c r="BK5" t="s">
        <v>2437</v>
      </c>
      <c r="BL5" t="s">
        <v>2438</v>
      </c>
      <c r="BM5" t="s">
        <v>2438</v>
      </c>
      <c r="BN5" t="s">
        <v>2438</v>
      </c>
      <c r="BO5" t="s">
        <v>2432</v>
      </c>
      <c r="BP5">
        <v>2</v>
      </c>
      <c r="BQ5">
        <v>10</v>
      </c>
      <c r="BR5" t="s">
        <v>2443</v>
      </c>
      <c r="BS5" t="s">
        <v>2437</v>
      </c>
      <c r="BT5" t="s">
        <v>2438</v>
      </c>
      <c r="BU5" t="s">
        <v>2438</v>
      </c>
      <c r="BV5" t="s">
        <v>2438</v>
      </c>
      <c r="BW5" t="s">
        <v>2437</v>
      </c>
      <c r="BX5" t="s">
        <v>2438</v>
      </c>
      <c r="BY5" t="s">
        <v>2438</v>
      </c>
      <c r="BZ5" t="s">
        <v>2438</v>
      </c>
      <c r="CA5" t="s">
        <v>2437</v>
      </c>
      <c r="CB5" t="s">
        <v>2438</v>
      </c>
      <c r="CC5" t="s">
        <v>2438</v>
      </c>
      <c r="CD5" t="s">
        <v>2438</v>
      </c>
      <c r="CE5">
        <v>7</v>
      </c>
      <c r="CF5">
        <v>7</v>
      </c>
      <c r="CG5" t="s">
        <v>2445</v>
      </c>
      <c r="CH5">
        <v>7</v>
      </c>
      <c r="CI5">
        <v>7</v>
      </c>
      <c r="CJ5">
        <v>7</v>
      </c>
      <c r="CK5" t="s">
        <v>2446</v>
      </c>
      <c r="CL5">
        <v>7</v>
      </c>
      <c r="CM5">
        <v>7</v>
      </c>
      <c r="CN5">
        <v>7</v>
      </c>
      <c r="CO5" t="s">
        <v>2447</v>
      </c>
      <c r="CP5">
        <v>7</v>
      </c>
      <c r="CQ5">
        <v>7</v>
      </c>
      <c r="CR5">
        <v>7</v>
      </c>
      <c r="CS5" t="s">
        <v>2448</v>
      </c>
      <c r="CT5">
        <v>1</v>
      </c>
      <c r="CU5">
        <v>1</v>
      </c>
      <c r="CV5">
        <v>1</v>
      </c>
      <c r="CW5">
        <v>1</v>
      </c>
      <c r="CX5">
        <v>1</v>
      </c>
      <c r="CY5">
        <v>1</v>
      </c>
      <c r="CZ5">
        <v>1</v>
      </c>
      <c r="DA5">
        <v>7</v>
      </c>
      <c r="DB5">
        <v>7</v>
      </c>
      <c r="DC5">
        <v>7</v>
      </c>
      <c r="DD5">
        <v>7</v>
      </c>
      <c r="DE5">
        <v>7</v>
      </c>
      <c r="DF5">
        <v>7</v>
      </c>
      <c r="DG5">
        <v>7</v>
      </c>
      <c r="DH5">
        <v>7</v>
      </c>
      <c r="DI5">
        <v>7</v>
      </c>
      <c r="DJ5">
        <v>7</v>
      </c>
      <c r="DK5">
        <v>7</v>
      </c>
      <c r="DL5">
        <v>7</v>
      </c>
      <c r="DM5">
        <v>7</v>
      </c>
      <c r="DN5">
        <v>7</v>
      </c>
      <c r="DO5">
        <v>5</v>
      </c>
      <c r="DP5">
        <v>3</v>
      </c>
      <c r="DQ5">
        <v>3</v>
      </c>
      <c r="DR5">
        <v>3</v>
      </c>
      <c r="DS5">
        <v>3</v>
      </c>
      <c r="DT5">
        <v>3</v>
      </c>
      <c r="DU5">
        <v>3</v>
      </c>
      <c r="DV5">
        <v>1</v>
      </c>
      <c r="DW5">
        <v>1</v>
      </c>
      <c r="DX5">
        <v>1</v>
      </c>
      <c r="DY5" t="s">
        <v>2429</v>
      </c>
      <c r="DZ5">
        <v>7</v>
      </c>
      <c r="EA5">
        <v>7</v>
      </c>
      <c r="EB5">
        <v>7</v>
      </c>
      <c r="EC5" t="s">
        <v>2446</v>
      </c>
      <c r="ED5">
        <v>7</v>
      </c>
      <c r="EE5">
        <v>7</v>
      </c>
      <c r="EF5">
        <v>7</v>
      </c>
      <c r="EG5" t="s">
        <v>2449</v>
      </c>
      <c r="EH5">
        <v>1</v>
      </c>
      <c r="EI5">
        <v>1</v>
      </c>
      <c r="EJ5">
        <v>1</v>
      </c>
      <c r="EK5" t="s">
        <v>2450</v>
      </c>
      <c r="EL5">
        <v>1</v>
      </c>
      <c r="EM5">
        <v>1</v>
      </c>
      <c r="EN5">
        <v>1</v>
      </c>
      <c r="EO5">
        <v>1</v>
      </c>
      <c r="EP5">
        <v>1</v>
      </c>
      <c r="EQ5">
        <v>1</v>
      </c>
      <c r="ER5">
        <v>1</v>
      </c>
      <c r="ES5">
        <v>1</v>
      </c>
      <c r="ET5">
        <v>1</v>
      </c>
      <c r="EU5">
        <v>2</v>
      </c>
      <c r="EV5">
        <v>1</v>
      </c>
      <c r="EW5">
        <v>1</v>
      </c>
      <c r="EX5">
        <v>1</v>
      </c>
      <c r="EY5">
        <v>1</v>
      </c>
      <c r="EZ5">
        <v>1</v>
      </c>
      <c r="FA5">
        <v>1</v>
      </c>
      <c r="FB5">
        <v>2</v>
      </c>
      <c r="FC5">
        <v>1</v>
      </c>
      <c r="FD5">
        <v>7</v>
      </c>
      <c r="FE5">
        <v>7</v>
      </c>
      <c r="FF5">
        <v>7</v>
      </c>
      <c r="FG5">
        <v>7</v>
      </c>
      <c r="FH5">
        <v>7</v>
      </c>
      <c r="FI5">
        <v>7</v>
      </c>
      <c r="FJ5">
        <v>7</v>
      </c>
      <c r="FK5">
        <v>1</v>
      </c>
      <c r="FL5">
        <v>3</v>
      </c>
      <c r="FM5">
        <v>1</v>
      </c>
      <c r="FN5">
        <v>7</v>
      </c>
      <c r="FO5">
        <v>7</v>
      </c>
      <c r="FP5">
        <v>7</v>
      </c>
      <c r="FQ5">
        <v>7</v>
      </c>
      <c r="FR5">
        <v>7</v>
      </c>
      <c r="FS5">
        <v>1</v>
      </c>
      <c r="FT5">
        <v>1</v>
      </c>
      <c r="FU5">
        <v>7</v>
      </c>
      <c r="FV5">
        <v>7</v>
      </c>
      <c r="FW5">
        <v>7</v>
      </c>
      <c r="FX5">
        <v>7</v>
      </c>
      <c r="FY5">
        <v>7</v>
      </c>
      <c r="FZ5">
        <v>7</v>
      </c>
      <c r="GA5">
        <v>7</v>
      </c>
      <c r="GB5">
        <v>7</v>
      </c>
      <c r="GC5">
        <v>1</v>
      </c>
      <c r="GD5">
        <v>7</v>
      </c>
      <c r="GE5">
        <v>7</v>
      </c>
      <c r="GF5">
        <v>7</v>
      </c>
      <c r="GG5">
        <v>1</v>
      </c>
      <c r="GH5">
        <v>7</v>
      </c>
      <c r="GI5">
        <v>7</v>
      </c>
      <c r="GJ5">
        <v>7</v>
      </c>
      <c r="GK5">
        <v>7</v>
      </c>
      <c r="GL5">
        <v>7</v>
      </c>
      <c r="GM5">
        <v>7</v>
      </c>
      <c r="GN5">
        <v>7</v>
      </c>
      <c r="GO5">
        <v>7</v>
      </c>
      <c r="GP5">
        <v>7</v>
      </c>
      <c r="GQ5">
        <v>7</v>
      </c>
      <c r="GR5">
        <v>7</v>
      </c>
      <c r="GS5">
        <v>1</v>
      </c>
      <c r="GT5">
        <v>1</v>
      </c>
      <c r="GU5">
        <v>1</v>
      </c>
      <c r="GV5">
        <v>7</v>
      </c>
      <c r="GW5">
        <v>7</v>
      </c>
      <c r="GX5">
        <v>7</v>
      </c>
      <c r="GY5">
        <v>7</v>
      </c>
      <c r="GZ5">
        <v>7</v>
      </c>
      <c r="HA5" t="s">
        <v>4033</v>
      </c>
      <c r="HB5" t="s">
        <v>4048</v>
      </c>
    </row>
    <row r="6" spans="1:210">
      <c r="A6" t="s">
        <v>2465</v>
      </c>
      <c r="B6" t="s">
        <v>2420</v>
      </c>
      <c r="C6" t="s">
        <v>4304</v>
      </c>
      <c r="D6" t="s">
        <v>2422</v>
      </c>
      <c r="E6" t="s">
        <v>2467</v>
      </c>
      <c r="F6" t="s">
        <v>2468</v>
      </c>
      <c r="G6">
        <v>19</v>
      </c>
      <c r="H6" t="s">
        <v>2426</v>
      </c>
      <c r="I6" t="s">
        <v>2470</v>
      </c>
      <c r="J6" t="s">
        <v>2471</v>
      </c>
      <c r="K6" t="s">
        <v>2472</v>
      </c>
      <c r="L6" t="s">
        <v>2473</v>
      </c>
      <c r="M6" t="s">
        <v>2474</v>
      </c>
      <c r="N6" t="s">
        <v>2432</v>
      </c>
      <c r="O6">
        <v>1</v>
      </c>
      <c r="P6">
        <v>2</v>
      </c>
      <c r="Q6" t="s">
        <v>2475</v>
      </c>
      <c r="R6" t="s">
        <v>2476</v>
      </c>
      <c r="S6" t="s">
        <v>2432</v>
      </c>
      <c r="T6">
        <v>1</v>
      </c>
      <c r="U6">
        <v>2</v>
      </c>
      <c r="V6" t="s">
        <v>2477</v>
      </c>
      <c r="W6" t="s">
        <v>2476</v>
      </c>
      <c r="X6" t="s">
        <v>2437</v>
      </c>
      <c r="Y6" t="s">
        <v>2438</v>
      </c>
      <c r="Z6" t="s">
        <v>2438</v>
      </c>
      <c r="AA6" t="s">
        <v>2438</v>
      </c>
      <c r="AB6" t="s">
        <v>2438</v>
      </c>
      <c r="AC6" t="s">
        <v>2437</v>
      </c>
      <c r="AD6" t="s">
        <v>2438</v>
      </c>
      <c r="AE6" t="s">
        <v>2438</v>
      </c>
      <c r="AF6" t="s">
        <v>2438</v>
      </c>
      <c r="AG6" t="s">
        <v>2438</v>
      </c>
      <c r="AH6" t="s">
        <v>2437</v>
      </c>
      <c r="AI6" t="s">
        <v>2438</v>
      </c>
      <c r="AJ6" t="s">
        <v>2438</v>
      </c>
      <c r="AK6" t="s">
        <v>2438</v>
      </c>
      <c r="AL6" t="s">
        <v>2438</v>
      </c>
      <c r="AM6" t="s">
        <v>2432</v>
      </c>
      <c r="AN6">
        <v>5</v>
      </c>
      <c r="AO6" t="s">
        <v>2475</v>
      </c>
      <c r="AP6" t="s">
        <v>2459</v>
      </c>
      <c r="AQ6" t="s">
        <v>2437</v>
      </c>
      <c r="AR6" t="s">
        <v>2438</v>
      </c>
      <c r="AS6" t="s">
        <v>2438</v>
      </c>
      <c r="AT6" t="s">
        <v>2438</v>
      </c>
      <c r="AU6" t="s">
        <v>2437</v>
      </c>
      <c r="AV6" t="s">
        <v>2438</v>
      </c>
      <c r="AW6" t="s">
        <v>2438</v>
      </c>
      <c r="AX6" t="s">
        <v>2438</v>
      </c>
      <c r="AY6" t="s">
        <v>2432</v>
      </c>
      <c r="AZ6">
        <v>4</v>
      </c>
      <c r="BA6" t="s">
        <v>2475</v>
      </c>
      <c r="BB6" t="s">
        <v>2459</v>
      </c>
      <c r="BC6" t="s">
        <v>2432</v>
      </c>
      <c r="BD6">
        <v>1</v>
      </c>
      <c r="BE6" t="s">
        <v>2479</v>
      </c>
      <c r="BF6" t="s">
        <v>2480</v>
      </c>
      <c r="BG6" t="s">
        <v>2432</v>
      </c>
      <c r="BH6">
        <v>1</v>
      </c>
      <c r="BI6" t="s">
        <v>2481</v>
      </c>
      <c r="BJ6" t="s">
        <v>2480</v>
      </c>
      <c r="BK6" t="s">
        <v>2437</v>
      </c>
      <c r="BL6" t="s">
        <v>2438</v>
      </c>
      <c r="BM6" t="s">
        <v>2438</v>
      </c>
      <c r="BN6" t="s">
        <v>2438</v>
      </c>
      <c r="BO6" t="s">
        <v>2432</v>
      </c>
      <c r="BP6">
        <v>0</v>
      </c>
      <c r="BQ6" t="s">
        <v>2482</v>
      </c>
      <c r="BR6" t="s">
        <v>2443</v>
      </c>
      <c r="BS6" t="s">
        <v>2437</v>
      </c>
      <c r="BT6" t="s">
        <v>2438</v>
      </c>
      <c r="BU6" t="s">
        <v>2438</v>
      </c>
      <c r="BV6" t="s">
        <v>2438</v>
      </c>
      <c r="BW6" t="s">
        <v>2437</v>
      </c>
      <c r="BX6" t="s">
        <v>2438</v>
      </c>
      <c r="BY6" t="s">
        <v>2438</v>
      </c>
      <c r="BZ6" t="s">
        <v>2438</v>
      </c>
      <c r="CA6" t="s">
        <v>2437</v>
      </c>
      <c r="CB6" t="s">
        <v>2438</v>
      </c>
      <c r="CC6" t="s">
        <v>2438</v>
      </c>
      <c r="CD6" t="s">
        <v>2438</v>
      </c>
      <c r="CE6">
        <v>1</v>
      </c>
      <c r="CF6">
        <v>1</v>
      </c>
      <c r="CG6" t="s">
        <v>2483</v>
      </c>
      <c r="CH6">
        <v>3</v>
      </c>
      <c r="CI6">
        <v>3</v>
      </c>
      <c r="CJ6">
        <v>3</v>
      </c>
      <c r="CK6" t="s">
        <v>2483</v>
      </c>
      <c r="CL6">
        <v>5</v>
      </c>
      <c r="CM6">
        <v>3</v>
      </c>
      <c r="CN6">
        <v>3</v>
      </c>
      <c r="CO6" t="s">
        <v>2484</v>
      </c>
      <c r="CP6">
        <v>6</v>
      </c>
      <c r="CQ6">
        <v>6</v>
      </c>
      <c r="CR6">
        <v>5</v>
      </c>
      <c r="CS6" t="s">
        <v>2486</v>
      </c>
      <c r="CT6">
        <v>4</v>
      </c>
      <c r="CU6">
        <v>5</v>
      </c>
      <c r="CV6">
        <v>5</v>
      </c>
      <c r="CW6">
        <v>4</v>
      </c>
      <c r="CX6">
        <v>4</v>
      </c>
      <c r="CY6">
        <v>3</v>
      </c>
      <c r="CZ6">
        <v>6</v>
      </c>
      <c r="DA6">
        <v>7</v>
      </c>
      <c r="DB6">
        <v>6</v>
      </c>
      <c r="DC6">
        <v>5</v>
      </c>
      <c r="DD6">
        <v>4</v>
      </c>
      <c r="DE6">
        <v>4</v>
      </c>
      <c r="DF6">
        <v>4</v>
      </c>
      <c r="DG6">
        <v>4</v>
      </c>
      <c r="DH6">
        <v>5</v>
      </c>
      <c r="DI6">
        <v>4</v>
      </c>
      <c r="DJ6">
        <v>4</v>
      </c>
      <c r="DK6">
        <v>4</v>
      </c>
      <c r="DL6">
        <v>4</v>
      </c>
      <c r="DM6">
        <v>4</v>
      </c>
      <c r="DN6">
        <v>4</v>
      </c>
      <c r="DO6">
        <v>7</v>
      </c>
      <c r="DP6">
        <v>7</v>
      </c>
      <c r="DQ6">
        <v>7</v>
      </c>
      <c r="DR6">
        <v>7</v>
      </c>
      <c r="DS6">
        <v>7</v>
      </c>
      <c r="DT6">
        <v>7</v>
      </c>
      <c r="DU6">
        <v>7</v>
      </c>
      <c r="DV6">
        <v>5</v>
      </c>
      <c r="DW6">
        <v>5</v>
      </c>
      <c r="DX6">
        <v>5</v>
      </c>
      <c r="DY6" t="s">
        <v>2487</v>
      </c>
      <c r="DZ6">
        <v>7</v>
      </c>
      <c r="EA6">
        <v>5</v>
      </c>
      <c r="EB6">
        <v>5</v>
      </c>
      <c r="EC6" t="s">
        <v>2484</v>
      </c>
      <c r="ED6">
        <v>7</v>
      </c>
      <c r="EE6">
        <v>7</v>
      </c>
      <c r="EF6">
        <v>7</v>
      </c>
      <c r="EG6" t="s">
        <v>2488</v>
      </c>
      <c r="EH6">
        <v>7</v>
      </c>
      <c r="EI6">
        <v>7</v>
      </c>
      <c r="EJ6">
        <v>7</v>
      </c>
      <c r="EK6" t="s">
        <v>2489</v>
      </c>
      <c r="EL6">
        <v>5</v>
      </c>
      <c r="EM6">
        <v>5</v>
      </c>
      <c r="EN6">
        <v>5</v>
      </c>
      <c r="EO6">
        <v>5</v>
      </c>
      <c r="EP6">
        <v>5</v>
      </c>
      <c r="EQ6">
        <v>5</v>
      </c>
      <c r="ER6">
        <v>5</v>
      </c>
      <c r="ES6">
        <v>5</v>
      </c>
      <c r="ET6">
        <v>5</v>
      </c>
      <c r="EU6">
        <v>5</v>
      </c>
      <c r="EV6">
        <v>5</v>
      </c>
      <c r="EW6">
        <v>5</v>
      </c>
      <c r="EX6">
        <v>5</v>
      </c>
      <c r="EY6">
        <v>5</v>
      </c>
      <c r="EZ6">
        <v>5</v>
      </c>
      <c r="FA6">
        <v>5</v>
      </c>
      <c r="FB6">
        <v>5</v>
      </c>
      <c r="FC6">
        <v>5</v>
      </c>
      <c r="FD6">
        <v>5</v>
      </c>
      <c r="FE6">
        <v>5</v>
      </c>
      <c r="FF6">
        <v>5</v>
      </c>
      <c r="FG6">
        <v>5</v>
      </c>
      <c r="FH6">
        <v>5</v>
      </c>
      <c r="FI6">
        <v>5</v>
      </c>
      <c r="FJ6">
        <v>5</v>
      </c>
      <c r="FK6">
        <v>3</v>
      </c>
      <c r="FL6">
        <v>4</v>
      </c>
      <c r="FM6">
        <v>4</v>
      </c>
      <c r="FN6">
        <v>3</v>
      </c>
      <c r="FO6">
        <v>2</v>
      </c>
      <c r="FP6">
        <v>5</v>
      </c>
      <c r="FQ6">
        <v>5</v>
      </c>
      <c r="FR6">
        <v>4</v>
      </c>
      <c r="FS6">
        <v>5</v>
      </c>
      <c r="FT6">
        <v>4</v>
      </c>
      <c r="FU6">
        <v>3</v>
      </c>
      <c r="FV6">
        <v>3</v>
      </c>
      <c r="FW6">
        <v>4</v>
      </c>
      <c r="FX6">
        <v>4</v>
      </c>
      <c r="FY6">
        <v>4</v>
      </c>
      <c r="FZ6">
        <v>4</v>
      </c>
      <c r="GA6">
        <v>4</v>
      </c>
      <c r="GB6">
        <v>4</v>
      </c>
      <c r="GC6">
        <v>4</v>
      </c>
      <c r="GD6">
        <v>4</v>
      </c>
      <c r="GE6">
        <v>4</v>
      </c>
      <c r="GF6">
        <v>2</v>
      </c>
      <c r="GG6">
        <v>3</v>
      </c>
      <c r="GH6">
        <v>3</v>
      </c>
      <c r="GI6">
        <v>4</v>
      </c>
      <c r="GJ6">
        <v>2</v>
      </c>
      <c r="GK6">
        <v>4</v>
      </c>
      <c r="GL6">
        <v>5</v>
      </c>
      <c r="GM6">
        <v>6</v>
      </c>
      <c r="GN6">
        <v>4</v>
      </c>
      <c r="GO6">
        <v>7</v>
      </c>
      <c r="GP6">
        <v>7</v>
      </c>
      <c r="GQ6">
        <v>7</v>
      </c>
      <c r="GR6">
        <v>7</v>
      </c>
      <c r="GS6">
        <v>3</v>
      </c>
      <c r="GT6">
        <v>4</v>
      </c>
      <c r="GU6">
        <v>4</v>
      </c>
      <c r="GV6">
        <v>4</v>
      </c>
      <c r="GW6">
        <v>5</v>
      </c>
      <c r="GX6">
        <v>6</v>
      </c>
      <c r="GY6">
        <v>6</v>
      </c>
      <c r="GZ6">
        <v>4</v>
      </c>
      <c r="HA6" t="s">
        <v>4033</v>
      </c>
      <c r="HB6" t="s">
        <v>4048</v>
      </c>
    </row>
    <row r="7" spans="1:210">
      <c r="A7" t="s">
        <v>2503</v>
      </c>
      <c r="B7" t="s">
        <v>2420</v>
      </c>
      <c r="C7" t="s">
        <v>2504</v>
      </c>
      <c r="D7" t="s">
        <v>2505</v>
      </c>
      <c r="E7" t="s">
        <v>2506</v>
      </c>
      <c r="F7" t="s">
        <v>2507</v>
      </c>
      <c r="G7">
        <v>37</v>
      </c>
      <c r="H7" t="s">
        <v>2509</v>
      </c>
      <c r="I7" t="s">
        <v>2456</v>
      </c>
      <c r="J7" t="s">
        <v>2428</v>
      </c>
      <c r="K7" t="s">
        <v>2510</v>
      </c>
      <c r="L7" t="s">
        <v>2511</v>
      </c>
      <c r="M7" t="s">
        <v>2512</v>
      </c>
      <c r="N7" t="s">
        <v>2432</v>
      </c>
      <c r="O7">
        <v>1</v>
      </c>
      <c r="P7">
        <v>6</v>
      </c>
      <c r="Q7" t="s">
        <v>2514</v>
      </c>
      <c r="R7" t="s">
        <v>2515</v>
      </c>
      <c r="S7" t="s">
        <v>2432</v>
      </c>
      <c r="T7">
        <v>1</v>
      </c>
      <c r="U7">
        <v>6</v>
      </c>
      <c r="V7" t="s">
        <v>2516</v>
      </c>
      <c r="W7" t="s">
        <v>2517</v>
      </c>
      <c r="X7" t="s">
        <v>2437</v>
      </c>
      <c r="Y7" t="s">
        <v>2438</v>
      </c>
      <c r="Z7" t="s">
        <v>2438</v>
      </c>
      <c r="AA7" t="s">
        <v>2438</v>
      </c>
      <c r="AB7" t="s">
        <v>2438</v>
      </c>
      <c r="AC7" t="s">
        <v>2437</v>
      </c>
      <c r="AD7" t="s">
        <v>2438</v>
      </c>
      <c r="AE7" t="s">
        <v>2438</v>
      </c>
      <c r="AF7" t="s">
        <v>2438</v>
      </c>
      <c r="AG7" t="s">
        <v>2438</v>
      </c>
      <c r="AH7" t="s">
        <v>2437</v>
      </c>
      <c r="AI7" t="s">
        <v>2438</v>
      </c>
      <c r="AJ7" t="s">
        <v>2438</v>
      </c>
      <c r="AK7" t="s">
        <v>2438</v>
      </c>
      <c r="AL7" t="s">
        <v>2438</v>
      </c>
      <c r="AM7" t="s">
        <v>2432</v>
      </c>
      <c r="AN7">
        <v>2</v>
      </c>
      <c r="AO7">
        <v>5</v>
      </c>
      <c r="AP7" t="s">
        <v>2518</v>
      </c>
      <c r="AQ7" t="s">
        <v>2437</v>
      </c>
      <c r="AR7" t="s">
        <v>2438</v>
      </c>
      <c r="AS7" t="s">
        <v>2438</v>
      </c>
      <c r="AT7" t="s">
        <v>2438</v>
      </c>
      <c r="AU7" t="s">
        <v>2437</v>
      </c>
      <c r="AV7" t="s">
        <v>2438</v>
      </c>
      <c r="AW7" t="s">
        <v>2438</v>
      </c>
      <c r="AX7" t="s">
        <v>2438</v>
      </c>
      <c r="AY7" t="s">
        <v>2432</v>
      </c>
      <c r="AZ7">
        <v>10</v>
      </c>
      <c r="BA7" t="s">
        <v>2516</v>
      </c>
      <c r="BB7" t="s">
        <v>2518</v>
      </c>
      <c r="BC7" t="s">
        <v>2432</v>
      </c>
      <c r="BD7">
        <v>10</v>
      </c>
      <c r="BE7" t="s">
        <v>2516</v>
      </c>
      <c r="BF7" t="s">
        <v>2517</v>
      </c>
      <c r="BG7" t="s">
        <v>2432</v>
      </c>
      <c r="BH7">
        <v>5</v>
      </c>
      <c r="BI7">
        <v>5</v>
      </c>
      <c r="BJ7" t="s">
        <v>2519</v>
      </c>
      <c r="BK7" t="s">
        <v>2437</v>
      </c>
      <c r="BL7" t="s">
        <v>2438</v>
      </c>
      <c r="BM7" t="s">
        <v>2438</v>
      </c>
      <c r="BN7" t="s">
        <v>2438</v>
      </c>
      <c r="BO7" t="s">
        <v>2432</v>
      </c>
      <c r="BP7">
        <v>2</v>
      </c>
      <c r="BQ7">
        <v>5</v>
      </c>
      <c r="BR7" t="s">
        <v>2519</v>
      </c>
      <c r="BS7" t="s">
        <v>2437</v>
      </c>
      <c r="BT7" t="s">
        <v>2438</v>
      </c>
      <c r="BU7" t="s">
        <v>2438</v>
      </c>
      <c r="BV7" t="s">
        <v>2438</v>
      </c>
      <c r="BW7" t="s">
        <v>2437</v>
      </c>
      <c r="BX7" t="s">
        <v>2438</v>
      </c>
      <c r="BY7" t="s">
        <v>2438</v>
      </c>
      <c r="BZ7" t="s">
        <v>2438</v>
      </c>
      <c r="CA7" t="s">
        <v>2437</v>
      </c>
      <c r="CB7" t="s">
        <v>2438</v>
      </c>
      <c r="CC7" t="s">
        <v>2438</v>
      </c>
      <c r="CD7" t="s">
        <v>2438</v>
      </c>
      <c r="CE7">
        <v>7</v>
      </c>
      <c r="CF7">
        <v>5</v>
      </c>
      <c r="CG7" t="s">
        <v>2520</v>
      </c>
      <c r="CH7">
        <v>3</v>
      </c>
      <c r="CI7">
        <v>3</v>
      </c>
      <c r="CJ7">
        <v>3</v>
      </c>
      <c r="CK7" t="s">
        <v>2521</v>
      </c>
      <c r="CL7">
        <v>7</v>
      </c>
      <c r="CM7">
        <v>1</v>
      </c>
      <c r="CN7">
        <v>1</v>
      </c>
      <c r="CO7" t="s">
        <v>2522</v>
      </c>
      <c r="CP7">
        <v>1</v>
      </c>
      <c r="CQ7">
        <v>1</v>
      </c>
      <c r="CR7">
        <v>1</v>
      </c>
      <c r="CS7" t="s">
        <v>2522</v>
      </c>
      <c r="CT7">
        <v>7</v>
      </c>
      <c r="CU7">
        <v>7</v>
      </c>
      <c r="CV7">
        <v>6</v>
      </c>
      <c r="CW7">
        <v>2</v>
      </c>
      <c r="CX7">
        <v>6</v>
      </c>
      <c r="CY7">
        <v>4</v>
      </c>
      <c r="CZ7">
        <v>5</v>
      </c>
      <c r="DA7">
        <v>4</v>
      </c>
      <c r="DB7">
        <v>5</v>
      </c>
      <c r="DC7">
        <v>7</v>
      </c>
      <c r="DD7">
        <v>6</v>
      </c>
      <c r="DE7">
        <v>6</v>
      </c>
      <c r="DF7">
        <v>5</v>
      </c>
      <c r="DG7">
        <v>5</v>
      </c>
      <c r="DH7">
        <v>6</v>
      </c>
      <c r="DI7">
        <v>6</v>
      </c>
      <c r="DJ7">
        <v>6</v>
      </c>
      <c r="DK7">
        <v>6</v>
      </c>
      <c r="DL7">
        <v>5</v>
      </c>
      <c r="DM7">
        <v>6</v>
      </c>
      <c r="DN7">
        <v>6</v>
      </c>
      <c r="DO7">
        <v>7</v>
      </c>
      <c r="DP7">
        <v>7</v>
      </c>
      <c r="DQ7">
        <v>7</v>
      </c>
      <c r="DR7">
        <v>7</v>
      </c>
      <c r="DS7">
        <v>7</v>
      </c>
      <c r="DT7">
        <v>7</v>
      </c>
      <c r="DU7">
        <v>7</v>
      </c>
      <c r="DV7">
        <v>7</v>
      </c>
      <c r="DW7">
        <v>7</v>
      </c>
      <c r="DX7">
        <v>7</v>
      </c>
      <c r="DY7" t="s">
        <v>2523</v>
      </c>
      <c r="DZ7">
        <v>7</v>
      </c>
      <c r="EA7">
        <v>7</v>
      </c>
      <c r="EB7">
        <v>7</v>
      </c>
      <c r="EC7" t="s">
        <v>2524</v>
      </c>
      <c r="ED7">
        <v>7</v>
      </c>
      <c r="EE7">
        <v>7</v>
      </c>
      <c r="EF7">
        <v>7</v>
      </c>
      <c r="EG7" t="s">
        <v>2525</v>
      </c>
      <c r="EH7">
        <v>7</v>
      </c>
      <c r="EI7">
        <v>7</v>
      </c>
      <c r="EJ7">
        <v>7</v>
      </c>
      <c r="EK7" t="s">
        <v>2462</v>
      </c>
      <c r="EL7">
        <v>7</v>
      </c>
      <c r="EM7">
        <v>7</v>
      </c>
      <c r="EN7">
        <v>7</v>
      </c>
      <c r="EO7">
        <v>7</v>
      </c>
      <c r="EP7">
        <v>7</v>
      </c>
      <c r="EQ7">
        <v>7</v>
      </c>
      <c r="ER7">
        <v>7</v>
      </c>
      <c r="ES7">
        <v>7</v>
      </c>
      <c r="ET7">
        <v>6</v>
      </c>
      <c r="EU7">
        <v>7</v>
      </c>
      <c r="EV7">
        <v>7</v>
      </c>
      <c r="EW7">
        <v>7</v>
      </c>
      <c r="EX7">
        <v>7</v>
      </c>
      <c r="EY7">
        <v>7</v>
      </c>
      <c r="EZ7">
        <v>7</v>
      </c>
      <c r="FA7">
        <v>7</v>
      </c>
      <c r="FB7">
        <v>7</v>
      </c>
      <c r="FC7">
        <v>7</v>
      </c>
      <c r="FD7">
        <v>7</v>
      </c>
      <c r="FE7">
        <v>7</v>
      </c>
      <c r="FF7">
        <v>7</v>
      </c>
      <c r="FG7">
        <v>7</v>
      </c>
      <c r="FH7">
        <v>7</v>
      </c>
      <c r="FI7">
        <v>7</v>
      </c>
      <c r="FJ7">
        <v>7</v>
      </c>
      <c r="FK7">
        <v>7</v>
      </c>
      <c r="FL7">
        <v>7</v>
      </c>
      <c r="FM7">
        <v>1</v>
      </c>
      <c r="FN7">
        <v>1</v>
      </c>
      <c r="FO7">
        <v>1</v>
      </c>
      <c r="FP7">
        <v>7</v>
      </c>
      <c r="FQ7">
        <v>7</v>
      </c>
      <c r="FR7">
        <v>7</v>
      </c>
      <c r="FS7">
        <v>1</v>
      </c>
      <c r="FT7">
        <v>1</v>
      </c>
      <c r="FU7">
        <v>1</v>
      </c>
      <c r="FV7">
        <v>1</v>
      </c>
      <c r="FW7">
        <v>7</v>
      </c>
      <c r="FX7">
        <v>7</v>
      </c>
      <c r="FY7">
        <v>7</v>
      </c>
      <c r="FZ7">
        <v>7</v>
      </c>
      <c r="GA7">
        <v>1</v>
      </c>
      <c r="GB7">
        <v>1</v>
      </c>
      <c r="GC7">
        <v>1</v>
      </c>
      <c r="GD7">
        <v>7</v>
      </c>
      <c r="GE7">
        <v>1</v>
      </c>
      <c r="GF7">
        <v>7</v>
      </c>
      <c r="GG7">
        <v>1</v>
      </c>
      <c r="GH7">
        <v>1</v>
      </c>
      <c r="GI7">
        <v>1</v>
      </c>
      <c r="GJ7">
        <v>7</v>
      </c>
      <c r="GK7">
        <v>7</v>
      </c>
      <c r="GL7">
        <v>7</v>
      </c>
      <c r="GM7">
        <v>7</v>
      </c>
      <c r="GN7">
        <v>7</v>
      </c>
      <c r="GO7">
        <v>7</v>
      </c>
      <c r="GP7">
        <v>7</v>
      </c>
      <c r="GQ7">
        <v>7</v>
      </c>
      <c r="GR7">
        <v>7</v>
      </c>
      <c r="GS7">
        <v>7</v>
      </c>
      <c r="GT7">
        <v>7</v>
      </c>
      <c r="GU7">
        <v>7</v>
      </c>
      <c r="GV7">
        <v>7</v>
      </c>
      <c r="GW7">
        <v>7</v>
      </c>
      <c r="GX7">
        <v>7</v>
      </c>
      <c r="GY7">
        <v>7</v>
      </c>
      <c r="GZ7">
        <v>7</v>
      </c>
      <c r="HA7" t="s">
        <v>4033</v>
      </c>
      <c r="HB7" t="s">
        <v>4048</v>
      </c>
    </row>
    <row r="8" spans="1:210">
      <c r="A8" t="s">
        <v>2807</v>
      </c>
      <c r="B8" t="s">
        <v>2420</v>
      </c>
      <c r="C8" t="s">
        <v>2808</v>
      </c>
      <c r="D8" t="s">
        <v>2422</v>
      </c>
      <c r="E8" t="s">
        <v>2809</v>
      </c>
      <c r="F8" t="s">
        <v>2810</v>
      </c>
      <c r="G8">
        <v>32</v>
      </c>
      <c r="H8" t="s">
        <v>2584</v>
      </c>
      <c r="I8" t="s">
        <v>2456</v>
      </c>
      <c r="J8" t="s">
        <v>2428</v>
      </c>
      <c r="K8" t="s">
        <v>2812</v>
      </c>
      <c r="L8" t="s">
        <v>2688</v>
      </c>
      <c r="M8" t="s">
        <v>2431</v>
      </c>
      <c r="N8" t="s">
        <v>2432</v>
      </c>
      <c r="O8">
        <v>2</v>
      </c>
      <c r="P8">
        <v>7</v>
      </c>
      <c r="Q8">
        <v>5</v>
      </c>
      <c r="R8" t="s">
        <v>2534</v>
      </c>
      <c r="S8" t="s">
        <v>2432</v>
      </c>
      <c r="T8">
        <v>2</v>
      </c>
      <c r="U8">
        <v>7</v>
      </c>
      <c r="V8">
        <v>5</v>
      </c>
      <c r="W8" t="s">
        <v>2534</v>
      </c>
      <c r="X8" t="s">
        <v>2437</v>
      </c>
      <c r="Y8" t="s">
        <v>2438</v>
      </c>
      <c r="Z8" t="s">
        <v>2438</v>
      </c>
      <c r="AA8" t="s">
        <v>2438</v>
      </c>
      <c r="AB8" t="s">
        <v>2438</v>
      </c>
      <c r="AC8" t="s">
        <v>2437</v>
      </c>
      <c r="AD8" t="s">
        <v>2438</v>
      </c>
      <c r="AE8" t="s">
        <v>2438</v>
      </c>
      <c r="AF8" t="s">
        <v>2438</v>
      </c>
      <c r="AG8" t="s">
        <v>2438</v>
      </c>
      <c r="AH8" t="s">
        <v>2437</v>
      </c>
      <c r="AI8" t="s">
        <v>2438</v>
      </c>
      <c r="AJ8" t="s">
        <v>2438</v>
      </c>
      <c r="AK8" t="s">
        <v>2438</v>
      </c>
      <c r="AL8" t="s">
        <v>2438</v>
      </c>
      <c r="AM8" t="s">
        <v>2432</v>
      </c>
      <c r="AN8">
        <v>7</v>
      </c>
      <c r="AO8">
        <v>5</v>
      </c>
      <c r="AP8" t="s">
        <v>2534</v>
      </c>
      <c r="AQ8" t="s">
        <v>2437</v>
      </c>
      <c r="AR8" t="s">
        <v>2438</v>
      </c>
      <c r="AS8" t="s">
        <v>2438</v>
      </c>
      <c r="AT8" t="s">
        <v>2438</v>
      </c>
      <c r="AU8" t="s">
        <v>2432</v>
      </c>
      <c r="AV8">
        <v>1</v>
      </c>
      <c r="AW8">
        <v>1</v>
      </c>
      <c r="AX8" t="s">
        <v>2480</v>
      </c>
      <c r="AY8" t="s">
        <v>2432</v>
      </c>
      <c r="AZ8">
        <v>7</v>
      </c>
      <c r="BA8">
        <v>7</v>
      </c>
      <c r="BB8" t="s">
        <v>2534</v>
      </c>
      <c r="BC8" t="s">
        <v>2432</v>
      </c>
      <c r="BD8">
        <v>2</v>
      </c>
      <c r="BE8">
        <v>1</v>
      </c>
      <c r="BF8" t="s">
        <v>2480</v>
      </c>
      <c r="BG8" t="s">
        <v>2432</v>
      </c>
      <c r="BH8">
        <v>6</v>
      </c>
      <c r="BI8">
        <v>2</v>
      </c>
      <c r="BJ8" t="s">
        <v>2460</v>
      </c>
      <c r="BK8" t="s">
        <v>2437</v>
      </c>
      <c r="BL8" t="s">
        <v>2438</v>
      </c>
      <c r="BM8" t="s">
        <v>2438</v>
      </c>
      <c r="BN8" t="s">
        <v>2438</v>
      </c>
      <c r="BO8" t="s">
        <v>2432</v>
      </c>
      <c r="BP8">
        <v>3</v>
      </c>
      <c r="BQ8">
        <v>3</v>
      </c>
      <c r="BR8" t="s">
        <v>2813</v>
      </c>
      <c r="BS8" t="s">
        <v>2437</v>
      </c>
      <c r="BT8" t="s">
        <v>2438</v>
      </c>
      <c r="BU8" t="s">
        <v>2438</v>
      </c>
      <c r="BV8" t="s">
        <v>2438</v>
      </c>
      <c r="BW8" t="s">
        <v>2437</v>
      </c>
      <c r="BX8" t="s">
        <v>2438</v>
      </c>
      <c r="BY8" t="s">
        <v>2438</v>
      </c>
      <c r="BZ8" t="s">
        <v>2438</v>
      </c>
      <c r="CA8" t="s">
        <v>2437</v>
      </c>
      <c r="CB8" t="s">
        <v>2438</v>
      </c>
      <c r="CC8" t="s">
        <v>2438</v>
      </c>
      <c r="CD8" t="s">
        <v>2438</v>
      </c>
      <c r="CE8">
        <v>4</v>
      </c>
      <c r="CF8">
        <v>3</v>
      </c>
      <c r="CG8">
        <v>5</v>
      </c>
      <c r="CH8">
        <v>2</v>
      </c>
      <c r="CI8">
        <v>5</v>
      </c>
      <c r="CJ8">
        <v>1</v>
      </c>
      <c r="CK8">
        <v>6</v>
      </c>
      <c r="CL8">
        <v>7</v>
      </c>
      <c r="CM8">
        <v>7</v>
      </c>
      <c r="CN8">
        <v>7</v>
      </c>
      <c r="CO8">
        <v>7</v>
      </c>
      <c r="CP8">
        <v>1</v>
      </c>
      <c r="CQ8">
        <v>7</v>
      </c>
      <c r="CR8">
        <v>2</v>
      </c>
      <c r="CS8" t="s">
        <v>2462</v>
      </c>
      <c r="CT8">
        <v>7</v>
      </c>
      <c r="CU8">
        <v>1</v>
      </c>
      <c r="CV8">
        <v>1</v>
      </c>
      <c r="CW8">
        <v>1</v>
      </c>
      <c r="CX8">
        <v>7</v>
      </c>
      <c r="CY8">
        <v>7</v>
      </c>
      <c r="CZ8">
        <v>1</v>
      </c>
      <c r="DA8">
        <v>7</v>
      </c>
      <c r="DB8">
        <v>7</v>
      </c>
      <c r="DC8">
        <v>2</v>
      </c>
      <c r="DD8">
        <v>3</v>
      </c>
      <c r="DE8">
        <v>1</v>
      </c>
      <c r="DF8">
        <v>7</v>
      </c>
      <c r="DG8">
        <v>1</v>
      </c>
      <c r="DH8">
        <v>7</v>
      </c>
      <c r="DI8">
        <v>1</v>
      </c>
      <c r="DJ8">
        <v>2</v>
      </c>
      <c r="DK8">
        <v>1</v>
      </c>
      <c r="DL8">
        <v>5</v>
      </c>
      <c r="DM8">
        <v>6</v>
      </c>
      <c r="DN8">
        <v>2</v>
      </c>
      <c r="DO8">
        <v>1</v>
      </c>
      <c r="DP8">
        <v>7</v>
      </c>
      <c r="DQ8">
        <v>7</v>
      </c>
      <c r="DR8">
        <v>6</v>
      </c>
      <c r="DS8">
        <v>2</v>
      </c>
      <c r="DT8">
        <v>1</v>
      </c>
      <c r="DU8">
        <v>7</v>
      </c>
      <c r="DV8">
        <v>2</v>
      </c>
      <c r="DW8">
        <v>1</v>
      </c>
      <c r="DX8">
        <v>1</v>
      </c>
      <c r="DY8" t="s">
        <v>2814</v>
      </c>
      <c r="DZ8">
        <v>1</v>
      </c>
      <c r="EA8">
        <v>7</v>
      </c>
      <c r="EB8">
        <v>1</v>
      </c>
      <c r="EC8" t="s">
        <v>2484</v>
      </c>
      <c r="ED8">
        <v>6</v>
      </c>
      <c r="EE8">
        <v>7</v>
      </c>
      <c r="EF8">
        <v>1</v>
      </c>
      <c r="EG8" t="s">
        <v>2579</v>
      </c>
      <c r="EH8">
        <v>7</v>
      </c>
      <c r="EI8">
        <v>6</v>
      </c>
      <c r="EJ8">
        <v>3</v>
      </c>
      <c r="EK8" t="s">
        <v>2462</v>
      </c>
      <c r="EL8">
        <v>5</v>
      </c>
      <c r="EM8">
        <v>1</v>
      </c>
      <c r="EN8">
        <v>2</v>
      </c>
      <c r="EO8">
        <v>3</v>
      </c>
      <c r="EP8">
        <v>3</v>
      </c>
      <c r="EQ8">
        <v>7</v>
      </c>
      <c r="ER8">
        <v>7</v>
      </c>
      <c r="ES8">
        <v>7</v>
      </c>
      <c r="ET8">
        <v>3</v>
      </c>
      <c r="EU8">
        <v>4</v>
      </c>
      <c r="EV8">
        <v>7</v>
      </c>
      <c r="EW8">
        <v>1</v>
      </c>
      <c r="EX8">
        <v>1</v>
      </c>
      <c r="EY8">
        <v>7</v>
      </c>
      <c r="EZ8">
        <v>7</v>
      </c>
      <c r="FA8">
        <v>1</v>
      </c>
      <c r="FB8">
        <v>7</v>
      </c>
      <c r="FC8">
        <v>6</v>
      </c>
      <c r="FD8">
        <v>4</v>
      </c>
      <c r="FE8">
        <v>7</v>
      </c>
      <c r="FF8">
        <v>3</v>
      </c>
      <c r="FG8">
        <v>1</v>
      </c>
      <c r="FH8">
        <v>1</v>
      </c>
      <c r="FI8">
        <v>5</v>
      </c>
      <c r="FJ8">
        <v>3</v>
      </c>
      <c r="FK8">
        <v>7</v>
      </c>
      <c r="FL8">
        <v>1</v>
      </c>
      <c r="FM8">
        <v>7</v>
      </c>
      <c r="FN8">
        <v>1</v>
      </c>
      <c r="FO8">
        <v>2</v>
      </c>
      <c r="FP8">
        <v>7</v>
      </c>
      <c r="FQ8">
        <v>1</v>
      </c>
      <c r="FR8">
        <v>1</v>
      </c>
      <c r="FS8">
        <v>7</v>
      </c>
      <c r="FT8">
        <v>2</v>
      </c>
      <c r="FU8">
        <v>1</v>
      </c>
      <c r="FV8">
        <v>2</v>
      </c>
      <c r="FW8">
        <v>7</v>
      </c>
      <c r="FX8">
        <v>7</v>
      </c>
      <c r="FY8">
        <v>7</v>
      </c>
      <c r="FZ8">
        <v>7</v>
      </c>
      <c r="GA8">
        <v>7</v>
      </c>
      <c r="GB8">
        <v>7</v>
      </c>
      <c r="GC8">
        <v>1</v>
      </c>
      <c r="GD8">
        <v>1</v>
      </c>
      <c r="GE8">
        <v>3</v>
      </c>
      <c r="GF8">
        <v>6</v>
      </c>
      <c r="GG8">
        <v>6</v>
      </c>
      <c r="GH8">
        <v>2</v>
      </c>
      <c r="GI8">
        <v>3</v>
      </c>
      <c r="GJ8">
        <v>7</v>
      </c>
      <c r="GK8">
        <v>7</v>
      </c>
      <c r="GL8">
        <v>1</v>
      </c>
      <c r="GM8">
        <v>7</v>
      </c>
      <c r="GN8">
        <v>7</v>
      </c>
      <c r="GO8">
        <v>1</v>
      </c>
      <c r="GP8">
        <v>7</v>
      </c>
      <c r="GQ8">
        <v>7</v>
      </c>
      <c r="GR8">
        <v>6</v>
      </c>
      <c r="GS8">
        <v>1</v>
      </c>
      <c r="GT8">
        <v>7</v>
      </c>
      <c r="GU8">
        <v>3</v>
      </c>
      <c r="GV8">
        <v>2</v>
      </c>
      <c r="GW8">
        <v>1</v>
      </c>
      <c r="GX8">
        <v>7</v>
      </c>
      <c r="GY8">
        <v>6</v>
      </c>
      <c r="GZ8">
        <v>6</v>
      </c>
      <c r="HA8" t="s">
        <v>4033</v>
      </c>
      <c r="HB8" t="s">
        <v>4048</v>
      </c>
    </row>
    <row r="9" spans="1:210">
      <c r="A9" t="s">
        <v>2580</v>
      </c>
      <c r="B9" t="s">
        <v>2420</v>
      </c>
      <c r="C9" t="s">
        <v>4305</v>
      </c>
      <c r="D9" t="s">
        <v>2422</v>
      </c>
      <c r="E9" t="s">
        <v>2582</v>
      </c>
      <c r="F9" t="s">
        <v>2583</v>
      </c>
      <c r="G9">
        <v>24</v>
      </c>
      <c r="H9" t="s">
        <v>2584</v>
      </c>
      <c r="I9" t="s">
        <v>2456</v>
      </c>
      <c r="J9" t="s">
        <v>2428</v>
      </c>
      <c r="K9" t="s">
        <v>2585</v>
      </c>
      <c r="L9" t="s">
        <v>2586</v>
      </c>
      <c r="M9" t="s">
        <v>2587</v>
      </c>
      <c r="N9" t="s">
        <v>2432</v>
      </c>
      <c r="O9">
        <v>1</v>
      </c>
      <c r="P9">
        <v>15</v>
      </c>
      <c r="Q9">
        <v>3</v>
      </c>
      <c r="R9" t="s">
        <v>2534</v>
      </c>
      <c r="S9" t="s">
        <v>2432</v>
      </c>
      <c r="T9">
        <v>1</v>
      </c>
      <c r="U9">
        <v>12</v>
      </c>
      <c r="V9">
        <v>60</v>
      </c>
      <c r="W9" t="s">
        <v>2534</v>
      </c>
      <c r="X9" t="s">
        <v>2437</v>
      </c>
      <c r="Y9" t="s">
        <v>2438</v>
      </c>
      <c r="Z9" t="s">
        <v>2438</v>
      </c>
      <c r="AA9" t="s">
        <v>2438</v>
      </c>
      <c r="AB9" t="s">
        <v>2438</v>
      </c>
      <c r="AC9" t="s">
        <v>2437</v>
      </c>
      <c r="AD9" t="s">
        <v>2438</v>
      </c>
      <c r="AE9" t="s">
        <v>2438</v>
      </c>
      <c r="AF9" t="s">
        <v>2438</v>
      </c>
      <c r="AG9" t="s">
        <v>2438</v>
      </c>
      <c r="AH9" t="s">
        <v>2432</v>
      </c>
      <c r="AI9">
        <v>1</v>
      </c>
      <c r="AJ9">
        <v>12</v>
      </c>
      <c r="AK9">
        <v>60</v>
      </c>
      <c r="AL9" t="s">
        <v>2476</v>
      </c>
      <c r="AM9" t="s">
        <v>2432</v>
      </c>
      <c r="AN9">
        <v>15</v>
      </c>
      <c r="AO9">
        <v>100</v>
      </c>
      <c r="AP9" t="s">
        <v>2534</v>
      </c>
      <c r="AQ9" t="s">
        <v>2437</v>
      </c>
      <c r="AR9" t="s">
        <v>2438</v>
      </c>
      <c r="AS9" t="s">
        <v>2438</v>
      </c>
      <c r="AT9" t="s">
        <v>2438</v>
      </c>
      <c r="AU9" t="s">
        <v>2432</v>
      </c>
      <c r="AV9">
        <v>5</v>
      </c>
      <c r="AW9">
        <v>80</v>
      </c>
      <c r="AX9" t="s">
        <v>2476</v>
      </c>
      <c r="AY9" t="s">
        <v>2432</v>
      </c>
      <c r="AZ9">
        <v>15</v>
      </c>
      <c r="BA9">
        <v>150</v>
      </c>
      <c r="BB9" t="s">
        <v>2534</v>
      </c>
      <c r="BC9" t="s">
        <v>2432</v>
      </c>
      <c r="BD9">
        <v>12</v>
      </c>
      <c r="BE9">
        <v>100</v>
      </c>
      <c r="BF9" t="s">
        <v>2538</v>
      </c>
      <c r="BG9" t="s">
        <v>2432</v>
      </c>
      <c r="BH9">
        <v>6</v>
      </c>
      <c r="BI9">
        <v>60</v>
      </c>
      <c r="BJ9" t="s">
        <v>2480</v>
      </c>
      <c r="BK9" t="s">
        <v>2437</v>
      </c>
      <c r="BL9" t="s">
        <v>2438</v>
      </c>
      <c r="BM9" t="s">
        <v>2438</v>
      </c>
      <c r="BN9" t="s">
        <v>2438</v>
      </c>
      <c r="BO9" t="s">
        <v>2437</v>
      </c>
      <c r="BP9" t="s">
        <v>2438</v>
      </c>
      <c r="BQ9" t="s">
        <v>2438</v>
      </c>
      <c r="BR9" t="s">
        <v>2438</v>
      </c>
      <c r="BS9" t="s">
        <v>2437</v>
      </c>
      <c r="BT9" t="s">
        <v>2438</v>
      </c>
      <c r="BU9" t="s">
        <v>2438</v>
      </c>
      <c r="BV9" t="s">
        <v>2438</v>
      </c>
      <c r="BW9" t="s">
        <v>2437</v>
      </c>
      <c r="BX9" t="s">
        <v>2438</v>
      </c>
      <c r="BY9" t="s">
        <v>2438</v>
      </c>
      <c r="BZ9" t="s">
        <v>2438</v>
      </c>
      <c r="CA9" t="s">
        <v>2437</v>
      </c>
      <c r="CB9" t="s">
        <v>2438</v>
      </c>
      <c r="CC9" t="s">
        <v>2438</v>
      </c>
      <c r="CD9" t="s">
        <v>2438</v>
      </c>
      <c r="CE9">
        <v>1</v>
      </c>
      <c r="CF9">
        <v>1</v>
      </c>
      <c r="CG9" t="s">
        <v>2429</v>
      </c>
      <c r="CH9">
        <v>1</v>
      </c>
      <c r="CI9">
        <v>7</v>
      </c>
      <c r="CJ9">
        <v>7</v>
      </c>
      <c r="CK9" t="s">
        <v>2592</v>
      </c>
      <c r="CL9">
        <v>7</v>
      </c>
      <c r="CM9">
        <v>7</v>
      </c>
      <c r="CN9">
        <v>7</v>
      </c>
      <c r="CO9" t="s">
        <v>2593</v>
      </c>
      <c r="CP9">
        <v>7</v>
      </c>
      <c r="CQ9">
        <v>7</v>
      </c>
      <c r="CR9">
        <v>7</v>
      </c>
      <c r="CS9" t="s">
        <v>2594</v>
      </c>
      <c r="CT9">
        <v>1</v>
      </c>
      <c r="CU9">
        <v>1</v>
      </c>
      <c r="CV9">
        <v>1</v>
      </c>
      <c r="CW9">
        <v>1</v>
      </c>
      <c r="CX9">
        <v>1</v>
      </c>
      <c r="CY9">
        <v>1</v>
      </c>
      <c r="CZ9">
        <v>1</v>
      </c>
      <c r="DA9">
        <v>7</v>
      </c>
      <c r="DB9">
        <v>7</v>
      </c>
      <c r="DC9">
        <v>7</v>
      </c>
      <c r="DD9">
        <v>7</v>
      </c>
      <c r="DE9">
        <v>7</v>
      </c>
      <c r="DF9">
        <v>7</v>
      </c>
      <c r="DG9">
        <v>7</v>
      </c>
      <c r="DH9">
        <v>7</v>
      </c>
      <c r="DI9">
        <v>7</v>
      </c>
      <c r="DJ9">
        <v>7</v>
      </c>
      <c r="DK9">
        <v>7</v>
      </c>
      <c r="DL9">
        <v>7</v>
      </c>
      <c r="DM9">
        <v>7</v>
      </c>
      <c r="DN9">
        <v>7</v>
      </c>
      <c r="DO9">
        <v>4</v>
      </c>
      <c r="DP9">
        <v>4</v>
      </c>
      <c r="DQ9">
        <v>4</v>
      </c>
      <c r="DR9">
        <v>5</v>
      </c>
      <c r="DS9">
        <v>4</v>
      </c>
      <c r="DT9">
        <v>4</v>
      </c>
      <c r="DU9">
        <v>4</v>
      </c>
      <c r="DV9">
        <v>3</v>
      </c>
      <c r="DW9">
        <v>3</v>
      </c>
      <c r="DX9">
        <v>3</v>
      </c>
      <c r="DY9" t="s">
        <v>2595</v>
      </c>
      <c r="DZ9">
        <v>7</v>
      </c>
      <c r="EA9">
        <v>7</v>
      </c>
      <c r="EB9">
        <v>7</v>
      </c>
      <c r="EC9" t="s">
        <v>2596</v>
      </c>
      <c r="ED9">
        <v>7</v>
      </c>
      <c r="EE9">
        <v>7</v>
      </c>
      <c r="EF9">
        <v>7</v>
      </c>
      <c r="EG9" t="s">
        <v>2597</v>
      </c>
      <c r="EH9">
        <v>4</v>
      </c>
      <c r="EI9">
        <v>4</v>
      </c>
      <c r="EJ9">
        <v>4</v>
      </c>
      <c r="EK9" t="s">
        <v>2598</v>
      </c>
      <c r="EL9">
        <v>1</v>
      </c>
      <c r="EM9">
        <v>1</v>
      </c>
      <c r="EN9">
        <v>1</v>
      </c>
      <c r="EO9">
        <v>1</v>
      </c>
      <c r="EP9">
        <v>1</v>
      </c>
      <c r="EQ9">
        <v>1</v>
      </c>
      <c r="ER9">
        <v>1</v>
      </c>
      <c r="ES9">
        <v>1</v>
      </c>
      <c r="ET9">
        <v>1</v>
      </c>
      <c r="EU9">
        <v>1</v>
      </c>
      <c r="EV9">
        <v>1</v>
      </c>
      <c r="EW9">
        <v>1</v>
      </c>
      <c r="EX9">
        <v>1</v>
      </c>
      <c r="EY9">
        <v>1</v>
      </c>
      <c r="EZ9">
        <v>2</v>
      </c>
      <c r="FA9">
        <v>2</v>
      </c>
      <c r="FB9">
        <v>2</v>
      </c>
      <c r="FC9">
        <v>2</v>
      </c>
      <c r="FD9">
        <v>2</v>
      </c>
      <c r="FE9">
        <v>7</v>
      </c>
      <c r="FF9">
        <v>7</v>
      </c>
      <c r="FG9">
        <v>7</v>
      </c>
      <c r="FH9">
        <v>7</v>
      </c>
      <c r="FI9">
        <v>7</v>
      </c>
      <c r="FJ9">
        <v>7</v>
      </c>
      <c r="FK9">
        <v>3</v>
      </c>
      <c r="FL9">
        <v>3</v>
      </c>
      <c r="FM9">
        <v>5</v>
      </c>
      <c r="FN9">
        <v>3</v>
      </c>
      <c r="FO9">
        <v>3</v>
      </c>
      <c r="FP9">
        <v>3</v>
      </c>
      <c r="FQ9">
        <v>3</v>
      </c>
      <c r="FR9">
        <v>3</v>
      </c>
      <c r="FS9">
        <v>5</v>
      </c>
      <c r="FT9">
        <v>5</v>
      </c>
      <c r="FU9">
        <v>3</v>
      </c>
      <c r="FV9">
        <v>3</v>
      </c>
      <c r="FW9">
        <v>3</v>
      </c>
      <c r="FX9">
        <v>3</v>
      </c>
      <c r="FY9">
        <v>3</v>
      </c>
      <c r="FZ9">
        <v>3</v>
      </c>
      <c r="GA9">
        <v>3</v>
      </c>
      <c r="GB9">
        <v>3</v>
      </c>
      <c r="GC9">
        <v>5</v>
      </c>
      <c r="GD9">
        <v>3</v>
      </c>
      <c r="GE9">
        <v>3</v>
      </c>
      <c r="GF9">
        <v>4</v>
      </c>
      <c r="GG9">
        <v>4</v>
      </c>
      <c r="GH9">
        <v>4</v>
      </c>
      <c r="GI9">
        <v>3</v>
      </c>
      <c r="GJ9">
        <v>3</v>
      </c>
      <c r="GK9">
        <v>3</v>
      </c>
      <c r="GL9">
        <v>3</v>
      </c>
      <c r="GM9">
        <v>3</v>
      </c>
      <c r="GN9">
        <v>3</v>
      </c>
      <c r="GO9">
        <v>4</v>
      </c>
      <c r="GP9">
        <v>4</v>
      </c>
      <c r="GQ9">
        <v>3</v>
      </c>
      <c r="GR9">
        <v>4</v>
      </c>
      <c r="GS9">
        <v>3</v>
      </c>
      <c r="GT9">
        <v>3</v>
      </c>
      <c r="GU9">
        <v>3</v>
      </c>
      <c r="GV9">
        <v>3</v>
      </c>
      <c r="GW9">
        <v>5</v>
      </c>
      <c r="GX9">
        <v>4</v>
      </c>
      <c r="GY9">
        <v>4</v>
      </c>
      <c r="GZ9">
        <v>4</v>
      </c>
      <c r="HA9" t="s">
        <v>4034</v>
      </c>
      <c r="HB9" t="s">
        <v>4048</v>
      </c>
    </row>
    <row r="10" spans="1:210">
      <c r="A10" t="s">
        <v>2612</v>
      </c>
      <c r="B10" t="s">
        <v>2420</v>
      </c>
      <c r="C10" t="s">
        <v>4306</v>
      </c>
      <c r="D10" t="s">
        <v>2422</v>
      </c>
      <c r="E10" t="s">
        <v>2614</v>
      </c>
      <c r="F10" t="s">
        <v>2615</v>
      </c>
      <c r="G10">
        <v>27</v>
      </c>
      <c r="H10" t="s">
        <v>2584</v>
      </c>
      <c r="I10" t="s">
        <v>2531</v>
      </c>
      <c r="J10" t="s">
        <v>2428</v>
      </c>
      <c r="K10" t="s">
        <v>2617</v>
      </c>
      <c r="L10" t="s">
        <v>2618</v>
      </c>
      <c r="M10" t="s">
        <v>2591</v>
      </c>
      <c r="N10" t="s">
        <v>2432</v>
      </c>
      <c r="O10">
        <v>1</v>
      </c>
      <c r="P10">
        <v>6</v>
      </c>
      <c r="Q10" t="s">
        <v>2619</v>
      </c>
      <c r="R10" t="s">
        <v>2476</v>
      </c>
      <c r="S10" t="s">
        <v>2432</v>
      </c>
      <c r="T10">
        <v>1</v>
      </c>
      <c r="U10">
        <v>6</v>
      </c>
      <c r="V10" t="s">
        <v>2619</v>
      </c>
      <c r="W10" t="s">
        <v>2476</v>
      </c>
      <c r="X10" t="s">
        <v>2437</v>
      </c>
      <c r="Y10" t="s">
        <v>2438</v>
      </c>
      <c r="Z10" t="s">
        <v>2438</v>
      </c>
      <c r="AA10" t="s">
        <v>2438</v>
      </c>
      <c r="AB10" t="s">
        <v>2438</v>
      </c>
      <c r="AC10" t="s">
        <v>2437</v>
      </c>
      <c r="AD10" t="s">
        <v>2438</v>
      </c>
      <c r="AE10" t="s">
        <v>2438</v>
      </c>
      <c r="AF10" t="s">
        <v>2438</v>
      </c>
      <c r="AG10" t="s">
        <v>2438</v>
      </c>
      <c r="AH10" t="s">
        <v>2437</v>
      </c>
      <c r="AI10" t="s">
        <v>2438</v>
      </c>
      <c r="AJ10" t="s">
        <v>2438</v>
      </c>
      <c r="AK10" t="s">
        <v>2438</v>
      </c>
      <c r="AL10" t="s">
        <v>2438</v>
      </c>
      <c r="AM10" t="s">
        <v>2432</v>
      </c>
      <c r="AN10">
        <v>5</v>
      </c>
      <c r="AO10">
        <v>2</v>
      </c>
      <c r="AP10" t="s">
        <v>2476</v>
      </c>
      <c r="AQ10" t="s">
        <v>2437</v>
      </c>
      <c r="AR10" t="s">
        <v>2438</v>
      </c>
      <c r="AS10" t="s">
        <v>2438</v>
      </c>
      <c r="AT10" t="s">
        <v>2438</v>
      </c>
      <c r="AU10" t="s">
        <v>2437</v>
      </c>
      <c r="AV10" t="s">
        <v>2438</v>
      </c>
      <c r="AW10" t="s">
        <v>2438</v>
      </c>
      <c r="AX10" t="s">
        <v>2438</v>
      </c>
      <c r="AY10" t="s">
        <v>2432</v>
      </c>
      <c r="AZ10">
        <v>10</v>
      </c>
      <c r="BA10">
        <v>4</v>
      </c>
      <c r="BB10" t="s">
        <v>2476</v>
      </c>
      <c r="BC10" t="s">
        <v>2437</v>
      </c>
      <c r="BD10" t="s">
        <v>2438</v>
      </c>
      <c r="BE10" t="s">
        <v>2438</v>
      </c>
      <c r="BF10" t="s">
        <v>2438</v>
      </c>
      <c r="BG10" t="s">
        <v>2432</v>
      </c>
      <c r="BH10">
        <v>2</v>
      </c>
      <c r="BI10">
        <v>3</v>
      </c>
      <c r="BJ10" t="s">
        <v>2476</v>
      </c>
      <c r="BK10" t="s">
        <v>2437</v>
      </c>
      <c r="BL10" t="s">
        <v>2438</v>
      </c>
      <c r="BM10" t="s">
        <v>2438</v>
      </c>
      <c r="BN10" t="s">
        <v>2438</v>
      </c>
      <c r="BO10" t="s">
        <v>2437</v>
      </c>
      <c r="BP10" t="s">
        <v>2438</v>
      </c>
      <c r="BQ10" t="s">
        <v>2438</v>
      </c>
      <c r="BR10" t="s">
        <v>2438</v>
      </c>
      <c r="BS10" t="s">
        <v>2437</v>
      </c>
      <c r="BT10" t="s">
        <v>2438</v>
      </c>
      <c r="BU10" t="s">
        <v>2438</v>
      </c>
      <c r="BV10" t="s">
        <v>2438</v>
      </c>
      <c r="BW10" t="s">
        <v>2437</v>
      </c>
      <c r="BX10" t="s">
        <v>2438</v>
      </c>
      <c r="BY10" t="s">
        <v>2438</v>
      </c>
      <c r="BZ10" t="s">
        <v>2438</v>
      </c>
      <c r="CA10" t="s">
        <v>2437</v>
      </c>
      <c r="CB10" t="s">
        <v>2438</v>
      </c>
      <c r="CC10" t="s">
        <v>2438</v>
      </c>
      <c r="CD10" t="s">
        <v>2438</v>
      </c>
      <c r="CE10">
        <v>1</v>
      </c>
      <c r="CF10">
        <v>1</v>
      </c>
      <c r="CG10" t="s">
        <v>2429</v>
      </c>
      <c r="CH10">
        <v>7</v>
      </c>
      <c r="CI10">
        <v>4</v>
      </c>
      <c r="CJ10">
        <v>7</v>
      </c>
      <c r="CK10" t="s">
        <v>2620</v>
      </c>
      <c r="CL10">
        <v>7</v>
      </c>
      <c r="CM10">
        <v>7</v>
      </c>
      <c r="CN10">
        <v>5</v>
      </c>
      <c r="CO10" t="s">
        <v>2621</v>
      </c>
      <c r="CP10">
        <v>4</v>
      </c>
      <c r="CQ10">
        <v>1</v>
      </c>
      <c r="CR10">
        <v>1</v>
      </c>
      <c r="CS10" t="s">
        <v>2622</v>
      </c>
      <c r="CT10">
        <v>2</v>
      </c>
      <c r="CU10">
        <v>3</v>
      </c>
      <c r="CV10">
        <v>3</v>
      </c>
      <c r="CW10">
        <v>2</v>
      </c>
      <c r="CX10">
        <v>4</v>
      </c>
      <c r="CY10">
        <v>3</v>
      </c>
      <c r="CZ10">
        <v>3</v>
      </c>
      <c r="DA10">
        <v>3</v>
      </c>
      <c r="DB10">
        <v>2</v>
      </c>
      <c r="DC10">
        <v>3</v>
      </c>
      <c r="DD10">
        <v>3</v>
      </c>
      <c r="DE10">
        <v>3</v>
      </c>
      <c r="DF10">
        <v>4</v>
      </c>
      <c r="DG10">
        <v>3</v>
      </c>
      <c r="DH10">
        <v>3</v>
      </c>
      <c r="DI10">
        <v>1</v>
      </c>
      <c r="DJ10">
        <v>1</v>
      </c>
      <c r="DK10">
        <v>3</v>
      </c>
      <c r="DL10">
        <v>3</v>
      </c>
      <c r="DM10">
        <v>3</v>
      </c>
      <c r="DN10">
        <v>3</v>
      </c>
      <c r="DO10">
        <v>1</v>
      </c>
      <c r="DP10">
        <v>1</v>
      </c>
      <c r="DQ10">
        <v>2</v>
      </c>
      <c r="DR10">
        <v>2</v>
      </c>
      <c r="DS10">
        <v>2</v>
      </c>
      <c r="DT10">
        <v>3</v>
      </c>
      <c r="DU10">
        <v>3</v>
      </c>
      <c r="DV10">
        <v>3</v>
      </c>
      <c r="DW10">
        <v>3</v>
      </c>
      <c r="DX10">
        <v>2</v>
      </c>
      <c r="DY10" t="s">
        <v>2429</v>
      </c>
      <c r="DZ10">
        <v>2</v>
      </c>
      <c r="EA10">
        <v>1</v>
      </c>
      <c r="EB10">
        <v>3</v>
      </c>
      <c r="EC10" t="s">
        <v>2429</v>
      </c>
      <c r="ED10">
        <v>2</v>
      </c>
      <c r="EE10">
        <v>2</v>
      </c>
      <c r="EF10">
        <v>2</v>
      </c>
      <c r="EG10" t="s">
        <v>2429</v>
      </c>
      <c r="EH10">
        <v>2</v>
      </c>
      <c r="EI10">
        <v>2</v>
      </c>
      <c r="EJ10">
        <v>3</v>
      </c>
      <c r="EK10" t="s">
        <v>2429</v>
      </c>
      <c r="EL10">
        <v>2</v>
      </c>
      <c r="EM10">
        <v>2</v>
      </c>
      <c r="EN10">
        <v>3</v>
      </c>
      <c r="EO10">
        <v>3</v>
      </c>
      <c r="EP10">
        <v>3</v>
      </c>
      <c r="EQ10">
        <v>2</v>
      </c>
      <c r="ER10">
        <v>2</v>
      </c>
      <c r="ES10">
        <v>3</v>
      </c>
      <c r="ET10">
        <v>5</v>
      </c>
      <c r="EU10">
        <v>3</v>
      </c>
      <c r="EV10">
        <v>4</v>
      </c>
      <c r="EW10">
        <v>4</v>
      </c>
      <c r="EX10">
        <v>4</v>
      </c>
      <c r="EY10">
        <v>3</v>
      </c>
      <c r="EZ10">
        <v>2</v>
      </c>
      <c r="FA10">
        <v>3</v>
      </c>
      <c r="FB10">
        <v>3</v>
      </c>
      <c r="FC10">
        <v>4</v>
      </c>
      <c r="FD10">
        <v>3</v>
      </c>
      <c r="FE10">
        <v>3</v>
      </c>
      <c r="FF10">
        <v>3</v>
      </c>
      <c r="FG10">
        <v>3</v>
      </c>
      <c r="FH10">
        <v>3</v>
      </c>
      <c r="FI10">
        <v>3</v>
      </c>
      <c r="FJ10">
        <v>3</v>
      </c>
      <c r="FK10">
        <v>3</v>
      </c>
      <c r="FL10">
        <v>3</v>
      </c>
      <c r="FM10">
        <v>5</v>
      </c>
      <c r="FN10">
        <v>3</v>
      </c>
      <c r="FO10">
        <v>3</v>
      </c>
      <c r="FP10">
        <v>3</v>
      </c>
      <c r="FQ10">
        <v>3</v>
      </c>
      <c r="FR10">
        <v>3</v>
      </c>
      <c r="FS10">
        <v>5</v>
      </c>
      <c r="FT10">
        <v>5</v>
      </c>
      <c r="FU10">
        <v>3</v>
      </c>
      <c r="FV10">
        <v>3</v>
      </c>
      <c r="FW10">
        <v>3</v>
      </c>
      <c r="FX10">
        <v>3</v>
      </c>
      <c r="FY10">
        <v>3</v>
      </c>
      <c r="FZ10">
        <v>3</v>
      </c>
      <c r="GA10">
        <v>3</v>
      </c>
      <c r="GB10">
        <v>3</v>
      </c>
      <c r="GC10">
        <v>5</v>
      </c>
      <c r="GD10">
        <v>3</v>
      </c>
      <c r="GE10">
        <v>3</v>
      </c>
      <c r="GF10">
        <v>3</v>
      </c>
      <c r="GG10">
        <v>5</v>
      </c>
      <c r="GH10">
        <v>2</v>
      </c>
      <c r="GI10">
        <v>2</v>
      </c>
      <c r="GJ10">
        <v>3</v>
      </c>
      <c r="GK10">
        <v>3</v>
      </c>
      <c r="GL10">
        <v>3</v>
      </c>
      <c r="GM10">
        <v>3</v>
      </c>
      <c r="GN10">
        <v>3</v>
      </c>
      <c r="GO10">
        <v>3</v>
      </c>
      <c r="GP10">
        <v>3</v>
      </c>
      <c r="GQ10">
        <v>3</v>
      </c>
      <c r="GR10">
        <v>3</v>
      </c>
      <c r="GS10">
        <v>3</v>
      </c>
      <c r="GT10">
        <v>3</v>
      </c>
      <c r="GU10">
        <v>3</v>
      </c>
      <c r="GV10">
        <v>3</v>
      </c>
      <c r="GW10">
        <v>3</v>
      </c>
      <c r="GX10">
        <v>3</v>
      </c>
      <c r="GY10">
        <v>3</v>
      </c>
      <c r="GZ10">
        <v>3</v>
      </c>
      <c r="HA10" t="s">
        <v>4034</v>
      </c>
      <c r="HB10" t="s">
        <v>4048</v>
      </c>
    </row>
    <row r="11" spans="1:210">
      <c r="A11" t="s">
        <v>2623</v>
      </c>
      <c r="B11" t="s">
        <v>2420</v>
      </c>
      <c r="C11" t="s">
        <v>4307</v>
      </c>
      <c r="D11" t="s">
        <v>2422</v>
      </c>
      <c r="E11" t="s">
        <v>2625</v>
      </c>
      <c r="F11" t="s">
        <v>2626</v>
      </c>
      <c r="G11">
        <v>30</v>
      </c>
      <c r="H11" t="s">
        <v>2426</v>
      </c>
      <c r="I11" t="s">
        <v>2456</v>
      </c>
      <c r="J11" t="s">
        <v>2428</v>
      </c>
      <c r="K11" t="s">
        <v>2627</v>
      </c>
      <c r="L11" t="s">
        <v>2628</v>
      </c>
      <c r="M11" t="s">
        <v>2553</v>
      </c>
      <c r="N11" t="s">
        <v>2432</v>
      </c>
      <c r="O11">
        <v>1</v>
      </c>
      <c r="P11">
        <v>15</v>
      </c>
      <c r="Q11">
        <v>1000</v>
      </c>
      <c r="R11" t="s">
        <v>2608</v>
      </c>
      <c r="S11" t="s">
        <v>2432</v>
      </c>
      <c r="T11">
        <v>1</v>
      </c>
      <c r="U11">
        <v>1</v>
      </c>
      <c r="V11">
        <v>1000</v>
      </c>
      <c r="W11" t="s">
        <v>2608</v>
      </c>
      <c r="X11" t="s">
        <v>2437</v>
      </c>
      <c r="Y11" t="s">
        <v>2438</v>
      </c>
      <c r="Z11" t="s">
        <v>2438</v>
      </c>
      <c r="AA11" t="s">
        <v>2438</v>
      </c>
      <c r="AB11" t="s">
        <v>2438</v>
      </c>
      <c r="AC11" t="s">
        <v>2437</v>
      </c>
      <c r="AD11" t="s">
        <v>2438</v>
      </c>
      <c r="AE11" t="s">
        <v>2438</v>
      </c>
      <c r="AF11" t="s">
        <v>2438</v>
      </c>
      <c r="AG11" t="s">
        <v>2438</v>
      </c>
      <c r="AH11" t="s">
        <v>2437</v>
      </c>
      <c r="AI11" t="s">
        <v>2438</v>
      </c>
      <c r="AJ11" t="s">
        <v>2438</v>
      </c>
      <c r="AK11" t="s">
        <v>2438</v>
      </c>
      <c r="AL11" t="s">
        <v>2438</v>
      </c>
      <c r="AM11" t="s">
        <v>2432</v>
      </c>
      <c r="AN11">
        <v>2</v>
      </c>
      <c r="AO11">
        <v>240</v>
      </c>
      <c r="AP11" t="s">
        <v>2608</v>
      </c>
      <c r="AQ11" t="s">
        <v>2437</v>
      </c>
      <c r="AR11" t="s">
        <v>2438</v>
      </c>
      <c r="AS11" t="s">
        <v>2438</v>
      </c>
      <c r="AT11" t="s">
        <v>2438</v>
      </c>
      <c r="AU11" t="s">
        <v>2432</v>
      </c>
      <c r="AV11">
        <v>2</v>
      </c>
      <c r="AW11">
        <v>240</v>
      </c>
      <c r="AX11" t="s">
        <v>2457</v>
      </c>
      <c r="AY11" t="s">
        <v>2432</v>
      </c>
      <c r="AZ11">
        <v>5</v>
      </c>
      <c r="BA11">
        <v>500</v>
      </c>
      <c r="BB11" t="s">
        <v>2608</v>
      </c>
      <c r="BC11" t="s">
        <v>2432</v>
      </c>
      <c r="BD11">
        <v>3</v>
      </c>
      <c r="BE11">
        <v>240</v>
      </c>
      <c r="BF11" t="s">
        <v>2534</v>
      </c>
      <c r="BG11" t="s">
        <v>2437</v>
      </c>
      <c r="BH11" t="s">
        <v>2438</v>
      </c>
      <c r="BI11" t="s">
        <v>2438</v>
      </c>
      <c r="BJ11" t="s">
        <v>2438</v>
      </c>
      <c r="BK11" t="s">
        <v>2437</v>
      </c>
      <c r="BL11" t="s">
        <v>2438</v>
      </c>
      <c r="BM11" t="s">
        <v>2438</v>
      </c>
      <c r="BN11" t="s">
        <v>2438</v>
      </c>
      <c r="BO11" t="s">
        <v>2432</v>
      </c>
      <c r="BP11">
        <v>1</v>
      </c>
      <c r="BQ11">
        <v>30</v>
      </c>
      <c r="BR11" t="s">
        <v>2443</v>
      </c>
      <c r="BS11" t="s">
        <v>2437</v>
      </c>
      <c r="BT11" t="s">
        <v>2438</v>
      </c>
      <c r="BU11" t="s">
        <v>2438</v>
      </c>
      <c r="BV11" t="s">
        <v>2438</v>
      </c>
      <c r="BW11" t="s">
        <v>2437</v>
      </c>
      <c r="BX11" t="s">
        <v>2438</v>
      </c>
      <c r="BY11" t="s">
        <v>2438</v>
      </c>
      <c r="BZ11" t="s">
        <v>2438</v>
      </c>
      <c r="CA11" t="s">
        <v>2437</v>
      </c>
      <c r="CB11" t="s">
        <v>2438</v>
      </c>
      <c r="CC11" t="s">
        <v>2438</v>
      </c>
      <c r="CD11" t="s">
        <v>2438</v>
      </c>
      <c r="CE11">
        <v>6</v>
      </c>
      <c r="CF11">
        <v>6</v>
      </c>
      <c r="CG11" t="s">
        <v>2631</v>
      </c>
      <c r="CH11">
        <v>7</v>
      </c>
      <c r="CI11">
        <v>7</v>
      </c>
      <c r="CJ11">
        <v>7</v>
      </c>
      <c r="CK11" t="s">
        <v>2632</v>
      </c>
      <c r="CL11">
        <v>7</v>
      </c>
      <c r="CM11">
        <v>7</v>
      </c>
      <c r="CN11">
        <v>6</v>
      </c>
      <c r="CO11" t="s">
        <v>2633</v>
      </c>
      <c r="CP11">
        <v>4</v>
      </c>
      <c r="CQ11">
        <v>5</v>
      </c>
      <c r="CR11">
        <v>5</v>
      </c>
      <c r="CS11" t="s">
        <v>2634</v>
      </c>
      <c r="CT11">
        <v>3</v>
      </c>
      <c r="CU11">
        <v>5</v>
      </c>
      <c r="CV11">
        <v>5</v>
      </c>
      <c r="CW11">
        <v>6</v>
      </c>
      <c r="CX11">
        <v>6</v>
      </c>
      <c r="CY11">
        <v>5</v>
      </c>
      <c r="CZ11">
        <v>5</v>
      </c>
      <c r="DA11">
        <v>6</v>
      </c>
      <c r="DB11">
        <v>6</v>
      </c>
      <c r="DC11">
        <v>6</v>
      </c>
      <c r="DD11">
        <v>6</v>
      </c>
      <c r="DE11">
        <v>5</v>
      </c>
      <c r="DF11">
        <v>6</v>
      </c>
      <c r="DG11">
        <v>6</v>
      </c>
      <c r="DH11">
        <v>7</v>
      </c>
      <c r="DI11">
        <v>6</v>
      </c>
      <c r="DJ11">
        <v>6</v>
      </c>
      <c r="DK11">
        <v>6</v>
      </c>
      <c r="DL11">
        <v>5</v>
      </c>
      <c r="DM11">
        <v>6</v>
      </c>
      <c r="DN11">
        <v>6</v>
      </c>
      <c r="DO11">
        <v>6</v>
      </c>
      <c r="DP11">
        <v>6</v>
      </c>
      <c r="DQ11">
        <v>6</v>
      </c>
      <c r="DR11">
        <v>6</v>
      </c>
      <c r="DS11">
        <v>5</v>
      </c>
      <c r="DT11">
        <v>5</v>
      </c>
      <c r="DU11">
        <v>6</v>
      </c>
      <c r="DV11">
        <v>6</v>
      </c>
      <c r="DW11">
        <v>6</v>
      </c>
      <c r="DX11">
        <v>6</v>
      </c>
      <c r="DY11" t="s">
        <v>2487</v>
      </c>
      <c r="DZ11">
        <v>7</v>
      </c>
      <c r="EA11">
        <v>6</v>
      </c>
      <c r="EB11">
        <v>6</v>
      </c>
      <c r="EC11" t="s">
        <v>2487</v>
      </c>
      <c r="ED11">
        <v>6</v>
      </c>
      <c r="EE11">
        <v>7</v>
      </c>
      <c r="EF11">
        <v>6</v>
      </c>
      <c r="EG11" t="s">
        <v>2627</v>
      </c>
      <c r="EH11">
        <v>7</v>
      </c>
      <c r="EI11">
        <v>7</v>
      </c>
      <c r="EJ11">
        <v>7</v>
      </c>
      <c r="EK11" t="s">
        <v>2635</v>
      </c>
      <c r="EL11">
        <v>5</v>
      </c>
      <c r="EM11">
        <v>7</v>
      </c>
      <c r="EN11">
        <v>6</v>
      </c>
      <c r="EO11">
        <v>6</v>
      </c>
      <c r="EP11">
        <v>7</v>
      </c>
      <c r="EQ11">
        <v>6</v>
      </c>
      <c r="ER11">
        <v>5</v>
      </c>
      <c r="ES11">
        <v>6</v>
      </c>
      <c r="ET11">
        <v>7</v>
      </c>
      <c r="EU11">
        <v>7</v>
      </c>
      <c r="EV11">
        <v>6</v>
      </c>
      <c r="EW11">
        <v>7</v>
      </c>
      <c r="EX11">
        <v>7</v>
      </c>
      <c r="EY11">
        <v>6</v>
      </c>
      <c r="EZ11">
        <v>7</v>
      </c>
      <c r="FA11">
        <v>7</v>
      </c>
      <c r="FB11">
        <v>7</v>
      </c>
      <c r="FC11">
        <v>7</v>
      </c>
      <c r="FD11">
        <v>7</v>
      </c>
      <c r="FE11">
        <v>7</v>
      </c>
      <c r="FF11">
        <v>7</v>
      </c>
      <c r="FG11">
        <v>7</v>
      </c>
      <c r="FH11">
        <v>7</v>
      </c>
      <c r="FI11">
        <v>7</v>
      </c>
      <c r="FJ11">
        <v>7</v>
      </c>
      <c r="FK11">
        <v>3</v>
      </c>
      <c r="FL11">
        <v>3</v>
      </c>
      <c r="FM11">
        <v>5</v>
      </c>
      <c r="FN11">
        <v>3</v>
      </c>
      <c r="FO11">
        <v>4</v>
      </c>
      <c r="FP11">
        <v>3</v>
      </c>
      <c r="FQ11">
        <v>3</v>
      </c>
      <c r="FR11">
        <v>3</v>
      </c>
      <c r="FS11">
        <v>5</v>
      </c>
      <c r="FT11">
        <v>5</v>
      </c>
      <c r="FU11">
        <v>3</v>
      </c>
      <c r="FV11">
        <v>3</v>
      </c>
      <c r="FW11">
        <v>3</v>
      </c>
      <c r="FX11">
        <v>4</v>
      </c>
      <c r="FY11">
        <v>3</v>
      </c>
      <c r="FZ11">
        <v>4</v>
      </c>
      <c r="GA11">
        <v>3</v>
      </c>
      <c r="GB11">
        <v>3</v>
      </c>
      <c r="GC11">
        <v>5</v>
      </c>
      <c r="GD11">
        <v>3</v>
      </c>
      <c r="GE11">
        <v>3</v>
      </c>
      <c r="GF11">
        <v>3</v>
      </c>
      <c r="GG11">
        <v>5</v>
      </c>
      <c r="GH11">
        <v>3</v>
      </c>
      <c r="GI11">
        <v>3</v>
      </c>
      <c r="GJ11">
        <v>3</v>
      </c>
      <c r="GK11">
        <v>3</v>
      </c>
      <c r="GL11">
        <v>3</v>
      </c>
      <c r="GM11">
        <v>3</v>
      </c>
      <c r="GN11">
        <v>3</v>
      </c>
      <c r="GO11">
        <v>3</v>
      </c>
      <c r="GP11">
        <v>3</v>
      </c>
      <c r="GQ11">
        <v>3</v>
      </c>
      <c r="GR11">
        <v>3</v>
      </c>
      <c r="GS11">
        <v>3</v>
      </c>
      <c r="GT11">
        <v>3</v>
      </c>
      <c r="GU11">
        <v>3</v>
      </c>
      <c r="GV11">
        <v>3</v>
      </c>
      <c r="GW11">
        <v>3</v>
      </c>
      <c r="GX11">
        <v>3</v>
      </c>
      <c r="GY11">
        <v>3</v>
      </c>
      <c r="GZ11">
        <v>3</v>
      </c>
      <c r="HA11" t="s">
        <v>4034</v>
      </c>
      <c r="HB11" t="s">
        <v>4048</v>
      </c>
    </row>
    <row r="12" spans="1:210">
      <c r="A12" t="s">
        <v>2667</v>
      </c>
      <c r="B12" t="s">
        <v>2420</v>
      </c>
      <c r="C12" t="s">
        <v>4308</v>
      </c>
      <c r="D12" t="s">
        <v>2422</v>
      </c>
      <c r="E12" t="s">
        <v>2669</v>
      </c>
      <c r="F12" t="s">
        <v>2670</v>
      </c>
      <c r="G12">
        <v>26</v>
      </c>
      <c r="H12" t="s">
        <v>2584</v>
      </c>
      <c r="I12" t="s">
        <v>2654</v>
      </c>
      <c r="J12" t="s">
        <v>2471</v>
      </c>
      <c r="K12" t="s">
        <v>2671</v>
      </c>
      <c r="L12" t="s">
        <v>2657</v>
      </c>
      <c r="M12" t="s">
        <v>2672</v>
      </c>
      <c r="N12" t="s">
        <v>2432</v>
      </c>
      <c r="O12">
        <v>1</v>
      </c>
      <c r="P12">
        <v>15</v>
      </c>
      <c r="Q12" t="s">
        <v>2674</v>
      </c>
      <c r="R12" t="s">
        <v>2515</v>
      </c>
      <c r="S12" t="s">
        <v>2432</v>
      </c>
      <c r="T12">
        <v>1</v>
      </c>
      <c r="U12">
        <v>15</v>
      </c>
      <c r="V12">
        <v>15</v>
      </c>
      <c r="W12" t="s">
        <v>2515</v>
      </c>
      <c r="X12" t="s">
        <v>2437</v>
      </c>
      <c r="Y12" t="s">
        <v>2438</v>
      </c>
      <c r="Z12" t="s">
        <v>2438</v>
      </c>
      <c r="AA12" t="s">
        <v>2438</v>
      </c>
      <c r="AB12" t="s">
        <v>2438</v>
      </c>
      <c r="AC12" t="s">
        <v>2437</v>
      </c>
      <c r="AD12" t="s">
        <v>2438</v>
      </c>
      <c r="AE12" t="s">
        <v>2438</v>
      </c>
      <c r="AF12" t="s">
        <v>2438</v>
      </c>
      <c r="AG12" t="s">
        <v>2438</v>
      </c>
      <c r="AH12" t="s">
        <v>2437</v>
      </c>
      <c r="AI12" t="s">
        <v>2438</v>
      </c>
      <c r="AJ12" t="s">
        <v>2438</v>
      </c>
      <c r="AK12" t="s">
        <v>2438</v>
      </c>
      <c r="AL12" t="s">
        <v>2438</v>
      </c>
      <c r="AM12" t="s">
        <v>2432</v>
      </c>
      <c r="AN12">
        <v>2</v>
      </c>
      <c r="AO12">
        <v>2</v>
      </c>
      <c r="AP12" t="s">
        <v>2457</v>
      </c>
      <c r="AQ12" t="s">
        <v>2437</v>
      </c>
      <c r="AR12" t="s">
        <v>2438</v>
      </c>
      <c r="AS12" t="s">
        <v>2438</v>
      </c>
      <c r="AT12" t="s">
        <v>2438</v>
      </c>
      <c r="AU12" t="s">
        <v>2432</v>
      </c>
      <c r="AV12">
        <v>1</v>
      </c>
      <c r="AW12">
        <v>1</v>
      </c>
      <c r="AX12" t="s">
        <v>2460</v>
      </c>
      <c r="AY12" t="s">
        <v>2432</v>
      </c>
      <c r="AZ12">
        <v>10</v>
      </c>
      <c r="BA12">
        <v>10</v>
      </c>
      <c r="BB12" t="s">
        <v>2458</v>
      </c>
      <c r="BC12" t="s">
        <v>2432</v>
      </c>
      <c r="BD12">
        <v>5</v>
      </c>
      <c r="BE12">
        <v>4</v>
      </c>
      <c r="BF12" t="s">
        <v>2538</v>
      </c>
      <c r="BG12" t="s">
        <v>2432</v>
      </c>
      <c r="BH12">
        <v>1</v>
      </c>
      <c r="BI12">
        <v>1</v>
      </c>
      <c r="BJ12" t="s">
        <v>2459</v>
      </c>
      <c r="BK12" t="s">
        <v>2437</v>
      </c>
      <c r="BL12" t="s">
        <v>2438</v>
      </c>
      <c r="BM12" t="s">
        <v>2438</v>
      </c>
      <c r="BN12" t="s">
        <v>2438</v>
      </c>
      <c r="BO12" t="s">
        <v>2432</v>
      </c>
      <c r="BP12">
        <v>1</v>
      </c>
      <c r="BQ12">
        <v>1</v>
      </c>
      <c r="BR12" t="s">
        <v>2443</v>
      </c>
      <c r="BS12" t="s">
        <v>2437</v>
      </c>
      <c r="BT12" t="s">
        <v>2438</v>
      </c>
      <c r="BU12" t="s">
        <v>2438</v>
      </c>
      <c r="BV12" t="s">
        <v>2438</v>
      </c>
      <c r="BW12" t="s">
        <v>2437</v>
      </c>
      <c r="BX12" t="s">
        <v>2438</v>
      </c>
      <c r="BY12" t="s">
        <v>2438</v>
      </c>
      <c r="BZ12" t="s">
        <v>2438</v>
      </c>
      <c r="CA12" t="s">
        <v>2437</v>
      </c>
      <c r="CB12" t="s">
        <v>2438</v>
      </c>
      <c r="CC12" t="s">
        <v>2438</v>
      </c>
      <c r="CD12" t="s">
        <v>2438</v>
      </c>
      <c r="CE12">
        <v>1</v>
      </c>
      <c r="CF12">
        <v>3</v>
      </c>
      <c r="CG12" t="s">
        <v>2676</v>
      </c>
      <c r="CH12">
        <v>1</v>
      </c>
      <c r="CI12">
        <v>1</v>
      </c>
      <c r="CJ12">
        <v>1</v>
      </c>
      <c r="CK12" t="s">
        <v>2677</v>
      </c>
      <c r="CL12">
        <v>1</v>
      </c>
      <c r="CM12">
        <v>3</v>
      </c>
      <c r="CN12">
        <v>2</v>
      </c>
      <c r="CO12" t="s">
        <v>2678</v>
      </c>
      <c r="CP12">
        <v>6</v>
      </c>
      <c r="CQ12">
        <v>6</v>
      </c>
      <c r="CR12">
        <v>6</v>
      </c>
      <c r="CS12" t="s">
        <v>2679</v>
      </c>
      <c r="CT12">
        <v>6</v>
      </c>
      <c r="CU12">
        <v>6</v>
      </c>
      <c r="CV12">
        <v>6</v>
      </c>
      <c r="CW12">
        <v>6</v>
      </c>
      <c r="CX12">
        <v>6</v>
      </c>
      <c r="CY12">
        <v>6</v>
      </c>
      <c r="CZ12">
        <v>6</v>
      </c>
      <c r="DA12">
        <v>6</v>
      </c>
      <c r="DB12">
        <v>6</v>
      </c>
      <c r="DC12">
        <v>6</v>
      </c>
      <c r="DD12">
        <v>6</v>
      </c>
      <c r="DE12">
        <v>6</v>
      </c>
      <c r="DF12">
        <v>6</v>
      </c>
      <c r="DG12">
        <v>6</v>
      </c>
      <c r="DH12">
        <v>6</v>
      </c>
      <c r="DI12">
        <v>6</v>
      </c>
      <c r="DJ12">
        <v>6</v>
      </c>
      <c r="DK12">
        <v>6</v>
      </c>
      <c r="DL12">
        <v>6</v>
      </c>
      <c r="DM12">
        <v>6</v>
      </c>
      <c r="DN12">
        <v>6</v>
      </c>
      <c r="DO12">
        <v>6</v>
      </c>
      <c r="DP12">
        <v>6</v>
      </c>
      <c r="DQ12">
        <v>6</v>
      </c>
      <c r="DR12">
        <v>6</v>
      </c>
      <c r="DS12">
        <v>6</v>
      </c>
      <c r="DT12">
        <v>6</v>
      </c>
      <c r="DU12">
        <v>6</v>
      </c>
      <c r="DV12">
        <v>6</v>
      </c>
      <c r="DW12">
        <v>6</v>
      </c>
      <c r="DX12">
        <v>6</v>
      </c>
      <c r="DY12" t="s">
        <v>2680</v>
      </c>
      <c r="DZ12">
        <v>7</v>
      </c>
      <c r="EA12">
        <v>7</v>
      </c>
      <c r="EB12">
        <v>7</v>
      </c>
      <c r="EC12" t="s">
        <v>2681</v>
      </c>
      <c r="ED12">
        <v>6</v>
      </c>
      <c r="EE12">
        <v>7</v>
      </c>
      <c r="EF12">
        <v>7</v>
      </c>
      <c r="EG12" t="s">
        <v>2682</v>
      </c>
      <c r="EH12">
        <v>7</v>
      </c>
      <c r="EI12">
        <v>7</v>
      </c>
      <c r="EJ12">
        <v>7</v>
      </c>
      <c r="EK12" t="s">
        <v>2683</v>
      </c>
      <c r="EL12">
        <v>7</v>
      </c>
      <c r="EM12">
        <v>7</v>
      </c>
      <c r="EN12">
        <v>7</v>
      </c>
      <c r="EO12">
        <v>7</v>
      </c>
      <c r="EP12">
        <v>7</v>
      </c>
      <c r="EQ12">
        <v>7</v>
      </c>
      <c r="ER12">
        <v>6</v>
      </c>
      <c r="ES12">
        <v>7</v>
      </c>
      <c r="ET12">
        <v>7</v>
      </c>
      <c r="EU12">
        <v>7</v>
      </c>
      <c r="EV12">
        <v>6</v>
      </c>
      <c r="EW12">
        <v>6</v>
      </c>
      <c r="EX12">
        <v>6</v>
      </c>
      <c r="EY12">
        <v>5</v>
      </c>
      <c r="EZ12">
        <v>6</v>
      </c>
      <c r="FA12">
        <v>6</v>
      </c>
      <c r="FB12">
        <v>6</v>
      </c>
      <c r="FC12">
        <v>6</v>
      </c>
      <c r="FD12">
        <v>6</v>
      </c>
      <c r="FE12">
        <v>6</v>
      </c>
      <c r="FF12">
        <v>6</v>
      </c>
      <c r="FG12">
        <v>6</v>
      </c>
      <c r="FH12">
        <v>6</v>
      </c>
      <c r="FI12">
        <v>6</v>
      </c>
      <c r="FJ12">
        <v>5</v>
      </c>
      <c r="FK12">
        <v>7</v>
      </c>
      <c r="FL12">
        <v>7</v>
      </c>
      <c r="FM12">
        <v>2</v>
      </c>
      <c r="FN12">
        <v>7</v>
      </c>
      <c r="FO12">
        <v>7</v>
      </c>
      <c r="FP12">
        <v>6</v>
      </c>
      <c r="FQ12">
        <v>6</v>
      </c>
      <c r="FR12">
        <v>6</v>
      </c>
      <c r="FS12">
        <v>2</v>
      </c>
      <c r="FT12">
        <v>6</v>
      </c>
      <c r="FU12">
        <v>6</v>
      </c>
      <c r="FV12">
        <v>2</v>
      </c>
      <c r="FW12">
        <v>2</v>
      </c>
      <c r="FX12">
        <v>7</v>
      </c>
      <c r="FY12">
        <v>7</v>
      </c>
      <c r="FZ12">
        <v>7</v>
      </c>
      <c r="GA12">
        <v>7</v>
      </c>
      <c r="GB12">
        <v>7</v>
      </c>
      <c r="GC12">
        <v>1</v>
      </c>
      <c r="GD12">
        <v>7</v>
      </c>
      <c r="GE12">
        <v>7</v>
      </c>
      <c r="GF12">
        <v>7</v>
      </c>
      <c r="GG12">
        <v>1</v>
      </c>
      <c r="GH12">
        <v>1</v>
      </c>
      <c r="GI12">
        <v>1</v>
      </c>
      <c r="GJ12">
        <v>7</v>
      </c>
      <c r="GK12">
        <v>7</v>
      </c>
      <c r="GL12">
        <v>7</v>
      </c>
      <c r="GM12">
        <v>7</v>
      </c>
      <c r="GN12">
        <v>7</v>
      </c>
      <c r="GO12">
        <v>7</v>
      </c>
      <c r="GP12">
        <v>7</v>
      </c>
      <c r="GQ12">
        <v>7</v>
      </c>
      <c r="GR12">
        <v>7</v>
      </c>
      <c r="GS12">
        <v>7</v>
      </c>
      <c r="GT12">
        <v>7</v>
      </c>
      <c r="GU12">
        <v>7</v>
      </c>
      <c r="GV12">
        <v>7</v>
      </c>
      <c r="GW12">
        <v>7</v>
      </c>
      <c r="GX12">
        <v>7</v>
      </c>
      <c r="GY12">
        <v>7</v>
      </c>
      <c r="GZ12">
        <v>7</v>
      </c>
      <c r="HA12" t="s">
        <v>4034</v>
      </c>
      <c r="HB12" t="s">
        <v>4048</v>
      </c>
    </row>
    <row r="13" spans="1:210">
      <c r="A13" t="s">
        <v>2684</v>
      </c>
      <c r="B13" t="s">
        <v>2420</v>
      </c>
      <c r="C13" t="s">
        <v>2685</v>
      </c>
      <c r="D13" t="s">
        <v>2422</v>
      </c>
      <c r="E13" t="s">
        <v>2686</v>
      </c>
      <c r="F13" t="s">
        <v>2687</v>
      </c>
      <c r="G13">
        <v>30</v>
      </c>
      <c r="H13" t="s">
        <v>2584</v>
      </c>
      <c r="I13" t="s">
        <v>2427</v>
      </c>
      <c r="J13" t="s">
        <v>2428</v>
      </c>
      <c r="K13" t="s">
        <v>2510</v>
      </c>
      <c r="L13" t="s">
        <v>2688</v>
      </c>
      <c r="M13" t="s">
        <v>2643</v>
      </c>
      <c r="N13" t="s">
        <v>2432</v>
      </c>
      <c r="O13">
        <v>1</v>
      </c>
      <c r="P13">
        <v>8</v>
      </c>
      <c r="Q13">
        <v>480</v>
      </c>
      <c r="R13" t="s">
        <v>2515</v>
      </c>
      <c r="S13" t="s">
        <v>2437</v>
      </c>
      <c r="T13" t="s">
        <v>2438</v>
      </c>
      <c r="U13" t="s">
        <v>2438</v>
      </c>
      <c r="V13" t="s">
        <v>2438</v>
      </c>
      <c r="W13" t="s">
        <v>2438</v>
      </c>
      <c r="X13" t="s">
        <v>2437</v>
      </c>
      <c r="Y13" t="s">
        <v>2438</v>
      </c>
      <c r="Z13" t="s">
        <v>2438</v>
      </c>
      <c r="AA13" t="s">
        <v>2438</v>
      </c>
      <c r="AB13" t="s">
        <v>2438</v>
      </c>
      <c r="AC13" t="s">
        <v>2437</v>
      </c>
      <c r="AD13" t="s">
        <v>2438</v>
      </c>
      <c r="AE13" t="s">
        <v>2438</v>
      </c>
      <c r="AF13" t="s">
        <v>2438</v>
      </c>
      <c r="AG13" t="s">
        <v>2438</v>
      </c>
      <c r="AH13" t="s">
        <v>2437</v>
      </c>
      <c r="AI13" t="s">
        <v>2438</v>
      </c>
      <c r="AJ13" t="s">
        <v>2438</v>
      </c>
      <c r="AK13" t="s">
        <v>2438</v>
      </c>
      <c r="AL13" t="s">
        <v>2438</v>
      </c>
      <c r="AM13" t="s">
        <v>2432</v>
      </c>
      <c r="AN13">
        <v>10</v>
      </c>
      <c r="AO13">
        <v>600</v>
      </c>
      <c r="AP13" t="s">
        <v>2515</v>
      </c>
      <c r="AQ13" t="s">
        <v>2437</v>
      </c>
      <c r="AR13" t="s">
        <v>2438</v>
      </c>
      <c r="AS13" t="s">
        <v>2438</v>
      </c>
      <c r="AT13" t="s">
        <v>2438</v>
      </c>
      <c r="AU13" t="s">
        <v>2437</v>
      </c>
      <c r="AV13" t="s">
        <v>2438</v>
      </c>
      <c r="AW13" t="s">
        <v>2438</v>
      </c>
      <c r="AX13" t="s">
        <v>2438</v>
      </c>
      <c r="AY13" t="s">
        <v>2432</v>
      </c>
      <c r="AZ13">
        <v>12</v>
      </c>
      <c r="BA13">
        <v>30</v>
      </c>
      <c r="BB13" t="s">
        <v>2691</v>
      </c>
      <c r="BC13" t="s">
        <v>2432</v>
      </c>
      <c r="BD13">
        <v>3</v>
      </c>
      <c r="BE13">
        <v>30</v>
      </c>
      <c r="BF13" t="s">
        <v>2460</v>
      </c>
      <c r="BG13" t="s">
        <v>2432</v>
      </c>
      <c r="BH13">
        <v>5</v>
      </c>
      <c r="BI13">
        <v>60</v>
      </c>
      <c r="BJ13" t="s">
        <v>2536</v>
      </c>
      <c r="BK13" t="s">
        <v>2437</v>
      </c>
      <c r="BL13" t="s">
        <v>2438</v>
      </c>
      <c r="BM13" t="s">
        <v>2438</v>
      </c>
      <c r="BN13" t="s">
        <v>2438</v>
      </c>
      <c r="BO13" t="s">
        <v>2437</v>
      </c>
      <c r="BP13" t="s">
        <v>2438</v>
      </c>
      <c r="BQ13" t="s">
        <v>2438</v>
      </c>
      <c r="BR13" t="s">
        <v>2438</v>
      </c>
      <c r="BS13" t="s">
        <v>2437</v>
      </c>
      <c r="BT13" t="s">
        <v>2438</v>
      </c>
      <c r="BU13" t="s">
        <v>2438</v>
      </c>
      <c r="BV13" t="s">
        <v>2438</v>
      </c>
      <c r="BW13" t="s">
        <v>2437</v>
      </c>
      <c r="BX13" t="s">
        <v>2438</v>
      </c>
      <c r="BY13" t="s">
        <v>2438</v>
      </c>
      <c r="BZ13" t="s">
        <v>2438</v>
      </c>
      <c r="CA13" t="s">
        <v>2437</v>
      </c>
      <c r="CB13" t="s">
        <v>2438</v>
      </c>
      <c r="CC13" t="s">
        <v>2438</v>
      </c>
      <c r="CD13" t="s">
        <v>2438</v>
      </c>
      <c r="CE13">
        <v>3</v>
      </c>
      <c r="CF13">
        <v>3</v>
      </c>
      <c r="CG13" t="s">
        <v>2692</v>
      </c>
      <c r="CH13">
        <v>7</v>
      </c>
      <c r="CI13">
        <v>6</v>
      </c>
      <c r="CJ13">
        <v>6</v>
      </c>
      <c r="CK13" t="s">
        <v>2693</v>
      </c>
      <c r="CL13">
        <v>6</v>
      </c>
      <c r="CM13">
        <v>7</v>
      </c>
      <c r="CN13">
        <v>7</v>
      </c>
      <c r="CO13" t="s">
        <v>2694</v>
      </c>
      <c r="CP13">
        <v>7</v>
      </c>
      <c r="CQ13">
        <v>6</v>
      </c>
      <c r="CR13">
        <v>6</v>
      </c>
      <c r="CS13" t="s">
        <v>2695</v>
      </c>
      <c r="CT13">
        <v>3</v>
      </c>
      <c r="CU13">
        <v>3</v>
      </c>
      <c r="CV13">
        <v>3</v>
      </c>
      <c r="CW13">
        <v>3</v>
      </c>
      <c r="CX13">
        <v>3</v>
      </c>
      <c r="CY13">
        <v>3</v>
      </c>
      <c r="CZ13">
        <v>3</v>
      </c>
      <c r="DA13">
        <v>6</v>
      </c>
      <c r="DB13">
        <v>6</v>
      </c>
      <c r="DC13">
        <v>6</v>
      </c>
      <c r="DD13">
        <v>6</v>
      </c>
      <c r="DE13">
        <v>6</v>
      </c>
      <c r="DF13">
        <v>6</v>
      </c>
      <c r="DG13">
        <v>6</v>
      </c>
      <c r="DH13">
        <v>7</v>
      </c>
      <c r="DI13">
        <v>6</v>
      </c>
      <c r="DJ13">
        <v>6</v>
      </c>
      <c r="DK13">
        <v>6</v>
      </c>
      <c r="DL13">
        <v>6</v>
      </c>
      <c r="DM13">
        <v>6</v>
      </c>
      <c r="DN13">
        <v>6</v>
      </c>
      <c r="DO13">
        <v>7</v>
      </c>
      <c r="DP13">
        <v>7</v>
      </c>
      <c r="DQ13">
        <v>7</v>
      </c>
      <c r="DR13">
        <v>7</v>
      </c>
      <c r="DS13">
        <v>7</v>
      </c>
      <c r="DT13">
        <v>7</v>
      </c>
      <c r="DU13">
        <v>7</v>
      </c>
      <c r="DV13">
        <v>3</v>
      </c>
      <c r="DW13">
        <v>3</v>
      </c>
      <c r="DX13">
        <v>3</v>
      </c>
      <c r="DY13" t="s">
        <v>2696</v>
      </c>
      <c r="DZ13">
        <v>6</v>
      </c>
      <c r="EA13">
        <v>6</v>
      </c>
      <c r="EB13">
        <v>6</v>
      </c>
      <c r="EC13" t="s">
        <v>2446</v>
      </c>
      <c r="ED13">
        <v>6</v>
      </c>
      <c r="EE13">
        <v>6</v>
      </c>
      <c r="EF13">
        <v>6</v>
      </c>
      <c r="EG13" t="s">
        <v>2697</v>
      </c>
      <c r="EH13">
        <v>4</v>
      </c>
      <c r="EI13">
        <v>6</v>
      </c>
      <c r="EJ13">
        <v>6</v>
      </c>
      <c r="EK13" t="s">
        <v>2695</v>
      </c>
      <c r="EL13">
        <v>4</v>
      </c>
      <c r="EM13">
        <v>4</v>
      </c>
      <c r="EN13">
        <v>7</v>
      </c>
      <c r="EO13">
        <v>6</v>
      </c>
      <c r="EP13">
        <v>7</v>
      </c>
      <c r="EQ13">
        <v>5</v>
      </c>
      <c r="ER13">
        <v>5</v>
      </c>
      <c r="ES13">
        <v>5</v>
      </c>
      <c r="ET13">
        <v>6</v>
      </c>
      <c r="EU13">
        <v>7</v>
      </c>
      <c r="EV13">
        <v>7</v>
      </c>
      <c r="EW13">
        <v>5</v>
      </c>
      <c r="EX13">
        <v>4</v>
      </c>
      <c r="EY13">
        <v>3</v>
      </c>
      <c r="EZ13">
        <v>7</v>
      </c>
      <c r="FA13">
        <v>6</v>
      </c>
      <c r="FB13">
        <v>5</v>
      </c>
      <c r="FC13">
        <v>4</v>
      </c>
      <c r="FD13">
        <v>5</v>
      </c>
      <c r="FE13">
        <v>5</v>
      </c>
      <c r="FF13">
        <v>7</v>
      </c>
      <c r="FG13">
        <v>6</v>
      </c>
      <c r="FH13">
        <v>6</v>
      </c>
      <c r="FI13">
        <v>3</v>
      </c>
      <c r="FJ13">
        <v>3</v>
      </c>
      <c r="FK13">
        <v>2</v>
      </c>
      <c r="FL13">
        <v>3</v>
      </c>
      <c r="FM13">
        <v>3</v>
      </c>
      <c r="FN13">
        <v>3</v>
      </c>
      <c r="FO13">
        <v>3</v>
      </c>
      <c r="FP13">
        <v>3</v>
      </c>
      <c r="FQ13">
        <v>3</v>
      </c>
      <c r="FR13">
        <v>3</v>
      </c>
      <c r="FS13">
        <v>5</v>
      </c>
      <c r="FT13">
        <v>3</v>
      </c>
      <c r="FU13">
        <v>3</v>
      </c>
      <c r="FV13">
        <v>4</v>
      </c>
      <c r="FW13">
        <v>5</v>
      </c>
      <c r="FX13">
        <v>4</v>
      </c>
      <c r="FY13">
        <v>4</v>
      </c>
      <c r="FZ13">
        <v>5</v>
      </c>
      <c r="GA13">
        <v>4</v>
      </c>
      <c r="GB13">
        <v>4</v>
      </c>
      <c r="GC13">
        <v>4</v>
      </c>
      <c r="GD13">
        <v>4</v>
      </c>
      <c r="GE13">
        <v>4</v>
      </c>
      <c r="GF13">
        <v>4</v>
      </c>
      <c r="GG13">
        <v>4</v>
      </c>
      <c r="GH13">
        <v>4</v>
      </c>
      <c r="GI13">
        <v>4</v>
      </c>
      <c r="GJ13">
        <v>5</v>
      </c>
      <c r="GK13">
        <v>6</v>
      </c>
      <c r="GL13">
        <v>6</v>
      </c>
      <c r="GM13">
        <v>6</v>
      </c>
      <c r="GN13">
        <v>6</v>
      </c>
      <c r="GO13">
        <v>6</v>
      </c>
      <c r="GP13">
        <v>6</v>
      </c>
      <c r="GQ13">
        <v>6</v>
      </c>
      <c r="GR13">
        <v>6</v>
      </c>
      <c r="GS13">
        <v>6</v>
      </c>
      <c r="GT13">
        <v>6</v>
      </c>
      <c r="GU13">
        <v>6</v>
      </c>
      <c r="GV13">
        <v>6</v>
      </c>
      <c r="GW13">
        <v>5</v>
      </c>
      <c r="GX13">
        <v>5</v>
      </c>
      <c r="GY13">
        <v>6</v>
      </c>
      <c r="GZ13">
        <v>7</v>
      </c>
      <c r="HA13" t="s">
        <v>4034</v>
      </c>
      <c r="HB13" t="s">
        <v>4048</v>
      </c>
    </row>
    <row r="14" spans="1:210">
      <c r="A14" t="s">
        <v>2698</v>
      </c>
      <c r="B14" t="s">
        <v>2420</v>
      </c>
      <c r="C14" t="s">
        <v>4309</v>
      </c>
      <c r="D14" t="s">
        <v>2505</v>
      </c>
      <c r="E14" t="s">
        <v>2700</v>
      </c>
      <c r="F14" t="s">
        <v>2701</v>
      </c>
      <c r="G14">
        <v>18</v>
      </c>
      <c r="H14" t="s">
        <v>2426</v>
      </c>
      <c r="I14" t="s">
        <v>2456</v>
      </c>
      <c r="J14" t="s">
        <v>2428</v>
      </c>
      <c r="K14" t="s">
        <v>2702</v>
      </c>
      <c r="L14" t="s">
        <v>2430</v>
      </c>
      <c r="M14" t="s">
        <v>2591</v>
      </c>
      <c r="N14" t="s">
        <v>2432</v>
      </c>
      <c r="O14">
        <v>1</v>
      </c>
      <c r="P14">
        <v>2</v>
      </c>
      <c r="Q14">
        <v>60</v>
      </c>
      <c r="R14" t="s">
        <v>2515</v>
      </c>
      <c r="S14" t="s">
        <v>2432</v>
      </c>
      <c r="T14">
        <v>1</v>
      </c>
      <c r="U14">
        <v>2</v>
      </c>
      <c r="V14">
        <v>60</v>
      </c>
      <c r="W14" t="s">
        <v>2515</v>
      </c>
      <c r="X14" t="s">
        <v>2437</v>
      </c>
      <c r="Y14" t="s">
        <v>2438</v>
      </c>
      <c r="Z14" t="s">
        <v>2438</v>
      </c>
      <c r="AA14" t="s">
        <v>2438</v>
      </c>
      <c r="AB14" t="s">
        <v>2438</v>
      </c>
      <c r="AC14" t="s">
        <v>2437</v>
      </c>
      <c r="AD14" t="s">
        <v>2438</v>
      </c>
      <c r="AE14" t="s">
        <v>2438</v>
      </c>
      <c r="AF14" t="s">
        <v>2438</v>
      </c>
      <c r="AG14" t="s">
        <v>2438</v>
      </c>
      <c r="AH14" t="s">
        <v>2437</v>
      </c>
      <c r="AI14" t="s">
        <v>2438</v>
      </c>
      <c r="AJ14" t="s">
        <v>2438</v>
      </c>
      <c r="AK14" t="s">
        <v>2438</v>
      </c>
      <c r="AL14" t="s">
        <v>2438</v>
      </c>
      <c r="AM14" t="s">
        <v>2437</v>
      </c>
      <c r="AN14" t="s">
        <v>2438</v>
      </c>
      <c r="AO14" t="s">
        <v>2438</v>
      </c>
      <c r="AP14" t="s">
        <v>2438</v>
      </c>
      <c r="AQ14" t="s">
        <v>2437</v>
      </c>
      <c r="AR14" t="s">
        <v>2438</v>
      </c>
      <c r="AS14" t="s">
        <v>2438</v>
      </c>
      <c r="AT14" t="s">
        <v>2438</v>
      </c>
      <c r="AU14" t="s">
        <v>2432</v>
      </c>
      <c r="AV14">
        <v>2</v>
      </c>
      <c r="AW14">
        <v>30</v>
      </c>
      <c r="AX14" t="s">
        <v>2536</v>
      </c>
      <c r="AY14" t="s">
        <v>2432</v>
      </c>
      <c r="AZ14">
        <v>2</v>
      </c>
      <c r="BA14">
        <v>30</v>
      </c>
      <c r="BB14" t="s">
        <v>2703</v>
      </c>
      <c r="BC14" t="s">
        <v>2432</v>
      </c>
      <c r="BD14">
        <v>5</v>
      </c>
      <c r="BE14">
        <v>120</v>
      </c>
      <c r="BF14" t="s">
        <v>2704</v>
      </c>
      <c r="BG14" t="s">
        <v>2432</v>
      </c>
      <c r="BH14">
        <v>1</v>
      </c>
      <c r="BI14">
        <v>10</v>
      </c>
      <c r="BJ14" t="s">
        <v>2705</v>
      </c>
      <c r="BK14" t="s">
        <v>2432</v>
      </c>
      <c r="BL14">
        <v>1</v>
      </c>
      <c r="BM14">
        <v>5</v>
      </c>
      <c r="BN14" t="s">
        <v>2476</v>
      </c>
      <c r="BO14" t="s">
        <v>2432</v>
      </c>
      <c r="BP14">
        <v>1</v>
      </c>
      <c r="BQ14">
        <v>5</v>
      </c>
      <c r="BR14" t="s">
        <v>2706</v>
      </c>
      <c r="BS14" t="s">
        <v>2437</v>
      </c>
      <c r="BT14" t="s">
        <v>2438</v>
      </c>
      <c r="BU14" t="s">
        <v>2438</v>
      </c>
      <c r="BV14" t="s">
        <v>2438</v>
      </c>
      <c r="BW14" t="s">
        <v>2437</v>
      </c>
      <c r="BX14" t="s">
        <v>2438</v>
      </c>
      <c r="BY14" t="s">
        <v>2438</v>
      </c>
      <c r="BZ14" t="s">
        <v>2438</v>
      </c>
      <c r="CA14" t="s">
        <v>2437</v>
      </c>
      <c r="CB14" t="s">
        <v>2438</v>
      </c>
      <c r="CC14" t="s">
        <v>2438</v>
      </c>
      <c r="CD14" t="s">
        <v>2438</v>
      </c>
      <c r="CE14">
        <v>6</v>
      </c>
      <c r="CF14">
        <v>5</v>
      </c>
      <c r="CG14" t="s">
        <v>2707</v>
      </c>
      <c r="CH14">
        <v>7</v>
      </c>
      <c r="CI14">
        <v>5</v>
      </c>
      <c r="CJ14">
        <v>5</v>
      </c>
      <c r="CK14" t="s">
        <v>2708</v>
      </c>
      <c r="CL14">
        <v>1</v>
      </c>
      <c r="CM14">
        <v>1</v>
      </c>
      <c r="CN14">
        <v>1</v>
      </c>
      <c r="CO14" t="s">
        <v>2429</v>
      </c>
      <c r="CP14">
        <v>1</v>
      </c>
      <c r="CQ14">
        <v>1</v>
      </c>
      <c r="CR14">
        <v>1</v>
      </c>
      <c r="CS14" t="s">
        <v>2429</v>
      </c>
      <c r="CT14">
        <v>4</v>
      </c>
      <c r="CU14">
        <v>5</v>
      </c>
      <c r="CV14">
        <v>5</v>
      </c>
      <c r="CW14">
        <v>4</v>
      </c>
      <c r="CX14">
        <v>6</v>
      </c>
      <c r="CY14">
        <v>4</v>
      </c>
      <c r="CZ14">
        <v>7</v>
      </c>
      <c r="DA14">
        <v>6</v>
      </c>
      <c r="DB14">
        <v>4</v>
      </c>
      <c r="DC14">
        <v>6</v>
      </c>
      <c r="DD14">
        <v>4</v>
      </c>
      <c r="DE14">
        <v>6</v>
      </c>
      <c r="DF14">
        <v>6</v>
      </c>
      <c r="DG14">
        <v>7</v>
      </c>
      <c r="DH14">
        <v>7</v>
      </c>
      <c r="DI14">
        <v>5</v>
      </c>
      <c r="DJ14">
        <v>5</v>
      </c>
      <c r="DK14">
        <v>6</v>
      </c>
      <c r="DL14">
        <v>6</v>
      </c>
      <c r="DM14">
        <v>6</v>
      </c>
      <c r="DN14">
        <v>7</v>
      </c>
      <c r="DO14">
        <v>7</v>
      </c>
      <c r="DP14">
        <v>5</v>
      </c>
      <c r="DQ14">
        <v>5</v>
      </c>
      <c r="DR14">
        <v>5</v>
      </c>
      <c r="DS14">
        <v>6</v>
      </c>
      <c r="DT14">
        <v>5</v>
      </c>
      <c r="DU14">
        <v>7</v>
      </c>
      <c r="DV14">
        <v>6</v>
      </c>
      <c r="DW14">
        <v>5</v>
      </c>
      <c r="DX14">
        <v>5</v>
      </c>
      <c r="DY14" t="s">
        <v>2707</v>
      </c>
      <c r="DZ14">
        <v>7</v>
      </c>
      <c r="EA14">
        <v>5</v>
      </c>
      <c r="EB14">
        <v>6</v>
      </c>
      <c r="EC14" t="s">
        <v>2708</v>
      </c>
      <c r="ED14">
        <v>4</v>
      </c>
      <c r="EE14">
        <v>4</v>
      </c>
      <c r="EF14">
        <v>5</v>
      </c>
      <c r="EG14" t="s">
        <v>2709</v>
      </c>
      <c r="EH14">
        <v>4</v>
      </c>
      <c r="EI14">
        <v>3</v>
      </c>
      <c r="EJ14">
        <v>5</v>
      </c>
      <c r="EK14" t="s">
        <v>2429</v>
      </c>
      <c r="EL14">
        <v>3</v>
      </c>
      <c r="EM14">
        <v>4</v>
      </c>
      <c r="EN14">
        <v>4</v>
      </c>
      <c r="EO14">
        <v>3</v>
      </c>
      <c r="EP14">
        <v>2</v>
      </c>
      <c r="EQ14">
        <v>1</v>
      </c>
      <c r="ER14">
        <v>2</v>
      </c>
      <c r="ES14">
        <v>2</v>
      </c>
      <c r="ET14">
        <v>3</v>
      </c>
      <c r="EU14">
        <v>3</v>
      </c>
      <c r="EV14">
        <v>3</v>
      </c>
      <c r="EW14">
        <v>3</v>
      </c>
      <c r="EX14">
        <v>1</v>
      </c>
      <c r="EY14">
        <v>1</v>
      </c>
      <c r="EZ14">
        <v>1</v>
      </c>
      <c r="FA14">
        <v>1</v>
      </c>
      <c r="FB14">
        <v>1</v>
      </c>
      <c r="FC14">
        <v>1</v>
      </c>
      <c r="FD14">
        <v>1</v>
      </c>
      <c r="FE14">
        <v>2</v>
      </c>
      <c r="FF14">
        <v>2</v>
      </c>
      <c r="FG14">
        <v>2</v>
      </c>
      <c r="FH14">
        <v>1</v>
      </c>
      <c r="FI14">
        <v>4</v>
      </c>
      <c r="FJ14">
        <v>4</v>
      </c>
      <c r="FK14">
        <v>4</v>
      </c>
      <c r="FL14">
        <v>4</v>
      </c>
      <c r="FM14">
        <v>4</v>
      </c>
      <c r="FN14">
        <v>3</v>
      </c>
      <c r="FO14">
        <v>4</v>
      </c>
      <c r="FP14">
        <v>5</v>
      </c>
      <c r="FQ14">
        <v>4</v>
      </c>
      <c r="FR14">
        <v>5</v>
      </c>
      <c r="FS14">
        <v>3</v>
      </c>
      <c r="FT14">
        <v>3</v>
      </c>
      <c r="FU14">
        <v>3</v>
      </c>
      <c r="FV14">
        <v>3</v>
      </c>
      <c r="FW14">
        <v>4</v>
      </c>
      <c r="FX14">
        <v>5</v>
      </c>
      <c r="FY14">
        <v>4</v>
      </c>
      <c r="FZ14">
        <v>4</v>
      </c>
      <c r="GA14">
        <v>5</v>
      </c>
      <c r="GB14">
        <v>3</v>
      </c>
      <c r="GC14">
        <v>3</v>
      </c>
      <c r="GD14">
        <v>5</v>
      </c>
      <c r="GE14">
        <v>3</v>
      </c>
      <c r="GF14">
        <v>5</v>
      </c>
      <c r="GG14">
        <v>2</v>
      </c>
      <c r="GH14">
        <v>3</v>
      </c>
      <c r="GI14">
        <v>5</v>
      </c>
      <c r="GJ14">
        <v>5</v>
      </c>
      <c r="GK14">
        <v>4</v>
      </c>
      <c r="GL14">
        <v>4</v>
      </c>
      <c r="GM14">
        <v>5</v>
      </c>
      <c r="GN14">
        <v>4</v>
      </c>
      <c r="GO14">
        <v>4</v>
      </c>
      <c r="GP14">
        <v>4</v>
      </c>
      <c r="GQ14">
        <v>4</v>
      </c>
      <c r="GR14">
        <v>5</v>
      </c>
      <c r="GS14">
        <v>5</v>
      </c>
      <c r="GT14">
        <v>4</v>
      </c>
      <c r="GU14">
        <v>5</v>
      </c>
      <c r="GV14">
        <v>4</v>
      </c>
      <c r="GW14">
        <v>5</v>
      </c>
      <c r="GX14">
        <v>5</v>
      </c>
      <c r="GY14">
        <v>4</v>
      </c>
      <c r="GZ14">
        <v>4</v>
      </c>
      <c r="HA14" t="s">
        <v>4034</v>
      </c>
      <c r="HB14" t="s">
        <v>4048</v>
      </c>
    </row>
    <row r="15" spans="1:210">
      <c r="A15" t="s">
        <v>2720</v>
      </c>
      <c r="B15" t="s">
        <v>2420</v>
      </c>
      <c r="C15" t="s">
        <v>4310</v>
      </c>
      <c r="D15" t="s">
        <v>2422</v>
      </c>
      <c r="E15" t="s">
        <v>2722</v>
      </c>
      <c r="F15" t="s">
        <v>2723</v>
      </c>
      <c r="G15">
        <v>28</v>
      </c>
      <c r="H15" t="s">
        <v>2584</v>
      </c>
      <c r="I15" t="s">
        <v>2427</v>
      </c>
      <c r="J15" t="s">
        <v>2471</v>
      </c>
      <c r="K15" t="s">
        <v>2510</v>
      </c>
      <c r="L15" t="s">
        <v>2725</v>
      </c>
      <c r="M15" t="s">
        <v>2553</v>
      </c>
      <c r="N15" t="s">
        <v>2432</v>
      </c>
      <c r="O15">
        <v>1</v>
      </c>
      <c r="P15">
        <v>10</v>
      </c>
      <c r="Q15">
        <v>30</v>
      </c>
      <c r="R15" t="s">
        <v>2534</v>
      </c>
      <c r="S15" t="s">
        <v>2437</v>
      </c>
      <c r="T15" t="s">
        <v>2438</v>
      </c>
      <c r="U15" t="s">
        <v>2438</v>
      </c>
      <c r="V15" t="s">
        <v>2438</v>
      </c>
      <c r="W15" t="s">
        <v>2438</v>
      </c>
      <c r="X15" t="s">
        <v>2437</v>
      </c>
      <c r="Y15" t="s">
        <v>2438</v>
      </c>
      <c r="Z15" t="s">
        <v>2438</v>
      </c>
      <c r="AA15" t="s">
        <v>2438</v>
      </c>
      <c r="AB15" t="s">
        <v>2438</v>
      </c>
      <c r="AC15" t="s">
        <v>2437</v>
      </c>
      <c r="AD15" t="s">
        <v>2438</v>
      </c>
      <c r="AE15" t="s">
        <v>2438</v>
      </c>
      <c r="AF15" t="s">
        <v>2438</v>
      </c>
      <c r="AG15" t="s">
        <v>2438</v>
      </c>
      <c r="AH15" t="s">
        <v>2437</v>
      </c>
      <c r="AI15" t="s">
        <v>2438</v>
      </c>
      <c r="AJ15" t="s">
        <v>2438</v>
      </c>
      <c r="AK15" t="s">
        <v>2438</v>
      </c>
      <c r="AL15" t="s">
        <v>2438</v>
      </c>
      <c r="AM15" t="s">
        <v>2432</v>
      </c>
      <c r="AN15">
        <v>6</v>
      </c>
      <c r="AO15" t="s">
        <v>2481</v>
      </c>
      <c r="AP15" t="s">
        <v>2534</v>
      </c>
      <c r="AQ15" t="s">
        <v>2437</v>
      </c>
      <c r="AR15" t="s">
        <v>2438</v>
      </c>
      <c r="AS15" t="s">
        <v>2438</v>
      </c>
      <c r="AT15" t="s">
        <v>2438</v>
      </c>
      <c r="AU15" t="s">
        <v>2437</v>
      </c>
      <c r="AV15" t="s">
        <v>2438</v>
      </c>
      <c r="AW15" t="s">
        <v>2438</v>
      </c>
      <c r="AX15" t="s">
        <v>2438</v>
      </c>
      <c r="AY15" t="s">
        <v>2432</v>
      </c>
      <c r="AZ15">
        <v>10</v>
      </c>
      <c r="BA15" t="s">
        <v>2535</v>
      </c>
      <c r="BB15" t="s">
        <v>2457</v>
      </c>
      <c r="BC15" t="s">
        <v>2432</v>
      </c>
      <c r="BD15">
        <v>10</v>
      </c>
      <c r="BE15">
        <v>20</v>
      </c>
      <c r="BF15" t="s">
        <v>2534</v>
      </c>
      <c r="BG15" t="s">
        <v>2437</v>
      </c>
      <c r="BH15" t="s">
        <v>2438</v>
      </c>
      <c r="BI15" t="s">
        <v>2438</v>
      </c>
      <c r="BJ15" t="s">
        <v>2438</v>
      </c>
      <c r="BK15" t="s">
        <v>2437</v>
      </c>
      <c r="BL15" t="s">
        <v>2438</v>
      </c>
      <c r="BM15" t="s">
        <v>2438</v>
      </c>
      <c r="BN15" t="s">
        <v>2438</v>
      </c>
      <c r="BO15" t="s">
        <v>2432</v>
      </c>
      <c r="BP15">
        <v>1</v>
      </c>
      <c r="BQ15" t="s">
        <v>2481</v>
      </c>
      <c r="BR15" t="s">
        <v>2726</v>
      </c>
      <c r="BS15" t="s">
        <v>2437</v>
      </c>
      <c r="BT15" t="s">
        <v>2438</v>
      </c>
      <c r="BU15" t="s">
        <v>2438</v>
      </c>
      <c r="BV15" t="s">
        <v>2438</v>
      </c>
      <c r="BW15" t="s">
        <v>2437</v>
      </c>
      <c r="BX15" t="s">
        <v>2438</v>
      </c>
      <c r="BY15" t="s">
        <v>2438</v>
      </c>
      <c r="BZ15" t="s">
        <v>2438</v>
      </c>
      <c r="CA15" t="s">
        <v>2437</v>
      </c>
      <c r="CB15" t="s">
        <v>2438</v>
      </c>
      <c r="CC15" t="s">
        <v>2438</v>
      </c>
      <c r="CD15" t="s">
        <v>2438</v>
      </c>
      <c r="CE15">
        <v>4</v>
      </c>
      <c r="CF15">
        <v>7</v>
      </c>
      <c r="CG15" t="s">
        <v>2727</v>
      </c>
      <c r="CH15">
        <v>7</v>
      </c>
      <c r="CI15">
        <v>7</v>
      </c>
      <c r="CJ15">
        <v>7</v>
      </c>
      <c r="CK15" t="s">
        <v>2728</v>
      </c>
      <c r="CL15">
        <v>7</v>
      </c>
      <c r="CM15">
        <v>7</v>
      </c>
      <c r="CN15">
        <v>7</v>
      </c>
      <c r="CO15" t="s">
        <v>2729</v>
      </c>
      <c r="CP15">
        <v>1</v>
      </c>
      <c r="CQ15">
        <v>1</v>
      </c>
      <c r="CR15">
        <v>1</v>
      </c>
      <c r="CS15" t="s">
        <v>2429</v>
      </c>
      <c r="CT15">
        <v>4</v>
      </c>
      <c r="CU15">
        <v>7</v>
      </c>
      <c r="CV15">
        <v>7</v>
      </c>
      <c r="CW15">
        <v>4</v>
      </c>
      <c r="CX15">
        <v>4</v>
      </c>
      <c r="CY15">
        <v>3</v>
      </c>
      <c r="CZ15">
        <v>7</v>
      </c>
      <c r="DA15">
        <v>7</v>
      </c>
      <c r="DB15">
        <v>7</v>
      </c>
      <c r="DC15">
        <v>7</v>
      </c>
      <c r="DD15">
        <v>1</v>
      </c>
      <c r="DE15">
        <v>7</v>
      </c>
      <c r="DF15">
        <v>7</v>
      </c>
      <c r="DG15">
        <v>7</v>
      </c>
      <c r="DH15">
        <v>7</v>
      </c>
      <c r="DI15">
        <v>7</v>
      </c>
      <c r="DJ15">
        <v>7</v>
      </c>
      <c r="DK15">
        <v>1</v>
      </c>
      <c r="DL15">
        <v>7</v>
      </c>
      <c r="DM15">
        <v>7</v>
      </c>
      <c r="DN15">
        <v>7</v>
      </c>
      <c r="DO15">
        <v>1</v>
      </c>
      <c r="DP15">
        <v>1</v>
      </c>
      <c r="DQ15">
        <v>1</v>
      </c>
      <c r="DR15">
        <v>1</v>
      </c>
      <c r="DS15">
        <v>1</v>
      </c>
      <c r="DT15">
        <v>1</v>
      </c>
      <c r="DU15">
        <v>1</v>
      </c>
      <c r="DV15">
        <v>7</v>
      </c>
      <c r="DW15">
        <v>7</v>
      </c>
      <c r="DX15">
        <v>7</v>
      </c>
      <c r="DY15" t="s">
        <v>2730</v>
      </c>
      <c r="DZ15">
        <v>7</v>
      </c>
      <c r="EA15">
        <v>7</v>
      </c>
      <c r="EB15">
        <v>7</v>
      </c>
      <c r="EC15" t="s">
        <v>2731</v>
      </c>
      <c r="ED15">
        <v>7</v>
      </c>
      <c r="EE15">
        <v>7</v>
      </c>
      <c r="EF15">
        <v>7</v>
      </c>
      <c r="EG15" t="s">
        <v>2732</v>
      </c>
      <c r="EH15">
        <v>1</v>
      </c>
      <c r="EI15">
        <v>1</v>
      </c>
      <c r="EJ15">
        <v>4</v>
      </c>
      <c r="EK15" t="s">
        <v>2733</v>
      </c>
      <c r="EL15">
        <v>1</v>
      </c>
      <c r="EM15">
        <v>4</v>
      </c>
      <c r="EN15">
        <v>1</v>
      </c>
      <c r="EO15">
        <v>1</v>
      </c>
      <c r="EP15">
        <v>6</v>
      </c>
      <c r="EQ15">
        <v>7</v>
      </c>
      <c r="ER15">
        <v>7</v>
      </c>
      <c r="ES15">
        <v>7</v>
      </c>
      <c r="ET15">
        <v>1</v>
      </c>
      <c r="EU15">
        <v>1</v>
      </c>
      <c r="EV15">
        <v>7</v>
      </c>
      <c r="EW15">
        <v>7</v>
      </c>
      <c r="EX15">
        <v>1</v>
      </c>
      <c r="EY15">
        <v>1</v>
      </c>
      <c r="EZ15">
        <v>1</v>
      </c>
      <c r="FA15">
        <v>1</v>
      </c>
      <c r="FB15">
        <v>1</v>
      </c>
      <c r="FC15">
        <v>1</v>
      </c>
      <c r="FD15">
        <v>1</v>
      </c>
      <c r="FE15">
        <v>1</v>
      </c>
      <c r="FF15">
        <v>1</v>
      </c>
      <c r="FG15">
        <v>1</v>
      </c>
      <c r="FH15">
        <v>1</v>
      </c>
      <c r="FI15">
        <v>7</v>
      </c>
      <c r="FJ15">
        <v>7</v>
      </c>
      <c r="FK15">
        <v>7</v>
      </c>
      <c r="FL15">
        <v>7</v>
      </c>
      <c r="FM15">
        <v>1</v>
      </c>
      <c r="FN15">
        <v>7</v>
      </c>
      <c r="FO15">
        <v>7</v>
      </c>
      <c r="FP15">
        <v>7</v>
      </c>
      <c r="FQ15">
        <v>7</v>
      </c>
      <c r="FR15">
        <v>7</v>
      </c>
      <c r="FS15">
        <v>7</v>
      </c>
      <c r="FT15">
        <v>1</v>
      </c>
      <c r="FU15">
        <v>1</v>
      </c>
      <c r="FV15">
        <v>1</v>
      </c>
      <c r="FW15">
        <v>1</v>
      </c>
      <c r="FX15">
        <v>7</v>
      </c>
      <c r="FY15">
        <v>1</v>
      </c>
      <c r="FZ15">
        <v>7</v>
      </c>
      <c r="GA15">
        <v>1</v>
      </c>
      <c r="GB15">
        <v>7</v>
      </c>
      <c r="GC15">
        <v>1</v>
      </c>
      <c r="GD15">
        <v>7</v>
      </c>
      <c r="GE15">
        <v>1</v>
      </c>
      <c r="GF15">
        <v>7</v>
      </c>
      <c r="GG15">
        <v>1</v>
      </c>
      <c r="GH15">
        <v>1</v>
      </c>
      <c r="GI15">
        <v>1</v>
      </c>
      <c r="GJ15">
        <v>7</v>
      </c>
      <c r="GK15">
        <v>7</v>
      </c>
      <c r="GL15">
        <v>7</v>
      </c>
      <c r="GM15">
        <v>7</v>
      </c>
      <c r="GN15">
        <v>7</v>
      </c>
      <c r="GO15">
        <v>7</v>
      </c>
      <c r="GP15">
        <v>7</v>
      </c>
      <c r="GQ15">
        <v>1</v>
      </c>
      <c r="GR15">
        <v>7</v>
      </c>
      <c r="GS15">
        <v>7</v>
      </c>
      <c r="GT15">
        <v>7</v>
      </c>
      <c r="GU15">
        <v>7</v>
      </c>
      <c r="GV15">
        <v>7</v>
      </c>
      <c r="GW15">
        <v>7</v>
      </c>
      <c r="GX15">
        <v>1</v>
      </c>
      <c r="GY15">
        <v>7</v>
      </c>
      <c r="GZ15">
        <v>7</v>
      </c>
      <c r="HA15" t="s">
        <v>4034</v>
      </c>
      <c r="HB15" t="s">
        <v>4048</v>
      </c>
    </row>
    <row r="16" spans="1:210">
      <c r="A16" t="s">
        <v>2824</v>
      </c>
      <c r="B16" t="s">
        <v>2420</v>
      </c>
      <c r="C16" t="s">
        <v>4311</v>
      </c>
      <c r="D16" t="s">
        <v>2422</v>
      </c>
      <c r="E16" t="s">
        <v>2826</v>
      </c>
      <c r="F16" t="s">
        <v>2827</v>
      </c>
      <c r="G16">
        <v>23</v>
      </c>
      <c r="H16" t="s">
        <v>2426</v>
      </c>
      <c r="I16" t="s">
        <v>2654</v>
      </c>
      <c r="J16" t="s">
        <v>2428</v>
      </c>
      <c r="K16" t="s">
        <v>2829</v>
      </c>
      <c r="L16" t="s">
        <v>2533</v>
      </c>
      <c r="M16" t="s">
        <v>2553</v>
      </c>
      <c r="N16" t="s">
        <v>2437</v>
      </c>
      <c r="O16" t="s">
        <v>2438</v>
      </c>
      <c r="P16" t="s">
        <v>2438</v>
      </c>
      <c r="Q16" t="s">
        <v>2438</v>
      </c>
      <c r="R16" t="s">
        <v>2438</v>
      </c>
      <c r="S16" t="s">
        <v>2432</v>
      </c>
      <c r="T16">
        <v>1</v>
      </c>
      <c r="U16">
        <v>3</v>
      </c>
      <c r="V16">
        <v>180</v>
      </c>
      <c r="W16" t="s">
        <v>2534</v>
      </c>
      <c r="X16" t="s">
        <v>2437</v>
      </c>
      <c r="Y16" t="s">
        <v>2438</v>
      </c>
      <c r="Z16" t="s">
        <v>2438</v>
      </c>
      <c r="AA16" t="s">
        <v>2438</v>
      </c>
      <c r="AB16" t="s">
        <v>2438</v>
      </c>
      <c r="AC16" t="s">
        <v>2437</v>
      </c>
      <c r="AD16" t="s">
        <v>2438</v>
      </c>
      <c r="AE16" t="s">
        <v>2438</v>
      </c>
      <c r="AF16" t="s">
        <v>2438</v>
      </c>
      <c r="AG16" t="s">
        <v>2438</v>
      </c>
      <c r="AH16" t="s">
        <v>2432</v>
      </c>
      <c r="AI16">
        <v>1</v>
      </c>
      <c r="AJ16">
        <v>1</v>
      </c>
      <c r="AK16">
        <v>30</v>
      </c>
      <c r="AL16" t="s">
        <v>2476</v>
      </c>
      <c r="AM16" t="s">
        <v>2437</v>
      </c>
      <c r="AN16" t="s">
        <v>2438</v>
      </c>
      <c r="AO16" t="s">
        <v>2438</v>
      </c>
      <c r="AP16" t="s">
        <v>2438</v>
      </c>
      <c r="AQ16" t="s">
        <v>2437</v>
      </c>
      <c r="AR16" t="s">
        <v>2438</v>
      </c>
      <c r="AS16" t="s">
        <v>2438</v>
      </c>
      <c r="AT16" t="s">
        <v>2438</v>
      </c>
      <c r="AU16" t="s">
        <v>2432</v>
      </c>
      <c r="AV16">
        <v>2</v>
      </c>
      <c r="AW16">
        <v>60</v>
      </c>
      <c r="AX16" t="s">
        <v>2457</v>
      </c>
      <c r="AY16" t="s">
        <v>2432</v>
      </c>
      <c r="AZ16">
        <v>4</v>
      </c>
      <c r="BA16">
        <v>180</v>
      </c>
      <c r="BB16" t="s">
        <v>2830</v>
      </c>
      <c r="BC16" t="s">
        <v>2432</v>
      </c>
      <c r="BD16">
        <v>3</v>
      </c>
      <c r="BE16">
        <v>120</v>
      </c>
      <c r="BF16" t="s">
        <v>2534</v>
      </c>
      <c r="BG16" t="s">
        <v>2437</v>
      </c>
      <c r="BH16" t="s">
        <v>2438</v>
      </c>
      <c r="BI16" t="s">
        <v>2438</v>
      </c>
      <c r="BJ16" t="s">
        <v>2438</v>
      </c>
      <c r="BK16" t="s">
        <v>2437</v>
      </c>
      <c r="BL16" t="s">
        <v>2438</v>
      </c>
      <c r="BM16" t="s">
        <v>2438</v>
      </c>
      <c r="BN16" t="s">
        <v>2438</v>
      </c>
      <c r="BO16" t="s">
        <v>2432</v>
      </c>
      <c r="BP16">
        <v>2</v>
      </c>
      <c r="BQ16">
        <v>60</v>
      </c>
      <c r="BR16" t="s">
        <v>2443</v>
      </c>
      <c r="BS16" t="s">
        <v>2437</v>
      </c>
      <c r="BT16" t="s">
        <v>2438</v>
      </c>
      <c r="BU16" t="s">
        <v>2438</v>
      </c>
      <c r="BV16" t="s">
        <v>2438</v>
      </c>
      <c r="BW16" t="s">
        <v>2437</v>
      </c>
      <c r="BX16" t="s">
        <v>2438</v>
      </c>
      <c r="BY16" t="s">
        <v>2438</v>
      </c>
      <c r="BZ16" t="s">
        <v>2438</v>
      </c>
      <c r="CA16" t="s">
        <v>2437</v>
      </c>
      <c r="CB16" t="s">
        <v>2438</v>
      </c>
      <c r="CC16" t="s">
        <v>2438</v>
      </c>
      <c r="CD16" t="s">
        <v>2438</v>
      </c>
      <c r="CE16">
        <v>4</v>
      </c>
      <c r="CF16">
        <v>4</v>
      </c>
      <c r="CG16" t="s">
        <v>2445</v>
      </c>
      <c r="CH16">
        <v>6</v>
      </c>
      <c r="CI16">
        <v>5</v>
      </c>
      <c r="CJ16">
        <v>5</v>
      </c>
      <c r="CK16" t="s">
        <v>2831</v>
      </c>
      <c r="CL16">
        <v>5</v>
      </c>
      <c r="CM16">
        <v>5</v>
      </c>
      <c r="CN16">
        <v>4</v>
      </c>
      <c r="CO16" t="s">
        <v>2832</v>
      </c>
      <c r="CP16">
        <v>5</v>
      </c>
      <c r="CQ16">
        <v>5</v>
      </c>
      <c r="CR16">
        <v>5</v>
      </c>
      <c r="CS16">
        <v>0</v>
      </c>
      <c r="CT16">
        <v>5</v>
      </c>
      <c r="CU16">
        <v>5</v>
      </c>
      <c r="CV16">
        <v>5</v>
      </c>
      <c r="CW16">
        <v>3</v>
      </c>
      <c r="CX16">
        <v>4</v>
      </c>
      <c r="CY16">
        <v>4</v>
      </c>
      <c r="CZ16">
        <v>4</v>
      </c>
      <c r="DA16">
        <v>6</v>
      </c>
      <c r="DB16">
        <v>5</v>
      </c>
      <c r="DC16">
        <v>5</v>
      </c>
      <c r="DD16">
        <v>4</v>
      </c>
      <c r="DE16">
        <v>4</v>
      </c>
      <c r="DF16">
        <v>4</v>
      </c>
      <c r="DG16">
        <v>4</v>
      </c>
      <c r="DH16">
        <v>5</v>
      </c>
      <c r="DI16">
        <v>5</v>
      </c>
      <c r="DJ16">
        <v>5</v>
      </c>
      <c r="DK16">
        <v>4</v>
      </c>
      <c r="DL16">
        <v>4</v>
      </c>
      <c r="DM16">
        <v>4</v>
      </c>
      <c r="DN16">
        <v>5</v>
      </c>
      <c r="DO16">
        <v>5</v>
      </c>
      <c r="DP16">
        <v>5</v>
      </c>
      <c r="DQ16">
        <v>5</v>
      </c>
      <c r="DR16">
        <v>5</v>
      </c>
      <c r="DS16">
        <v>5</v>
      </c>
      <c r="DT16">
        <v>5</v>
      </c>
      <c r="DU16">
        <v>5</v>
      </c>
      <c r="DV16">
        <v>5</v>
      </c>
      <c r="DW16">
        <v>5</v>
      </c>
      <c r="DX16">
        <v>5</v>
      </c>
      <c r="DY16" t="s">
        <v>2462</v>
      </c>
      <c r="DZ16">
        <v>6</v>
      </c>
      <c r="EA16">
        <v>5</v>
      </c>
      <c r="EB16">
        <v>5</v>
      </c>
      <c r="EC16" t="s">
        <v>2806</v>
      </c>
      <c r="ED16">
        <v>5</v>
      </c>
      <c r="EE16">
        <v>4</v>
      </c>
      <c r="EF16">
        <v>4</v>
      </c>
      <c r="EG16" t="s">
        <v>2806</v>
      </c>
      <c r="EH16">
        <v>5</v>
      </c>
      <c r="EI16">
        <v>5</v>
      </c>
      <c r="EJ16">
        <v>4</v>
      </c>
      <c r="EK16" t="s">
        <v>2806</v>
      </c>
      <c r="EL16">
        <v>3</v>
      </c>
      <c r="EM16">
        <v>3</v>
      </c>
      <c r="EN16">
        <v>4</v>
      </c>
      <c r="EO16">
        <v>2</v>
      </c>
      <c r="EP16">
        <v>3</v>
      </c>
      <c r="EQ16">
        <v>2</v>
      </c>
      <c r="ER16">
        <v>2</v>
      </c>
      <c r="ES16">
        <v>3</v>
      </c>
      <c r="ET16">
        <v>3</v>
      </c>
      <c r="EU16">
        <v>4</v>
      </c>
      <c r="EV16">
        <v>4</v>
      </c>
      <c r="EW16">
        <v>2</v>
      </c>
      <c r="EX16">
        <v>2</v>
      </c>
      <c r="EY16">
        <v>2</v>
      </c>
      <c r="EZ16">
        <v>2</v>
      </c>
      <c r="FA16">
        <v>2</v>
      </c>
      <c r="FB16">
        <v>2</v>
      </c>
      <c r="FC16">
        <v>2</v>
      </c>
      <c r="FD16">
        <v>2</v>
      </c>
      <c r="FE16">
        <v>4</v>
      </c>
      <c r="FF16">
        <v>4</v>
      </c>
      <c r="FG16">
        <v>4</v>
      </c>
      <c r="FH16">
        <v>2</v>
      </c>
      <c r="FI16">
        <v>5</v>
      </c>
      <c r="FJ16">
        <v>5</v>
      </c>
      <c r="FK16">
        <v>5</v>
      </c>
      <c r="FL16">
        <v>5</v>
      </c>
      <c r="FM16">
        <v>5</v>
      </c>
      <c r="FN16">
        <v>5</v>
      </c>
      <c r="FO16">
        <v>1</v>
      </c>
      <c r="FP16">
        <v>6</v>
      </c>
      <c r="FQ16">
        <v>6</v>
      </c>
      <c r="FR16">
        <v>6</v>
      </c>
      <c r="FS16">
        <v>2</v>
      </c>
      <c r="FT16">
        <v>2</v>
      </c>
      <c r="FU16">
        <v>2</v>
      </c>
      <c r="FV16">
        <v>1</v>
      </c>
      <c r="FW16">
        <v>4</v>
      </c>
      <c r="FX16">
        <v>6</v>
      </c>
      <c r="FY16">
        <v>4</v>
      </c>
      <c r="FZ16">
        <v>4</v>
      </c>
      <c r="GA16">
        <v>4</v>
      </c>
      <c r="GB16">
        <v>2</v>
      </c>
      <c r="GC16">
        <v>2</v>
      </c>
      <c r="GD16">
        <v>4</v>
      </c>
      <c r="GE16">
        <v>2</v>
      </c>
      <c r="GF16">
        <v>4</v>
      </c>
      <c r="GG16">
        <v>2</v>
      </c>
      <c r="GH16">
        <v>2</v>
      </c>
      <c r="GI16">
        <v>2</v>
      </c>
      <c r="GJ16">
        <v>7</v>
      </c>
      <c r="GK16">
        <v>4</v>
      </c>
      <c r="GL16">
        <v>4</v>
      </c>
      <c r="GM16">
        <v>5</v>
      </c>
      <c r="GN16">
        <v>6</v>
      </c>
      <c r="GO16">
        <v>5</v>
      </c>
      <c r="GP16">
        <v>6</v>
      </c>
      <c r="GQ16">
        <v>5</v>
      </c>
      <c r="GR16">
        <v>5</v>
      </c>
      <c r="GS16">
        <v>4</v>
      </c>
      <c r="GT16">
        <v>4</v>
      </c>
      <c r="GU16">
        <v>4</v>
      </c>
      <c r="GV16">
        <v>5</v>
      </c>
      <c r="GW16">
        <v>5</v>
      </c>
      <c r="GX16">
        <v>5</v>
      </c>
      <c r="GY16">
        <v>5</v>
      </c>
      <c r="GZ16">
        <v>4</v>
      </c>
      <c r="HA16" t="s">
        <v>4033</v>
      </c>
      <c r="HB16" t="s">
        <v>4048</v>
      </c>
    </row>
    <row r="17" spans="1:210">
      <c r="A17" t="s">
        <v>3039</v>
      </c>
      <c r="B17" t="s">
        <v>2420</v>
      </c>
      <c r="C17" t="s">
        <v>4312</v>
      </c>
      <c r="D17" t="s">
        <v>2422</v>
      </c>
      <c r="E17" t="s">
        <v>3041</v>
      </c>
      <c r="F17" t="s">
        <v>3042</v>
      </c>
      <c r="G17">
        <v>30</v>
      </c>
      <c r="H17" t="s">
        <v>2509</v>
      </c>
      <c r="I17" t="s">
        <v>2456</v>
      </c>
      <c r="J17" t="s">
        <v>2428</v>
      </c>
      <c r="K17" t="s">
        <v>3043</v>
      </c>
      <c r="L17" t="s">
        <v>3044</v>
      </c>
      <c r="M17" t="s">
        <v>2431</v>
      </c>
      <c r="N17" t="s">
        <v>2432</v>
      </c>
      <c r="O17">
        <v>1</v>
      </c>
      <c r="P17">
        <v>3</v>
      </c>
      <c r="Q17">
        <v>20</v>
      </c>
      <c r="R17" t="s">
        <v>2534</v>
      </c>
      <c r="S17" t="s">
        <v>2437</v>
      </c>
      <c r="T17" t="s">
        <v>2438</v>
      </c>
      <c r="U17" t="s">
        <v>2438</v>
      </c>
      <c r="V17" t="s">
        <v>2438</v>
      </c>
      <c r="W17" t="s">
        <v>2438</v>
      </c>
      <c r="X17" t="s">
        <v>2437</v>
      </c>
      <c r="Y17" t="s">
        <v>2438</v>
      </c>
      <c r="Z17" t="s">
        <v>2438</v>
      </c>
      <c r="AA17" t="s">
        <v>2438</v>
      </c>
      <c r="AB17" t="s">
        <v>2438</v>
      </c>
      <c r="AC17" t="s">
        <v>2437</v>
      </c>
      <c r="AD17" t="s">
        <v>2438</v>
      </c>
      <c r="AE17" t="s">
        <v>2438</v>
      </c>
      <c r="AF17" t="s">
        <v>2438</v>
      </c>
      <c r="AG17" t="s">
        <v>2438</v>
      </c>
      <c r="AH17" t="s">
        <v>2437</v>
      </c>
      <c r="AI17" t="s">
        <v>2438</v>
      </c>
      <c r="AJ17" t="s">
        <v>2438</v>
      </c>
      <c r="AK17" t="s">
        <v>2438</v>
      </c>
      <c r="AL17" t="s">
        <v>2438</v>
      </c>
      <c r="AM17" t="s">
        <v>2432</v>
      </c>
      <c r="AN17">
        <v>5</v>
      </c>
      <c r="AO17">
        <v>30</v>
      </c>
      <c r="AP17" t="s">
        <v>2457</v>
      </c>
      <c r="AQ17" t="s">
        <v>2437</v>
      </c>
      <c r="AR17" t="s">
        <v>2438</v>
      </c>
      <c r="AS17" t="s">
        <v>2438</v>
      </c>
      <c r="AT17" t="s">
        <v>2438</v>
      </c>
      <c r="AU17" t="s">
        <v>2437</v>
      </c>
      <c r="AV17" t="s">
        <v>2438</v>
      </c>
      <c r="AW17" t="s">
        <v>2438</v>
      </c>
      <c r="AX17" t="s">
        <v>2438</v>
      </c>
      <c r="AY17" t="s">
        <v>2432</v>
      </c>
      <c r="AZ17">
        <v>20</v>
      </c>
      <c r="BA17">
        <v>20</v>
      </c>
      <c r="BB17" t="s">
        <v>2830</v>
      </c>
      <c r="BC17" t="s">
        <v>2432</v>
      </c>
      <c r="BD17">
        <v>10</v>
      </c>
      <c r="BE17">
        <v>30</v>
      </c>
      <c r="BF17" t="s">
        <v>2534</v>
      </c>
      <c r="BG17" t="s">
        <v>2437</v>
      </c>
      <c r="BH17" t="s">
        <v>2438</v>
      </c>
      <c r="BI17" t="s">
        <v>2438</v>
      </c>
      <c r="BJ17" t="s">
        <v>2438</v>
      </c>
      <c r="BK17" t="s">
        <v>2437</v>
      </c>
      <c r="BL17" t="s">
        <v>2438</v>
      </c>
      <c r="BM17" t="s">
        <v>2438</v>
      </c>
      <c r="BN17" t="s">
        <v>2438</v>
      </c>
      <c r="BO17" t="s">
        <v>2437</v>
      </c>
      <c r="BP17" t="s">
        <v>2438</v>
      </c>
      <c r="BQ17" t="s">
        <v>2438</v>
      </c>
      <c r="BR17" t="s">
        <v>2438</v>
      </c>
      <c r="BS17" t="s">
        <v>2437</v>
      </c>
      <c r="BT17" t="s">
        <v>2438</v>
      </c>
      <c r="BU17" t="s">
        <v>2438</v>
      </c>
      <c r="BV17" t="s">
        <v>2438</v>
      </c>
      <c r="BW17" t="s">
        <v>2437</v>
      </c>
      <c r="BX17" t="s">
        <v>2438</v>
      </c>
      <c r="BY17" t="s">
        <v>2438</v>
      </c>
      <c r="BZ17" t="s">
        <v>2438</v>
      </c>
      <c r="CA17" t="s">
        <v>2432</v>
      </c>
      <c r="CB17">
        <v>1</v>
      </c>
      <c r="CC17">
        <v>3</v>
      </c>
      <c r="CD17" t="s">
        <v>2443</v>
      </c>
      <c r="CE17">
        <v>7</v>
      </c>
      <c r="CF17">
        <v>7</v>
      </c>
      <c r="CG17" t="s">
        <v>2577</v>
      </c>
      <c r="CH17">
        <v>7</v>
      </c>
      <c r="CI17">
        <v>7</v>
      </c>
      <c r="CJ17">
        <v>7</v>
      </c>
      <c r="CK17" t="s">
        <v>3045</v>
      </c>
      <c r="CL17">
        <v>7</v>
      </c>
      <c r="CM17">
        <v>7</v>
      </c>
      <c r="CN17">
        <v>7</v>
      </c>
      <c r="CO17" t="s">
        <v>3046</v>
      </c>
      <c r="CP17">
        <v>7</v>
      </c>
      <c r="CQ17">
        <v>7</v>
      </c>
      <c r="CR17">
        <v>7</v>
      </c>
      <c r="CS17" t="s">
        <v>3047</v>
      </c>
      <c r="CT17">
        <v>7</v>
      </c>
      <c r="CU17">
        <v>7</v>
      </c>
      <c r="CV17">
        <v>7</v>
      </c>
      <c r="CW17">
        <v>7</v>
      </c>
      <c r="CX17">
        <v>7</v>
      </c>
      <c r="CY17">
        <v>7</v>
      </c>
      <c r="CZ17">
        <v>7</v>
      </c>
      <c r="DA17">
        <v>7</v>
      </c>
      <c r="DB17">
        <v>7</v>
      </c>
      <c r="DC17">
        <v>7</v>
      </c>
      <c r="DD17">
        <v>7</v>
      </c>
      <c r="DE17">
        <v>7</v>
      </c>
      <c r="DF17">
        <v>7</v>
      </c>
      <c r="DG17">
        <v>7</v>
      </c>
      <c r="DH17">
        <v>7</v>
      </c>
      <c r="DI17">
        <v>7</v>
      </c>
      <c r="DJ17">
        <v>7</v>
      </c>
      <c r="DK17">
        <v>7</v>
      </c>
      <c r="DL17">
        <v>7</v>
      </c>
      <c r="DM17">
        <v>7</v>
      </c>
      <c r="DN17">
        <v>7</v>
      </c>
      <c r="DO17">
        <v>7</v>
      </c>
      <c r="DP17">
        <v>7</v>
      </c>
      <c r="DQ17">
        <v>7</v>
      </c>
      <c r="DR17">
        <v>7</v>
      </c>
      <c r="DS17">
        <v>7</v>
      </c>
      <c r="DT17">
        <v>7</v>
      </c>
      <c r="DU17">
        <v>7</v>
      </c>
      <c r="DV17">
        <v>7</v>
      </c>
      <c r="DW17">
        <v>7</v>
      </c>
      <c r="DX17">
        <v>7</v>
      </c>
      <c r="DY17" t="s">
        <v>2577</v>
      </c>
      <c r="DZ17">
        <v>7</v>
      </c>
      <c r="EA17">
        <v>7</v>
      </c>
      <c r="EB17">
        <v>7</v>
      </c>
      <c r="EC17" t="s">
        <v>2484</v>
      </c>
      <c r="ED17">
        <v>7</v>
      </c>
      <c r="EE17">
        <v>7</v>
      </c>
      <c r="EF17">
        <v>7</v>
      </c>
      <c r="EG17" t="s">
        <v>3048</v>
      </c>
      <c r="EH17">
        <v>7</v>
      </c>
      <c r="EI17">
        <v>7</v>
      </c>
      <c r="EJ17">
        <v>5</v>
      </c>
      <c r="EK17" t="s">
        <v>3049</v>
      </c>
      <c r="EL17">
        <v>5</v>
      </c>
      <c r="EM17">
        <v>5</v>
      </c>
      <c r="EN17">
        <v>5</v>
      </c>
      <c r="EO17">
        <v>5</v>
      </c>
      <c r="EP17">
        <v>6</v>
      </c>
      <c r="EQ17">
        <v>6</v>
      </c>
      <c r="ER17">
        <v>5</v>
      </c>
      <c r="ES17">
        <v>5</v>
      </c>
      <c r="ET17">
        <v>5</v>
      </c>
      <c r="EU17">
        <v>5</v>
      </c>
      <c r="EV17">
        <v>4</v>
      </c>
      <c r="EW17">
        <v>5</v>
      </c>
      <c r="EX17">
        <v>4</v>
      </c>
      <c r="EY17">
        <v>5</v>
      </c>
      <c r="EZ17">
        <v>5</v>
      </c>
      <c r="FA17">
        <v>5</v>
      </c>
      <c r="FB17">
        <v>5</v>
      </c>
      <c r="FC17">
        <v>5</v>
      </c>
      <c r="FD17">
        <v>5</v>
      </c>
      <c r="FE17">
        <v>5</v>
      </c>
      <c r="FF17">
        <v>5</v>
      </c>
      <c r="FG17">
        <v>5</v>
      </c>
      <c r="FH17">
        <v>5</v>
      </c>
      <c r="FI17">
        <v>5</v>
      </c>
      <c r="FJ17">
        <v>5</v>
      </c>
      <c r="FK17">
        <v>5</v>
      </c>
      <c r="FL17">
        <v>5</v>
      </c>
      <c r="FM17">
        <v>3</v>
      </c>
      <c r="FN17">
        <v>5</v>
      </c>
      <c r="FO17">
        <v>5</v>
      </c>
      <c r="FP17">
        <v>5</v>
      </c>
      <c r="FQ17">
        <v>5</v>
      </c>
      <c r="FR17">
        <v>5</v>
      </c>
      <c r="FS17">
        <v>3</v>
      </c>
      <c r="FT17">
        <v>3</v>
      </c>
      <c r="FU17">
        <v>7</v>
      </c>
      <c r="FV17">
        <v>7</v>
      </c>
      <c r="FW17">
        <v>7</v>
      </c>
      <c r="FX17">
        <v>7</v>
      </c>
      <c r="FY17">
        <v>5</v>
      </c>
      <c r="FZ17">
        <v>7</v>
      </c>
      <c r="GA17">
        <v>7</v>
      </c>
      <c r="GB17">
        <v>7</v>
      </c>
      <c r="GC17">
        <v>6</v>
      </c>
      <c r="GD17">
        <v>7</v>
      </c>
      <c r="GE17">
        <v>6</v>
      </c>
      <c r="GF17">
        <v>6</v>
      </c>
      <c r="GG17">
        <v>3</v>
      </c>
      <c r="GH17">
        <v>6</v>
      </c>
      <c r="GI17">
        <v>6</v>
      </c>
      <c r="GJ17">
        <v>6</v>
      </c>
      <c r="GK17">
        <v>7</v>
      </c>
      <c r="GL17">
        <v>7</v>
      </c>
      <c r="GM17">
        <v>7</v>
      </c>
      <c r="GN17">
        <v>7</v>
      </c>
      <c r="GO17">
        <v>7</v>
      </c>
      <c r="GP17">
        <v>7</v>
      </c>
      <c r="GQ17">
        <v>7</v>
      </c>
      <c r="GR17">
        <v>7</v>
      </c>
      <c r="GS17">
        <v>7</v>
      </c>
      <c r="GT17">
        <v>7</v>
      </c>
      <c r="GU17">
        <v>7</v>
      </c>
      <c r="GV17">
        <v>7</v>
      </c>
      <c r="GW17">
        <v>7</v>
      </c>
      <c r="GX17">
        <v>7</v>
      </c>
      <c r="GY17">
        <v>7</v>
      </c>
      <c r="GZ17">
        <v>7</v>
      </c>
      <c r="HA17" t="s">
        <v>4033</v>
      </c>
      <c r="HB17" t="s">
        <v>4048</v>
      </c>
    </row>
    <row r="18" spans="1:210">
      <c r="A18" t="s">
        <v>3088</v>
      </c>
      <c r="B18" t="s">
        <v>2420</v>
      </c>
      <c r="C18" t="s">
        <v>3089</v>
      </c>
      <c r="D18" t="s">
        <v>2422</v>
      </c>
      <c r="E18" t="s">
        <v>3090</v>
      </c>
      <c r="F18" t="s">
        <v>3091</v>
      </c>
      <c r="G18">
        <v>23</v>
      </c>
      <c r="H18" t="s">
        <v>2426</v>
      </c>
      <c r="I18" t="s">
        <v>2654</v>
      </c>
      <c r="J18" t="s">
        <v>2471</v>
      </c>
      <c r="K18" t="s">
        <v>3028</v>
      </c>
      <c r="L18" t="s">
        <v>2430</v>
      </c>
      <c r="M18" t="s">
        <v>3092</v>
      </c>
      <c r="N18" t="s">
        <v>2432</v>
      </c>
      <c r="O18">
        <v>1</v>
      </c>
      <c r="P18">
        <v>3</v>
      </c>
      <c r="Q18">
        <v>180</v>
      </c>
      <c r="R18" t="s">
        <v>2517</v>
      </c>
      <c r="S18" t="s">
        <v>2432</v>
      </c>
      <c r="T18">
        <v>1</v>
      </c>
      <c r="U18">
        <v>3</v>
      </c>
      <c r="V18">
        <v>180</v>
      </c>
      <c r="W18" t="s">
        <v>2517</v>
      </c>
      <c r="X18" t="s">
        <v>2437</v>
      </c>
      <c r="Y18" t="s">
        <v>2438</v>
      </c>
      <c r="Z18" t="s">
        <v>2438</v>
      </c>
      <c r="AA18" t="s">
        <v>2438</v>
      </c>
      <c r="AB18" t="s">
        <v>2438</v>
      </c>
      <c r="AC18" t="s">
        <v>2437</v>
      </c>
      <c r="AD18" t="s">
        <v>2438</v>
      </c>
      <c r="AE18" t="s">
        <v>2438</v>
      </c>
      <c r="AF18" t="s">
        <v>2438</v>
      </c>
      <c r="AG18" t="s">
        <v>2438</v>
      </c>
      <c r="AH18" t="s">
        <v>2432</v>
      </c>
      <c r="AI18">
        <v>1</v>
      </c>
      <c r="AJ18">
        <v>2</v>
      </c>
      <c r="AK18">
        <v>120</v>
      </c>
      <c r="AL18" t="s">
        <v>2876</v>
      </c>
      <c r="AM18" t="s">
        <v>2432</v>
      </c>
      <c r="AN18">
        <v>3</v>
      </c>
      <c r="AO18">
        <v>180</v>
      </c>
      <c r="AP18" t="s">
        <v>3093</v>
      </c>
      <c r="AQ18" t="s">
        <v>2432</v>
      </c>
      <c r="AR18">
        <v>1</v>
      </c>
      <c r="AS18">
        <v>30</v>
      </c>
      <c r="AT18" t="s">
        <v>2459</v>
      </c>
      <c r="AU18" t="s">
        <v>2432</v>
      </c>
      <c r="AV18">
        <v>2</v>
      </c>
      <c r="AW18">
        <v>60</v>
      </c>
      <c r="AX18" t="s">
        <v>2460</v>
      </c>
      <c r="AY18" t="s">
        <v>2432</v>
      </c>
      <c r="AZ18">
        <v>3</v>
      </c>
      <c r="BA18">
        <v>180</v>
      </c>
      <c r="BB18" t="s">
        <v>2554</v>
      </c>
      <c r="BC18" t="s">
        <v>2432</v>
      </c>
      <c r="BD18">
        <v>3</v>
      </c>
      <c r="BE18">
        <v>180</v>
      </c>
      <c r="BF18" t="s">
        <v>3094</v>
      </c>
      <c r="BG18" t="s">
        <v>2432</v>
      </c>
      <c r="BH18">
        <v>2</v>
      </c>
      <c r="BI18">
        <v>60</v>
      </c>
      <c r="BJ18" t="s">
        <v>2876</v>
      </c>
      <c r="BK18" t="s">
        <v>2437</v>
      </c>
      <c r="BL18" t="s">
        <v>2438</v>
      </c>
      <c r="BM18" t="s">
        <v>2438</v>
      </c>
      <c r="BN18" t="s">
        <v>2438</v>
      </c>
      <c r="BO18" t="s">
        <v>2432</v>
      </c>
      <c r="BP18">
        <v>2</v>
      </c>
      <c r="BQ18">
        <v>60</v>
      </c>
      <c r="BR18" t="s">
        <v>2813</v>
      </c>
      <c r="BS18" t="s">
        <v>2437</v>
      </c>
      <c r="BT18" t="s">
        <v>2438</v>
      </c>
      <c r="BU18" t="s">
        <v>2438</v>
      </c>
      <c r="BV18" t="s">
        <v>2438</v>
      </c>
      <c r="BW18" t="s">
        <v>2437</v>
      </c>
      <c r="BX18" t="s">
        <v>2438</v>
      </c>
      <c r="BY18" t="s">
        <v>2438</v>
      </c>
      <c r="BZ18" t="s">
        <v>2438</v>
      </c>
      <c r="CA18" t="s">
        <v>2437</v>
      </c>
      <c r="CB18" t="s">
        <v>2438</v>
      </c>
      <c r="CC18" t="s">
        <v>2438</v>
      </c>
      <c r="CD18" t="s">
        <v>2438</v>
      </c>
      <c r="CE18">
        <v>3</v>
      </c>
      <c r="CF18">
        <v>3</v>
      </c>
      <c r="CG18" t="s">
        <v>3095</v>
      </c>
      <c r="CH18">
        <v>6</v>
      </c>
      <c r="CI18">
        <v>6</v>
      </c>
      <c r="CJ18">
        <v>6</v>
      </c>
      <c r="CK18" t="s">
        <v>3096</v>
      </c>
      <c r="CL18">
        <v>2</v>
      </c>
      <c r="CM18">
        <v>3</v>
      </c>
      <c r="CN18">
        <v>3</v>
      </c>
      <c r="CO18" t="s">
        <v>3097</v>
      </c>
      <c r="CP18">
        <v>7</v>
      </c>
      <c r="CQ18">
        <v>7</v>
      </c>
      <c r="CR18">
        <v>7</v>
      </c>
      <c r="CS18" t="s">
        <v>3098</v>
      </c>
      <c r="CT18">
        <v>5</v>
      </c>
      <c r="CU18">
        <v>5</v>
      </c>
      <c r="CV18">
        <v>5</v>
      </c>
      <c r="CW18">
        <v>5</v>
      </c>
      <c r="CX18">
        <v>5</v>
      </c>
      <c r="CY18">
        <v>5</v>
      </c>
      <c r="CZ18">
        <v>7</v>
      </c>
      <c r="DA18">
        <v>5</v>
      </c>
      <c r="DB18">
        <v>5</v>
      </c>
      <c r="DC18">
        <v>5</v>
      </c>
      <c r="DD18">
        <v>5</v>
      </c>
      <c r="DE18">
        <v>5</v>
      </c>
      <c r="DF18">
        <v>5</v>
      </c>
      <c r="DG18">
        <v>7</v>
      </c>
      <c r="DH18">
        <v>4</v>
      </c>
      <c r="DI18">
        <v>4</v>
      </c>
      <c r="DJ18">
        <v>4</v>
      </c>
      <c r="DK18">
        <v>4</v>
      </c>
      <c r="DL18">
        <v>4</v>
      </c>
      <c r="DM18">
        <v>4</v>
      </c>
      <c r="DN18">
        <v>7</v>
      </c>
      <c r="DO18">
        <v>7</v>
      </c>
      <c r="DP18">
        <v>7</v>
      </c>
      <c r="DQ18">
        <v>7</v>
      </c>
      <c r="DR18">
        <v>7</v>
      </c>
      <c r="DS18">
        <v>7</v>
      </c>
      <c r="DT18">
        <v>7</v>
      </c>
      <c r="DU18">
        <v>7</v>
      </c>
      <c r="DV18">
        <v>7</v>
      </c>
      <c r="DW18">
        <v>7</v>
      </c>
      <c r="DX18">
        <v>5</v>
      </c>
      <c r="DY18" t="s">
        <v>3099</v>
      </c>
      <c r="DZ18">
        <v>7</v>
      </c>
      <c r="EA18">
        <v>7</v>
      </c>
      <c r="EB18">
        <v>5</v>
      </c>
      <c r="EC18" t="s">
        <v>3100</v>
      </c>
      <c r="ED18">
        <v>7</v>
      </c>
      <c r="EE18">
        <v>7</v>
      </c>
      <c r="EF18">
        <v>5</v>
      </c>
      <c r="EG18" t="s">
        <v>3101</v>
      </c>
      <c r="EH18">
        <v>7</v>
      </c>
      <c r="EI18">
        <v>7</v>
      </c>
      <c r="EJ18">
        <v>5</v>
      </c>
      <c r="EK18" t="s">
        <v>3100</v>
      </c>
      <c r="EL18">
        <v>3</v>
      </c>
      <c r="EM18">
        <v>7</v>
      </c>
      <c r="EN18">
        <v>5</v>
      </c>
      <c r="EO18">
        <v>4</v>
      </c>
      <c r="EP18">
        <v>7</v>
      </c>
      <c r="EQ18">
        <v>6</v>
      </c>
      <c r="ER18">
        <v>4</v>
      </c>
      <c r="ES18">
        <v>7</v>
      </c>
      <c r="ET18">
        <v>4</v>
      </c>
      <c r="EU18">
        <v>5</v>
      </c>
      <c r="EV18">
        <v>5</v>
      </c>
      <c r="EW18">
        <v>5</v>
      </c>
      <c r="EX18">
        <v>4</v>
      </c>
      <c r="EY18">
        <v>4</v>
      </c>
      <c r="EZ18">
        <v>3</v>
      </c>
      <c r="FA18">
        <v>4</v>
      </c>
      <c r="FB18">
        <v>3</v>
      </c>
      <c r="FC18">
        <v>3</v>
      </c>
      <c r="FD18">
        <v>6</v>
      </c>
      <c r="FE18">
        <v>6</v>
      </c>
      <c r="FF18">
        <v>5</v>
      </c>
      <c r="FG18">
        <v>5</v>
      </c>
      <c r="FH18">
        <v>4</v>
      </c>
      <c r="FI18">
        <v>7</v>
      </c>
      <c r="FJ18">
        <v>7</v>
      </c>
      <c r="FK18">
        <v>5</v>
      </c>
      <c r="FL18">
        <v>5</v>
      </c>
      <c r="FM18">
        <v>1</v>
      </c>
      <c r="FN18">
        <v>5</v>
      </c>
      <c r="FO18">
        <v>1</v>
      </c>
      <c r="FP18">
        <v>7</v>
      </c>
      <c r="FQ18">
        <v>7</v>
      </c>
      <c r="FR18">
        <v>7</v>
      </c>
      <c r="FS18">
        <v>1</v>
      </c>
      <c r="FT18">
        <v>1</v>
      </c>
      <c r="FU18">
        <v>1</v>
      </c>
      <c r="FV18">
        <v>1</v>
      </c>
      <c r="FW18">
        <v>2</v>
      </c>
      <c r="FX18">
        <v>6</v>
      </c>
      <c r="FY18">
        <v>7</v>
      </c>
      <c r="FZ18">
        <v>7</v>
      </c>
      <c r="GA18">
        <v>2</v>
      </c>
      <c r="GB18">
        <v>2</v>
      </c>
      <c r="GC18">
        <v>3</v>
      </c>
      <c r="GD18">
        <v>6</v>
      </c>
      <c r="GE18">
        <v>3</v>
      </c>
      <c r="GF18">
        <v>7</v>
      </c>
      <c r="GG18">
        <v>7</v>
      </c>
      <c r="GH18">
        <v>2</v>
      </c>
      <c r="GI18">
        <v>5</v>
      </c>
      <c r="GJ18">
        <v>7</v>
      </c>
      <c r="GK18">
        <v>5</v>
      </c>
      <c r="GL18">
        <v>5</v>
      </c>
      <c r="GM18">
        <v>5</v>
      </c>
      <c r="GN18">
        <v>5</v>
      </c>
      <c r="GO18">
        <v>5</v>
      </c>
      <c r="GP18">
        <v>4</v>
      </c>
      <c r="GQ18">
        <v>5</v>
      </c>
      <c r="GR18">
        <v>5</v>
      </c>
      <c r="GS18">
        <v>7</v>
      </c>
      <c r="GT18">
        <v>7</v>
      </c>
      <c r="GU18">
        <v>7</v>
      </c>
      <c r="GV18">
        <v>6</v>
      </c>
      <c r="GW18">
        <v>4</v>
      </c>
      <c r="GX18">
        <v>4</v>
      </c>
      <c r="GY18">
        <v>4</v>
      </c>
      <c r="GZ18">
        <v>4</v>
      </c>
      <c r="HA18" t="s">
        <v>4038</v>
      </c>
      <c r="HB18" t="s">
        <v>4048</v>
      </c>
    </row>
    <row r="19" spans="1:210">
      <c r="A19" t="s">
        <v>3121</v>
      </c>
      <c r="B19" t="s">
        <v>2420</v>
      </c>
      <c r="C19" t="s">
        <v>4313</v>
      </c>
      <c r="D19" t="s">
        <v>2422</v>
      </c>
      <c r="E19" t="s">
        <v>3123</v>
      </c>
      <c r="F19" t="s">
        <v>3124</v>
      </c>
      <c r="G19">
        <v>20</v>
      </c>
      <c r="H19" t="s">
        <v>2426</v>
      </c>
      <c r="I19" t="s">
        <v>2456</v>
      </c>
      <c r="J19" t="s">
        <v>2428</v>
      </c>
      <c r="K19" t="s">
        <v>3125</v>
      </c>
      <c r="L19" t="s">
        <v>2587</v>
      </c>
      <c r="M19" t="s">
        <v>2431</v>
      </c>
      <c r="N19" t="s">
        <v>2432</v>
      </c>
      <c r="O19">
        <v>1</v>
      </c>
      <c r="P19">
        <v>4</v>
      </c>
      <c r="Q19" t="s">
        <v>3127</v>
      </c>
      <c r="R19" t="s">
        <v>2518</v>
      </c>
      <c r="S19" t="s">
        <v>2432</v>
      </c>
      <c r="T19">
        <v>1</v>
      </c>
      <c r="U19">
        <v>4</v>
      </c>
      <c r="V19" t="s">
        <v>3127</v>
      </c>
      <c r="W19" t="s">
        <v>2518</v>
      </c>
      <c r="X19" t="s">
        <v>2437</v>
      </c>
      <c r="Y19" t="s">
        <v>2438</v>
      </c>
      <c r="Z19" t="s">
        <v>2438</v>
      </c>
      <c r="AA19" t="s">
        <v>2438</v>
      </c>
      <c r="AB19" t="s">
        <v>2438</v>
      </c>
      <c r="AC19" t="s">
        <v>2437</v>
      </c>
      <c r="AD19" t="s">
        <v>2438</v>
      </c>
      <c r="AE19" t="s">
        <v>2438</v>
      </c>
      <c r="AF19" t="s">
        <v>2438</v>
      </c>
      <c r="AG19" t="s">
        <v>2438</v>
      </c>
      <c r="AH19" t="s">
        <v>2437</v>
      </c>
      <c r="AI19" t="s">
        <v>2438</v>
      </c>
      <c r="AJ19" t="s">
        <v>2438</v>
      </c>
      <c r="AK19" t="s">
        <v>2438</v>
      </c>
      <c r="AL19" t="s">
        <v>2438</v>
      </c>
      <c r="AM19" t="s">
        <v>2432</v>
      </c>
      <c r="AN19">
        <v>4</v>
      </c>
      <c r="AO19" t="s">
        <v>3128</v>
      </c>
      <c r="AP19" t="s">
        <v>2515</v>
      </c>
      <c r="AQ19" t="s">
        <v>2437</v>
      </c>
      <c r="AR19" t="s">
        <v>2438</v>
      </c>
      <c r="AS19" t="s">
        <v>2438</v>
      </c>
      <c r="AT19" t="s">
        <v>2438</v>
      </c>
      <c r="AU19" t="s">
        <v>2432</v>
      </c>
      <c r="AV19">
        <v>2</v>
      </c>
      <c r="AW19" t="s">
        <v>3128</v>
      </c>
      <c r="AX19" t="s">
        <v>2536</v>
      </c>
      <c r="AY19" t="s">
        <v>2432</v>
      </c>
      <c r="AZ19">
        <v>10</v>
      </c>
      <c r="BA19" t="s">
        <v>3129</v>
      </c>
      <c r="BB19" t="s">
        <v>3130</v>
      </c>
      <c r="BC19" t="s">
        <v>2432</v>
      </c>
      <c r="BD19">
        <v>2</v>
      </c>
      <c r="BE19">
        <v>30</v>
      </c>
      <c r="BF19" t="s">
        <v>2704</v>
      </c>
      <c r="BG19" t="s">
        <v>2432</v>
      </c>
      <c r="BH19">
        <v>1</v>
      </c>
      <c r="BI19">
        <v>5</v>
      </c>
      <c r="BJ19" t="s">
        <v>2480</v>
      </c>
      <c r="BK19" t="s">
        <v>2437</v>
      </c>
      <c r="BL19" t="s">
        <v>2438</v>
      </c>
      <c r="BM19" t="s">
        <v>2438</v>
      </c>
      <c r="BN19" t="s">
        <v>2438</v>
      </c>
      <c r="BO19" t="s">
        <v>2432</v>
      </c>
      <c r="BP19">
        <v>2</v>
      </c>
      <c r="BQ19">
        <v>15</v>
      </c>
      <c r="BR19" t="s">
        <v>2706</v>
      </c>
      <c r="BS19" t="s">
        <v>2437</v>
      </c>
      <c r="BT19" t="s">
        <v>2438</v>
      </c>
      <c r="BU19" t="s">
        <v>2438</v>
      </c>
      <c r="BV19" t="s">
        <v>2438</v>
      </c>
      <c r="BW19" t="s">
        <v>2437</v>
      </c>
      <c r="BX19" t="s">
        <v>2438</v>
      </c>
      <c r="BY19" t="s">
        <v>2438</v>
      </c>
      <c r="BZ19" t="s">
        <v>2438</v>
      </c>
      <c r="CA19" t="s">
        <v>2437</v>
      </c>
      <c r="CB19" t="s">
        <v>2438</v>
      </c>
      <c r="CC19" t="s">
        <v>2438</v>
      </c>
      <c r="CD19" t="s">
        <v>2438</v>
      </c>
      <c r="CE19">
        <v>7</v>
      </c>
      <c r="CF19">
        <v>7</v>
      </c>
      <c r="CG19" t="s">
        <v>3131</v>
      </c>
      <c r="CH19">
        <v>7</v>
      </c>
      <c r="CI19">
        <v>7</v>
      </c>
      <c r="CJ19">
        <v>5</v>
      </c>
      <c r="CK19" t="s">
        <v>2521</v>
      </c>
      <c r="CL19">
        <v>7</v>
      </c>
      <c r="CM19">
        <v>7</v>
      </c>
      <c r="CN19">
        <v>6</v>
      </c>
      <c r="CO19" t="s">
        <v>3132</v>
      </c>
      <c r="CP19">
        <v>5</v>
      </c>
      <c r="CQ19">
        <v>5</v>
      </c>
      <c r="CR19">
        <v>5</v>
      </c>
      <c r="CS19" t="s">
        <v>3133</v>
      </c>
      <c r="CT19">
        <v>7</v>
      </c>
      <c r="CU19">
        <v>7</v>
      </c>
      <c r="CV19">
        <v>7</v>
      </c>
      <c r="CW19">
        <v>1</v>
      </c>
      <c r="CX19">
        <v>6</v>
      </c>
      <c r="CY19">
        <v>6</v>
      </c>
      <c r="CZ19">
        <v>6</v>
      </c>
      <c r="DA19">
        <v>7</v>
      </c>
      <c r="DB19">
        <v>6</v>
      </c>
      <c r="DC19">
        <v>6</v>
      </c>
      <c r="DD19">
        <v>6</v>
      </c>
      <c r="DE19">
        <v>5</v>
      </c>
      <c r="DF19">
        <v>6</v>
      </c>
      <c r="DG19">
        <v>6</v>
      </c>
      <c r="DH19">
        <v>7</v>
      </c>
      <c r="DI19">
        <v>7</v>
      </c>
      <c r="DJ19">
        <v>6</v>
      </c>
      <c r="DK19">
        <v>1</v>
      </c>
      <c r="DL19">
        <v>7</v>
      </c>
      <c r="DM19">
        <v>4</v>
      </c>
      <c r="DN19">
        <v>5</v>
      </c>
      <c r="DO19">
        <v>7</v>
      </c>
      <c r="DP19">
        <v>5</v>
      </c>
      <c r="DQ19">
        <v>7</v>
      </c>
      <c r="DR19">
        <v>7</v>
      </c>
      <c r="DS19">
        <v>4</v>
      </c>
      <c r="DT19">
        <v>5</v>
      </c>
      <c r="DU19">
        <v>7</v>
      </c>
      <c r="DV19">
        <v>6</v>
      </c>
      <c r="DW19">
        <v>7</v>
      </c>
      <c r="DX19">
        <v>7</v>
      </c>
      <c r="DY19" t="s">
        <v>3134</v>
      </c>
      <c r="DZ19">
        <v>7</v>
      </c>
      <c r="EA19">
        <v>6</v>
      </c>
      <c r="EB19">
        <v>6</v>
      </c>
      <c r="EC19" t="s">
        <v>3135</v>
      </c>
      <c r="ED19">
        <v>7</v>
      </c>
      <c r="EE19">
        <v>7</v>
      </c>
      <c r="EF19">
        <v>7</v>
      </c>
      <c r="EG19" t="s">
        <v>3136</v>
      </c>
      <c r="EH19">
        <v>7</v>
      </c>
      <c r="EI19">
        <v>7</v>
      </c>
      <c r="EJ19">
        <v>7</v>
      </c>
      <c r="EK19" t="s">
        <v>3137</v>
      </c>
      <c r="EL19">
        <v>5</v>
      </c>
      <c r="EM19">
        <v>5</v>
      </c>
      <c r="EN19">
        <v>7</v>
      </c>
      <c r="EO19">
        <v>1</v>
      </c>
      <c r="EP19">
        <v>5</v>
      </c>
      <c r="EQ19">
        <v>5</v>
      </c>
      <c r="ER19">
        <v>5</v>
      </c>
      <c r="ES19">
        <v>5</v>
      </c>
      <c r="ET19">
        <v>5</v>
      </c>
      <c r="EU19">
        <v>5</v>
      </c>
      <c r="EV19">
        <v>7</v>
      </c>
      <c r="EW19">
        <v>5</v>
      </c>
      <c r="EX19">
        <v>5</v>
      </c>
      <c r="EY19">
        <v>5</v>
      </c>
      <c r="EZ19">
        <v>1</v>
      </c>
      <c r="FA19">
        <v>1</v>
      </c>
      <c r="FB19">
        <v>5</v>
      </c>
      <c r="FC19">
        <v>5</v>
      </c>
      <c r="FD19">
        <v>5</v>
      </c>
      <c r="FE19">
        <v>1</v>
      </c>
      <c r="FF19">
        <v>4</v>
      </c>
      <c r="FG19">
        <v>4</v>
      </c>
      <c r="FH19">
        <v>4</v>
      </c>
      <c r="FI19">
        <v>7</v>
      </c>
      <c r="FJ19">
        <v>7</v>
      </c>
      <c r="FK19">
        <v>7</v>
      </c>
      <c r="FL19">
        <v>5</v>
      </c>
      <c r="FM19">
        <v>7</v>
      </c>
      <c r="FN19">
        <v>7</v>
      </c>
      <c r="FO19">
        <v>1</v>
      </c>
      <c r="FP19">
        <v>7</v>
      </c>
      <c r="FQ19">
        <v>7</v>
      </c>
      <c r="FR19">
        <v>7</v>
      </c>
      <c r="FS19">
        <v>7</v>
      </c>
      <c r="FT19">
        <v>5</v>
      </c>
      <c r="FU19">
        <v>4</v>
      </c>
      <c r="FV19">
        <v>5</v>
      </c>
      <c r="FW19">
        <v>7</v>
      </c>
      <c r="FX19">
        <v>7</v>
      </c>
      <c r="FY19">
        <v>5</v>
      </c>
      <c r="FZ19">
        <v>7</v>
      </c>
      <c r="GA19">
        <v>5</v>
      </c>
      <c r="GB19">
        <v>5</v>
      </c>
      <c r="GC19">
        <v>7</v>
      </c>
      <c r="GD19">
        <v>7</v>
      </c>
      <c r="GE19">
        <v>5</v>
      </c>
      <c r="GF19">
        <v>4</v>
      </c>
      <c r="GG19">
        <v>1</v>
      </c>
      <c r="GH19">
        <v>1</v>
      </c>
      <c r="GI19">
        <v>1</v>
      </c>
      <c r="GJ19">
        <v>7</v>
      </c>
      <c r="GK19">
        <v>5</v>
      </c>
      <c r="GL19">
        <v>7</v>
      </c>
      <c r="GM19">
        <v>7</v>
      </c>
      <c r="GN19">
        <v>7</v>
      </c>
      <c r="GO19">
        <v>7</v>
      </c>
      <c r="GP19">
        <v>7</v>
      </c>
      <c r="GQ19">
        <v>1</v>
      </c>
      <c r="GR19">
        <v>7</v>
      </c>
      <c r="GS19">
        <v>4</v>
      </c>
      <c r="GT19">
        <v>5</v>
      </c>
      <c r="GU19">
        <v>6</v>
      </c>
      <c r="GV19">
        <v>7</v>
      </c>
      <c r="GW19">
        <v>7</v>
      </c>
      <c r="GX19">
        <v>7</v>
      </c>
      <c r="GY19">
        <v>5</v>
      </c>
      <c r="GZ19">
        <v>5</v>
      </c>
      <c r="HA19" t="s">
        <v>4038</v>
      </c>
      <c r="HB19" t="s">
        <v>4048</v>
      </c>
    </row>
    <row r="20" spans="1:210">
      <c r="A20" t="s">
        <v>2860</v>
      </c>
      <c r="B20" t="s">
        <v>2420</v>
      </c>
      <c r="C20" t="s">
        <v>2491</v>
      </c>
      <c r="D20" t="s">
        <v>2422</v>
      </c>
      <c r="E20" t="s">
        <v>2862</v>
      </c>
      <c r="F20" t="s">
        <v>2493</v>
      </c>
      <c r="G20">
        <v>18</v>
      </c>
      <c r="H20" t="s">
        <v>2426</v>
      </c>
      <c r="I20" t="s">
        <v>2456</v>
      </c>
      <c r="J20" t="s">
        <v>2428</v>
      </c>
      <c r="K20" t="s">
        <v>2839</v>
      </c>
      <c r="L20" t="s">
        <v>2473</v>
      </c>
      <c r="M20" t="s">
        <v>2431</v>
      </c>
      <c r="N20" t="s">
        <v>2432</v>
      </c>
      <c r="O20">
        <v>1</v>
      </c>
      <c r="P20">
        <v>3</v>
      </c>
      <c r="Q20">
        <v>10</v>
      </c>
      <c r="R20" t="s">
        <v>2480</v>
      </c>
      <c r="S20" t="s">
        <v>2437</v>
      </c>
      <c r="T20" t="s">
        <v>2438</v>
      </c>
      <c r="U20" t="s">
        <v>2438</v>
      </c>
      <c r="V20" t="s">
        <v>2438</v>
      </c>
      <c r="W20" t="s">
        <v>2438</v>
      </c>
      <c r="X20" t="s">
        <v>2437</v>
      </c>
      <c r="Y20" t="s">
        <v>2438</v>
      </c>
      <c r="Z20" t="s">
        <v>2438</v>
      </c>
      <c r="AA20" t="s">
        <v>2438</v>
      </c>
      <c r="AB20" t="s">
        <v>2438</v>
      </c>
      <c r="AC20" t="s">
        <v>2437</v>
      </c>
      <c r="AD20" t="s">
        <v>2438</v>
      </c>
      <c r="AE20" t="s">
        <v>2438</v>
      </c>
      <c r="AF20" t="s">
        <v>2438</v>
      </c>
      <c r="AG20" t="s">
        <v>2438</v>
      </c>
      <c r="AH20" t="s">
        <v>2437</v>
      </c>
      <c r="AI20" t="s">
        <v>2438</v>
      </c>
      <c r="AJ20" t="s">
        <v>2438</v>
      </c>
      <c r="AK20" t="s">
        <v>2438</v>
      </c>
      <c r="AL20" t="s">
        <v>2438</v>
      </c>
      <c r="AM20" t="s">
        <v>2432</v>
      </c>
      <c r="AN20">
        <v>6</v>
      </c>
      <c r="AO20">
        <v>10</v>
      </c>
      <c r="AP20" t="s">
        <v>2517</v>
      </c>
      <c r="AQ20" t="s">
        <v>2437</v>
      </c>
      <c r="AR20" t="s">
        <v>2438</v>
      </c>
      <c r="AS20" t="s">
        <v>2438</v>
      </c>
      <c r="AT20" t="s">
        <v>2438</v>
      </c>
      <c r="AU20" t="s">
        <v>2432</v>
      </c>
      <c r="AV20">
        <v>5</v>
      </c>
      <c r="AW20">
        <v>10</v>
      </c>
      <c r="AX20" t="s">
        <v>2518</v>
      </c>
      <c r="AY20" t="s">
        <v>2432</v>
      </c>
      <c r="AZ20">
        <v>5</v>
      </c>
      <c r="BA20">
        <v>10</v>
      </c>
      <c r="BB20" t="s">
        <v>2659</v>
      </c>
      <c r="BC20" t="s">
        <v>2432</v>
      </c>
      <c r="BD20">
        <v>5</v>
      </c>
      <c r="BE20">
        <v>20</v>
      </c>
      <c r="BF20" t="s">
        <v>2864</v>
      </c>
      <c r="BG20" t="s">
        <v>2432</v>
      </c>
      <c r="BH20">
        <v>2</v>
      </c>
      <c r="BI20">
        <v>5</v>
      </c>
      <c r="BJ20" t="s">
        <v>2536</v>
      </c>
      <c r="BK20" t="s">
        <v>2437</v>
      </c>
      <c r="BL20" t="s">
        <v>2438</v>
      </c>
      <c r="BM20" t="s">
        <v>2438</v>
      </c>
      <c r="BN20" t="s">
        <v>2438</v>
      </c>
      <c r="BO20" t="s">
        <v>2432</v>
      </c>
      <c r="BP20">
        <v>5</v>
      </c>
      <c r="BQ20">
        <v>5</v>
      </c>
      <c r="BR20" t="s">
        <v>2865</v>
      </c>
      <c r="BS20" t="s">
        <v>2437</v>
      </c>
      <c r="BT20" t="s">
        <v>2438</v>
      </c>
      <c r="BU20" t="s">
        <v>2438</v>
      </c>
      <c r="BV20" t="s">
        <v>2438</v>
      </c>
      <c r="BW20" t="s">
        <v>2437</v>
      </c>
      <c r="BX20" t="s">
        <v>2438</v>
      </c>
      <c r="BY20" t="s">
        <v>2438</v>
      </c>
      <c r="BZ20" t="s">
        <v>2438</v>
      </c>
      <c r="CA20" t="s">
        <v>2437</v>
      </c>
      <c r="CB20" t="s">
        <v>2438</v>
      </c>
      <c r="CC20" t="s">
        <v>2438</v>
      </c>
      <c r="CD20" t="s">
        <v>2438</v>
      </c>
      <c r="CE20">
        <v>2</v>
      </c>
      <c r="CF20">
        <v>1</v>
      </c>
      <c r="CG20" t="s">
        <v>2866</v>
      </c>
      <c r="CH20">
        <v>3</v>
      </c>
      <c r="CI20">
        <v>3</v>
      </c>
      <c r="CJ20">
        <v>3</v>
      </c>
      <c r="CK20" t="s">
        <v>2867</v>
      </c>
      <c r="CL20">
        <v>3</v>
      </c>
      <c r="CM20">
        <v>2</v>
      </c>
      <c r="CN20">
        <v>2</v>
      </c>
      <c r="CO20" t="s">
        <v>2868</v>
      </c>
      <c r="CP20">
        <v>1</v>
      </c>
      <c r="CQ20">
        <v>3</v>
      </c>
      <c r="CR20">
        <v>5</v>
      </c>
      <c r="CS20" t="s">
        <v>2869</v>
      </c>
      <c r="CT20">
        <v>2</v>
      </c>
      <c r="CU20">
        <v>4</v>
      </c>
      <c r="CV20">
        <v>2</v>
      </c>
      <c r="CW20">
        <v>3</v>
      </c>
      <c r="CX20">
        <v>2</v>
      </c>
      <c r="CY20">
        <v>4</v>
      </c>
      <c r="CZ20">
        <v>5</v>
      </c>
      <c r="DA20">
        <v>1</v>
      </c>
      <c r="DB20">
        <v>7</v>
      </c>
      <c r="DC20">
        <v>2</v>
      </c>
      <c r="DD20">
        <v>2</v>
      </c>
      <c r="DE20">
        <v>5</v>
      </c>
      <c r="DF20">
        <v>7</v>
      </c>
      <c r="DG20">
        <v>6</v>
      </c>
      <c r="DH20">
        <v>5</v>
      </c>
      <c r="DI20">
        <v>3</v>
      </c>
      <c r="DJ20">
        <v>3</v>
      </c>
      <c r="DK20">
        <v>3</v>
      </c>
      <c r="DL20">
        <v>1</v>
      </c>
      <c r="DM20">
        <v>6</v>
      </c>
      <c r="DN20">
        <v>2</v>
      </c>
      <c r="DO20">
        <v>4</v>
      </c>
      <c r="DP20">
        <v>5</v>
      </c>
      <c r="DQ20">
        <v>5</v>
      </c>
      <c r="DR20">
        <v>5</v>
      </c>
      <c r="DS20">
        <v>6</v>
      </c>
      <c r="DT20">
        <v>7</v>
      </c>
      <c r="DU20">
        <v>1</v>
      </c>
      <c r="DV20">
        <v>4</v>
      </c>
      <c r="DW20">
        <v>6</v>
      </c>
      <c r="DX20">
        <v>6</v>
      </c>
      <c r="DY20" t="s">
        <v>2866</v>
      </c>
      <c r="DZ20">
        <v>4</v>
      </c>
      <c r="EA20">
        <v>2</v>
      </c>
      <c r="EB20">
        <v>6</v>
      </c>
      <c r="EC20" t="s">
        <v>2484</v>
      </c>
      <c r="ED20">
        <v>6</v>
      </c>
      <c r="EE20">
        <v>6</v>
      </c>
      <c r="EF20">
        <v>3</v>
      </c>
      <c r="EG20" t="s">
        <v>2870</v>
      </c>
      <c r="EH20">
        <v>6</v>
      </c>
      <c r="EI20">
        <v>7</v>
      </c>
      <c r="EJ20">
        <v>7</v>
      </c>
      <c r="EK20" t="s">
        <v>2484</v>
      </c>
      <c r="EL20">
        <v>5</v>
      </c>
      <c r="EM20">
        <v>5</v>
      </c>
      <c r="EN20">
        <v>6</v>
      </c>
      <c r="EO20">
        <v>5</v>
      </c>
      <c r="EP20">
        <v>6</v>
      </c>
      <c r="EQ20">
        <v>5</v>
      </c>
      <c r="ER20">
        <v>4</v>
      </c>
      <c r="ES20">
        <v>6</v>
      </c>
      <c r="ET20">
        <v>4</v>
      </c>
      <c r="EU20">
        <v>6</v>
      </c>
      <c r="EV20">
        <v>5</v>
      </c>
      <c r="EW20">
        <v>5</v>
      </c>
      <c r="EX20">
        <v>5</v>
      </c>
      <c r="EY20">
        <v>5</v>
      </c>
      <c r="EZ20">
        <v>6</v>
      </c>
      <c r="FA20">
        <v>4</v>
      </c>
      <c r="FB20">
        <v>4</v>
      </c>
      <c r="FC20">
        <v>5</v>
      </c>
      <c r="FD20">
        <v>6</v>
      </c>
      <c r="FE20">
        <v>6</v>
      </c>
      <c r="FF20">
        <v>5</v>
      </c>
      <c r="FG20">
        <v>3</v>
      </c>
      <c r="FH20">
        <v>3</v>
      </c>
      <c r="FI20">
        <v>5</v>
      </c>
      <c r="FJ20">
        <v>6</v>
      </c>
      <c r="FK20">
        <v>7</v>
      </c>
      <c r="FL20">
        <v>6</v>
      </c>
      <c r="FM20">
        <v>6</v>
      </c>
      <c r="FN20">
        <v>4</v>
      </c>
      <c r="FO20">
        <v>5</v>
      </c>
      <c r="FP20">
        <v>5</v>
      </c>
      <c r="FQ20">
        <v>6</v>
      </c>
      <c r="FR20">
        <v>5</v>
      </c>
      <c r="FS20">
        <v>4</v>
      </c>
      <c r="FT20">
        <v>7</v>
      </c>
      <c r="FU20">
        <v>5</v>
      </c>
      <c r="FV20">
        <v>6</v>
      </c>
      <c r="FW20">
        <v>5</v>
      </c>
      <c r="FX20">
        <v>7</v>
      </c>
      <c r="FY20">
        <v>5</v>
      </c>
      <c r="FZ20">
        <v>4</v>
      </c>
      <c r="GA20">
        <v>6</v>
      </c>
      <c r="GB20">
        <v>5</v>
      </c>
      <c r="GC20">
        <v>5</v>
      </c>
      <c r="GD20">
        <v>7</v>
      </c>
      <c r="GE20">
        <v>4</v>
      </c>
      <c r="GF20">
        <v>5</v>
      </c>
      <c r="GG20">
        <v>3</v>
      </c>
      <c r="GH20">
        <v>3</v>
      </c>
      <c r="GI20">
        <v>5</v>
      </c>
      <c r="GJ20">
        <v>4</v>
      </c>
      <c r="GK20">
        <v>5</v>
      </c>
      <c r="GL20">
        <v>5</v>
      </c>
      <c r="GM20">
        <v>6</v>
      </c>
      <c r="GN20">
        <v>7</v>
      </c>
      <c r="GO20">
        <v>7</v>
      </c>
      <c r="GP20">
        <v>6</v>
      </c>
      <c r="GQ20">
        <v>6</v>
      </c>
      <c r="GR20">
        <v>6</v>
      </c>
      <c r="GS20">
        <v>7</v>
      </c>
      <c r="GT20">
        <v>7</v>
      </c>
      <c r="GU20">
        <v>7</v>
      </c>
      <c r="GV20">
        <v>7</v>
      </c>
      <c r="GW20">
        <v>7</v>
      </c>
      <c r="GX20">
        <v>7</v>
      </c>
      <c r="GY20">
        <v>6</v>
      </c>
      <c r="GZ20">
        <v>6</v>
      </c>
      <c r="HA20" t="s">
        <v>4033</v>
      </c>
      <c r="HB20" t="s">
        <v>4048</v>
      </c>
    </row>
    <row r="21" spans="1:210">
      <c r="A21" t="s">
        <v>3023</v>
      </c>
      <c r="B21" t="s">
        <v>2420</v>
      </c>
      <c r="C21" t="s">
        <v>4314</v>
      </c>
      <c r="D21" t="s">
        <v>2505</v>
      </c>
      <c r="E21" t="s">
        <v>3013</v>
      </c>
      <c r="F21" t="s">
        <v>3014</v>
      </c>
      <c r="G21">
        <v>26</v>
      </c>
      <c r="H21" t="s">
        <v>2509</v>
      </c>
      <c r="I21" t="s">
        <v>2456</v>
      </c>
      <c r="J21" t="s">
        <v>2471</v>
      </c>
      <c r="K21" t="s">
        <v>2627</v>
      </c>
      <c r="L21" t="s">
        <v>2774</v>
      </c>
      <c r="M21" t="s">
        <v>2643</v>
      </c>
      <c r="N21" t="s">
        <v>2432</v>
      </c>
      <c r="O21">
        <v>1</v>
      </c>
      <c r="P21">
        <v>2</v>
      </c>
      <c r="Q21" t="s">
        <v>2475</v>
      </c>
      <c r="R21" t="s">
        <v>2876</v>
      </c>
      <c r="S21" t="s">
        <v>2432</v>
      </c>
      <c r="T21">
        <v>1</v>
      </c>
      <c r="U21">
        <v>2</v>
      </c>
      <c r="V21" t="s">
        <v>3015</v>
      </c>
      <c r="W21" t="s">
        <v>2876</v>
      </c>
      <c r="X21" t="s">
        <v>2437</v>
      </c>
      <c r="Y21" t="s">
        <v>2438</v>
      </c>
      <c r="Z21" t="s">
        <v>2438</v>
      </c>
      <c r="AA21" t="s">
        <v>2438</v>
      </c>
      <c r="AB21" t="s">
        <v>2438</v>
      </c>
      <c r="AC21" t="s">
        <v>2437</v>
      </c>
      <c r="AD21" t="s">
        <v>2438</v>
      </c>
      <c r="AE21" t="s">
        <v>2438</v>
      </c>
      <c r="AF21" t="s">
        <v>2438</v>
      </c>
      <c r="AG21" t="s">
        <v>2438</v>
      </c>
      <c r="AH21" t="s">
        <v>2437</v>
      </c>
      <c r="AI21" t="s">
        <v>2438</v>
      </c>
      <c r="AJ21" t="s">
        <v>2438</v>
      </c>
      <c r="AK21" t="s">
        <v>2438</v>
      </c>
      <c r="AL21" t="s">
        <v>2438</v>
      </c>
      <c r="AM21" t="s">
        <v>2432</v>
      </c>
      <c r="AN21">
        <v>1</v>
      </c>
      <c r="AO21" t="s">
        <v>3016</v>
      </c>
      <c r="AP21" t="s">
        <v>2536</v>
      </c>
      <c r="AQ21" t="s">
        <v>2437</v>
      </c>
      <c r="AR21" t="s">
        <v>2438</v>
      </c>
      <c r="AS21" t="s">
        <v>2438</v>
      </c>
      <c r="AT21" t="s">
        <v>2438</v>
      </c>
      <c r="AU21" t="s">
        <v>2432</v>
      </c>
      <c r="AV21">
        <v>3</v>
      </c>
      <c r="AW21" t="s">
        <v>3017</v>
      </c>
      <c r="AX21" t="s">
        <v>2536</v>
      </c>
      <c r="AY21" t="s">
        <v>2432</v>
      </c>
      <c r="AZ21">
        <v>5</v>
      </c>
      <c r="BA21" t="s">
        <v>3016</v>
      </c>
      <c r="BB21" t="s">
        <v>2691</v>
      </c>
      <c r="BC21" t="s">
        <v>2437</v>
      </c>
      <c r="BD21" t="s">
        <v>2438</v>
      </c>
      <c r="BE21" t="s">
        <v>2438</v>
      </c>
      <c r="BF21" t="s">
        <v>2438</v>
      </c>
      <c r="BG21" t="s">
        <v>2437</v>
      </c>
      <c r="BH21" t="s">
        <v>2438</v>
      </c>
      <c r="BI21" t="s">
        <v>2438</v>
      </c>
      <c r="BJ21" t="s">
        <v>2438</v>
      </c>
      <c r="BK21" t="s">
        <v>2437</v>
      </c>
      <c r="BL21" t="s">
        <v>2438</v>
      </c>
      <c r="BM21" t="s">
        <v>2438</v>
      </c>
      <c r="BN21" t="s">
        <v>2438</v>
      </c>
      <c r="BO21" t="s">
        <v>2432</v>
      </c>
      <c r="BP21">
        <v>1</v>
      </c>
      <c r="BQ21" t="s">
        <v>3016</v>
      </c>
      <c r="BR21" t="s">
        <v>2443</v>
      </c>
      <c r="BS21" t="s">
        <v>2437</v>
      </c>
      <c r="BT21" t="s">
        <v>2438</v>
      </c>
      <c r="BU21" t="s">
        <v>2438</v>
      </c>
      <c r="BV21" t="s">
        <v>2438</v>
      </c>
      <c r="BW21" t="s">
        <v>2437</v>
      </c>
      <c r="BX21" t="s">
        <v>2438</v>
      </c>
      <c r="BY21" t="s">
        <v>2438</v>
      </c>
      <c r="BZ21" t="s">
        <v>2438</v>
      </c>
      <c r="CA21" t="s">
        <v>2437</v>
      </c>
      <c r="CB21" t="s">
        <v>2438</v>
      </c>
      <c r="CC21" t="s">
        <v>2438</v>
      </c>
      <c r="CD21" t="s">
        <v>2438</v>
      </c>
      <c r="CE21">
        <v>5</v>
      </c>
      <c r="CF21">
        <v>5</v>
      </c>
      <c r="CG21" t="s">
        <v>3018</v>
      </c>
      <c r="CH21">
        <v>6</v>
      </c>
      <c r="CI21">
        <v>5</v>
      </c>
      <c r="CJ21">
        <v>4</v>
      </c>
      <c r="CK21" t="s">
        <v>3019</v>
      </c>
      <c r="CL21">
        <v>4</v>
      </c>
      <c r="CM21">
        <v>4</v>
      </c>
      <c r="CN21">
        <v>4</v>
      </c>
      <c r="CO21" t="s">
        <v>3020</v>
      </c>
      <c r="CP21">
        <v>3</v>
      </c>
      <c r="CQ21">
        <v>3</v>
      </c>
      <c r="CR21">
        <v>3</v>
      </c>
      <c r="CS21" t="s">
        <v>2502</v>
      </c>
      <c r="CT21">
        <v>5</v>
      </c>
      <c r="CU21">
        <v>5</v>
      </c>
      <c r="CV21">
        <v>5</v>
      </c>
      <c r="CW21">
        <v>5</v>
      </c>
      <c r="CX21">
        <v>5</v>
      </c>
      <c r="CY21">
        <v>5</v>
      </c>
      <c r="CZ21">
        <v>5</v>
      </c>
      <c r="DA21">
        <v>5</v>
      </c>
      <c r="DB21">
        <v>5</v>
      </c>
      <c r="DC21">
        <v>5</v>
      </c>
      <c r="DD21">
        <v>5</v>
      </c>
      <c r="DE21">
        <v>5</v>
      </c>
      <c r="DF21">
        <v>5</v>
      </c>
      <c r="DG21">
        <v>5</v>
      </c>
      <c r="DH21">
        <v>5</v>
      </c>
      <c r="DI21">
        <v>5</v>
      </c>
      <c r="DJ21">
        <v>5</v>
      </c>
      <c r="DK21">
        <v>5</v>
      </c>
      <c r="DL21">
        <v>5</v>
      </c>
      <c r="DM21">
        <v>5</v>
      </c>
      <c r="DN21">
        <v>5</v>
      </c>
      <c r="DO21">
        <v>5</v>
      </c>
      <c r="DP21">
        <v>5</v>
      </c>
      <c r="DQ21">
        <v>5</v>
      </c>
      <c r="DR21">
        <v>5</v>
      </c>
      <c r="DS21">
        <v>5</v>
      </c>
      <c r="DT21">
        <v>5</v>
      </c>
      <c r="DU21">
        <v>5</v>
      </c>
      <c r="DV21">
        <v>5</v>
      </c>
      <c r="DW21">
        <v>5</v>
      </c>
      <c r="DX21">
        <v>5</v>
      </c>
      <c r="DY21" t="s">
        <v>3021</v>
      </c>
      <c r="DZ21">
        <v>5</v>
      </c>
      <c r="EA21">
        <v>5</v>
      </c>
      <c r="EB21">
        <v>5</v>
      </c>
      <c r="EC21" t="s">
        <v>3019</v>
      </c>
      <c r="ED21">
        <v>5</v>
      </c>
      <c r="EE21">
        <v>5</v>
      </c>
      <c r="EF21">
        <v>5</v>
      </c>
      <c r="EG21" t="s">
        <v>3022</v>
      </c>
      <c r="EH21">
        <v>4</v>
      </c>
      <c r="EI21">
        <v>4</v>
      </c>
      <c r="EJ21">
        <v>4</v>
      </c>
      <c r="EK21" t="s">
        <v>2502</v>
      </c>
      <c r="EL21">
        <v>4</v>
      </c>
      <c r="EM21">
        <v>4</v>
      </c>
      <c r="EN21">
        <v>4</v>
      </c>
      <c r="EO21">
        <v>4</v>
      </c>
      <c r="EP21">
        <v>4</v>
      </c>
      <c r="EQ21">
        <v>4</v>
      </c>
      <c r="ER21">
        <v>4</v>
      </c>
      <c r="ES21">
        <v>4</v>
      </c>
      <c r="ET21">
        <v>4</v>
      </c>
      <c r="EU21">
        <v>4</v>
      </c>
      <c r="EV21">
        <v>4</v>
      </c>
      <c r="EW21">
        <v>4</v>
      </c>
      <c r="EX21">
        <v>4</v>
      </c>
      <c r="EY21">
        <v>4</v>
      </c>
      <c r="EZ21">
        <v>4</v>
      </c>
      <c r="FA21">
        <v>4</v>
      </c>
      <c r="FB21">
        <v>4</v>
      </c>
      <c r="FC21">
        <v>4</v>
      </c>
      <c r="FD21">
        <v>4</v>
      </c>
      <c r="FE21">
        <v>4</v>
      </c>
      <c r="FF21">
        <v>4</v>
      </c>
      <c r="FG21">
        <v>4</v>
      </c>
      <c r="FH21">
        <v>4</v>
      </c>
      <c r="FI21">
        <v>4</v>
      </c>
      <c r="FJ21">
        <v>4</v>
      </c>
      <c r="FK21">
        <v>5</v>
      </c>
      <c r="FL21">
        <v>5</v>
      </c>
      <c r="FM21">
        <v>5</v>
      </c>
      <c r="FN21">
        <v>5</v>
      </c>
      <c r="FO21">
        <v>5</v>
      </c>
      <c r="FP21">
        <v>5</v>
      </c>
      <c r="FQ21">
        <v>5</v>
      </c>
      <c r="FR21">
        <v>6</v>
      </c>
      <c r="FS21">
        <v>2</v>
      </c>
      <c r="FT21">
        <v>6</v>
      </c>
      <c r="FU21">
        <v>6</v>
      </c>
      <c r="FV21">
        <v>4</v>
      </c>
      <c r="FW21">
        <v>5</v>
      </c>
      <c r="FX21">
        <v>5</v>
      </c>
      <c r="FY21">
        <v>5</v>
      </c>
      <c r="FZ21">
        <v>5</v>
      </c>
      <c r="GA21">
        <v>6</v>
      </c>
      <c r="GB21">
        <v>4</v>
      </c>
      <c r="GC21">
        <v>4</v>
      </c>
      <c r="GD21">
        <v>4</v>
      </c>
      <c r="GE21">
        <v>3</v>
      </c>
      <c r="GF21">
        <v>5</v>
      </c>
      <c r="GG21">
        <v>4</v>
      </c>
      <c r="GH21">
        <v>3</v>
      </c>
      <c r="GI21">
        <v>3</v>
      </c>
      <c r="GJ21">
        <v>7</v>
      </c>
      <c r="GK21">
        <v>6</v>
      </c>
      <c r="GL21">
        <v>6</v>
      </c>
      <c r="GM21">
        <v>6</v>
      </c>
      <c r="GN21">
        <v>6</v>
      </c>
      <c r="GO21">
        <v>6</v>
      </c>
      <c r="GP21">
        <v>6</v>
      </c>
      <c r="GQ21">
        <v>6</v>
      </c>
      <c r="GR21">
        <v>7</v>
      </c>
      <c r="GS21">
        <v>7</v>
      </c>
      <c r="GT21">
        <v>7</v>
      </c>
      <c r="GU21">
        <v>7</v>
      </c>
      <c r="GV21">
        <v>7</v>
      </c>
      <c r="GW21">
        <v>6</v>
      </c>
      <c r="GX21">
        <v>6</v>
      </c>
      <c r="GY21">
        <v>6</v>
      </c>
      <c r="GZ21">
        <v>6</v>
      </c>
      <c r="HA21" t="s">
        <v>4038</v>
      </c>
      <c r="HB21" t="s">
        <v>4048</v>
      </c>
    </row>
    <row r="22" spans="1:210">
      <c r="A22" t="s">
        <v>3138</v>
      </c>
      <c r="B22" t="s">
        <v>2420</v>
      </c>
      <c r="C22" t="s">
        <v>4315</v>
      </c>
      <c r="D22" t="s">
        <v>2505</v>
      </c>
      <c r="E22" t="s">
        <v>3140</v>
      </c>
      <c r="F22" t="s">
        <v>3141</v>
      </c>
      <c r="G22">
        <v>19</v>
      </c>
      <c r="H22" t="s">
        <v>2426</v>
      </c>
      <c r="I22" t="s">
        <v>2456</v>
      </c>
      <c r="J22" t="s">
        <v>2471</v>
      </c>
      <c r="K22" t="s">
        <v>3143</v>
      </c>
      <c r="L22" t="s">
        <v>3144</v>
      </c>
      <c r="M22" t="s">
        <v>3145</v>
      </c>
      <c r="N22" t="s">
        <v>2432</v>
      </c>
      <c r="O22">
        <v>2</v>
      </c>
      <c r="P22">
        <v>10</v>
      </c>
      <c r="Q22" t="s">
        <v>2853</v>
      </c>
      <c r="R22" t="s">
        <v>2518</v>
      </c>
      <c r="S22" t="s">
        <v>2432</v>
      </c>
      <c r="T22">
        <v>2</v>
      </c>
      <c r="U22">
        <v>10</v>
      </c>
      <c r="V22" t="s">
        <v>2853</v>
      </c>
      <c r="W22" t="s">
        <v>2518</v>
      </c>
      <c r="X22" t="s">
        <v>2437</v>
      </c>
      <c r="Y22" t="s">
        <v>2438</v>
      </c>
      <c r="Z22" t="s">
        <v>2438</v>
      </c>
      <c r="AA22" t="s">
        <v>2438</v>
      </c>
      <c r="AB22" t="s">
        <v>2438</v>
      </c>
      <c r="AC22" t="s">
        <v>2437</v>
      </c>
      <c r="AD22" t="s">
        <v>2438</v>
      </c>
      <c r="AE22" t="s">
        <v>2438</v>
      </c>
      <c r="AF22" t="s">
        <v>2438</v>
      </c>
      <c r="AG22" t="s">
        <v>2438</v>
      </c>
      <c r="AH22" t="s">
        <v>2437</v>
      </c>
      <c r="AI22" t="s">
        <v>2438</v>
      </c>
      <c r="AJ22" t="s">
        <v>2438</v>
      </c>
      <c r="AK22" t="s">
        <v>2438</v>
      </c>
      <c r="AL22" t="s">
        <v>2438</v>
      </c>
      <c r="AM22" t="s">
        <v>2432</v>
      </c>
      <c r="AN22">
        <v>5</v>
      </c>
      <c r="AO22" t="s">
        <v>2482</v>
      </c>
      <c r="AP22" t="s">
        <v>2480</v>
      </c>
      <c r="AQ22" t="s">
        <v>2437</v>
      </c>
      <c r="AR22" t="s">
        <v>2438</v>
      </c>
      <c r="AS22" t="s">
        <v>2438</v>
      </c>
      <c r="AT22" t="s">
        <v>2438</v>
      </c>
      <c r="AU22" t="s">
        <v>2432</v>
      </c>
      <c r="AV22">
        <v>10</v>
      </c>
      <c r="AW22" t="s">
        <v>2853</v>
      </c>
      <c r="AX22" t="s">
        <v>2518</v>
      </c>
      <c r="AY22" t="s">
        <v>2432</v>
      </c>
      <c r="AZ22">
        <v>12</v>
      </c>
      <c r="BA22" t="s">
        <v>2853</v>
      </c>
      <c r="BB22" t="s">
        <v>2691</v>
      </c>
      <c r="BC22" t="s">
        <v>2432</v>
      </c>
      <c r="BD22">
        <v>10</v>
      </c>
      <c r="BE22" t="s">
        <v>2853</v>
      </c>
      <c r="BF22" t="s">
        <v>2704</v>
      </c>
      <c r="BG22" t="s">
        <v>2437</v>
      </c>
      <c r="BH22" t="s">
        <v>2438</v>
      </c>
      <c r="BI22" t="s">
        <v>2438</v>
      </c>
      <c r="BJ22" t="s">
        <v>2438</v>
      </c>
      <c r="BK22" t="s">
        <v>2437</v>
      </c>
      <c r="BL22" t="s">
        <v>2438</v>
      </c>
      <c r="BM22" t="s">
        <v>2438</v>
      </c>
      <c r="BN22" t="s">
        <v>2438</v>
      </c>
      <c r="BO22" t="s">
        <v>2432</v>
      </c>
      <c r="BP22">
        <v>5</v>
      </c>
      <c r="BQ22" t="s">
        <v>3147</v>
      </c>
      <c r="BR22" t="s">
        <v>2706</v>
      </c>
      <c r="BS22" t="s">
        <v>2437</v>
      </c>
      <c r="BT22" t="s">
        <v>2438</v>
      </c>
      <c r="BU22" t="s">
        <v>2438</v>
      </c>
      <c r="BV22" t="s">
        <v>2438</v>
      </c>
      <c r="BW22" t="s">
        <v>2437</v>
      </c>
      <c r="BX22" t="s">
        <v>2438</v>
      </c>
      <c r="BY22" t="s">
        <v>2438</v>
      </c>
      <c r="BZ22" t="s">
        <v>2438</v>
      </c>
      <c r="CA22" t="s">
        <v>2437</v>
      </c>
      <c r="CB22" t="s">
        <v>2438</v>
      </c>
      <c r="CC22" t="s">
        <v>2438</v>
      </c>
      <c r="CD22" t="s">
        <v>2438</v>
      </c>
      <c r="CE22">
        <v>7</v>
      </c>
      <c r="CF22">
        <v>7</v>
      </c>
      <c r="CG22" t="s">
        <v>3148</v>
      </c>
      <c r="CH22">
        <v>1</v>
      </c>
      <c r="CI22">
        <v>1</v>
      </c>
      <c r="CJ22">
        <v>1</v>
      </c>
      <c r="CK22" t="s">
        <v>3000</v>
      </c>
      <c r="CL22">
        <v>1</v>
      </c>
      <c r="CM22">
        <v>1</v>
      </c>
      <c r="CN22">
        <v>1</v>
      </c>
      <c r="CO22" t="s">
        <v>2839</v>
      </c>
      <c r="CP22">
        <v>1</v>
      </c>
      <c r="CQ22">
        <v>1</v>
      </c>
      <c r="CR22">
        <v>1</v>
      </c>
      <c r="CS22" t="s">
        <v>2839</v>
      </c>
      <c r="CT22">
        <v>7</v>
      </c>
      <c r="CU22">
        <v>7</v>
      </c>
      <c r="CV22">
        <v>7</v>
      </c>
      <c r="CW22">
        <v>1</v>
      </c>
      <c r="CX22">
        <v>7</v>
      </c>
      <c r="CY22">
        <v>7</v>
      </c>
      <c r="CZ22">
        <v>7</v>
      </c>
      <c r="DA22">
        <v>7</v>
      </c>
      <c r="DB22">
        <v>7</v>
      </c>
      <c r="DC22">
        <v>1</v>
      </c>
      <c r="DD22">
        <v>1</v>
      </c>
      <c r="DE22">
        <v>7</v>
      </c>
      <c r="DF22">
        <v>7</v>
      </c>
      <c r="DG22">
        <v>7</v>
      </c>
      <c r="DH22">
        <v>1</v>
      </c>
      <c r="DI22">
        <v>1</v>
      </c>
      <c r="DJ22">
        <v>1</v>
      </c>
      <c r="DK22">
        <v>1</v>
      </c>
      <c r="DL22">
        <v>1</v>
      </c>
      <c r="DM22">
        <v>1</v>
      </c>
      <c r="DN22">
        <v>1</v>
      </c>
      <c r="DO22">
        <v>7</v>
      </c>
      <c r="DP22">
        <v>7</v>
      </c>
      <c r="DQ22">
        <v>7</v>
      </c>
      <c r="DR22">
        <v>1</v>
      </c>
      <c r="DS22">
        <v>7</v>
      </c>
      <c r="DT22">
        <v>7</v>
      </c>
      <c r="DU22">
        <v>7</v>
      </c>
      <c r="DV22">
        <v>7</v>
      </c>
      <c r="DW22">
        <v>7</v>
      </c>
      <c r="DX22">
        <v>7</v>
      </c>
      <c r="DY22" t="s">
        <v>3148</v>
      </c>
      <c r="DZ22">
        <v>7</v>
      </c>
      <c r="EA22">
        <v>7</v>
      </c>
      <c r="EB22">
        <v>7</v>
      </c>
      <c r="EC22" t="s">
        <v>3149</v>
      </c>
      <c r="ED22">
        <v>1</v>
      </c>
      <c r="EE22">
        <v>1</v>
      </c>
      <c r="EF22">
        <v>1</v>
      </c>
      <c r="EG22" t="s">
        <v>2839</v>
      </c>
      <c r="EH22">
        <v>1</v>
      </c>
      <c r="EI22">
        <v>1</v>
      </c>
      <c r="EJ22">
        <v>7</v>
      </c>
      <c r="EK22" t="s">
        <v>2839</v>
      </c>
      <c r="EL22">
        <v>1</v>
      </c>
      <c r="EM22">
        <v>1</v>
      </c>
      <c r="EN22">
        <v>1</v>
      </c>
      <c r="EO22">
        <v>1</v>
      </c>
      <c r="EP22">
        <v>1</v>
      </c>
      <c r="EQ22">
        <v>1</v>
      </c>
      <c r="ER22">
        <v>1</v>
      </c>
      <c r="ES22">
        <v>1</v>
      </c>
      <c r="ET22">
        <v>1</v>
      </c>
      <c r="EU22">
        <v>1</v>
      </c>
      <c r="EV22">
        <v>1</v>
      </c>
      <c r="EW22">
        <v>1</v>
      </c>
      <c r="EX22">
        <v>1</v>
      </c>
      <c r="EY22">
        <v>1</v>
      </c>
      <c r="EZ22">
        <v>1</v>
      </c>
      <c r="FA22">
        <v>1</v>
      </c>
      <c r="FB22">
        <v>1</v>
      </c>
      <c r="FC22">
        <v>1</v>
      </c>
      <c r="FD22">
        <v>1</v>
      </c>
      <c r="FE22">
        <v>1</v>
      </c>
      <c r="FF22">
        <v>1</v>
      </c>
      <c r="FG22">
        <v>1</v>
      </c>
      <c r="FH22">
        <v>1</v>
      </c>
      <c r="FI22">
        <v>7</v>
      </c>
      <c r="FJ22">
        <v>1</v>
      </c>
      <c r="FK22">
        <v>7</v>
      </c>
      <c r="FL22">
        <v>1</v>
      </c>
      <c r="FM22">
        <v>7</v>
      </c>
      <c r="FN22">
        <v>7</v>
      </c>
      <c r="FO22">
        <v>1</v>
      </c>
      <c r="FP22">
        <v>7</v>
      </c>
      <c r="FQ22">
        <v>7</v>
      </c>
      <c r="FR22">
        <v>7</v>
      </c>
      <c r="FS22">
        <v>1</v>
      </c>
      <c r="FT22">
        <v>1</v>
      </c>
      <c r="FU22">
        <v>1</v>
      </c>
      <c r="FV22">
        <v>1</v>
      </c>
      <c r="FW22">
        <v>7</v>
      </c>
      <c r="FX22">
        <v>7</v>
      </c>
      <c r="FY22">
        <v>7</v>
      </c>
      <c r="FZ22">
        <v>7</v>
      </c>
      <c r="GA22">
        <v>1</v>
      </c>
      <c r="GB22">
        <v>1</v>
      </c>
      <c r="GC22">
        <v>1</v>
      </c>
      <c r="GD22">
        <v>7</v>
      </c>
      <c r="GE22">
        <v>1</v>
      </c>
      <c r="GF22">
        <v>7</v>
      </c>
      <c r="GG22">
        <v>1</v>
      </c>
      <c r="GH22">
        <v>1</v>
      </c>
      <c r="GI22">
        <v>1</v>
      </c>
      <c r="GJ22">
        <v>7</v>
      </c>
      <c r="GK22">
        <v>7</v>
      </c>
      <c r="GL22">
        <v>7</v>
      </c>
      <c r="GM22">
        <v>7</v>
      </c>
      <c r="GN22">
        <v>7</v>
      </c>
      <c r="GO22">
        <v>7</v>
      </c>
      <c r="GP22">
        <v>7</v>
      </c>
      <c r="GQ22">
        <v>7</v>
      </c>
      <c r="GR22">
        <v>7</v>
      </c>
      <c r="GS22">
        <v>7</v>
      </c>
      <c r="GT22">
        <v>7</v>
      </c>
      <c r="GU22">
        <v>7</v>
      </c>
      <c r="GV22">
        <v>7</v>
      </c>
      <c r="GW22">
        <v>7</v>
      </c>
      <c r="GX22">
        <v>7</v>
      </c>
      <c r="GY22">
        <v>7</v>
      </c>
      <c r="GZ22">
        <v>7</v>
      </c>
      <c r="HA22" t="s">
        <v>4038</v>
      </c>
      <c r="HB22" t="s">
        <v>4048</v>
      </c>
    </row>
    <row r="23" spans="1:210">
      <c r="A23" t="s">
        <v>3150</v>
      </c>
      <c r="B23" t="s">
        <v>2420</v>
      </c>
      <c r="C23" t="s">
        <v>4316</v>
      </c>
      <c r="D23" t="s">
        <v>2505</v>
      </c>
      <c r="E23" t="s">
        <v>3152</v>
      </c>
      <c r="F23" t="s">
        <v>3153</v>
      </c>
      <c r="G23">
        <v>29</v>
      </c>
      <c r="H23" t="s">
        <v>2509</v>
      </c>
      <c r="I23" t="s">
        <v>2456</v>
      </c>
      <c r="J23" t="s">
        <v>2428</v>
      </c>
      <c r="K23" t="s">
        <v>3154</v>
      </c>
      <c r="L23" t="s">
        <v>3155</v>
      </c>
      <c r="M23" t="s">
        <v>2643</v>
      </c>
      <c r="N23" t="s">
        <v>2432</v>
      </c>
      <c r="O23">
        <v>1</v>
      </c>
      <c r="P23">
        <v>2</v>
      </c>
      <c r="Q23">
        <v>30</v>
      </c>
      <c r="R23" t="s">
        <v>2457</v>
      </c>
      <c r="S23" t="s">
        <v>2437</v>
      </c>
      <c r="T23" t="s">
        <v>2438</v>
      </c>
      <c r="U23" t="s">
        <v>2438</v>
      </c>
      <c r="V23" t="s">
        <v>2438</v>
      </c>
      <c r="W23" t="s">
        <v>2438</v>
      </c>
      <c r="X23" t="s">
        <v>2437</v>
      </c>
      <c r="Y23" t="s">
        <v>2438</v>
      </c>
      <c r="Z23" t="s">
        <v>2438</v>
      </c>
      <c r="AA23" t="s">
        <v>2438</v>
      </c>
      <c r="AB23" t="s">
        <v>2438</v>
      </c>
      <c r="AC23" t="s">
        <v>2437</v>
      </c>
      <c r="AD23" t="s">
        <v>2438</v>
      </c>
      <c r="AE23" t="s">
        <v>2438</v>
      </c>
      <c r="AF23" t="s">
        <v>2438</v>
      </c>
      <c r="AG23" t="s">
        <v>2438</v>
      </c>
      <c r="AH23" t="s">
        <v>2437</v>
      </c>
      <c r="AI23" t="s">
        <v>2438</v>
      </c>
      <c r="AJ23" t="s">
        <v>2438</v>
      </c>
      <c r="AK23" t="s">
        <v>2438</v>
      </c>
      <c r="AL23" t="s">
        <v>2438</v>
      </c>
      <c r="AM23" t="s">
        <v>2432</v>
      </c>
      <c r="AN23">
        <v>2</v>
      </c>
      <c r="AO23">
        <v>20</v>
      </c>
      <c r="AP23" t="s">
        <v>2476</v>
      </c>
      <c r="AQ23" t="s">
        <v>2437</v>
      </c>
      <c r="AR23" t="s">
        <v>2438</v>
      </c>
      <c r="AS23" t="s">
        <v>2438</v>
      </c>
      <c r="AT23" t="s">
        <v>2438</v>
      </c>
      <c r="AU23" t="s">
        <v>2432</v>
      </c>
      <c r="AV23">
        <v>2</v>
      </c>
      <c r="AW23">
        <v>5</v>
      </c>
      <c r="AX23" t="s">
        <v>2476</v>
      </c>
      <c r="AY23" t="s">
        <v>2432</v>
      </c>
      <c r="AZ23">
        <v>2</v>
      </c>
      <c r="BA23">
        <v>10</v>
      </c>
      <c r="BB23" t="s">
        <v>2703</v>
      </c>
      <c r="BC23" t="s">
        <v>2432</v>
      </c>
      <c r="BD23">
        <v>2</v>
      </c>
      <c r="BE23">
        <v>3</v>
      </c>
      <c r="BF23" t="s">
        <v>2705</v>
      </c>
      <c r="BG23" t="s">
        <v>2437</v>
      </c>
      <c r="BH23" t="s">
        <v>2438</v>
      </c>
      <c r="BI23" t="s">
        <v>2438</v>
      </c>
      <c r="BJ23" t="s">
        <v>2438</v>
      </c>
      <c r="BK23" t="s">
        <v>2437</v>
      </c>
      <c r="BL23" t="s">
        <v>2438</v>
      </c>
      <c r="BM23" t="s">
        <v>2438</v>
      </c>
      <c r="BN23" t="s">
        <v>2438</v>
      </c>
      <c r="BO23" t="s">
        <v>2437</v>
      </c>
      <c r="BP23" t="s">
        <v>2438</v>
      </c>
      <c r="BQ23" t="s">
        <v>2438</v>
      </c>
      <c r="BR23" t="s">
        <v>2438</v>
      </c>
      <c r="BS23" t="s">
        <v>2437</v>
      </c>
      <c r="BT23" t="s">
        <v>2438</v>
      </c>
      <c r="BU23" t="s">
        <v>2438</v>
      </c>
      <c r="BV23" t="s">
        <v>2438</v>
      </c>
      <c r="BW23" t="s">
        <v>2437</v>
      </c>
      <c r="BX23" t="s">
        <v>2438</v>
      </c>
      <c r="BY23" t="s">
        <v>2438</v>
      </c>
      <c r="BZ23" t="s">
        <v>2438</v>
      </c>
      <c r="CA23" t="s">
        <v>2437</v>
      </c>
      <c r="CB23" t="s">
        <v>2438</v>
      </c>
      <c r="CC23" t="s">
        <v>2438</v>
      </c>
      <c r="CD23" t="s">
        <v>2438</v>
      </c>
      <c r="CE23">
        <v>4</v>
      </c>
      <c r="CF23">
        <v>4</v>
      </c>
      <c r="CG23" t="s">
        <v>3156</v>
      </c>
      <c r="CH23">
        <v>4</v>
      </c>
      <c r="CI23">
        <v>5</v>
      </c>
      <c r="CJ23">
        <v>3</v>
      </c>
      <c r="CK23" t="s">
        <v>3157</v>
      </c>
      <c r="CL23">
        <v>3</v>
      </c>
      <c r="CM23">
        <v>4</v>
      </c>
      <c r="CN23">
        <v>3</v>
      </c>
      <c r="CO23" t="s">
        <v>3158</v>
      </c>
      <c r="CP23">
        <v>4</v>
      </c>
      <c r="CQ23">
        <v>3</v>
      </c>
      <c r="CR23">
        <v>4</v>
      </c>
      <c r="CS23" t="s">
        <v>3159</v>
      </c>
      <c r="CT23">
        <v>3</v>
      </c>
      <c r="CU23">
        <v>4</v>
      </c>
      <c r="CV23">
        <v>3</v>
      </c>
      <c r="CW23">
        <v>3</v>
      </c>
      <c r="CX23">
        <v>2</v>
      </c>
      <c r="CY23">
        <v>3</v>
      </c>
      <c r="CZ23">
        <v>3</v>
      </c>
      <c r="DA23">
        <v>2</v>
      </c>
      <c r="DB23">
        <v>3</v>
      </c>
      <c r="DC23">
        <v>3</v>
      </c>
      <c r="DD23">
        <v>4</v>
      </c>
      <c r="DE23">
        <v>3</v>
      </c>
      <c r="DF23">
        <v>3</v>
      </c>
      <c r="DG23">
        <v>4</v>
      </c>
      <c r="DH23">
        <v>2</v>
      </c>
      <c r="DI23">
        <v>3</v>
      </c>
      <c r="DJ23">
        <v>3</v>
      </c>
      <c r="DK23">
        <v>4</v>
      </c>
      <c r="DL23">
        <v>5</v>
      </c>
      <c r="DM23">
        <v>4</v>
      </c>
      <c r="DN23">
        <v>4</v>
      </c>
      <c r="DO23">
        <v>3</v>
      </c>
      <c r="DP23">
        <v>3</v>
      </c>
      <c r="DQ23">
        <v>3</v>
      </c>
      <c r="DR23">
        <v>4</v>
      </c>
      <c r="DS23">
        <v>3</v>
      </c>
      <c r="DT23">
        <v>3</v>
      </c>
      <c r="DU23">
        <v>3</v>
      </c>
      <c r="DV23">
        <v>2</v>
      </c>
      <c r="DW23">
        <v>3</v>
      </c>
      <c r="DX23">
        <v>3</v>
      </c>
      <c r="DY23">
        <v>0</v>
      </c>
      <c r="DZ23">
        <v>2</v>
      </c>
      <c r="EA23">
        <v>2</v>
      </c>
      <c r="EB23">
        <v>3</v>
      </c>
      <c r="EC23">
        <v>0</v>
      </c>
      <c r="ED23">
        <v>2</v>
      </c>
      <c r="EE23">
        <v>2</v>
      </c>
      <c r="EF23">
        <v>2</v>
      </c>
      <c r="EG23" t="s">
        <v>2502</v>
      </c>
      <c r="EH23">
        <v>2</v>
      </c>
      <c r="EI23">
        <v>3</v>
      </c>
      <c r="EJ23">
        <v>2</v>
      </c>
      <c r="EK23">
        <v>0</v>
      </c>
      <c r="EL23">
        <v>2</v>
      </c>
      <c r="EM23">
        <v>3</v>
      </c>
      <c r="EN23">
        <v>2</v>
      </c>
      <c r="EO23">
        <v>3</v>
      </c>
      <c r="EP23">
        <v>3</v>
      </c>
      <c r="EQ23">
        <v>2</v>
      </c>
      <c r="ER23">
        <v>2</v>
      </c>
      <c r="ES23">
        <v>4</v>
      </c>
      <c r="ET23">
        <v>3</v>
      </c>
      <c r="EU23">
        <v>3</v>
      </c>
      <c r="EV23">
        <v>3</v>
      </c>
      <c r="EW23">
        <v>3</v>
      </c>
      <c r="EX23">
        <v>3</v>
      </c>
      <c r="EY23">
        <v>2</v>
      </c>
      <c r="EZ23">
        <v>3</v>
      </c>
      <c r="FA23">
        <v>3</v>
      </c>
      <c r="FB23">
        <v>3</v>
      </c>
      <c r="FC23">
        <v>3</v>
      </c>
      <c r="FD23">
        <v>3</v>
      </c>
      <c r="FE23">
        <v>2</v>
      </c>
      <c r="FF23">
        <v>3</v>
      </c>
      <c r="FG23">
        <v>3</v>
      </c>
      <c r="FH23">
        <v>3</v>
      </c>
      <c r="FI23">
        <v>3</v>
      </c>
      <c r="FJ23">
        <v>3</v>
      </c>
      <c r="FK23">
        <v>1</v>
      </c>
      <c r="FL23">
        <v>2</v>
      </c>
      <c r="FM23">
        <v>6</v>
      </c>
      <c r="FN23">
        <v>2</v>
      </c>
      <c r="FO23">
        <v>2</v>
      </c>
      <c r="FP23">
        <v>2</v>
      </c>
      <c r="FQ23">
        <v>2</v>
      </c>
      <c r="FR23">
        <v>2</v>
      </c>
      <c r="FS23">
        <v>6</v>
      </c>
      <c r="FT23">
        <v>6</v>
      </c>
      <c r="FU23">
        <v>2</v>
      </c>
      <c r="FV23">
        <v>2</v>
      </c>
      <c r="FW23">
        <v>2</v>
      </c>
      <c r="FX23">
        <v>3</v>
      </c>
      <c r="FY23">
        <v>2</v>
      </c>
      <c r="FZ23">
        <v>2</v>
      </c>
      <c r="GA23">
        <v>2</v>
      </c>
      <c r="GB23">
        <v>2</v>
      </c>
      <c r="GC23">
        <v>6</v>
      </c>
      <c r="GD23">
        <v>3</v>
      </c>
      <c r="GE23">
        <v>2</v>
      </c>
      <c r="GF23">
        <v>3</v>
      </c>
      <c r="GG23">
        <v>6</v>
      </c>
      <c r="GH23">
        <v>2</v>
      </c>
      <c r="GI23">
        <v>3</v>
      </c>
      <c r="GJ23">
        <v>2</v>
      </c>
      <c r="GK23">
        <v>3</v>
      </c>
      <c r="GL23">
        <v>2</v>
      </c>
      <c r="GM23">
        <v>2</v>
      </c>
      <c r="GN23">
        <v>2</v>
      </c>
      <c r="GO23">
        <v>2</v>
      </c>
      <c r="GP23">
        <v>3</v>
      </c>
      <c r="GQ23">
        <v>3</v>
      </c>
      <c r="GR23">
        <v>3</v>
      </c>
      <c r="GS23">
        <v>2</v>
      </c>
      <c r="GT23">
        <v>3</v>
      </c>
      <c r="GU23">
        <v>3</v>
      </c>
      <c r="GV23">
        <v>3</v>
      </c>
      <c r="GW23">
        <v>1</v>
      </c>
      <c r="GX23">
        <v>1</v>
      </c>
      <c r="GY23">
        <v>2</v>
      </c>
      <c r="GZ23">
        <v>2</v>
      </c>
      <c r="HA23" t="s">
        <v>4038</v>
      </c>
      <c r="HB23" t="s">
        <v>4048</v>
      </c>
    </row>
    <row r="24" spans="1:210">
      <c r="A24" t="s">
        <v>3357</v>
      </c>
      <c r="B24" t="s">
        <v>2420</v>
      </c>
      <c r="C24" t="s">
        <v>4317</v>
      </c>
      <c r="D24" t="s">
        <v>2422</v>
      </c>
      <c r="E24" t="s">
        <v>3359</v>
      </c>
      <c r="F24" t="s">
        <v>3360</v>
      </c>
      <c r="G24">
        <v>19</v>
      </c>
      <c r="H24" t="s">
        <v>2426</v>
      </c>
      <c r="I24" t="s">
        <v>2456</v>
      </c>
      <c r="J24" t="s">
        <v>2428</v>
      </c>
      <c r="K24" t="s">
        <v>3361</v>
      </c>
      <c r="L24" t="s">
        <v>2473</v>
      </c>
      <c r="M24" t="s">
        <v>2495</v>
      </c>
      <c r="N24" t="s">
        <v>2432</v>
      </c>
      <c r="O24">
        <v>1</v>
      </c>
      <c r="P24">
        <v>3</v>
      </c>
      <c r="Q24">
        <v>5</v>
      </c>
      <c r="R24" t="s">
        <v>2457</v>
      </c>
      <c r="S24" t="s">
        <v>2432</v>
      </c>
      <c r="T24">
        <v>1</v>
      </c>
      <c r="U24">
        <v>3</v>
      </c>
      <c r="V24">
        <v>3</v>
      </c>
      <c r="W24" t="s">
        <v>2457</v>
      </c>
      <c r="X24" t="s">
        <v>2437</v>
      </c>
      <c r="Y24" t="s">
        <v>2438</v>
      </c>
      <c r="Z24" t="s">
        <v>2438</v>
      </c>
      <c r="AA24" t="s">
        <v>2438</v>
      </c>
      <c r="AB24" t="s">
        <v>2438</v>
      </c>
      <c r="AC24" t="s">
        <v>2437</v>
      </c>
      <c r="AD24" t="s">
        <v>2438</v>
      </c>
      <c r="AE24" t="s">
        <v>2438</v>
      </c>
      <c r="AF24" t="s">
        <v>2438</v>
      </c>
      <c r="AG24" t="s">
        <v>2438</v>
      </c>
      <c r="AH24" t="s">
        <v>2432</v>
      </c>
      <c r="AI24">
        <v>1</v>
      </c>
      <c r="AJ24">
        <v>2</v>
      </c>
      <c r="AK24">
        <v>2</v>
      </c>
      <c r="AL24" t="s">
        <v>2457</v>
      </c>
      <c r="AM24" t="s">
        <v>2432</v>
      </c>
      <c r="AN24">
        <v>3</v>
      </c>
      <c r="AO24">
        <v>15</v>
      </c>
      <c r="AP24" t="s">
        <v>2460</v>
      </c>
      <c r="AQ24" t="s">
        <v>2437</v>
      </c>
      <c r="AR24" t="s">
        <v>2438</v>
      </c>
      <c r="AS24" t="s">
        <v>2438</v>
      </c>
      <c r="AT24" t="s">
        <v>2438</v>
      </c>
      <c r="AU24" t="s">
        <v>2432</v>
      </c>
      <c r="AV24">
        <v>3</v>
      </c>
      <c r="AW24">
        <v>15</v>
      </c>
      <c r="AX24" t="s">
        <v>2480</v>
      </c>
      <c r="AY24" t="s">
        <v>2432</v>
      </c>
      <c r="AZ24">
        <v>5</v>
      </c>
      <c r="BA24">
        <v>15</v>
      </c>
      <c r="BB24" t="s">
        <v>2457</v>
      </c>
      <c r="BC24" t="s">
        <v>2432</v>
      </c>
      <c r="BD24">
        <v>3</v>
      </c>
      <c r="BE24">
        <v>15</v>
      </c>
      <c r="BF24" t="s">
        <v>2460</v>
      </c>
      <c r="BG24" t="s">
        <v>2432</v>
      </c>
      <c r="BH24">
        <v>2</v>
      </c>
      <c r="BI24">
        <v>6</v>
      </c>
      <c r="BJ24" t="s">
        <v>2480</v>
      </c>
      <c r="BK24" t="s">
        <v>2437</v>
      </c>
      <c r="BL24" t="s">
        <v>2438</v>
      </c>
      <c r="BM24" t="s">
        <v>2438</v>
      </c>
      <c r="BN24" t="s">
        <v>2438</v>
      </c>
      <c r="BO24" t="s">
        <v>2432</v>
      </c>
      <c r="BP24">
        <v>1</v>
      </c>
      <c r="BQ24">
        <v>10</v>
      </c>
      <c r="BR24" t="s">
        <v>2443</v>
      </c>
      <c r="BS24" t="s">
        <v>2437</v>
      </c>
      <c r="BT24" t="s">
        <v>2438</v>
      </c>
      <c r="BU24" t="s">
        <v>2438</v>
      </c>
      <c r="BV24" t="s">
        <v>2438</v>
      </c>
      <c r="BW24" t="s">
        <v>2437</v>
      </c>
      <c r="BX24" t="s">
        <v>2438</v>
      </c>
      <c r="BY24" t="s">
        <v>2438</v>
      </c>
      <c r="BZ24" t="s">
        <v>2438</v>
      </c>
      <c r="CA24" t="s">
        <v>2437</v>
      </c>
      <c r="CB24" t="s">
        <v>2438</v>
      </c>
      <c r="CC24" t="s">
        <v>2438</v>
      </c>
      <c r="CD24" t="s">
        <v>2438</v>
      </c>
      <c r="CE24">
        <v>1</v>
      </c>
      <c r="CF24">
        <v>1</v>
      </c>
      <c r="CG24" t="s">
        <v>3362</v>
      </c>
      <c r="CH24">
        <v>5</v>
      </c>
      <c r="CI24">
        <v>5</v>
      </c>
      <c r="CJ24">
        <v>5</v>
      </c>
      <c r="CK24" t="s">
        <v>3363</v>
      </c>
      <c r="CL24">
        <v>7</v>
      </c>
      <c r="CM24">
        <v>7</v>
      </c>
      <c r="CN24">
        <v>7</v>
      </c>
      <c r="CO24" t="s">
        <v>2525</v>
      </c>
      <c r="CP24">
        <v>3</v>
      </c>
      <c r="CQ24">
        <v>3</v>
      </c>
      <c r="CR24">
        <v>3</v>
      </c>
      <c r="CS24" t="s">
        <v>2577</v>
      </c>
      <c r="CT24">
        <v>1</v>
      </c>
      <c r="CU24">
        <v>1</v>
      </c>
      <c r="CV24">
        <v>1</v>
      </c>
      <c r="CW24">
        <v>1</v>
      </c>
      <c r="CX24">
        <v>1</v>
      </c>
      <c r="CY24">
        <v>1</v>
      </c>
      <c r="CZ24">
        <v>1</v>
      </c>
      <c r="DA24">
        <v>5</v>
      </c>
      <c r="DB24">
        <v>5</v>
      </c>
      <c r="DC24">
        <v>5</v>
      </c>
      <c r="DD24">
        <v>5</v>
      </c>
      <c r="DE24">
        <v>5</v>
      </c>
      <c r="DF24">
        <v>5</v>
      </c>
      <c r="DG24">
        <v>5</v>
      </c>
      <c r="DH24">
        <v>5</v>
      </c>
      <c r="DI24">
        <v>5</v>
      </c>
      <c r="DJ24">
        <v>5</v>
      </c>
      <c r="DK24">
        <v>5</v>
      </c>
      <c r="DL24">
        <v>5</v>
      </c>
      <c r="DM24">
        <v>5</v>
      </c>
      <c r="DN24">
        <v>5</v>
      </c>
      <c r="DO24">
        <v>3</v>
      </c>
      <c r="DP24">
        <v>3</v>
      </c>
      <c r="DQ24">
        <v>3</v>
      </c>
      <c r="DR24">
        <v>3</v>
      </c>
      <c r="DS24">
        <v>3</v>
      </c>
      <c r="DT24">
        <v>3</v>
      </c>
      <c r="DU24">
        <v>3</v>
      </c>
      <c r="DV24">
        <v>1</v>
      </c>
      <c r="DW24">
        <v>1</v>
      </c>
      <c r="DX24">
        <v>1</v>
      </c>
      <c r="DY24" t="s">
        <v>3364</v>
      </c>
      <c r="DZ24">
        <v>5</v>
      </c>
      <c r="EA24">
        <v>5</v>
      </c>
      <c r="EB24">
        <v>5</v>
      </c>
      <c r="EC24" t="s">
        <v>3365</v>
      </c>
      <c r="ED24">
        <v>5</v>
      </c>
      <c r="EE24">
        <v>5</v>
      </c>
      <c r="EF24">
        <v>5</v>
      </c>
      <c r="EG24" t="s">
        <v>2429</v>
      </c>
      <c r="EH24">
        <v>1</v>
      </c>
      <c r="EI24">
        <v>1</v>
      </c>
      <c r="EJ24">
        <v>1</v>
      </c>
      <c r="EK24" t="s">
        <v>2429</v>
      </c>
      <c r="EL24">
        <v>3</v>
      </c>
      <c r="EM24">
        <v>3</v>
      </c>
      <c r="EN24">
        <v>5</v>
      </c>
      <c r="EO24">
        <v>5</v>
      </c>
      <c r="EP24">
        <v>5</v>
      </c>
      <c r="EQ24">
        <v>5</v>
      </c>
      <c r="ER24">
        <v>5</v>
      </c>
      <c r="ES24">
        <v>5</v>
      </c>
      <c r="ET24">
        <v>5</v>
      </c>
      <c r="EU24">
        <v>5</v>
      </c>
      <c r="EV24">
        <v>5</v>
      </c>
      <c r="EW24">
        <v>5</v>
      </c>
      <c r="EX24">
        <v>5</v>
      </c>
      <c r="EY24">
        <v>5</v>
      </c>
      <c r="EZ24">
        <v>5</v>
      </c>
      <c r="FA24">
        <v>5</v>
      </c>
      <c r="FB24">
        <v>5</v>
      </c>
      <c r="FC24">
        <v>5</v>
      </c>
      <c r="FD24">
        <v>5</v>
      </c>
      <c r="FE24">
        <v>5</v>
      </c>
      <c r="FF24">
        <v>5</v>
      </c>
      <c r="FG24">
        <v>5</v>
      </c>
      <c r="FH24">
        <v>5</v>
      </c>
      <c r="FI24">
        <v>5</v>
      </c>
      <c r="FJ24">
        <v>5</v>
      </c>
      <c r="FK24">
        <v>7</v>
      </c>
      <c r="FL24">
        <v>7</v>
      </c>
      <c r="FM24">
        <v>1</v>
      </c>
      <c r="FN24">
        <v>4</v>
      </c>
      <c r="FO24">
        <v>7</v>
      </c>
      <c r="FP24">
        <v>7</v>
      </c>
      <c r="FQ24">
        <v>7</v>
      </c>
      <c r="FR24">
        <v>7</v>
      </c>
      <c r="FS24">
        <v>7</v>
      </c>
      <c r="FT24">
        <v>4</v>
      </c>
      <c r="FU24">
        <v>4</v>
      </c>
      <c r="FV24">
        <v>4</v>
      </c>
      <c r="FW24">
        <v>4</v>
      </c>
      <c r="FX24">
        <v>5</v>
      </c>
      <c r="FY24">
        <v>5</v>
      </c>
      <c r="FZ24">
        <v>5</v>
      </c>
      <c r="GA24">
        <v>5</v>
      </c>
      <c r="GB24">
        <v>5</v>
      </c>
      <c r="GC24">
        <v>3</v>
      </c>
      <c r="GD24">
        <v>5</v>
      </c>
      <c r="GE24">
        <v>5</v>
      </c>
      <c r="GF24">
        <v>5</v>
      </c>
      <c r="GG24">
        <v>3</v>
      </c>
      <c r="GH24">
        <v>5</v>
      </c>
      <c r="GI24">
        <v>5</v>
      </c>
      <c r="GJ24">
        <v>5</v>
      </c>
      <c r="GK24">
        <v>6</v>
      </c>
      <c r="GL24">
        <v>6</v>
      </c>
      <c r="GM24">
        <v>6</v>
      </c>
      <c r="GN24">
        <v>6</v>
      </c>
      <c r="GO24">
        <v>6</v>
      </c>
      <c r="GP24">
        <v>6</v>
      </c>
      <c r="GQ24">
        <v>6</v>
      </c>
      <c r="GR24">
        <v>6</v>
      </c>
      <c r="GS24">
        <v>6</v>
      </c>
      <c r="GT24">
        <v>6</v>
      </c>
      <c r="GU24">
        <v>6</v>
      </c>
      <c r="GV24">
        <v>6</v>
      </c>
      <c r="GW24">
        <v>6</v>
      </c>
      <c r="GX24">
        <v>6</v>
      </c>
      <c r="GY24">
        <v>6</v>
      </c>
      <c r="GZ24">
        <v>6</v>
      </c>
      <c r="HA24" t="s">
        <v>4038</v>
      </c>
      <c r="HB24" t="s">
        <v>4048</v>
      </c>
    </row>
    <row r="25" spans="1:210">
      <c r="A25" t="s">
        <v>3366</v>
      </c>
      <c r="B25" t="s">
        <v>2420</v>
      </c>
      <c r="C25" t="s">
        <v>3367</v>
      </c>
      <c r="D25" t="s">
        <v>2422</v>
      </c>
      <c r="E25" t="s">
        <v>2567</v>
      </c>
      <c r="F25" t="s">
        <v>3368</v>
      </c>
      <c r="G25">
        <v>19</v>
      </c>
      <c r="H25" t="s">
        <v>2426</v>
      </c>
      <c r="I25" t="s">
        <v>2456</v>
      </c>
      <c r="J25" t="s">
        <v>2428</v>
      </c>
      <c r="K25" t="s">
        <v>3369</v>
      </c>
      <c r="L25" t="s">
        <v>2430</v>
      </c>
      <c r="M25" t="s">
        <v>2555</v>
      </c>
      <c r="N25" t="s">
        <v>2432</v>
      </c>
      <c r="O25">
        <v>1</v>
      </c>
      <c r="P25">
        <v>5</v>
      </c>
      <c r="Q25" t="s">
        <v>2537</v>
      </c>
      <c r="R25" t="s">
        <v>2476</v>
      </c>
      <c r="S25" t="s">
        <v>2432</v>
      </c>
      <c r="T25">
        <v>0</v>
      </c>
      <c r="U25">
        <v>0</v>
      </c>
      <c r="V25">
        <v>0</v>
      </c>
      <c r="W25" t="s">
        <v>2476</v>
      </c>
      <c r="X25" t="s">
        <v>2437</v>
      </c>
      <c r="Y25" t="s">
        <v>2438</v>
      </c>
      <c r="Z25" t="s">
        <v>2438</v>
      </c>
      <c r="AA25" t="s">
        <v>2438</v>
      </c>
      <c r="AB25" t="s">
        <v>2438</v>
      </c>
      <c r="AC25" t="s">
        <v>2437</v>
      </c>
      <c r="AD25" t="s">
        <v>2438</v>
      </c>
      <c r="AE25" t="s">
        <v>2438</v>
      </c>
      <c r="AF25" t="s">
        <v>2438</v>
      </c>
      <c r="AG25" t="s">
        <v>2438</v>
      </c>
      <c r="AH25" t="s">
        <v>2432</v>
      </c>
      <c r="AI25">
        <v>1</v>
      </c>
      <c r="AJ25">
        <v>3</v>
      </c>
      <c r="AK25">
        <v>30</v>
      </c>
      <c r="AL25" t="s">
        <v>2459</v>
      </c>
      <c r="AM25" t="s">
        <v>2437</v>
      </c>
      <c r="AN25" t="s">
        <v>2438</v>
      </c>
      <c r="AO25" t="s">
        <v>2438</v>
      </c>
      <c r="AP25" t="s">
        <v>2438</v>
      </c>
      <c r="AQ25" t="s">
        <v>2437</v>
      </c>
      <c r="AR25" t="s">
        <v>2438</v>
      </c>
      <c r="AS25" t="s">
        <v>2438</v>
      </c>
      <c r="AT25" t="s">
        <v>2438</v>
      </c>
      <c r="AU25" t="s">
        <v>2432</v>
      </c>
      <c r="AV25">
        <v>10</v>
      </c>
      <c r="AW25">
        <v>100</v>
      </c>
      <c r="AX25" t="s">
        <v>2459</v>
      </c>
      <c r="AY25" t="s">
        <v>2432</v>
      </c>
      <c r="AZ25">
        <v>10</v>
      </c>
      <c r="BA25">
        <v>100</v>
      </c>
      <c r="BB25" t="s">
        <v>2480</v>
      </c>
      <c r="BC25" t="s">
        <v>2432</v>
      </c>
      <c r="BD25">
        <v>5</v>
      </c>
      <c r="BE25">
        <v>20</v>
      </c>
      <c r="BF25" t="s">
        <v>2480</v>
      </c>
      <c r="BG25" t="s">
        <v>2437</v>
      </c>
      <c r="BH25" t="s">
        <v>2438</v>
      </c>
      <c r="BI25" t="s">
        <v>2438</v>
      </c>
      <c r="BJ25" t="s">
        <v>2438</v>
      </c>
      <c r="BK25" t="s">
        <v>2437</v>
      </c>
      <c r="BL25" t="s">
        <v>2438</v>
      </c>
      <c r="BM25" t="s">
        <v>2438</v>
      </c>
      <c r="BN25" t="s">
        <v>2438</v>
      </c>
      <c r="BO25" t="s">
        <v>2432</v>
      </c>
      <c r="BP25">
        <v>3</v>
      </c>
      <c r="BQ25">
        <v>10</v>
      </c>
      <c r="BR25" t="s">
        <v>2443</v>
      </c>
      <c r="BS25" t="s">
        <v>2437</v>
      </c>
      <c r="BT25" t="s">
        <v>2438</v>
      </c>
      <c r="BU25" t="s">
        <v>2438</v>
      </c>
      <c r="BV25" t="s">
        <v>2438</v>
      </c>
      <c r="BW25" t="s">
        <v>2437</v>
      </c>
      <c r="BX25" t="s">
        <v>2438</v>
      </c>
      <c r="BY25" t="s">
        <v>2438</v>
      </c>
      <c r="BZ25" t="s">
        <v>2438</v>
      </c>
      <c r="CA25" t="s">
        <v>2437</v>
      </c>
      <c r="CB25" t="s">
        <v>2438</v>
      </c>
      <c r="CC25" t="s">
        <v>2438</v>
      </c>
      <c r="CD25" t="s">
        <v>2438</v>
      </c>
      <c r="CE25">
        <v>4</v>
      </c>
      <c r="CF25">
        <v>4</v>
      </c>
      <c r="CG25" t="s">
        <v>3370</v>
      </c>
      <c r="CH25">
        <v>4</v>
      </c>
      <c r="CI25">
        <v>4</v>
      </c>
      <c r="CJ25">
        <v>4</v>
      </c>
      <c r="CK25" t="s">
        <v>2822</v>
      </c>
      <c r="CL25">
        <v>4</v>
      </c>
      <c r="CM25">
        <v>4</v>
      </c>
      <c r="CN25">
        <v>4</v>
      </c>
      <c r="CO25" t="s">
        <v>3371</v>
      </c>
      <c r="CP25">
        <v>4</v>
      </c>
      <c r="CQ25">
        <v>4</v>
      </c>
      <c r="CR25">
        <v>4</v>
      </c>
      <c r="CS25" t="s">
        <v>3372</v>
      </c>
      <c r="CT25">
        <v>4</v>
      </c>
      <c r="CU25">
        <v>5</v>
      </c>
      <c r="CV25">
        <v>4</v>
      </c>
      <c r="CW25">
        <v>4</v>
      </c>
      <c r="CX25">
        <v>4</v>
      </c>
      <c r="CY25">
        <v>4</v>
      </c>
      <c r="CZ25">
        <v>4</v>
      </c>
      <c r="DA25">
        <v>5</v>
      </c>
      <c r="DB25">
        <v>5</v>
      </c>
      <c r="DC25">
        <v>5</v>
      </c>
      <c r="DD25">
        <v>5</v>
      </c>
      <c r="DE25">
        <v>5</v>
      </c>
      <c r="DF25">
        <v>5</v>
      </c>
      <c r="DG25">
        <v>5</v>
      </c>
      <c r="DH25">
        <v>5</v>
      </c>
      <c r="DI25">
        <v>5</v>
      </c>
      <c r="DJ25">
        <v>5</v>
      </c>
      <c r="DK25">
        <v>5</v>
      </c>
      <c r="DL25">
        <v>5</v>
      </c>
      <c r="DM25">
        <v>5</v>
      </c>
      <c r="DN25">
        <v>5</v>
      </c>
      <c r="DO25">
        <v>5</v>
      </c>
      <c r="DP25">
        <v>5</v>
      </c>
      <c r="DQ25">
        <v>5</v>
      </c>
      <c r="DR25">
        <v>5</v>
      </c>
      <c r="DS25">
        <v>5</v>
      </c>
      <c r="DT25">
        <v>5</v>
      </c>
      <c r="DU25">
        <v>5</v>
      </c>
      <c r="DV25">
        <v>5</v>
      </c>
      <c r="DW25">
        <v>5</v>
      </c>
      <c r="DX25">
        <v>5</v>
      </c>
      <c r="DY25" t="s">
        <v>3373</v>
      </c>
      <c r="DZ25">
        <v>4</v>
      </c>
      <c r="EA25">
        <v>4</v>
      </c>
      <c r="EB25">
        <v>4</v>
      </c>
      <c r="EC25" t="s">
        <v>2939</v>
      </c>
      <c r="ED25">
        <v>5</v>
      </c>
      <c r="EE25">
        <v>5</v>
      </c>
      <c r="EF25">
        <v>4</v>
      </c>
      <c r="EG25" t="s">
        <v>3374</v>
      </c>
      <c r="EH25">
        <v>4</v>
      </c>
      <c r="EI25">
        <v>4</v>
      </c>
      <c r="EJ25">
        <v>4</v>
      </c>
      <c r="EK25" t="s">
        <v>3375</v>
      </c>
      <c r="EL25">
        <v>4</v>
      </c>
      <c r="EM25">
        <v>4</v>
      </c>
      <c r="EN25">
        <v>4</v>
      </c>
      <c r="EO25">
        <v>4</v>
      </c>
      <c r="EP25">
        <v>4</v>
      </c>
      <c r="EQ25">
        <v>4</v>
      </c>
      <c r="ER25">
        <v>4</v>
      </c>
      <c r="ES25">
        <v>4</v>
      </c>
      <c r="ET25">
        <v>4</v>
      </c>
      <c r="EU25">
        <v>4</v>
      </c>
      <c r="EV25">
        <v>4</v>
      </c>
      <c r="EW25">
        <v>4</v>
      </c>
      <c r="EX25">
        <v>4</v>
      </c>
      <c r="EY25">
        <v>4</v>
      </c>
      <c r="EZ25">
        <v>4</v>
      </c>
      <c r="FA25">
        <v>4</v>
      </c>
      <c r="FB25">
        <v>4</v>
      </c>
      <c r="FC25">
        <v>4</v>
      </c>
      <c r="FD25">
        <v>4</v>
      </c>
      <c r="FE25">
        <v>4</v>
      </c>
      <c r="FF25">
        <v>4</v>
      </c>
      <c r="FG25">
        <v>4</v>
      </c>
      <c r="FH25">
        <v>4</v>
      </c>
      <c r="FI25">
        <v>4</v>
      </c>
      <c r="FJ25">
        <v>4</v>
      </c>
      <c r="FK25">
        <v>4</v>
      </c>
      <c r="FL25">
        <v>4</v>
      </c>
      <c r="FM25">
        <v>4</v>
      </c>
      <c r="FN25">
        <v>4</v>
      </c>
      <c r="FO25">
        <v>4</v>
      </c>
      <c r="FP25">
        <v>4</v>
      </c>
      <c r="FQ25">
        <v>4</v>
      </c>
      <c r="FR25">
        <v>4</v>
      </c>
      <c r="FS25">
        <v>4</v>
      </c>
      <c r="FT25">
        <v>4</v>
      </c>
      <c r="FU25">
        <v>4</v>
      </c>
      <c r="FV25">
        <v>4</v>
      </c>
      <c r="FW25">
        <v>4</v>
      </c>
      <c r="FX25">
        <v>4</v>
      </c>
      <c r="FY25">
        <v>4</v>
      </c>
      <c r="FZ25">
        <v>4</v>
      </c>
      <c r="GA25">
        <v>4</v>
      </c>
      <c r="GB25">
        <v>4</v>
      </c>
      <c r="GC25">
        <v>4</v>
      </c>
      <c r="GD25">
        <v>4</v>
      </c>
      <c r="GE25">
        <v>4</v>
      </c>
      <c r="GF25">
        <v>4</v>
      </c>
      <c r="GG25">
        <v>4</v>
      </c>
      <c r="GH25">
        <v>4</v>
      </c>
      <c r="GI25">
        <v>4</v>
      </c>
      <c r="GJ25">
        <v>4</v>
      </c>
      <c r="GK25">
        <v>4</v>
      </c>
      <c r="GL25">
        <v>4</v>
      </c>
      <c r="GM25">
        <v>4</v>
      </c>
      <c r="GN25">
        <v>4</v>
      </c>
      <c r="GO25">
        <v>6</v>
      </c>
      <c r="GP25">
        <v>6</v>
      </c>
      <c r="GQ25">
        <v>6</v>
      </c>
      <c r="GR25">
        <v>6</v>
      </c>
      <c r="GS25">
        <v>6</v>
      </c>
      <c r="GT25">
        <v>6</v>
      </c>
      <c r="GU25">
        <v>6</v>
      </c>
      <c r="GV25">
        <v>6</v>
      </c>
      <c r="GW25">
        <v>6</v>
      </c>
      <c r="GX25">
        <v>6</v>
      </c>
      <c r="GY25">
        <v>6</v>
      </c>
      <c r="GZ25">
        <v>6</v>
      </c>
      <c r="HA25" t="s">
        <v>4033</v>
      </c>
      <c r="HB25" t="s">
        <v>4048</v>
      </c>
    </row>
    <row r="26" spans="1:210">
      <c r="A26" t="s">
        <v>3376</v>
      </c>
      <c r="B26" t="s">
        <v>2420</v>
      </c>
      <c r="C26" t="s">
        <v>4318</v>
      </c>
      <c r="D26" t="s">
        <v>2505</v>
      </c>
      <c r="E26" t="s">
        <v>3378</v>
      </c>
      <c r="F26" t="s">
        <v>3379</v>
      </c>
      <c r="G26">
        <v>27</v>
      </c>
      <c r="H26" t="s">
        <v>2509</v>
      </c>
      <c r="I26" t="s">
        <v>2456</v>
      </c>
      <c r="J26" t="s">
        <v>2428</v>
      </c>
      <c r="K26" t="s">
        <v>2510</v>
      </c>
      <c r="L26" t="s">
        <v>2656</v>
      </c>
      <c r="M26" t="s">
        <v>2643</v>
      </c>
      <c r="N26" t="s">
        <v>2432</v>
      </c>
      <c r="O26">
        <v>1</v>
      </c>
      <c r="P26">
        <v>5</v>
      </c>
      <c r="Q26" t="s">
        <v>2658</v>
      </c>
      <c r="R26" t="s">
        <v>2459</v>
      </c>
      <c r="S26" t="s">
        <v>2432</v>
      </c>
      <c r="T26">
        <v>1</v>
      </c>
      <c r="U26">
        <v>5</v>
      </c>
      <c r="V26" t="s">
        <v>2658</v>
      </c>
      <c r="W26" t="s">
        <v>2459</v>
      </c>
      <c r="X26" t="s">
        <v>2437</v>
      </c>
      <c r="Y26" t="s">
        <v>2438</v>
      </c>
      <c r="Z26" t="s">
        <v>2438</v>
      </c>
      <c r="AA26" t="s">
        <v>2438</v>
      </c>
      <c r="AB26" t="s">
        <v>2438</v>
      </c>
      <c r="AC26" t="s">
        <v>2437</v>
      </c>
      <c r="AD26" t="s">
        <v>2438</v>
      </c>
      <c r="AE26" t="s">
        <v>2438</v>
      </c>
      <c r="AF26" t="s">
        <v>2438</v>
      </c>
      <c r="AG26" t="s">
        <v>2438</v>
      </c>
      <c r="AH26" t="s">
        <v>2437</v>
      </c>
      <c r="AI26" t="s">
        <v>2438</v>
      </c>
      <c r="AJ26" t="s">
        <v>2438</v>
      </c>
      <c r="AK26" t="s">
        <v>2438</v>
      </c>
      <c r="AL26" t="s">
        <v>2438</v>
      </c>
      <c r="AM26" t="s">
        <v>2432</v>
      </c>
      <c r="AN26">
        <v>2</v>
      </c>
      <c r="AO26" t="s">
        <v>2535</v>
      </c>
      <c r="AP26" t="s">
        <v>2459</v>
      </c>
      <c r="AQ26" t="s">
        <v>2437</v>
      </c>
      <c r="AR26" t="s">
        <v>2438</v>
      </c>
      <c r="AS26" t="s">
        <v>2438</v>
      </c>
      <c r="AT26" t="s">
        <v>2438</v>
      </c>
      <c r="AU26" t="s">
        <v>2432</v>
      </c>
      <c r="AV26">
        <v>3</v>
      </c>
      <c r="AW26">
        <v>5</v>
      </c>
      <c r="AX26" t="s">
        <v>2459</v>
      </c>
      <c r="AY26" t="s">
        <v>2432</v>
      </c>
      <c r="AZ26">
        <v>10</v>
      </c>
      <c r="BA26">
        <v>3</v>
      </c>
      <c r="BB26" t="s">
        <v>2554</v>
      </c>
      <c r="BC26" t="s">
        <v>2437</v>
      </c>
      <c r="BD26" t="s">
        <v>2438</v>
      </c>
      <c r="BE26" t="s">
        <v>2438</v>
      </c>
      <c r="BF26" t="s">
        <v>2438</v>
      </c>
      <c r="BG26" t="s">
        <v>2437</v>
      </c>
      <c r="BH26" t="s">
        <v>2438</v>
      </c>
      <c r="BI26" t="s">
        <v>2438</v>
      </c>
      <c r="BJ26" t="s">
        <v>2438</v>
      </c>
      <c r="BK26" t="s">
        <v>2437</v>
      </c>
      <c r="BL26" t="s">
        <v>2438</v>
      </c>
      <c r="BM26" t="s">
        <v>2438</v>
      </c>
      <c r="BN26" t="s">
        <v>2438</v>
      </c>
      <c r="BO26" t="s">
        <v>2437</v>
      </c>
      <c r="BP26" t="s">
        <v>2438</v>
      </c>
      <c r="BQ26" t="s">
        <v>2438</v>
      </c>
      <c r="BR26" t="s">
        <v>2438</v>
      </c>
      <c r="BS26" t="s">
        <v>2437</v>
      </c>
      <c r="BT26" t="s">
        <v>2438</v>
      </c>
      <c r="BU26" t="s">
        <v>2438</v>
      </c>
      <c r="BV26" t="s">
        <v>2438</v>
      </c>
      <c r="BW26" t="s">
        <v>2437</v>
      </c>
      <c r="BX26" t="s">
        <v>2438</v>
      </c>
      <c r="BY26" t="s">
        <v>2438</v>
      </c>
      <c r="BZ26" t="s">
        <v>2438</v>
      </c>
      <c r="CA26" t="s">
        <v>2437</v>
      </c>
      <c r="CB26" t="s">
        <v>2438</v>
      </c>
      <c r="CC26" t="s">
        <v>2438</v>
      </c>
      <c r="CD26" t="s">
        <v>2438</v>
      </c>
      <c r="CE26">
        <v>5</v>
      </c>
      <c r="CF26">
        <v>5</v>
      </c>
      <c r="CG26" t="s">
        <v>2956</v>
      </c>
      <c r="CH26">
        <v>7</v>
      </c>
      <c r="CI26">
        <v>7</v>
      </c>
      <c r="CJ26">
        <v>4</v>
      </c>
      <c r="CK26" t="s">
        <v>3380</v>
      </c>
      <c r="CL26">
        <v>5</v>
      </c>
      <c r="CM26">
        <v>5</v>
      </c>
      <c r="CN26">
        <v>5</v>
      </c>
      <c r="CO26" t="s">
        <v>3381</v>
      </c>
      <c r="CP26">
        <v>5</v>
      </c>
      <c r="CQ26">
        <v>5</v>
      </c>
      <c r="CR26">
        <v>4</v>
      </c>
      <c r="CS26" t="s">
        <v>3382</v>
      </c>
      <c r="CT26">
        <v>4</v>
      </c>
      <c r="CU26">
        <v>5</v>
      </c>
      <c r="CV26">
        <v>4</v>
      </c>
      <c r="CW26">
        <v>5</v>
      </c>
      <c r="CX26">
        <v>4</v>
      </c>
      <c r="CY26">
        <v>4</v>
      </c>
      <c r="CZ26">
        <v>5</v>
      </c>
      <c r="DA26">
        <v>5</v>
      </c>
      <c r="DB26">
        <v>5</v>
      </c>
      <c r="DC26">
        <v>5</v>
      </c>
      <c r="DD26">
        <v>5</v>
      </c>
      <c r="DE26">
        <v>5</v>
      </c>
      <c r="DF26">
        <v>5</v>
      </c>
      <c r="DG26">
        <v>5</v>
      </c>
      <c r="DH26">
        <v>5</v>
      </c>
      <c r="DI26">
        <v>5</v>
      </c>
      <c r="DJ26">
        <v>5</v>
      </c>
      <c r="DK26">
        <v>5</v>
      </c>
      <c r="DL26">
        <v>5</v>
      </c>
      <c r="DM26">
        <v>5</v>
      </c>
      <c r="DN26">
        <v>5</v>
      </c>
      <c r="DO26">
        <v>5</v>
      </c>
      <c r="DP26">
        <v>5</v>
      </c>
      <c r="DQ26">
        <v>5</v>
      </c>
      <c r="DR26">
        <v>5</v>
      </c>
      <c r="DS26">
        <v>5</v>
      </c>
      <c r="DT26">
        <v>5</v>
      </c>
      <c r="DU26">
        <v>5</v>
      </c>
      <c r="DV26">
        <v>5</v>
      </c>
      <c r="DW26">
        <v>5</v>
      </c>
      <c r="DX26">
        <v>5</v>
      </c>
      <c r="DY26" t="s">
        <v>2577</v>
      </c>
      <c r="DZ26">
        <v>5</v>
      </c>
      <c r="EA26">
        <v>5</v>
      </c>
      <c r="EB26">
        <v>5</v>
      </c>
      <c r="EC26" t="s">
        <v>2577</v>
      </c>
      <c r="ED26">
        <v>5</v>
      </c>
      <c r="EE26">
        <v>5</v>
      </c>
      <c r="EF26">
        <v>5</v>
      </c>
      <c r="EG26" t="s">
        <v>2218</v>
      </c>
      <c r="EH26">
        <v>5</v>
      </c>
      <c r="EI26">
        <v>5</v>
      </c>
      <c r="EJ26">
        <v>5</v>
      </c>
      <c r="EK26" t="s">
        <v>2577</v>
      </c>
      <c r="EL26">
        <v>5</v>
      </c>
      <c r="EM26">
        <v>5</v>
      </c>
      <c r="EN26">
        <v>5</v>
      </c>
      <c r="EO26">
        <v>5</v>
      </c>
      <c r="EP26">
        <v>5</v>
      </c>
      <c r="EQ26">
        <v>5</v>
      </c>
      <c r="ER26">
        <v>5</v>
      </c>
      <c r="ES26">
        <v>5</v>
      </c>
      <c r="ET26">
        <v>5</v>
      </c>
      <c r="EU26">
        <v>5</v>
      </c>
      <c r="EV26">
        <v>5</v>
      </c>
      <c r="EW26">
        <v>5</v>
      </c>
      <c r="EX26">
        <v>5</v>
      </c>
      <c r="EY26">
        <v>5</v>
      </c>
      <c r="EZ26">
        <v>5</v>
      </c>
      <c r="FA26">
        <v>5</v>
      </c>
      <c r="FB26">
        <v>5</v>
      </c>
      <c r="FC26">
        <v>6</v>
      </c>
      <c r="FD26">
        <v>6</v>
      </c>
      <c r="FE26">
        <v>6</v>
      </c>
      <c r="FF26">
        <v>6</v>
      </c>
      <c r="FG26">
        <v>6</v>
      </c>
      <c r="FH26">
        <v>6</v>
      </c>
      <c r="FI26">
        <v>6</v>
      </c>
      <c r="FJ26">
        <v>5</v>
      </c>
      <c r="FK26">
        <v>6</v>
      </c>
      <c r="FL26">
        <v>6</v>
      </c>
      <c r="FM26">
        <v>2</v>
      </c>
      <c r="FN26">
        <v>6</v>
      </c>
      <c r="FO26">
        <v>6</v>
      </c>
      <c r="FP26">
        <v>6</v>
      </c>
      <c r="FQ26">
        <v>6</v>
      </c>
      <c r="FR26">
        <v>6</v>
      </c>
      <c r="FS26">
        <v>2</v>
      </c>
      <c r="FT26">
        <v>2</v>
      </c>
      <c r="FU26">
        <v>6</v>
      </c>
      <c r="FV26">
        <v>6</v>
      </c>
      <c r="FW26">
        <v>6</v>
      </c>
      <c r="FX26">
        <v>6</v>
      </c>
      <c r="FY26">
        <v>6</v>
      </c>
      <c r="FZ26">
        <v>6</v>
      </c>
      <c r="GA26">
        <v>6</v>
      </c>
      <c r="GB26">
        <v>6</v>
      </c>
      <c r="GC26">
        <v>2</v>
      </c>
      <c r="GD26">
        <v>6</v>
      </c>
      <c r="GE26">
        <v>6</v>
      </c>
      <c r="GF26">
        <v>6</v>
      </c>
      <c r="GG26">
        <v>2</v>
      </c>
      <c r="GH26">
        <v>6</v>
      </c>
      <c r="GI26">
        <v>6</v>
      </c>
      <c r="GJ26">
        <v>5</v>
      </c>
      <c r="GK26">
        <v>5</v>
      </c>
      <c r="GL26">
        <v>6</v>
      </c>
      <c r="GM26">
        <v>5</v>
      </c>
      <c r="GN26">
        <v>5</v>
      </c>
      <c r="GO26">
        <v>5</v>
      </c>
      <c r="GP26">
        <v>5</v>
      </c>
      <c r="GQ26">
        <v>6</v>
      </c>
      <c r="GR26">
        <v>5</v>
      </c>
      <c r="GS26">
        <v>4</v>
      </c>
      <c r="GT26">
        <v>5</v>
      </c>
      <c r="GU26">
        <v>5</v>
      </c>
      <c r="GV26">
        <v>5</v>
      </c>
      <c r="GW26">
        <v>5</v>
      </c>
      <c r="GX26">
        <v>5</v>
      </c>
      <c r="GY26">
        <v>5</v>
      </c>
      <c r="GZ26">
        <v>5</v>
      </c>
      <c r="HA26" t="s">
        <v>4033</v>
      </c>
      <c r="HB26" t="s">
        <v>4048</v>
      </c>
    </row>
    <row r="27" spans="1:210">
      <c r="A27" t="s">
        <v>3519</v>
      </c>
      <c r="B27" t="s">
        <v>2420</v>
      </c>
      <c r="C27" t="s">
        <v>4319</v>
      </c>
      <c r="D27" t="s">
        <v>2505</v>
      </c>
      <c r="E27" t="s">
        <v>3521</v>
      </c>
      <c r="F27" t="s">
        <v>3522</v>
      </c>
      <c r="G27">
        <v>24</v>
      </c>
      <c r="H27" t="s">
        <v>2509</v>
      </c>
      <c r="I27" t="s">
        <v>2456</v>
      </c>
      <c r="J27" t="s">
        <v>2428</v>
      </c>
      <c r="K27" t="s">
        <v>2627</v>
      </c>
      <c r="L27" t="s">
        <v>3524</v>
      </c>
      <c r="M27" t="s">
        <v>2952</v>
      </c>
      <c r="N27" t="s">
        <v>2432</v>
      </c>
      <c r="O27">
        <v>1</v>
      </c>
      <c r="P27">
        <v>25</v>
      </c>
      <c r="Q27" t="s">
        <v>2775</v>
      </c>
      <c r="R27" t="s">
        <v>2515</v>
      </c>
      <c r="S27" t="s">
        <v>2432</v>
      </c>
      <c r="T27">
        <v>1</v>
      </c>
      <c r="U27">
        <v>3</v>
      </c>
      <c r="V27">
        <v>35</v>
      </c>
      <c r="W27" t="s">
        <v>2704</v>
      </c>
      <c r="X27" t="s">
        <v>2437</v>
      </c>
      <c r="Y27" t="s">
        <v>2438</v>
      </c>
      <c r="Z27" t="s">
        <v>2438</v>
      </c>
      <c r="AA27" t="s">
        <v>2438</v>
      </c>
      <c r="AB27" t="s">
        <v>2438</v>
      </c>
      <c r="AC27" t="s">
        <v>2437</v>
      </c>
      <c r="AD27" t="s">
        <v>2438</v>
      </c>
      <c r="AE27" t="s">
        <v>2438</v>
      </c>
      <c r="AF27" t="s">
        <v>2438</v>
      </c>
      <c r="AG27" t="s">
        <v>2438</v>
      </c>
      <c r="AH27" t="s">
        <v>2432</v>
      </c>
      <c r="AI27">
        <v>1</v>
      </c>
      <c r="AJ27">
        <v>1</v>
      </c>
      <c r="AK27">
        <v>10</v>
      </c>
      <c r="AL27" t="s">
        <v>2536</v>
      </c>
      <c r="AM27" t="s">
        <v>2432</v>
      </c>
      <c r="AN27">
        <v>35</v>
      </c>
      <c r="AO27">
        <v>60</v>
      </c>
      <c r="AP27" t="s">
        <v>2515</v>
      </c>
      <c r="AQ27" t="s">
        <v>2437</v>
      </c>
      <c r="AR27" t="s">
        <v>2438</v>
      </c>
      <c r="AS27" t="s">
        <v>2438</v>
      </c>
      <c r="AT27" t="s">
        <v>2438</v>
      </c>
      <c r="AU27" t="s">
        <v>2437</v>
      </c>
      <c r="AV27" t="s">
        <v>2438</v>
      </c>
      <c r="AW27" t="s">
        <v>2438</v>
      </c>
      <c r="AX27" t="s">
        <v>2438</v>
      </c>
      <c r="AY27" t="s">
        <v>2432</v>
      </c>
      <c r="AZ27">
        <v>50</v>
      </c>
      <c r="BA27">
        <v>35</v>
      </c>
      <c r="BB27" t="s">
        <v>2518</v>
      </c>
      <c r="BC27" t="s">
        <v>2432</v>
      </c>
      <c r="BD27">
        <v>5</v>
      </c>
      <c r="BE27">
        <v>25</v>
      </c>
      <c r="BF27" t="s">
        <v>2460</v>
      </c>
      <c r="BG27" t="s">
        <v>2432</v>
      </c>
      <c r="BH27">
        <v>2</v>
      </c>
      <c r="BI27">
        <v>32</v>
      </c>
      <c r="BJ27" t="s">
        <v>2460</v>
      </c>
      <c r="BK27" t="s">
        <v>2437</v>
      </c>
      <c r="BL27" t="s">
        <v>2438</v>
      </c>
      <c r="BM27" t="s">
        <v>2438</v>
      </c>
      <c r="BN27" t="s">
        <v>2438</v>
      </c>
      <c r="BO27" t="s">
        <v>2432</v>
      </c>
      <c r="BP27">
        <v>1</v>
      </c>
      <c r="BQ27">
        <v>20</v>
      </c>
      <c r="BR27" t="s">
        <v>2443</v>
      </c>
      <c r="BS27" t="s">
        <v>2437</v>
      </c>
      <c r="BT27" t="s">
        <v>2438</v>
      </c>
      <c r="BU27" t="s">
        <v>2438</v>
      </c>
      <c r="BV27" t="s">
        <v>2438</v>
      </c>
      <c r="BW27" t="s">
        <v>2437</v>
      </c>
      <c r="BX27" t="s">
        <v>2438</v>
      </c>
      <c r="BY27" t="s">
        <v>2438</v>
      </c>
      <c r="BZ27" t="s">
        <v>2438</v>
      </c>
      <c r="CA27" t="s">
        <v>2437</v>
      </c>
      <c r="CB27" t="s">
        <v>2438</v>
      </c>
      <c r="CC27" t="s">
        <v>2438</v>
      </c>
      <c r="CD27" t="s">
        <v>2438</v>
      </c>
      <c r="CE27">
        <v>7</v>
      </c>
      <c r="CF27">
        <v>7</v>
      </c>
      <c r="CG27" t="s">
        <v>3525</v>
      </c>
      <c r="CH27">
        <v>6</v>
      </c>
      <c r="CI27">
        <v>7</v>
      </c>
      <c r="CJ27">
        <v>5</v>
      </c>
      <c r="CK27" t="s">
        <v>2446</v>
      </c>
      <c r="CL27">
        <v>7</v>
      </c>
      <c r="CM27">
        <v>6</v>
      </c>
      <c r="CN27">
        <v>7</v>
      </c>
      <c r="CO27" t="s">
        <v>3526</v>
      </c>
      <c r="CP27">
        <v>7</v>
      </c>
      <c r="CQ27">
        <v>7</v>
      </c>
      <c r="CR27">
        <v>7</v>
      </c>
      <c r="CS27" t="s">
        <v>3176</v>
      </c>
      <c r="CT27">
        <v>7</v>
      </c>
      <c r="CU27">
        <v>7</v>
      </c>
      <c r="CV27">
        <v>7</v>
      </c>
      <c r="CW27">
        <v>6</v>
      </c>
      <c r="CX27">
        <v>5</v>
      </c>
      <c r="CY27">
        <v>6</v>
      </c>
      <c r="CZ27">
        <v>7</v>
      </c>
      <c r="DA27">
        <v>6</v>
      </c>
      <c r="DB27">
        <v>7</v>
      </c>
      <c r="DC27">
        <v>7</v>
      </c>
      <c r="DD27">
        <v>7</v>
      </c>
      <c r="DE27">
        <v>7</v>
      </c>
      <c r="DF27">
        <v>7</v>
      </c>
      <c r="DG27">
        <v>7</v>
      </c>
      <c r="DH27">
        <v>6</v>
      </c>
      <c r="DI27">
        <v>7</v>
      </c>
      <c r="DJ27">
        <v>6</v>
      </c>
      <c r="DK27">
        <v>6</v>
      </c>
      <c r="DL27">
        <v>7</v>
      </c>
      <c r="DM27">
        <v>7</v>
      </c>
      <c r="DN27">
        <v>7</v>
      </c>
      <c r="DO27">
        <v>6</v>
      </c>
      <c r="DP27">
        <v>6</v>
      </c>
      <c r="DQ27">
        <v>6</v>
      </c>
      <c r="DR27">
        <v>7</v>
      </c>
      <c r="DS27">
        <v>7</v>
      </c>
      <c r="DT27">
        <v>7</v>
      </c>
      <c r="DU27">
        <v>7</v>
      </c>
      <c r="DV27">
        <v>7</v>
      </c>
      <c r="DW27">
        <v>7</v>
      </c>
      <c r="DX27">
        <v>7</v>
      </c>
      <c r="DY27" t="s">
        <v>3527</v>
      </c>
      <c r="DZ27">
        <v>6</v>
      </c>
      <c r="EA27">
        <v>7</v>
      </c>
      <c r="EB27">
        <v>6</v>
      </c>
      <c r="EC27" t="s">
        <v>3528</v>
      </c>
      <c r="ED27">
        <v>6</v>
      </c>
      <c r="EE27">
        <v>5</v>
      </c>
      <c r="EF27">
        <v>4</v>
      </c>
      <c r="EG27" t="s">
        <v>3529</v>
      </c>
      <c r="EH27">
        <v>7</v>
      </c>
      <c r="EI27">
        <v>6</v>
      </c>
      <c r="EJ27">
        <v>6</v>
      </c>
      <c r="EK27" t="s">
        <v>3530</v>
      </c>
      <c r="EL27">
        <v>6</v>
      </c>
      <c r="EM27">
        <v>5</v>
      </c>
      <c r="EN27">
        <v>6</v>
      </c>
      <c r="EO27">
        <v>7</v>
      </c>
      <c r="EP27">
        <v>7</v>
      </c>
      <c r="EQ27">
        <v>6</v>
      </c>
      <c r="ER27">
        <v>5</v>
      </c>
      <c r="ES27">
        <v>6</v>
      </c>
      <c r="ET27">
        <v>6</v>
      </c>
      <c r="EU27">
        <v>7</v>
      </c>
      <c r="EV27">
        <v>7</v>
      </c>
      <c r="EW27">
        <v>7</v>
      </c>
      <c r="EX27">
        <v>6</v>
      </c>
      <c r="EY27">
        <v>6</v>
      </c>
      <c r="EZ27">
        <v>7</v>
      </c>
      <c r="FA27">
        <v>7</v>
      </c>
      <c r="FB27">
        <v>7</v>
      </c>
      <c r="FC27">
        <v>7</v>
      </c>
      <c r="FD27">
        <v>7</v>
      </c>
      <c r="FE27">
        <v>7</v>
      </c>
      <c r="FF27">
        <v>7</v>
      </c>
      <c r="FG27">
        <v>7</v>
      </c>
      <c r="FH27">
        <v>7</v>
      </c>
      <c r="FI27">
        <v>7</v>
      </c>
      <c r="FJ27">
        <v>7</v>
      </c>
      <c r="FK27">
        <v>7</v>
      </c>
      <c r="FL27">
        <v>7</v>
      </c>
      <c r="FM27">
        <v>6</v>
      </c>
      <c r="FN27">
        <v>6</v>
      </c>
      <c r="FO27">
        <v>7</v>
      </c>
      <c r="FP27">
        <v>7</v>
      </c>
      <c r="FQ27">
        <v>7</v>
      </c>
      <c r="FR27">
        <v>7</v>
      </c>
      <c r="FS27">
        <v>1</v>
      </c>
      <c r="FT27">
        <v>7</v>
      </c>
      <c r="FU27">
        <v>7</v>
      </c>
      <c r="FV27">
        <v>7</v>
      </c>
      <c r="FW27">
        <v>6</v>
      </c>
      <c r="FX27">
        <v>6</v>
      </c>
      <c r="FY27">
        <v>2</v>
      </c>
      <c r="FZ27">
        <v>3</v>
      </c>
      <c r="GA27">
        <v>4</v>
      </c>
      <c r="GB27">
        <v>6</v>
      </c>
      <c r="GC27">
        <v>2</v>
      </c>
      <c r="GD27">
        <v>7</v>
      </c>
      <c r="GE27">
        <v>7</v>
      </c>
      <c r="GF27">
        <v>7</v>
      </c>
      <c r="GG27">
        <v>1</v>
      </c>
      <c r="GH27">
        <v>7</v>
      </c>
      <c r="GI27">
        <v>7</v>
      </c>
      <c r="GJ27">
        <v>7</v>
      </c>
      <c r="GK27">
        <v>6</v>
      </c>
      <c r="GL27">
        <v>6</v>
      </c>
      <c r="GM27">
        <v>6</v>
      </c>
      <c r="GN27">
        <v>6</v>
      </c>
      <c r="GO27">
        <v>7</v>
      </c>
      <c r="GP27">
        <v>7</v>
      </c>
      <c r="GQ27">
        <v>7</v>
      </c>
      <c r="GR27">
        <v>7</v>
      </c>
      <c r="GS27">
        <v>6</v>
      </c>
      <c r="GT27">
        <v>7</v>
      </c>
      <c r="GU27">
        <v>7</v>
      </c>
      <c r="GV27">
        <v>7</v>
      </c>
      <c r="GW27">
        <v>7</v>
      </c>
      <c r="GX27">
        <v>7</v>
      </c>
      <c r="GY27">
        <v>6</v>
      </c>
      <c r="GZ27">
        <v>6</v>
      </c>
      <c r="HA27" t="s">
        <v>4033</v>
      </c>
      <c r="HB27" t="s">
        <v>4048</v>
      </c>
    </row>
    <row r="28" spans="1:210">
      <c r="A28" t="s">
        <v>3552</v>
      </c>
      <c r="B28" t="s">
        <v>2420</v>
      </c>
      <c r="C28" t="s">
        <v>4320</v>
      </c>
      <c r="D28" t="s">
        <v>2505</v>
      </c>
      <c r="E28" t="s">
        <v>3554</v>
      </c>
      <c r="F28" t="s">
        <v>3555</v>
      </c>
      <c r="G28">
        <v>29</v>
      </c>
      <c r="H28" t="s">
        <v>2426</v>
      </c>
      <c r="I28" t="s">
        <v>2654</v>
      </c>
      <c r="J28" t="s">
        <v>2428</v>
      </c>
      <c r="K28" t="s">
        <v>3556</v>
      </c>
      <c r="L28" t="s">
        <v>2533</v>
      </c>
      <c r="M28" t="s">
        <v>3436</v>
      </c>
      <c r="N28" t="s">
        <v>2432</v>
      </c>
      <c r="O28">
        <v>2</v>
      </c>
      <c r="P28">
        <v>45</v>
      </c>
      <c r="Q28">
        <v>10</v>
      </c>
      <c r="R28" t="s">
        <v>2534</v>
      </c>
      <c r="S28" t="s">
        <v>2437</v>
      </c>
      <c r="T28" t="s">
        <v>2438</v>
      </c>
      <c r="U28" t="s">
        <v>2438</v>
      </c>
      <c r="V28" t="s">
        <v>2438</v>
      </c>
      <c r="W28" t="s">
        <v>2438</v>
      </c>
      <c r="X28" t="s">
        <v>2437</v>
      </c>
      <c r="Y28" t="s">
        <v>2438</v>
      </c>
      <c r="Z28" t="s">
        <v>2438</v>
      </c>
      <c r="AA28" t="s">
        <v>2438</v>
      </c>
      <c r="AB28" t="s">
        <v>2438</v>
      </c>
      <c r="AC28" t="s">
        <v>2437</v>
      </c>
      <c r="AD28" t="s">
        <v>2438</v>
      </c>
      <c r="AE28" t="s">
        <v>2438</v>
      </c>
      <c r="AF28" t="s">
        <v>2438</v>
      </c>
      <c r="AG28" t="s">
        <v>2438</v>
      </c>
      <c r="AH28" t="s">
        <v>2437</v>
      </c>
      <c r="AI28" t="s">
        <v>2438</v>
      </c>
      <c r="AJ28" t="s">
        <v>2438</v>
      </c>
      <c r="AK28" t="s">
        <v>2438</v>
      </c>
      <c r="AL28" t="s">
        <v>2438</v>
      </c>
      <c r="AM28" t="s">
        <v>2432</v>
      </c>
      <c r="AN28">
        <v>1</v>
      </c>
      <c r="AO28">
        <v>1</v>
      </c>
      <c r="AP28" t="s">
        <v>2460</v>
      </c>
      <c r="AQ28" t="s">
        <v>2437</v>
      </c>
      <c r="AR28" t="s">
        <v>2438</v>
      </c>
      <c r="AS28" t="s">
        <v>2438</v>
      </c>
      <c r="AT28" t="s">
        <v>2438</v>
      </c>
      <c r="AU28" t="s">
        <v>2432</v>
      </c>
      <c r="AV28">
        <v>10</v>
      </c>
      <c r="AW28">
        <v>20</v>
      </c>
      <c r="AX28" t="s">
        <v>2534</v>
      </c>
      <c r="AY28" t="s">
        <v>2432</v>
      </c>
      <c r="AZ28">
        <v>50</v>
      </c>
      <c r="BA28">
        <v>50</v>
      </c>
      <c r="BB28" t="s">
        <v>2534</v>
      </c>
      <c r="BC28" t="s">
        <v>2432</v>
      </c>
      <c r="BD28">
        <v>50</v>
      </c>
      <c r="BE28">
        <v>50</v>
      </c>
      <c r="BF28" t="s">
        <v>2534</v>
      </c>
      <c r="BG28" t="s">
        <v>2437</v>
      </c>
      <c r="BH28" t="s">
        <v>2438</v>
      </c>
      <c r="BI28" t="s">
        <v>2438</v>
      </c>
      <c r="BJ28" t="s">
        <v>2438</v>
      </c>
      <c r="BK28" t="s">
        <v>2437</v>
      </c>
      <c r="BL28" t="s">
        <v>2438</v>
      </c>
      <c r="BM28" t="s">
        <v>2438</v>
      </c>
      <c r="BN28" t="s">
        <v>2438</v>
      </c>
      <c r="BO28" t="s">
        <v>2432</v>
      </c>
      <c r="BP28">
        <v>5</v>
      </c>
      <c r="BQ28">
        <v>5</v>
      </c>
      <c r="BR28" t="s">
        <v>3544</v>
      </c>
      <c r="BS28" t="s">
        <v>2432</v>
      </c>
      <c r="BT28">
        <v>1</v>
      </c>
      <c r="BU28">
        <v>1</v>
      </c>
      <c r="BV28" t="s">
        <v>2443</v>
      </c>
      <c r="BW28" t="s">
        <v>2437</v>
      </c>
      <c r="BX28" t="s">
        <v>2438</v>
      </c>
      <c r="BY28" t="s">
        <v>2438</v>
      </c>
      <c r="BZ28" t="s">
        <v>2438</v>
      </c>
      <c r="CA28" t="s">
        <v>2437</v>
      </c>
      <c r="CB28" t="s">
        <v>2438</v>
      </c>
      <c r="CC28" t="s">
        <v>2438</v>
      </c>
      <c r="CD28" t="s">
        <v>2438</v>
      </c>
      <c r="CE28">
        <v>7</v>
      </c>
      <c r="CF28">
        <v>5</v>
      </c>
      <c r="CG28" t="s">
        <v>3558</v>
      </c>
      <c r="CH28">
        <v>7</v>
      </c>
      <c r="CI28">
        <v>5</v>
      </c>
      <c r="CJ28">
        <v>4</v>
      </c>
      <c r="CK28" t="s">
        <v>3559</v>
      </c>
      <c r="CL28">
        <v>5</v>
      </c>
      <c r="CM28">
        <v>5</v>
      </c>
      <c r="CN28">
        <v>6</v>
      </c>
      <c r="CO28" t="s">
        <v>3560</v>
      </c>
      <c r="CP28">
        <v>4</v>
      </c>
      <c r="CQ28">
        <v>5</v>
      </c>
      <c r="CR28">
        <v>5</v>
      </c>
      <c r="CS28" t="s">
        <v>3561</v>
      </c>
      <c r="CT28">
        <v>7</v>
      </c>
      <c r="CU28">
        <v>5</v>
      </c>
      <c r="CV28">
        <v>4</v>
      </c>
      <c r="CW28">
        <v>2</v>
      </c>
      <c r="CX28">
        <v>6</v>
      </c>
      <c r="CY28">
        <v>4</v>
      </c>
      <c r="CZ28">
        <v>7</v>
      </c>
      <c r="DA28">
        <v>7</v>
      </c>
      <c r="DB28">
        <v>6</v>
      </c>
      <c r="DC28">
        <v>5</v>
      </c>
      <c r="DD28">
        <v>1</v>
      </c>
      <c r="DE28">
        <v>5</v>
      </c>
      <c r="DF28">
        <v>4</v>
      </c>
      <c r="DG28">
        <v>7</v>
      </c>
      <c r="DH28">
        <v>6</v>
      </c>
      <c r="DI28">
        <v>5</v>
      </c>
      <c r="DJ28">
        <v>5</v>
      </c>
      <c r="DK28">
        <v>1</v>
      </c>
      <c r="DL28">
        <v>4</v>
      </c>
      <c r="DM28">
        <v>3</v>
      </c>
      <c r="DN28">
        <v>7</v>
      </c>
      <c r="DO28">
        <v>5</v>
      </c>
      <c r="DP28">
        <v>6</v>
      </c>
      <c r="DQ28">
        <v>7</v>
      </c>
      <c r="DR28">
        <v>4</v>
      </c>
      <c r="DS28">
        <v>1</v>
      </c>
      <c r="DT28">
        <v>5</v>
      </c>
      <c r="DU28">
        <v>7</v>
      </c>
      <c r="DV28">
        <v>6</v>
      </c>
      <c r="DW28">
        <v>7</v>
      </c>
      <c r="DX28">
        <v>5</v>
      </c>
      <c r="DY28" t="s">
        <v>3562</v>
      </c>
      <c r="DZ28">
        <v>5</v>
      </c>
      <c r="EA28">
        <v>7</v>
      </c>
      <c r="EB28">
        <v>5</v>
      </c>
      <c r="EC28" t="s">
        <v>3563</v>
      </c>
      <c r="ED28">
        <v>5</v>
      </c>
      <c r="EE28">
        <v>7</v>
      </c>
      <c r="EF28">
        <v>7</v>
      </c>
      <c r="EG28" t="s">
        <v>3564</v>
      </c>
      <c r="EH28">
        <v>6</v>
      </c>
      <c r="EI28">
        <v>6</v>
      </c>
      <c r="EJ28">
        <v>7</v>
      </c>
      <c r="EK28" t="s">
        <v>3565</v>
      </c>
      <c r="EL28">
        <v>5</v>
      </c>
      <c r="EM28">
        <v>7</v>
      </c>
      <c r="EN28">
        <v>6</v>
      </c>
      <c r="EO28">
        <v>3</v>
      </c>
      <c r="EP28">
        <v>6</v>
      </c>
      <c r="EQ28">
        <v>6</v>
      </c>
      <c r="ER28">
        <v>5</v>
      </c>
      <c r="ES28">
        <v>6</v>
      </c>
      <c r="ET28">
        <v>4</v>
      </c>
      <c r="EU28">
        <v>6</v>
      </c>
      <c r="EV28">
        <v>5</v>
      </c>
      <c r="EW28">
        <v>4</v>
      </c>
      <c r="EX28">
        <v>5</v>
      </c>
      <c r="EY28">
        <v>4</v>
      </c>
      <c r="EZ28">
        <v>5</v>
      </c>
      <c r="FA28">
        <v>6</v>
      </c>
      <c r="FB28">
        <v>6</v>
      </c>
      <c r="FC28">
        <v>2</v>
      </c>
      <c r="FD28">
        <v>2</v>
      </c>
      <c r="FE28">
        <v>6</v>
      </c>
      <c r="FF28">
        <v>6</v>
      </c>
      <c r="FG28">
        <v>5</v>
      </c>
      <c r="FH28">
        <v>6</v>
      </c>
      <c r="FI28">
        <v>6</v>
      </c>
      <c r="FJ28">
        <v>6</v>
      </c>
      <c r="FK28">
        <v>6</v>
      </c>
      <c r="FL28">
        <v>5</v>
      </c>
      <c r="FM28">
        <v>2</v>
      </c>
      <c r="FN28">
        <v>2</v>
      </c>
      <c r="FO28">
        <v>1</v>
      </c>
      <c r="FP28">
        <v>7</v>
      </c>
      <c r="FQ28">
        <v>7</v>
      </c>
      <c r="FR28">
        <v>5</v>
      </c>
      <c r="FS28">
        <v>2</v>
      </c>
      <c r="FT28">
        <v>5</v>
      </c>
      <c r="FU28">
        <v>6</v>
      </c>
      <c r="FV28">
        <v>2</v>
      </c>
      <c r="FW28">
        <v>6</v>
      </c>
      <c r="FX28">
        <v>4</v>
      </c>
      <c r="FY28">
        <v>4</v>
      </c>
      <c r="FZ28">
        <v>6</v>
      </c>
      <c r="GA28">
        <v>5</v>
      </c>
      <c r="GB28">
        <v>1</v>
      </c>
      <c r="GC28">
        <v>3</v>
      </c>
      <c r="GD28">
        <v>6</v>
      </c>
      <c r="GE28">
        <v>5</v>
      </c>
      <c r="GF28">
        <v>4</v>
      </c>
      <c r="GG28">
        <v>4</v>
      </c>
      <c r="GH28">
        <v>1</v>
      </c>
      <c r="GI28">
        <v>7</v>
      </c>
      <c r="GJ28">
        <v>7</v>
      </c>
      <c r="GK28">
        <v>5</v>
      </c>
      <c r="GL28">
        <v>6</v>
      </c>
      <c r="GM28">
        <v>2</v>
      </c>
      <c r="GN28">
        <v>5</v>
      </c>
      <c r="GO28">
        <v>5</v>
      </c>
      <c r="GP28">
        <v>5</v>
      </c>
      <c r="GQ28">
        <v>5</v>
      </c>
      <c r="GR28">
        <v>5</v>
      </c>
      <c r="GS28">
        <v>5</v>
      </c>
      <c r="GT28">
        <v>4</v>
      </c>
      <c r="GU28">
        <v>5</v>
      </c>
      <c r="GV28">
        <v>5</v>
      </c>
      <c r="GW28">
        <v>6</v>
      </c>
      <c r="GX28">
        <v>4</v>
      </c>
      <c r="GY28">
        <v>5</v>
      </c>
      <c r="GZ28">
        <v>4</v>
      </c>
      <c r="HA28" t="s">
        <v>4033</v>
      </c>
      <c r="HB28" t="s">
        <v>4048</v>
      </c>
    </row>
    <row r="29" spans="1:210">
      <c r="A29" t="s">
        <v>3577</v>
      </c>
      <c r="B29" t="s">
        <v>2420</v>
      </c>
      <c r="C29" t="s">
        <v>3578</v>
      </c>
      <c r="D29" t="s">
        <v>2505</v>
      </c>
      <c r="E29" t="s">
        <v>3579</v>
      </c>
      <c r="F29" t="s">
        <v>3580</v>
      </c>
      <c r="G29">
        <v>29</v>
      </c>
      <c r="H29" t="s">
        <v>2426</v>
      </c>
      <c r="I29" t="s">
        <v>2456</v>
      </c>
      <c r="J29" t="s">
        <v>2428</v>
      </c>
      <c r="K29" t="s">
        <v>3581</v>
      </c>
      <c r="L29" t="s">
        <v>2774</v>
      </c>
      <c r="M29" t="s">
        <v>2643</v>
      </c>
      <c r="N29" t="s">
        <v>2432</v>
      </c>
      <c r="O29">
        <v>1</v>
      </c>
      <c r="P29">
        <v>5</v>
      </c>
      <c r="Q29" t="s">
        <v>2475</v>
      </c>
      <c r="R29" t="s">
        <v>2534</v>
      </c>
      <c r="S29" t="s">
        <v>2432</v>
      </c>
      <c r="T29">
        <v>1</v>
      </c>
      <c r="U29">
        <v>5</v>
      </c>
      <c r="V29" t="s">
        <v>2475</v>
      </c>
      <c r="W29" t="s">
        <v>2534</v>
      </c>
      <c r="X29" t="s">
        <v>2437</v>
      </c>
      <c r="Y29" t="s">
        <v>2438</v>
      </c>
      <c r="Z29" t="s">
        <v>2438</v>
      </c>
      <c r="AA29" t="s">
        <v>2438</v>
      </c>
      <c r="AB29" t="s">
        <v>2438</v>
      </c>
      <c r="AC29" t="s">
        <v>2437</v>
      </c>
      <c r="AD29" t="s">
        <v>2438</v>
      </c>
      <c r="AE29" t="s">
        <v>2438</v>
      </c>
      <c r="AF29" t="s">
        <v>2438</v>
      </c>
      <c r="AG29" t="s">
        <v>2438</v>
      </c>
      <c r="AH29" t="s">
        <v>2437</v>
      </c>
      <c r="AI29" t="s">
        <v>2438</v>
      </c>
      <c r="AJ29" t="s">
        <v>2438</v>
      </c>
      <c r="AK29" t="s">
        <v>2438</v>
      </c>
      <c r="AL29" t="s">
        <v>2438</v>
      </c>
      <c r="AM29" t="s">
        <v>2432</v>
      </c>
      <c r="AN29">
        <v>1</v>
      </c>
      <c r="AO29" t="s">
        <v>2535</v>
      </c>
      <c r="AP29" t="s">
        <v>2458</v>
      </c>
      <c r="AQ29" t="s">
        <v>2432</v>
      </c>
      <c r="AR29">
        <v>1</v>
      </c>
      <c r="AS29">
        <v>5</v>
      </c>
      <c r="AT29" t="s">
        <v>2458</v>
      </c>
      <c r="AU29" t="s">
        <v>2432</v>
      </c>
      <c r="AV29">
        <v>2</v>
      </c>
      <c r="AW29">
        <v>10</v>
      </c>
      <c r="AX29" t="s">
        <v>2460</v>
      </c>
      <c r="AY29" t="s">
        <v>2432</v>
      </c>
      <c r="AZ29">
        <v>1</v>
      </c>
      <c r="BA29">
        <v>10</v>
      </c>
      <c r="BB29" t="s">
        <v>2554</v>
      </c>
      <c r="BC29" t="s">
        <v>2432</v>
      </c>
      <c r="BD29">
        <v>5</v>
      </c>
      <c r="BE29" t="s">
        <v>2537</v>
      </c>
      <c r="BF29" t="s">
        <v>2538</v>
      </c>
      <c r="BG29" t="s">
        <v>2432</v>
      </c>
      <c r="BH29">
        <v>1</v>
      </c>
      <c r="BI29">
        <v>30</v>
      </c>
      <c r="BJ29" t="s">
        <v>2480</v>
      </c>
      <c r="BK29" t="s">
        <v>2437</v>
      </c>
      <c r="BL29" t="s">
        <v>2438</v>
      </c>
      <c r="BM29" t="s">
        <v>2438</v>
      </c>
      <c r="BN29" t="s">
        <v>2438</v>
      </c>
      <c r="BO29" t="s">
        <v>2432</v>
      </c>
      <c r="BP29">
        <v>1</v>
      </c>
      <c r="BQ29" t="s">
        <v>2660</v>
      </c>
      <c r="BR29" t="s">
        <v>2443</v>
      </c>
      <c r="BS29" t="s">
        <v>2437</v>
      </c>
      <c r="BT29" t="s">
        <v>2438</v>
      </c>
      <c r="BU29" t="s">
        <v>2438</v>
      </c>
      <c r="BV29" t="s">
        <v>2438</v>
      </c>
      <c r="BW29" t="s">
        <v>2437</v>
      </c>
      <c r="BX29" t="s">
        <v>2438</v>
      </c>
      <c r="BY29" t="s">
        <v>2438</v>
      </c>
      <c r="BZ29" t="s">
        <v>2438</v>
      </c>
      <c r="CA29" t="s">
        <v>2437</v>
      </c>
      <c r="CB29" t="s">
        <v>2438</v>
      </c>
      <c r="CC29" t="s">
        <v>2438</v>
      </c>
      <c r="CD29" t="s">
        <v>2438</v>
      </c>
      <c r="CE29">
        <v>7</v>
      </c>
      <c r="CF29">
        <v>7</v>
      </c>
      <c r="CG29" t="s">
        <v>3582</v>
      </c>
      <c r="CH29">
        <v>7</v>
      </c>
      <c r="CI29">
        <v>6</v>
      </c>
      <c r="CJ29">
        <v>6</v>
      </c>
      <c r="CK29" t="s">
        <v>3583</v>
      </c>
      <c r="CL29">
        <v>7</v>
      </c>
      <c r="CM29">
        <v>7</v>
      </c>
      <c r="CN29">
        <v>7</v>
      </c>
      <c r="CO29" t="s">
        <v>3584</v>
      </c>
      <c r="CP29">
        <v>7</v>
      </c>
      <c r="CQ29">
        <v>7</v>
      </c>
      <c r="CR29">
        <v>7</v>
      </c>
      <c r="CS29" t="s">
        <v>3585</v>
      </c>
      <c r="CT29">
        <v>6</v>
      </c>
      <c r="CU29">
        <v>7</v>
      </c>
      <c r="CV29">
        <v>7</v>
      </c>
      <c r="CW29">
        <v>4</v>
      </c>
      <c r="CX29">
        <v>5</v>
      </c>
      <c r="CY29">
        <v>5</v>
      </c>
      <c r="CZ29">
        <v>5</v>
      </c>
      <c r="DA29">
        <v>6</v>
      </c>
      <c r="DB29">
        <v>6</v>
      </c>
      <c r="DC29">
        <v>6</v>
      </c>
      <c r="DD29">
        <v>6</v>
      </c>
      <c r="DE29">
        <v>6</v>
      </c>
      <c r="DF29">
        <v>6</v>
      </c>
      <c r="DG29">
        <v>6</v>
      </c>
      <c r="DH29">
        <v>7</v>
      </c>
      <c r="DI29">
        <v>7</v>
      </c>
      <c r="DJ29">
        <v>7</v>
      </c>
      <c r="DK29">
        <v>7</v>
      </c>
      <c r="DL29">
        <v>7</v>
      </c>
      <c r="DM29">
        <v>7</v>
      </c>
      <c r="DN29">
        <v>7</v>
      </c>
      <c r="DO29">
        <v>7</v>
      </c>
      <c r="DP29">
        <v>7</v>
      </c>
      <c r="DQ29">
        <v>7</v>
      </c>
      <c r="DR29">
        <v>7</v>
      </c>
      <c r="DS29">
        <v>7</v>
      </c>
      <c r="DT29">
        <v>7</v>
      </c>
      <c r="DU29">
        <v>7</v>
      </c>
      <c r="DV29">
        <v>7</v>
      </c>
      <c r="DW29">
        <v>7</v>
      </c>
      <c r="DX29">
        <v>7</v>
      </c>
      <c r="DY29" t="s">
        <v>2866</v>
      </c>
      <c r="DZ29">
        <v>6</v>
      </c>
      <c r="EA29">
        <v>6</v>
      </c>
      <c r="EB29">
        <v>6</v>
      </c>
      <c r="EC29" t="s">
        <v>3586</v>
      </c>
      <c r="ED29">
        <v>7</v>
      </c>
      <c r="EE29">
        <v>7</v>
      </c>
      <c r="EF29">
        <v>7</v>
      </c>
      <c r="EG29" t="s">
        <v>3587</v>
      </c>
      <c r="EH29">
        <v>7</v>
      </c>
      <c r="EI29">
        <v>7</v>
      </c>
      <c r="EJ29">
        <v>7</v>
      </c>
      <c r="EK29" t="s">
        <v>3588</v>
      </c>
      <c r="EL29">
        <v>6</v>
      </c>
      <c r="EM29">
        <v>6</v>
      </c>
      <c r="EN29">
        <v>6</v>
      </c>
      <c r="EO29">
        <v>6</v>
      </c>
      <c r="EP29">
        <v>6</v>
      </c>
      <c r="EQ29">
        <v>6</v>
      </c>
      <c r="ER29">
        <v>6</v>
      </c>
      <c r="ES29">
        <v>6</v>
      </c>
      <c r="ET29">
        <v>6</v>
      </c>
      <c r="EU29">
        <v>6</v>
      </c>
      <c r="EV29">
        <v>6</v>
      </c>
      <c r="EW29">
        <v>6</v>
      </c>
      <c r="EX29">
        <v>6</v>
      </c>
      <c r="EY29">
        <v>6</v>
      </c>
      <c r="EZ29">
        <v>6</v>
      </c>
      <c r="FA29">
        <v>6</v>
      </c>
      <c r="FB29">
        <v>6</v>
      </c>
      <c r="FC29">
        <v>6</v>
      </c>
      <c r="FD29">
        <v>5</v>
      </c>
      <c r="FE29">
        <v>5</v>
      </c>
      <c r="FF29">
        <v>5</v>
      </c>
      <c r="FG29">
        <v>5</v>
      </c>
      <c r="FH29">
        <v>5</v>
      </c>
      <c r="FI29">
        <v>5</v>
      </c>
      <c r="FJ29">
        <v>7</v>
      </c>
      <c r="FK29">
        <v>7</v>
      </c>
      <c r="FL29">
        <v>7</v>
      </c>
      <c r="FM29">
        <v>2</v>
      </c>
      <c r="FN29">
        <v>2</v>
      </c>
      <c r="FO29">
        <v>2</v>
      </c>
      <c r="FP29">
        <v>7</v>
      </c>
      <c r="FQ29">
        <v>7</v>
      </c>
      <c r="FR29">
        <v>6</v>
      </c>
      <c r="FS29">
        <v>5</v>
      </c>
      <c r="FT29">
        <v>2</v>
      </c>
      <c r="FU29">
        <v>2</v>
      </c>
      <c r="FV29">
        <v>2</v>
      </c>
      <c r="FW29">
        <v>6</v>
      </c>
      <c r="FX29">
        <v>7</v>
      </c>
      <c r="FY29">
        <v>7</v>
      </c>
      <c r="FZ29">
        <v>7</v>
      </c>
      <c r="GA29">
        <v>2</v>
      </c>
      <c r="GB29">
        <v>2</v>
      </c>
      <c r="GC29">
        <v>2</v>
      </c>
      <c r="GD29">
        <v>6</v>
      </c>
      <c r="GE29">
        <v>2</v>
      </c>
      <c r="GF29">
        <v>7</v>
      </c>
      <c r="GG29">
        <v>2</v>
      </c>
      <c r="GH29">
        <v>2</v>
      </c>
      <c r="GI29">
        <v>2</v>
      </c>
      <c r="GJ29">
        <v>7</v>
      </c>
      <c r="GK29">
        <v>6</v>
      </c>
      <c r="GL29">
        <v>6</v>
      </c>
      <c r="GM29">
        <v>7</v>
      </c>
      <c r="GN29">
        <v>6</v>
      </c>
      <c r="GO29">
        <v>6</v>
      </c>
      <c r="GP29">
        <v>7</v>
      </c>
      <c r="GQ29">
        <v>7</v>
      </c>
      <c r="GR29">
        <v>7</v>
      </c>
      <c r="GS29">
        <v>6</v>
      </c>
      <c r="GT29">
        <v>6</v>
      </c>
      <c r="GU29">
        <v>7</v>
      </c>
      <c r="GV29">
        <v>7</v>
      </c>
      <c r="GW29">
        <v>7</v>
      </c>
      <c r="GX29">
        <v>7</v>
      </c>
      <c r="GY29">
        <v>7</v>
      </c>
      <c r="GZ29">
        <v>7</v>
      </c>
      <c r="HA29" t="s">
        <v>4040</v>
      </c>
      <c r="HB29" t="s">
        <v>4048</v>
      </c>
    </row>
    <row r="30" spans="1:210">
      <c r="A30" t="s">
        <v>3589</v>
      </c>
      <c r="B30" t="s">
        <v>2420</v>
      </c>
      <c r="C30" t="s">
        <v>4321</v>
      </c>
      <c r="D30" t="s">
        <v>2422</v>
      </c>
      <c r="E30" t="s">
        <v>3591</v>
      </c>
      <c r="F30" t="s">
        <v>3592</v>
      </c>
      <c r="G30">
        <v>21</v>
      </c>
      <c r="H30" t="s">
        <v>2426</v>
      </c>
      <c r="I30" t="s">
        <v>2456</v>
      </c>
      <c r="J30" t="s">
        <v>2428</v>
      </c>
      <c r="K30" t="s">
        <v>3267</v>
      </c>
      <c r="L30" t="s">
        <v>3593</v>
      </c>
      <c r="M30" t="s">
        <v>2512</v>
      </c>
      <c r="N30" t="s">
        <v>2432</v>
      </c>
      <c r="O30">
        <v>1</v>
      </c>
      <c r="P30">
        <v>10</v>
      </c>
      <c r="Q30" t="s">
        <v>3594</v>
      </c>
      <c r="R30" t="s">
        <v>2476</v>
      </c>
      <c r="S30" t="s">
        <v>2437</v>
      </c>
      <c r="T30" t="s">
        <v>2438</v>
      </c>
      <c r="U30" t="s">
        <v>2438</v>
      </c>
      <c r="V30" t="s">
        <v>2438</v>
      </c>
      <c r="W30" t="s">
        <v>2438</v>
      </c>
      <c r="X30" t="s">
        <v>2437</v>
      </c>
      <c r="Y30" t="s">
        <v>2438</v>
      </c>
      <c r="Z30" t="s">
        <v>2438</v>
      </c>
      <c r="AA30" t="s">
        <v>2438</v>
      </c>
      <c r="AB30" t="s">
        <v>2438</v>
      </c>
      <c r="AC30" t="s">
        <v>2437</v>
      </c>
      <c r="AD30" t="s">
        <v>2438</v>
      </c>
      <c r="AE30" t="s">
        <v>2438</v>
      </c>
      <c r="AF30" t="s">
        <v>2438</v>
      </c>
      <c r="AG30" t="s">
        <v>2438</v>
      </c>
      <c r="AH30" t="s">
        <v>2437</v>
      </c>
      <c r="AI30" t="s">
        <v>2438</v>
      </c>
      <c r="AJ30" t="s">
        <v>2438</v>
      </c>
      <c r="AK30" t="s">
        <v>2438</v>
      </c>
      <c r="AL30" t="s">
        <v>2438</v>
      </c>
      <c r="AM30" t="s">
        <v>2432</v>
      </c>
      <c r="AN30">
        <v>3</v>
      </c>
      <c r="AO30">
        <v>30</v>
      </c>
      <c r="AP30" t="s">
        <v>2476</v>
      </c>
      <c r="AQ30" t="s">
        <v>2437</v>
      </c>
      <c r="AR30" t="s">
        <v>2438</v>
      </c>
      <c r="AS30" t="s">
        <v>2438</v>
      </c>
      <c r="AT30" t="s">
        <v>2438</v>
      </c>
      <c r="AU30" t="s">
        <v>2432</v>
      </c>
      <c r="AV30">
        <v>10</v>
      </c>
      <c r="AW30" t="s">
        <v>2475</v>
      </c>
      <c r="AX30" t="s">
        <v>2480</v>
      </c>
      <c r="AY30" t="s">
        <v>2432</v>
      </c>
      <c r="AZ30">
        <v>20</v>
      </c>
      <c r="BA30" t="s">
        <v>2619</v>
      </c>
      <c r="BB30" t="s">
        <v>2703</v>
      </c>
      <c r="BC30" t="s">
        <v>2432</v>
      </c>
      <c r="BD30">
        <v>20</v>
      </c>
      <c r="BE30">
        <v>20</v>
      </c>
      <c r="BF30" t="s">
        <v>2705</v>
      </c>
      <c r="BG30" t="s">
        <v>2437</v>
      </c>
      <c r="BH30" t="s">
        <v>2438</v>
      </c>
      <c r="BI30" t="s">
        <v>2438</v>
      </c>
      <c r="BJ30" t="s">
        <v>2438</v>
      </c>
      <c r="BK30" t="s">
        <v>2437</v>
      </c>
      <c r="BL30" t="s">
        <v>2438</v>
      </c>
      <c r="BM30" t="s">
        <v>2438</v>
      </c>
      <c r="BN30" t="s">
        <v>2438</v>
      </c>
      <c r="BO30" t="s">
        <v>2437</v>
      </c>
      <c r="BP30" t="s">
        <v>2438</v>
      </c>
      <c r="BQ30" t="s">
        <v>2438</v>
      </c>
      <c r="BR30" t="s">
        <v>2438</v>
      </c>
      <c r="BS30" t="s">
        <v>2437</v>
      </c>
      <c r="BT30" t="s">
        <v>2438</v>
      </c>
      <c r="BU30" t="s">
        <v>2438</v>
      </c>
      <c r="BV30" t="s">
        <v>2438</v>
      </c>
      <c r="BW30" t="s">
        <v>2437</v>
      </c>
      <c r="BX30" t="s">
        <v>2438</v>
      </c>
      <c r="BY30" t="s">
        <v>2438</v>
      </c>
      <c r="BZ30" t="s">
        <v>2438</v>
      </c>
      <c r="CA30" t="s">
        <v>2437</v>
      </c>
      <c r="CB30" t="s">
        <v>2438</v>
      </c>
      <c r="CC30" t="s">
        <v>2438</v>
      </c>
      <c r="CD30" t="s">
        <v>2438</v>
      </c>
      <c r="CE30">
        <v>6</v>
      </c>
      <c r="CF30">
        <v>5</v>
      </c>
      <c r="CG30" t="s">
        <v>2866</v>
      </c>
      <c r="CH30">
        <v>6</v>
      </c>
      <c r="CI30">
        <v>6</v>
      </c>
      <c r="CJ30">
        <v>6</v>
      </c>
      <c r="CK30" t="s">
        <v>2521</v>
      </c>
      <c r="CL30">
        <v>4</v>
      </c>
      <c r="CM30">
        <v>4</v>
      </c>
      <c r="CN30">
        <v>4</v>
      </c>
      <c r="CO30" t="s">
        <v>2429</v>
      </c>
      <c r="CP30">
        <v>4</v>
      </c>
      <c r="CQ30">
        <v>4</v>
      </c>
      <c r="CR30">
        <v>4</v>
      </c>
      <c r="CS30" t="s">
        <v>2429</v>
      </c>
      <c r="CT30">
        <v>6</v>
      </c>
      <c r="CU30">
        <v>6</v>
      </c>
      <c r="CV30">
        <v>6</v>
      </c>
      <c r="CW30">
        <v>6</v>
      </c>
      <c r="CX30">
        <v>6</v>
      </c>
      <c r="CY30">
        <v>6</v>
      </c>
      <c r="CZ30">
        <v>6</v>
      </c>
      <c r="DA30">
        <v>6</v>
      </c>
      <c r="DB30">
        <v>6</v>
      </c>
      <c r="DC30">
        <v>6</v>
      </c>
      <c r="DD30">
        <v>6</v>
      </c>
      <c r="DE30">
        <v>6</v>
      </c>
      <c r="DF30">
        <v>6</v>
      </c>
      <c r="DG30">
        <v>6</v>
      </c>
      <c r="DH30">
        <v>6</v>
      </c>
      <c r="DI30">
        <v>6</v>
      </c>
      <c r="DJ30">
        <v>6</v>
      </c>
      <c r="DK30">
        <v>6</v>
      </c>
      <c r="DL30">
        <v>6</v>
      </c>
      <c r="DM30">
        <v>6</v>
      </c>
      <c r="DN30">
        <v>6</v>
      </c>
      <c r="DO30">
        <v>6</v>
      </c>
      <c r="DP30">
        <v>6</v>
      </c>
      <c r="DQ30">
        <v>6</v>
      </c>
      <c r="DR30">
        <v>6</v>
      </c>
      <c r="DS30">
        <v>6</v>
      </c>
      <c r="DT30">
        <v>6</v>
      </c>
      <c r="DU30">
        <v>6</v>
      </c>
      <c r="DV30">
        <v>6</v>
      </c>
      <c r="DW30">
        <v>6</v>
      </c>
      <c r="DX30">
        <v>6</v>
      </c>
      <c r="DY30" t="s">
        <v>2866</v>
      </c>
      <c r="DZ30">
        <v>6</v>
      </c>
      <c r="EA30">
        <v>6</v>
      </c>
      <c r="EB30">
        <v>6</v>
      </c>
      <c r="EC30" t="s">
        <v>2521</v>
      </c>
      <c r="ED30">
        <v>5</v>
      </c>
      <c r="EE30">
        <v>5</v>
      </c>
      <c r="EF30">
        <v>5</v>
      </c>
      <c r="EG30" t="s">
        <v>3032</v>
      </c>
      <c r="EH30">
        <v>6</v>
      </c>
      <c r="EI30">
        <v>6</v>
      </c>
      <c r="EJ30">
        <v>6</v>
      </c>
      <c r="EK30" t="s">
        <v>3595</v>
      </c>
      <c r="EL30">
        <v>5</v>
      </c>
      <c r="EM30">
        <v>5</v>
      </c>
      <c r="EN30">
        <v>5</v>
      </c>
      <c r="EO30">
        <v>5</v>
      </c>
      <c r="EP30">
        <v>5</v>
      </c>
      <c r="EQ30">
        <v>5</v>
      </c>
      <c r="ER30">
        <v>5</v>
      </c>
      <c r="ES30">
        <v>5</v>
      </c>
      <c r="ET30">
        <v>5</v>
      </c>
      <c r="EU30">
        <v>5</v>
      </c>
      <c r="EV30">
        <v>5</v>
      </c>
      <c r="EW30">
        <v>5</v>
      </c>
      <c r="EX30">
        <v>5</v>
      </c>
      <c r="EY30">
        <v>5</v>
      </c>
      <c r="EZ30">
        <v>5</v>
      </c>
      <c r="FA30">
        <v>5</v>
      </c>
      <c r="FB30">
        <v>5</v>
      </c>
      <c r="FC30">
        <v>5</v>
      </c>
      <c r="FD30">
        <v>5</v>
      </c>
      <c r="FE30">
        <v>5</v>
      </c>
      <c r="FF30">
        <v>5</v>
      </c>
      <c r="FG30">
        <v>5</v>
      </c>
      <c r="FH30">
        <v>5</v>
      </c>
      <c r="FI30">
        <v>5</v>
      </c>
      <c r="FJ30">
        <v>5</v>
      </c>
      <c r="FK30">
        <v>6</v>
      </c>
      <c r="FL30">
        <v>4</v>
      </c>
      <c r="FM30">
        <v>3</v>
      </c>
      <c r="FN30">
        <v>3</v>
      </c>
      <c r="FO30">
        <v>2</v>
      </c>
      <c r="FP30">
        <v>3</v>
      </c>
      <c r="FQ30">
        <v>6</v>
      </c>
      <c r="FR30">
        <v>6</v>
      </c>
      <c r="FS30">
        <v>2</v>
      </c>
      <c r="FT30">
        <v>2</v>
      </c>
      <c r="FU30">
        <v>6</v>
      </c>
      <c r="FV30">
        <v>6</v>
      </c>
      <c r="FW30">
        <v>6</v>
      </c>
      <c r="FX30">
        <v>6</v>
      </c>
      <c r="FY30">
        <v>6</v>
      </c>
      <c r="FZ30">
        <v>6</v>
      </c>
      <c r="GA30">
        <v>6</v>
      </c>
      <c r="GB30">
        <v>6</v>
      </c>
      <c r="GC30">
        <v>2</v>
      </c>
      <c r="GD30">
        <v>6</v>
      </c>
      <c r="GE30">
        <v>6</v>
      </c>
      <c r="GF30">
        <v>6</v>
      </c>
      <c r="GG30">
        <v>2</v>
      </c>
      <c r="GH30">
        <v>6</v>
      </c>
      <c r="GI30">
        <v>6</v>
      </c>
      <c r="GJ30">
        <v>6</v>
      </c>
      <c r="GK30">
        <v>6</v>
      </c>
      <c r="GL30">
        <v>6</v>
      </c>
      <c r="GM30">
        <v>6</v>
      </c>
      <c r="GN30">
        <v>6</v>
      </c>
      <c r="GO30">
        <v>6</v>
      </c>
      <c r="GP30">
        <v>6</v>
      </c>
      <c r="GQ30">
        <v>6</v>
      </c>
      <c r="GR30">
        <v>6</v>
      </c>
      <c r="GS30">
        <v>6</v>
      </c>
      <c r="GT30">
        <v>6</v>
      </c>
      <c r="GU30">
        <v>6</v>
      </c>
      <c r="GV30">
        <v>6</v>
      </c>
      <c r="GW30">
        <v>6</v>
      </c>
      <c r="GX30">
        <v>6</v>
      </c>
      <c r="GY30">
        <v>6</v>
      </c>
      <c r="GZ30">
        <v>6</v>
      </c>
      <c r="HA30" t="s">
        <v>4040</v>
      </c>
      <c r="HB30" t="s">
        <v>4048</v>
      </c>
    </row>
    <row r="31" spans="1:210">
      <c r="A31" t="s">
        <v>3596</v>
      </c>
      <c r="B31" t="s">
        <v>2420</v>
      </c>
      <c r="C31" t="s">
        <v>4322</v>
      </c>
      <c r="D31" t="s">
        <v>2422</v>
      </c>
      <c r="E31" t="s">
        <v>3598</v>
      </c>
      <c r="F31" t="s">
        <v>3599</v>
      </c>
      <c r="G31">
        <v>27</v>
      </c>
      <c r="H31" t="s">
        <v>2426</v>
      </c>
      <c r="I31" t="s">
        <v>2654</v>
      </c>
      <c r="J31" t="s">
        <v>2428</v>
      </c>
      <c r="K31" t="s">
        <v>3600</v>
      </c>
      <c r="L31" t="s">
        <v>2688</v>
      </c>
      <c r="M31" t="s">
        <v>2657</v>
      </c>
      <c r="N31" t="s">
        <v>2432</v>
      </c>
      <c r="O31">
        <v>1</v>
      </c>
      <c r="P31">
        <v>20</v>
      </c>
      <c r="Q31">
        <v>300</v>
      </c>
      <c r="R31" t="s">
        <v>2608</v>
      </c>
      <c r="S31" t="s">
        <v>2432</v>
      </c>
      <c r="T31">
        <v>1</v>
      </c>
      <c r="U31">
        <v>20</v>
      </c>
      <c r="V31">
        <v>300</v>
      </c>
      <c r="W31" t="s">
        <v>2608</v>
      </c>
      <c r="X31" t="s">
        <v>2437</v>
      </c>
      <c r="Y31" t="s">
        <v>2438</v>
      </c>
      <c r="Z31" t="s">
        <v>2438</v>
      </c>
      <c r="AA31" t="s">
        <v>2438</v>
      </c>
      <c r="AB31" t="s">
        <v>2438</v>
      </c>
      <c r="AC31" t="s">
        <v>2437</v>
      </c>
      <c r="AD31" t="s">
        <v>2438</v>
      </c>
      <c r="AE31" t="s">
        <v>2438</v>
      </c>
      <c r="AF31" t="s">
        <v>2438</v>
      </c>
      <c r="AG31" t="s">
        <v>2438</v>
      </c>
      <c r="AH31" t="s">
        <v>2432</v>
      </c>
      <c r="AI31">
        <v>1</v>
      </c>
      <c r="AJ31">
        <v>3</v>
      </c>
      <c r="AK31">
        <v>60</v>
      </c>
      <c r="AL31" t="s">
        <v>2459</v>
      </c>
      <c r="AM31" t="s">
        <v>2432</v>
      </c>
      <c r="AN31">
        <v>2</v>
      </c>
      <c r="AO31">
        <v>10</v>
      </c>
      <c r="AP31" t="s">
        <v>2480</v>
      </c>
      <c r="AQ31" t="s">
        <v>2432</v>
      </c>
      <c r="AR31">
        <v>2</v>
      </c>
      <c r="AS31">
        <v>10</v>
      </c>
      <c r="AT31" t="s">
        <v>2480</v>
      </c>
      <c r="AU31" t="s">
        <v>2432</v>
      </c>
      <c r="AV31">
        <v>10</v>
      </c>
      <c r="AW31">
        <v>20</v>
      </c>
      <c r="AX31" t="s">
        <v>2480</v>
      </c>
      <c r="AY31" t="s">
        <v>2432</v>
      </c>
      <c r="AZ31">
        <v>50</v>
      </c>
      <c r="BA31">
        <v>200</v>
      </c>
      <c r="BB31" t="s">
        <v>2554</v>
      </c>
      <c r="BC31" t="s">
        <v>2432</v>
      </c>
      <c r="BD31">
        <v>40</v>
      </c>
      <c r="BE31">
        <v>300</v>
      </c>
      <c r="BF31" t="s">
        <v>2480</v>
      </c>
      <c r="BG31" t="s">
        <v>2432</v>
      </c>
      <c r="BH31">
        <v>2</v>
      </c>
      <c r="BI31">
        <v>60</v>
      </c>
      <c r="BJ31" t="s">
        <v>2480</v>
      </c>
      <c r="BK31" t="s">
        <v>2437</v>
      </c>
      <c r="BL31" t="s">
        <v>2438</v>
      </c>
      <c r="BM31" t="s">
        <v>2438</v>
      </c>
      <c r="BN31" t="s">
        <v>2438</v>
      </c>
      <c r="BO31" t="s">
        <v>2432</v>
      </c>
      <c r="BP31">
        <v>2</v>
      </c>
      <c r="BQ31">
        <v>10</v>
      </c>
      <c r="BR31" t="s">
        <v>2443</v>
      </c>
      <c r="BS31" t="s">
        <v>2437</v>
      </c>
      <c r="BT31" t="s">
        <v>2438</v>
      </c>
      <c r="BU31" t="s">
        <v>2438</v>
      </c>
      <c r="BV31" t="s">
        <v>2438</v>
      </c>
      <c r="BW31" t="s">
        <v>2437</v>
      </c>
      <c r="BX31" t="s">
        <v>2438</v>
      </c>
      <c r="BY31" t="s">
        <v>2438</v>
      </c>
      <c r="BZ31" t="s">
        <v>2438</v>
      </c>
      <c r="CA31" t="s">
        <v>2437</v>
      </c>
      <c r="CB31" t="s">
        <v>2438</v>
      </c>
      <c r="CC31" t="s">
        <v>2438</v>
      </c>
      <c r="CD31" t="s">
        <v>2438</v>
      </c>
      <c r="CE31">
        <v>5</v>
      </c>
      <c r="CF31">
        <v>4</v>
      </c>
      <c r="CG31" t="s">
        <v>3601</v>
      </c>
      <c r="CH31">
        <v>4</v>
      </c>
      <c r="CI31">
        <v>3</v>
      </c>
      <c r="CJ31">
        <v>4</v>
      </c>
      <c r="CK31" t="s">
        <v>2806</v>
      </c>
      <c r="CL31">
        <v>6</v>
      </c>
      <c r="CM31">
        <v>5</v>
      </c>
      <c r="CN31">
        <v>5</v>
      </c>
      <c r="CO31" t="s">
        <v>2806</v>
      </c>
      <c r="CP31">
        <v>6</v>
      </c>
      <c r="CQ31">
        <v>5</v>
      </c>
      <c r="CR31">
        <v>5</v>
      </c>
      <c r="CS31" t="s">
        <v>2806</v>
      </c>
      <c r="CT31">
        <v>4</v>
      </c>
      <c r="CU31">
        <v>5</v>
      </c>
      <c r="CV31">
        <v>4</v>
      </c>
      <c r="CW31">
        <v>4</v>
      </c>
      <c r="CX31">
        <v>5</v>
      </c>
      <c r="CY31">
        <v>3</v>
      </c>
      <c r="CZ31">
        <v>3</v>
      </c>
      <c r="DA31">
        <v>3</v>
      </c>
      <c r="DB31">
        <v>3</v>
      </c>
      <c r="DC31">
        <v>3</v>
      </c>
      <c r="DD31">
        <v>4</v>
      </c>
      <c r="DE31">
        <v>4</v>
      </c>
      <c r="DF31">
        <v>4</v>
      </c>
      <c r="DG31">
        <v>4</v>
      </c>
      <c r="DH31">
        <v>4</v>
      </c>
      <c r="DI31">
        <v>4</v>
      </c>
      <c r="DJ31">
        <v>4</v>
      </c>
      <c r="DK31">
        <v>4</v>
      </c>
      <c r="DL31">
        <v>4</v>
      </c>
      <c r="DM31">
        <v>4</v>
      </c>
      <c r="DN31">
        <v>4</v>
      </c>
      <c r="DO31">
        <v>4</v>
      </c>
      <c r="DP31">
        <v>4</v>
      </c>
      <c r="DQ31">
        <v>4</v>
      </c>
      <c r="DR31">
        <v>4</v>
      </c>
      <c r="DS31">
        <v>4</v>
      </c>
      <c r="DT31">
        <v>4</v>
      </c>
      <c r="DU31">
        <v>4</v>
      </c>
      <c r="DV31">
        <v>5</v>
      </c>
      <c r="DW31">
        <v>5</v>
      </c>
      <c r="DX31">
        <v>4</v>
      </c>
      <c r="DY31" t="s">
        <v>2806</v>
      </c>
      <c r="DZ31">
        <v>5</v>
      </c>
      <c r="EA31">
        <v>4</v>
      </c>
      <c r="EB31">
        <v>4</v>
      </c>
      <c r="EC31" t="s">
        <v>2806</v>
      </c>
      <c r="ED31">
        <v>4</v>
      </c>
      <c r="EE31">
        <v>4</v>
      </c>
      <c r="EF31">
        <v>3</v>
      </c>
      <c r="EG31" t="s">
        <v>2806</v>
      </c>
      <c r="EH31">
        <v>4</v>
      </c>
      <c r="EI31">
        <v>4</v>
      </c>
      <c r="EJ31">
        <v>4</v>
      </c>
      <c r="EK31" t="s">
        <v>2806</v>
      </c>
      <c r="EL31">
        <v>4</v>
      </c>
      <c r="EM31">
        <v>4</v>
      </c>
      <c r="EN31">
        <v>4</v>
      </c>
      <c r="EO31">
        <v>4</v>
      </c>
      <c r="EP31">
        <v>4</v>
      </c>
      <c r="EQ31">
        <v>4</v>
      </c>
      <c r="ER31">
        <v>4</v>
      </c>
      <c r="ES31">
        <v>4</v>
      </c>
      <c r="ET31">
        <v>4</v>
      </c>
      <c r="EU31">
        <v>4</v>
      </c>
      <c r="EV31">
        <v>4</v>
      </c>
      <c r="EW31">
        <v>4</v>
      </c>
      <c r="EX31">
        <v>4</v>
      </c>
      <c r="EY31">
        <v>4</v>
      </c>
      <c r="EZ31">
        <v>4</v>
      </c>
      <c r="FA31">
        <v>4</v>
      </c>
      <c r="FB31">
        <v>4</v>
      </c>
      <c r="FC31">
        <v>4</v>
      </c>
      <c r="FD31">
        <v>4</v>
      </c>
      <c r="FE31">
        <v>4</v>
      </c>
      <c r="FF31">
        <v>4</v>
      </c>
      <c r="FG31">
        <v>4</v>
      </c>
      <c r="FH31">
        <v>4</v>
      </c>
      <c r="FI31">
        <v>4</v>
      </c>
      <c r="FJ31">
        <v>4</v>
      </c>
      <c r="FK31">
        <v>4</v>
      </c>
      <c r="FL31">
        <v>4</v>
      </c>
      <c r="FM31">
        <v>4</v>
      </c>
      <c r="FN31">
        <v>4</v>
      </c>
      <c r="FO31">
        <v>4</v>
      </c>
      <c r="FP31">
        <v>4</v>
      </c>
      <c r="FQ31">
        <v>4</v>
      </c>
      <c r="FR31">
        <v>4</v>
      </c>
      <c r="FS31">
        <v>4</v>
      </c>
      <c r="FT31">
        <v>4</v>
      </c>
      <c r="FU31">
        <v>4</v>
      </c>
      <c r="FV31">
        <v>4</v>
      </c>
      <c r="FW31">
        <v>4</v>
      </c>
      <c r="FX31">
        <v>4</v>
      </c>
      <c r="FY31">
        <v>4</v>
      </c>
      <c r="FZ31">
        <v>4</v>
      </c>
      <c r="GA31">
        <v>4</v>
      </c>
      <c r="GB31">
        <v>4</v>
      </c>
      <c r="GC31">
        <v>4</v>
      </c>
      <c r="GD31">
        <v>4</v>
      </c>
      <c r="GE31">
        <v>4</v>
      </c>
      <c r="GF31">
        <v>3</v>
      </c>
      <c r="GG31">
        <v>3</v>
      </c>
      <c r="GH31">
        <v>4</v>
      </c>
      <c r="GI31">
        <v>4</v>
      </c>
      <c r="GJ31">
        <v>4</v>
      </c>
      <c r="GK31">
        <v>4</v>
      </c>
      <c r="GL31">
        <v>4</v>
      </c>
      <c r="GM31">
        <v>4</v>
      </c>
      <c r="GN31">
        <v>4</v>
      </c>
      <c r="GO31">
        <v>4</v>
      </c>
      <c r="GP31">
        <v>4</v>
      </c>
      <c r="GQ31">
        <v>4</v>
      </c>
      <c r="GR31">
        <v>4</v>
      </c>
      <c r="GS31">
        <v>4</v>
      </c>
      <c r="GT31">
        <v>4</v>
      </c>
      <c r="GU31">
        <v>4</v>
      </c>
      <c r="GV31">
        <v>4</v>
      </c>
      <c r="GW31">
        <v>4</v>
      </c>
      <c r="GX31">
        <v>4</v>
      </c>
      <c r="GY31">
        <v>4</v>
      </c>
      <c r="GZ31">
        <v>4</v>
      </c>
      <c r="HA31" t="s">
        <v>4040</v>
      </c>
      <c r="HB31" t="s">
        <v>4048</v>
      </c>
    </row>
    <row r="32" spans="1:210">
      <c r="A32" t="s">
        <v>3612</v>
      </c>
      <c r="B32" t="s">
        <v>2420</v>
      </c>
      <c r="C32" t="s">
        <v>4323</v>
      </c>
      <c r="D32" t="s">
        <v>2505</v>
      </c>
      <c r="E32" t="s">
        <v>3614</v>
      </c>
      <c r="F32" t="s">
        <v>3615</v>
      </c>
      <c r="G32">
        <v>23</v>
      </c>
      <c r="H32" t="s">
        <v>2426</v>
      </c>
      <c r="I32" t="s">
        <v>2654</v>
      </c>
      <c r="J32" t="s">
        <v>2428</v>
      </c>
      <c r="K32" t="s">
        <v>2829</v>
      </c>
      <c r="L32" t="s">
        <v>2553</v>
      </c>
      <c r="M32" t="s">
        <v>2553</v>
      </c>
      <c r="N32" t="s">
        <v>2432</v>
      </c>
      <c r="O32">
        <v>1</v>
      </c>
      <c r="P32">
        <v>3</v>
      </c>
      <c r="Q32">
        <v>3</v>
      </c>
      <c r="R32" t="s">
        <v>2480</v>
      </c>
      <c r="S32" t="s">
        <v>2432</v>
      </c>
      <c r="T32">
        <v>2</v>
      </c>
      <c r="U32">
        <v>3</v>
      </c>
      <c r="V32">
        <v>3</v>
      </c>
      <c r="W32" t="s">
        <v>2480</v>
      </c>
      <c r="X32" t="s">
        <v>2437</v>
      </c>
      <c r="Y32" t="s">
        <v>2438</v>
      </c>
      <c r="Z32" t="s">
        <v>2438</v>
      </c>
      <c r="AA32" t="s">
        <v>2438</v>
      </c>
      <c r="AB32" t="s">
        <v>2438</v>
      </c>
      <c r="AC32" t="s">
        <v>2437</v>
      </c>
      <c r="AD32" t="s">
        <v>2438</v>
      </c>
      <c r="AE32" t="s">
        <v>2438</v>
      </c>
      <c r="AF32" t="s">
        <v>2438</v>
      </c>
      <c r="AG32" t="s">
        <v>2438</v>
      </c>
      <c r="AH32" t="s">
        <v>2437</v>
      </c>
      <c r="AI32" t="s">
        <v>2438</v>
      </c>
      <c r="AJ32" t="s">
        <v>2438</v>
      </c>
      <c r="AK32" t="s">
        <v>2438</v>
      </c>
      <c r="AL32" t="s">
        <v>2438</v>
      </c>
      <c r="AM32" t="s">
        <v>2432</v>
      </c>
      <c r="AN32">
        <v>3</v>
      </c>
      <c r="AO32">
        <v>3</v>
      </c>
      <c r="AP32" t="s">
        <v>2480</v>
      </c>
      <c r="AQ32" t="s">
        <v>2432</v>
      </c>
      <c r="AR32">
        <v>0</v>
      </c>
      <c r="AS32">
        <v>0</v>
      </c>
      <c r="AT32" t="s">
        <v>2476</v>
      </c>
      <c r="AU32" t="s">
        <v>2432</v>
      </c>
      <c r="AV32">
        <v>3</v>
      </c>
      <c r="AW32">
        <v>3</v>
      </c>
      <c r="AX32" t="s">
        <v>2480</v>
      </c>
      <c r="AY32" t="s">
        <v>2432</v>
      </c>
      <c r="AZ32">
        <v>3</v>
      </c>
      <c r="BA32">
        <v>3</v>
      </c>
      <c r="BB32" t="s">
        <v>2480</v>
      </c>
      <c r="BC32" t="s">
        <v>2432</v>
      </c>
      <c r="BD32">
        <v>4</v>
      </c>
      <c r="BE32">
        <v>4</v>
      </c>
      <c r="BF32" t="s">
        <v>2480</v>
      </c>
      <c r="BG32" t="s">
        <v>2432</v>
      </c>
      <c r="BH32">
        <v>3</v>
      </c>
      <c r="BI32">
        <v>2</v>
      </c>
      <c r="BJ32" t="s">
        <v>2459</v>
      </c>
      <c r="BK32" t="s">
        <v>2432</v>
      </c>
      <c r="BL32">
        <v>2</v>
      </c>
      <c r="BM32">
        <v>3</v>
      </c>
      <c r="BN32" t="s">
        <v>2480</v>
      </c>
      <c r="BO32" t="s">
        <v>2432</v>
      </c>
      <c r="BP32">
        <v>1</v>
      </c>
      <c r="BQ32">
        <v>1</v>
      </c>
      <c r="BR32" t="s">
        <v>2443</v>
      </c>
      <c r="BS32" t="s">
        <v>2437</v>
      </c>
      <c r="BT32" t="s">
        <v>2438</v>
      </c>
      <c r="BU32" t="s">
        <v>2438</v>
      </c>
      <c r="BV32" t="s">
        <v>2438</v>
      </c>
      <c r="BW32" t="s">
        <v>2437</v>
      </c>
      <c r="BX32" t="s">
        <v>2438</v>
      </c>
      <c r="BY32" t="s">
        <v>2438</v>
      </c>
      <c r="BZ32" t="s">
        <v>2438</v>
      </c>
      <c r="CA32" t="s">
        <v>2437</v>
      </c>
      <c r="CB32" t="s">
        <v>2438</v>
      </c>
      <c r="CC32" t="s">
        <v>2438</v>
      </c>
      <c r="CD32" t="s">
        <v>2438</v>
      </c>
      <c r="CE32">
        <v>3</v>
      </c>
      <c r="CF32">
        <v>3</v>
      </c>
      <c r="CG32" t="s">
        <v>2483</v>
      </c>
      <c r="CH32">
        <v>4</v>
      </c>
      <c r="CI32">
        <v>4</v>
      </c>
      <c r="CJ32">
        <v>4</v>
      </c>
      <c r="CK32" t="s">
        <v>2483</v>
      </c>
      <c r="CL32">
        <v>3</v>
      </c>
      <c r="CM32">
        <v>4</v>
      </c>
      <c r="CN32">
        <v>4</v>
      </c>
      <c r="CO32" t="s">
        <v>2793</v>
      </c>
      <c r="CP32">
        <v>3</v>
      </c>
      <c r="CQ32">
        <v>4</v>
      </c>
      <c r="CR32">
        <v>5</v>
      </c>
      <c r="CS32" t="s">
        <v>3616</v>
      </c>
      <c r="CT32">
        <v>3</v>
      </c>
      <c r="CU32">
        <v>3</v>
      </c>
      <c r="CV32">
        <v>4</v>
      </c>
      <c r="CW32">
        <v>3</v>
      </c>
      <c r="CX32">
        <v>4</v>
      </c>
      <c r="CY32">
        <v>4</v>
      </c>
      <c r="CZ32">
        <v>4</v>
      </c>
      <c r="DA32">
        <v>3</v>
      </c>
      <c r="DB32">
        <v>4</v>
      </c>
      <c r="DC32">
        <v>5</v>
      </c>
      <c r="DD32">
        <v>5</v>
      </c>
      <c r="DE32">
        <v>5</v>
      </c>
      <c r="DF32">
        <v>6</v>
      </c>
      <c r="DG32">
        <v>5</v>
      </c>
      <c r="DH32">
        <v>4</v>
      </c>
      <c r="DI32">
        <v>5</v>
      </c>
      <c r="DJ32">
        <v>6</v>
      </c>
      <c r="DK32">
        <v>6</v>
      </c>
      <c r="DL32">
        <v>7</v>
      </c>
      <c r="DM32">
        <v>5</v>
      </c>
      <c r="DN32">
        <v>4</v>
      </c>
      <c r="DO32">
        <v>5</v>
      </c>
      <c r="DP32">
        <v>4</v>
      </c>
      <c r="DQ32">
        <v>6</v>
      </c>
      <c r="DR32">
        <v>5</v>
      </c>
      <c r="DS32">
        <v>5</v>
      </c>
      <c r="DT32">
        <v>5</v>
      </c>
      <c r="DU32">
        <v>5</v>
      </c>
      <c r="DV32">
        <v>4</v>
      </c>
      <c r="DW32">
        <v>5</v>
      </c>
      <c r="DX32">
        <v>5</v>
      </c>
      <c r="DY32">
        <v>4</v>
      </c>
      <c r="DZ32">
        <v>4</v>
      </c>
      <c r="EA32">
        <v>5</v>
      </c>
      <c r="EB32">
        <v>6</v>
      </c>
      <c r="EC32">
        <v>4</v>
      </c>
      <c r="ED32">
        <v>5</v>
      </c>
      <c r="EE32">
        <v>6</v>
      </c>
      <c r="EF32">
        <v>6</v>
      </c>
      <c r="EG32">
        <v>3</v>
      </c>
      <c r="EH32">
        <v>5</v>
      </c>
      <c r="EI32">
        <v>6</v>
      </c>
      <c r="EJ32">
        <v>6</v>
      </c>
      <c r="EK32">
        <v>3</v>
      </c>
      <c r="EL32">
        <v>4</v>
      </c>
      <c r="EM32">
        <v>5</v>
      </c>
      <c r="EN32">
        <v>7</v>
      </c>
      <c r="EO32">
        <v>5</v>
      </c>
      <c r="EP32">
        <v>5</v>
      </c>
      <c r="EQ32">
        <v>5</v>
      </c>
      <c r="ER32">
        <v>4</v>
      </c>
      <c r="ES32">
        <v>5</v>
      </c>
      <c r="ET32">
        <v>5</v>
      </c>
      <c r="EU32">
        <v>6</v>
      </c>
      <c r="EV32">
        <v>5</v>
      </c>
      <c r="EW32">
        <v>6</v>
      </c>
      <c r="EX32">
        <v>5</v>
      </c>
      <c r="EY32">
        <v>5</v>
      </c>
      <c r="EZ32">
        <v>5</v>
      </c>
      <c r="FA32">
        <v>5</v>
      </c>
      <c r="FB32">
        <v>6</v>
      </c>
      <c r="FC32">
        <v>6</v>
      </c>
      <c r="FD32">
        <v>6</v>
      </c>
      <c r="FE32">
        <v>5</v>
      </c>
      <c r="FF32">
        <v>6</v>
      </c>
      <c r="FG32">
        <v>6</v>
      </c>
      <c r="FH32">
        <v>6</v>
      </c>
      <c r="FI32">
        <v>6</v>
      </c>
      <c r="FJ32">
        <v>5</v>
      </c>
      <c r="FK32">
        <v>5</v>
      </c>
      <c r="FL32">
        <v>6</v>
      </c>
      <c r="FM32">
        <v>2</v>
      </c>
      <c r="FN32">
        <v>6</v>
      </c>
      <c r="FO32">
        <v>5</v>
      </c>
      <c r="FP32">
        <v>4</v>
      </c>
      <c r="FQ32">
        <v>4</v>
      </c>
      <c r="FR32">
        <v>5</v>
      </c>
      <c r="FS32">
        <v>3</v>
      </c>
      <c r="FT32">
        <v>3</v>
      </c>
      <c r="FU32">
        <v>7</v>
      </c>
      <c r="FV32">
        <v>5</v>
      </c>
      <c r="FW32">
        <v>6</v>
      </c>
      <c r="FX32">
        <v>6</v>
      </c>
      <c r="FY32">
        <v>6</v>
      </c>
      <c r="FZ32">
        <v>6</v>
      </c>
      <c r="GA32">
        <v>6</v>
      </c>
      <c r="GB32">
        <v>6</v>
      </c>
      <c r="GC32">
        <v>6</v>
      </c>
      <c r="GD32">
        <v>7</v>
      </c>
      <c r="GE32">
        <v>6</v>
      </c>
      <c r="GF32">
        <v>6</v>
      </c>
      <c r="GG32">
        <v>4</v>
      </c>
      <c r="GH32">
        <v>6</v>
      </c>
      <c r="GI32">
        <v>6</v>
      </c>
      <c r="GJ32">
        <v>5</v>
      </c>
      <c r="GK32">
        <v>4</v>
      </c>
      <c r="GL32">
        <v>4</v>
      </c>
      <c r="GM32">
        <v>4</v>
      </c>
      <c r="GN32">
        <v>7</v>
      </c>
      <c r="GO32">
        <v>4</v>
      </c>
      <c r="GP32">
        <v>4</v>
      </c>
      <c r="GQ32">
        <v>4</v>
      </c>
      <c r="GR32">
        <v>4</v>
      </c>
      <c r="GS32">
        <v>5</v>
      </c>
      <c r="GT32">
        <v>3</v>
      </c>
      <c r="GU32">
        <v>4</v>
      </c>
      <c r="GV32">
        <v>5</v>
      </c>
      <c r="GW32">
        <v>4</v>
      </c>
      <c r="GX32">
        <v>4</v>
      </c>
      <c r="GY32">
        <v>5</v>
      </c>
      <c r="GZ32">
        <v>6</v>
      </c>
      <c r="HA32" t="s">
        <v>4040</v>
      </c>
      <c r="HB32" t="s">
        <v>4048</v>
      </c>
    </row>
    <row r="33" spans="1:210">
      <c r="A33" t="s">
        <v>3617</v>
      </c>
      <c r="B33" t="s">
        <v>2420</v>
      </c>
      <c r="C33" t="s">
        <v>4324</v>
      </c>
      <c r="D33" t="s">
        <v>2505</v>
      </c>
      <c r="E33" t="s">
        <v>3619</v>
      </c>
      <c r="F33" t="s">
        <v>3620</v>
      </c>
      <c r="G33">
        <v>22</v>
      </c>
      <c r="H33" t="s">
        <v>2426</v>
      </c>
      <c r="I33" t="s">
        <v>2456</v>
      </c>
      <c r="J33" t="s">
        <v>2428</v>
      </c>
      <c r="K33" t="s">
        <v>3622</v>
      </c>
      <c r="L33" t="s">
        <v>2646</v>
      </c>
      <c r="M33" t="s">
        <v>2431</v>
      </c>
      <c r="N33" t="s">
        <v>2432</v>
      </c>
      <c r="O33">
        <v>1</v>
      </c>
      <c r="P33">
        <v>4</v>
      </c>
      <c r="Q33" t="s">
        <v>3623</v>
      </c>
      <c r="R33" t="s">
        <v>2830</v>
      </c>
      <c r="S33" t="s">
        <v>2432</v>
      </c>
      <c r="T33">
        <v>1</v>
      </c>
      <c r="U33">
        <v>3</v>
      </c>
      <c r="V33">
        <v>3</v>
      </c>
      <c r="W33" t="s">
        <v>2554</v>
      </c>
      <c r="X33" t="s">
        <v>2437</v>
      </c>
      <c r="Y33" t="s">
        <v>2438</v>
      </c>
      <c r="Z33" t="s">
        <v>2438</v>
      </c>
      <c r="AA33" t="s">
        <v>2438</v>
      </c>
      <c r="AB33" t="s">
        <v>2438</v>
      </c>
      <c r="AC33" t="s">
        <v>2437</v>
      </c>
      <c r="AD33" t="s">
        <v>2438</v>
      </c>
      <c r="AE33" t="s">
        <v>2438</v>
      </c>
      <c r="AF33" t="s">
        <v>2438</v>
      </c>
      <c r="AG33" t="s">
        <v>2438</v>
      </c>
      <c r="AH33" t="s">
        <v>2437</v>
      </c>
      <c r="AI33" t="s">
        <v>2438</v>
      </c>
      <c r="AJ33" t="s">
        <v>2438</v>
      </c>
      <c r="AK33" t="s">
        <v>2438</v>
      </c>
      <c r="AL33" t="s">
        <v>2438</v>
      </c>
      <c r="AM33" t="s">
        <v>2432</v>
      </c>
      <c r="AN33">
        <v>1</v>
      </c>
      <c r="AO33">
        <v>2</v>
      </c>
      <c r="AP33" t="s">
        <v>2459</v>
      </c>
      <c r="AQ33" t="s">
        <v>2437</v>
      </c>
      <c r="AR33" t="s">
        <v>2438</v>
      </c>
      <c r="AS33" t="s">
        <v>2438</v>
      </c>
      <c r="AT33" t="s">
        <v>2438</v>
      </c>
      <c r="AU33" t="s">
        <v>2432</v>
      </c>
      <c r="AV33">
        <v>1</v>
      </c>
      <c r="AW33">
        <v>1</v>
      </c>
      <c r="AX33" t="s">
        <v>2459</v>
      </c>
      <c r="AY33" t="s">
        <v>2432</v>
      </c>
      <c r="AZ33">
        <v>4</v>
      </c>
      <c r="BA33">
        <v>2</v>
      </c>
      <c r="BB33" t="s">
        <v>2554</v>
      </c>
      <c r="BC33" t="s">
        <v>2432</v>
      </c>
      <c r="BD33">
        <v>2</v>
      </c>
      <c r="BE33">
        <v>1</v>
      </c>
      <c r="BF33" t="s">
        <v>2480</v>
      </c>
      <c r="BG33" t="s">
        <v>2432</v>
      </c>
      <c r="BH33">
        <v>2</v>
      </c>
      <c r="BI33">
        <v>3</v>
      </c>
      <c r="BJ33" t="s">
        <v>2459</v>
      </c>
      <c r="BK33" t="s">
        <v>2437</v>
      </c>
      <c r="BL33" t="s">
        <v>2438</v>
      </c>
      <c r="BM33" t="s">
        <v>2438</v>
      </c>
      <c r="BN33" t="s">
        <v>2438</v>
      </c>
      <c r="BO33" t="s">
        <v>2432</v>
      </c>
      <c r="BP33">
        <v>1</v>
      </c>
      <c r="BQ33">
        <v>2</v>
      </c>
      <c r="BR33" t="s">
        <v>2443</v>
      </c>
      <c r="BS33" t="s">
        <v>2437</v>
      </c>
      <c r="BT33" t="s">
        <v>2438</v>
      </c>
      <c r="BU33" t="s">
        <v>2438</v>
      </c>
      <c r="BV33" t="s">
        <v>2438</v>
      </c>
      <c r="BW33" t="s">
        <v>2437</v>
      </c>
      <c r="BX33" t="s">
        <v>2438</v>
      </c>
      <c r="BY33" t="s">
        <v>2438</v>
      </c>
      <c r="BZ33" t="s">
        <v>2438</v>
      </c>
      <c r="CA33" t="s">
        <v>2437</v>
      </c>
      <c r="CB33" t="s">
        <v>2438</v>
      </c>
      <c r="CC33" t="s">
        <v>2438</v>
      </c>
      <c r="CD33" t="s">
        <v>2438</v>
      </c>
      <c r="CE33">
        <v>6</v>
      </c>
      <c r="CF33">
        <v>4</v>
      </c>
      <c r="CG33" t="s">
        <v>3624</v>
      </c>
      <c r="CH33">
        <v>6</v>
      </c>
      <c r="CI33">
        <v>6</v>
      </c>
      <c r="CJ33">
        <v>7</v>
      </c>
      <c r="CK33" t="s">
        <v>2521</v>
      </c>
      <c r="CL33">
        <v>7</v>
      </c>
      <c r="CM33">
        <v>7</v>
      </c>
      <c r="CN33">
        <v>7</v>
      </c>
      <c r="CO33" t="s">
        <v>2525</v>
      </c>
      <c r="CP33">
        <v>7</v>
      </c>
      <c r="CQ33">
        <v>7</v>
      </c>
      <c r="CR33">
        <v>7</v>
      </c>
      <c r="CS33" t="s">
        <v>3625</v>
      </c>
      <c r="CT33">
        <v>7</v>
      </c>
      <c r="CU33">
        <v>7</v>
      </c>
      <c r="CV33">
        <v>6</v>
      </c>
      <c r="CW33">
        <v>2</v>
      </c>
      <c r="CX33">
        <v>5</v>
      </c>
      <c r="CY33">
        <v>5</v>
      </c>
      <c r="CZ33">
        <v>7</v>
      </c>
      <c r="DA33">
        <v>7</v>
      </c>
      <c r="DB33">
        <v>7</v>
      </c>
      <c r="DC33">
        <v>7</v>
      </c>
      <c r="DD33">
        <v>2</v>
      </c>
      <c r="DE33">
        <v>7</v>
      </c>
      <c r="DF33">
        <v>7</v>
      </c>
      <c r="DG33">
        <v>7</v>
      </c>
      <c r="DH33">
        <v>7</v>
      </c>
      <c r="DI33">
        <v>7</v>
      </c>
      <c r="DJ33">
        <v>7</v>
      </c>
      <c r="DK33">
        <v>1</v>
      </c>
      <c r="DL33">
        <v>5</v>
      </c>
      <c r="DM33">
        <v>6</v>
      </c>
      <c r="DN33">
        <v>7</v>
      </c>
      <c r="DO33">
        <v>7</v>
      </c>
      <c r="DP33">
        <v>7</v>
      </c>
      <c r="DQ33">
        <v>7</v>
      </c>
      <c r="DR33">
        <v>7</v>
      </c>
      <c r="DS33">
        <v>7</v>
      </c>
      <c r="DT33">
        <v>7</v>
      </c>
      <c r="DU33">
        <v>7</v>
      </c>
      <c r="DV33">
        <v>7</v>
      </c>
      <c r="DW33">
        <v>7</v>
      </c>
      <c r="DX33">
        <v>7</v>
      </c>
      <c r="DY33" t="s">
        <v>2487</v>
      </c>
      <c r="DZ33">
        <v>7</v>
      </c>
      <c r="EA33">
        <v>7</v>
      </c>
      <c r="EB33">
        <v>7</v>
      </c>
      <c r="EC33" t="s">
        <v>2484</v>
      </c>
      <c r="ED33">
        <v>7</v>
      </c>
      <c r="EE33">
        <v>7</v>
      </c>
      <c r="EF33">
        <v>7</v>
      </c>
      <c r="EG33" t="s">
        <v>2525</v>
      </c>
      <c r="EH33">
        <v>7</v>
      </c>
      <c r="EI33">
        <v>7</v>
      </c>
      <c r="EJ33">
        <v>7</v>
      </c>
      <c r="EK33" t="s">
        <v>3626</v>
      </c>
      <c r="EL33">
        <v>7</v>
      </c>
      <c r="EM33">
        <v>1</v>
      </c>
      <c r="EN33">
        <v>7</v>
      </c>
      <c r="EO33">
        <v>7</v>
      </c>
      <c r="EP33">
        <v>7</v>
      </c>
      <c r="EQ33">
        <v>1</v>
      </c>
      <c r="ER33">
        <v>1</v>
      </c>
      <c r="ES33">
        <v>1</v>
      </c>
      <c r="ET33">
        <v>1</v>
      </c>
      <c r="EU33">
        <v>7</v>
      </c>
      <c r="EV33">
        <v>7</v>
      </c>
      <c r="EW33">
        <v>1</v>
      </c>
      <c r="EX33">
        <v>1</v>
      </c>
      <c r="EY33">
        <v>1</v>
      </c>
      <c r="EZ33">
        <v>1</v>
      </c>
      <c r="FA33">
        <v>1</v>
      </c>
      <c r="FB33">
        <v>1</v>
      </c>
      <c r="FC33">
        <v>1</v>
      </c>
      <c r="FD33">
        <v>1</v>
      </c>
      <c r="FE33">
        <v>7</v>
      </c>
      <c r="FF33">
        <v>1</v>
      </c>
      <c r="FG33">
        <v>7</v>
      </c>
      <c r="FH33">
        <v>1</v>
      </c>
      <c r="FI33">
        <v>3</v>
      </c>
      <c r="FJ33">
        <v>7</v>
      </c>
      <c r="FK33">
        <v>3</v>
      </c>
      <c r="FL33">
        <v>7</v>
      </c>
      <c r="FM33">
        <v>2</v>
      </c>
      <c r="FN33">
        <v>3</v>
      </c>
      <c r="FO33">
        <v>7</v>
      </c>
      <c r="FP33">
        <v>7</v>
      </c>
      <c r="FQ33">
        <v>7</v>
      </c>
      <c r="FR33">
        <v>7</v>
      </c>
      <c r="FS33">
        <v>1</v>
      </c>
      <c r="FT33">
        <v>3</v>
      </c>
      <c r="FU33">
        <v>4</v>
      </c>
      <c r="FV33">
        <v>3</v>
      </c>
      <c r="FW33">
        <v>3</v>
      </c>
      <c r="FX33">
        <v>3</v>
      </c>
      <c r="FY33">
        <v>2</v>
      </c>
      <c r="FZ33">
        <v>2</v>
      </c>
      <c r="GA33">
        <v>5</v>
      </c>
      <c r="GB33">
        <v>4</v>
      </c>
      <c r="GC33">
        <v>4</v>
      </c>
      <c r="GD33">
        <v>3</v>
      </c>
      <c r="GE33">
        <v>3</v>
      </c>
      <c r="GF33">
        <v>3</v>
      </c>
      <c r="GG33">
        <v>4</v>
      </c>
      <c r="GH33">
        <v>4</v>
      </c>
      <c r="GI33">
        <v>3</v>
      </c>
      <c r="GJ33">
        <v>4</v>
      </c>
      <c r="GK33">
        <v>4</v>
      </c>
      <c r="GL33">
        <v>4</v>
      </c>
      <c r="GM33">
        <v>5</v>
      </c>
      <c r="GN33">
        <v>5</v>
      </c>
      <c r="GO33">
        <v>4</v>
      </c>
      <c r="GP33">
        <v>4</v>
      </c>
      <c r="GQ33">
        <v>4</v>
      </c>
      <c r="GR33">
        <v>4</v>
      </c>
      <c r="GS33">
        <v>4</v>
      </c>
      <c r="GT33">
        <v>4</v>
      </c>
      <c r="GU33">
        <v>4</v>
      </c>
      <c r="GV33">
        <v>4</v>
      </c>
      <c r="GW33">
        <v>5</v>
      </c>
      <c r="GX33">
        <v>5</v>
      </c>
      <c r="GY33">
        <v>4</v>
      </c>
      <c r="GZ33">
        <v>4</v>
      </c>
      <c r="HA33" t="s">
        <v>4040</v>
      </c>
      <c r="HB33" t="s">
        <v>4048</v>
      </c>
    </row>
    <row r="34" spans="1:210">
      <c r="A34" t="s">
        <v>3767</v>
      </c>
      <c r="B34" t="s">
        <v>2420</v>
      </c>
      <c r="C34" t="s">
        <v>3768</v>
      </c>
      <c r="D34" t="s">
        <v>2422</v>
      </c>
      <c r="E34" t="s">
        <v>3591</v>
      </c>
      <c r="F34" t="s">
        <v>3769</v>
      </c>
      <c r="G34">
        <v>20</v>
      </c>
      <c r="H34" t="s">
        <v>2426</v>
      </c>
      <c r="I34" t="s">
        <v>2456</v>
      </c>
      <c r="J34" t="s">
        <v>2428</v>
      </c>
      <c r="K34" t="s">
        <v>2429</v>
      </c>
      <c r="L34" t="s">
        <v>2430</v>
      </c>
      <c r="M34" t="s">
        <v>2553</v>
      </c>
      <c r="N34" t="s">
        <v>2432</v>
      </c>
      <c r="O34">
        <v>1</v>
      </c>
      <c r="P34">
        <v>4</v>
      </c>
      <c r="Q34" t="s">
        <v>3770</v>
      </c>
      <c r="R34" t="s">
        <v>2534</v>
      </c>
      <c r="S34" t="s">
        <v>2432</v>
      </c>
      <c r="T34">
        <v>1</v>
      </c>
      <c r="U34">
        <v>4</v>
      </c>
      <c r="V34">
        <v>35</v>
      </c>
      <c r="W34" t="s">
        <v>2534</v>
      </c>
      <c r="X34" t="s">
        <v>2437</v>
      </c>
      <c r="Y34" t="s">
        <v>2438</v>
      </c>
      <c r="Z34" t="s">
        <v>2438</v>
      </c>
      <c r="AA34" t="s">
        <v>2438</v>
      </c>
      <c r="AB34" t="s">
        <v>2438</v>
      </c>
      <c r="AC34" t="s">
        <v>2437</v>
      </c>
      <c r="AD34" t="s">
        <v>2438</v>
      </c>
      <c r="AE34" t="s">
        <v>2438</v>
      </c>
      <c r="AF34" t="s">
        <v>2438</v>
      </c>
      <c r="AG34" t="s">
        <v>2438</v>
      </c>
      <c r="AH34" t="s">
        <v>2437</v>
      </c>
      <c r="AI34" t="s">
        <v>2438</v>
      </c>
      <c r="AJ34" t="s">
        <v>2438</v>
      </c>
      <c r="AK34" t="s">
        <v>2438</v>
      </c>
      <c r="AL34" t="s">
        <v>2438</v>
      </c>
      <c r="AM34" t="s">
        <v>2432</v>
      </c>
      <c r="AN34">
        <v>1</v>
      </c>
      <c r="AO34">
        <v>10</v>
      </c>
      <c r="AP34" t="s">
        <v>2457</v>
      </c>
      <c r="AQ34" t="s">
        <v>2437</v>
      </c>
      <c r="AR34" t="s">
        <v>2438</v>
      </c>
      <c r="AS34" t="s">
        <v>2438</v>
      </c>
      <c r="AT34" t="s">
        <v>2438</v>
      </c>
      <c r="AU34" t="s">
        <v>2437</v>
      </c>
      <c r="AV34" t="s">
        <v>2438</v>
      </c>
      <c r="AW34" t="s">
        <v>2438</v>
      </c>
      <c r="AX34" t="s">
        <v>2438</v>
      </c>
      <c r="AY34" t="s">
        <v>2432</v>
      </c>
      <c r="AZ34">
        <v>5</v>
      </c>
      <c r="BA34">
        <v>30</v>
      </c>
      <c r="BB34" t="s">
        <v>2458</v>
      </c>
      <c r="BC34" t="s">
        <v>2437</v>
      </c>
      <c r="BD34" t="s">
        <v>2438</v>
      </c>
      <c r="BE34" t="s">
        <v>2438</v>
      </c>
      <c r="BF34" t="s">
        <v>2438</v>
      </c>
      <c r="BG34" t="s">
        <v>2432</v>
      </c>
      <c r="BH34">
        <v>1</v>
      </c>
      <c r="BI34">
        <v>5</v>
      </c>
      <c r="BJ34" t="s">
        <v>2480</v>
      </c>
      <c r="BK34" t="s">
        <v>2437</v>
      </c>
      <c r="BL34" t="s">
        <v>2438</v>
      </c>
      <c r="BM34" t="s">
        <v>2438</v>
      </c>
      <c r="BN34" t="s">
        <v>2438</v>
      </c>
      <c r="BO34" t="s">
        <v>2432</v>
      </c>
      <c r="BP34">
        <v>1</v>
      </c>
      <c r="BQ34">
        <v>10</v>
      </c>
      <c r="BR34" t="s">
        <v>2443</v>
      </c>
      <c r="BS34" t="s">
        <v>2437</v>
      </c>
      <c r="BT34" t="s">
        <v>2438</v>
      </c>
      <c r="BU34" t="s">
        <v>2438</v>
      </c>
      <c r="BV34" t="s">
        <v>2438</v>
      </c>
      <c r="BW34" t="s">
        <v>2437</v>
      </c>
      <c r="BX34" t="s">
        <v>2438</v>
      </c>
      <c r="BY34" t="s">
        <v>2438</v>
      </c>
      <c r="BZ34" t="s">
        <v>2438</v>
      </c>
      <c r="CA34" t="s">
        <v>2437</v>
      </c>
      <c r="CB34" t="s">
        <v>2438</v>
      </c>
      <c r="CC34" t="s">
        <v>2438</v>
      </c>
      <c r="CD34" t="s">
        <v>2438</v>
      </c>
      <c r="CE34">
        <v>1</v>
      </c>
      <c r="CF34">
        <v>3</v>
      </c>
      <c r="CG34" t="s">
        <v>2866</v>
      </c>
      <c r="CH34">
        <v>6</v>
      </c>
      <c r="CI34">
        <v>5</v>
      </c>
      <c r="CJ34">
        <v>6</v>
      </c>
      <c r="CK34" t="s">
        <v>3771</v>
      </c>
      <c r="CL34">
        <v>7</v>
      </c>
      <c r="CM34">
        <v>7</v>
      </c>
      <c r="CN34">
        <v>7</v>
      </c>
      <c r="CO34" t="s">
        <v>3772</v>
      </c>
      <c r="CP34">
        <v>3</v>
      </c>
      <c r="CQ34">
        <v>4</v>
      </c>
      <c r="CR34">
        <v>4</v>
      </c>
      <c r="CS34" t="s">
        <v>3773</v>
      </c>
      <c r="CT34">
        <v>2</v>
      </c>
      <c r="CU34">
        <v>3</v>
      </c>
      <c r="CV34">
        <v>1</v>
      </c>
      <c r="CW34">
        <v>3</v>
      </c>
      <c r="CX34">
        <v>3</v>
      </c>
      <c r="CY34">
        <v>4</v>
      </c>
      <c r="CZ34">
        <v>2</v>
      </c>
      <c r="DA34">
        <v>4</v>
      </c>
      <c r="DB34">
        <v>4</v>
      </c>
      <c r="DC34">
        <v>4</v>
      </c>
      <c r="DD34">
        <v>4</v>
      </c>
      <c r="DE34">
        <v>4</v>
      </c>
      <c r="DF34">
        <v>5</v>
      </c>
      <c r="DG34">
        <v>4</v>
      </c>
      <c r="DH34">
        <v>7</v>
      </c>
      <c r="DI34">
        <v>6</v>
      </c>
      <c r="DJ34">
        <v>6</v>
      </c>
      <c r="DK34">
        <v>6</v>
      </c>
      <c r="DL34">
        <v>6</v>
      </c>
      <c r="DM34">
        <v>7</v>
      </c>
      <c r="DN34">
        <v>6</v>
      </c>
      <c r="DO34">
        <v>4</v>
      </c>
      <c r="DP34">
        <v>4</v>
      </c>
      <c r="DQ34">
        <v>4</v>
      </c>
      <c r="DR34">
        <v>5</v>
      </c>
      <c r="DS34">
        <v>5</v>
      </c>
      <c r="DT34">
        <v>5</v>
      </c>
      <c r="DU34">
        <v>5</v>
      </c>
      <c r="DV34">
        <v>5</v>
      </c>
      <c r="DW34">
        <v>5</v>
      </c>
      <c r="DX34">
        <v>4</v>
      </c>
      <c r="DY34" t="s">
        <v>2866</v>
      </c>
      <c r="DZ34">
        <v>5</v>
      </c>
      <c r="EA34">
        <v>5</v>
      </c>
      <c r="EB34">
        <v>4</v>
      </c>
      <c r="EC34" t="s">
        <v>2521</v>
      </c>
      <c r="ED34">
        <v>6</v>
      </c>
      <c r="EE34">
        <v>5</v>
      </c>
      <c r="EF34">
        <v>6</v>
      </c>
      <c r="EG34" t="s">
        <v>3772</v>
      </c>
      <c r="EH34">
        <v>5</v>
      </c>
      <c r="EI34">
        <v>5</v>
      </c>
      <c r="EJ34">
        <v>5</v>
      </c>
      <c r="EK34" t="s">
        <v>3773</v>
      </c>
      <c r="EL34">
        <v>2</v>
      </c>
      <c r="EM34">
        <v>3</v>
      </c>
      <c r="EN34">
        <v>3</v>
      </c>
      <c r="EO34">
        <v>3</v>
      </c>
      <c r="EP34">
        <v>3</v>
      </c>
      <c r="EQ34">
        <v>3</v>
      </c>
      <c r="ER34">
        <v>3</v>
      </c>
      <c r="ES34">
        <v>3</v>
      </c>
      <c r="ET34">
        <v>4</v>
      </c>
      <c r="EU34">
        <v>4</v>
      </c>
      <c r="EV34">
        <v>4</v>
      </c>
      <c r="EW34">
        <v>3</v>
      </c>
      <c r="EX34">
        <v>4</v>
      </c>
      <c r="EY34">
        <v>4</v>
      </c>
      <c r="EZ34">
        <v>6</v>
      </c>
      <c r="FA34">
        <v>3</v>
      </c>
      <c r="FB34">
        <v>1</v>
      </c>
      <c r="FC34">
        <v>1</v>
      </c>
      <c r="FD34">
        <v>1</v>
      </c>
      <c r="FE34">
        <v>1</v>
      </c>
      <c r="FF34">
        <v>1</v>
      </c>
      <c r="FG34">
        <v>1</v>
      </c>
      <c r="FH34">
        <v>1</v>
      </c>
      <c r="FI34">
        <v>7</v>
      </c>
      <c r="FJ34">
        <v>7</v>
      </c>
      <c r="FK34">
        <v>2</v>
      </c>
      <c r="FL34">
        <v>2</v>
      </c>
      <c r="FM34">
        <v>7</v>
      </c>
      <c r="FN34">
        <v>4</v>
      </c>
      <c r="FO34">
        <v>5</v>
      </c>
      <c r="FP34">
        <v>4</v>
      </c>
      <c r="FQ34">
        <v>4</v>
      </c>
      <c r="FR34">
        <v>5</v>
      </c>
      <c r="FS34">
        <v>5</v>
      </c>
      <c r="FT34">
        <v>5</v>
      </c>
      <c r="FU34">
        <v>2</v>
      </c>
      <c r="FV34">
        <v>3</v>
      </c>
      <c r="FW34">
        <v>6</v>
      </c>
      <c r="FX34">
        <v>5</v>
      </c>
      <c r="FY34">
        <v>5</v>
      </c>
      <c r="FZ34">
        <v>5</v>
      </c>
      <c r="GA34">
        <v>4</v>
      </c>
      <c r="GB34">
        <v>3</v>
      </c>
      <c r="GC34">
        <v>5</v>
      </c>
      <c r="GD34">
        <v>4</v>
      </c>
      <c r="GE34">
        <v>4</v>
      </c>
      <c r="GF34">
        <v>3</v>
      </c>
      <c r="GG34">
        <v>5</v>
      </c>
      <c r="GH34">
        <v>5</v>
      </c>
      <c r="GI34">
        <v>4</v>
      </c>
      <c r="GJ34">
        <v>4</v>
      </c>
      <c r="GK34">
        <v>5</v>
      </c>
      <c r="GL34">
        <v>4</v>
      </c>
      <c r="GM34">
        <v>3</v>
      </c>
      <c r="GN34">
        <v>3</v>
      </c>
      <c r="GO34">
        <v>4</v>
      </c>
      <c r="GP34">
        <v>3</v>
      </c>
      <c r="GQ34">
        <v>5</v>
      </c>
      <c r="GR34">
        <v>5</v>
      </c>
      <c r="GS34">
        <v>4</v>
      </c>
      <c r="GT34">
        <v>4</v>
      </c>
      <c r="GU34">
        <v>3</v>
      </c>
      <c r="GV34">
        <v>4</v>
      </c>
      <c r="GW34">
        <v>3</v>
      </c>
      <c r="GX34">
        <v>3</v>
      </c>
      <c r="GY34">
        <v>4</v>
      </c>
      <c r="GZ34">
        <v>5</v>
      </c>
      <c r="HA34" t="s">
        <v>4040</v>
      </c>
      <c r="HB34" t="s">
        <v>4048</v>
      </c>
    </row>
    <row r="35" spans="1:210">
      <c r="A35" t="s">
        <v>3774</v>
      </c>
      <c r="B35" t="s">
        <v>2420</v>
      </c>
      <c r="C35" t="s">
        <v>3775</v>
      </c>
      <c r="D35" t="s">
        <v>2505</v>
      </c>
      <c r="E35" t="s">
        <v>3776</v>
      </c>
      <c r="F35" t="s">
        <v>3777</v>
      </c>
      <c r="G35">
        <v>28</v>
      </c>
      <c r="H35" t="s">
        <v>2426</v>
      </c>
      <c r="I35" t="s">
        <v>2456</v>
      </c>
      <c r="J35" t="s">
        <v>2428</v>
      </c>
      <c r="K35" t="s">
        <v>3778</v>
      </c>
      <c r="L35" t="s">
        <v>3064</v>
      </c>
      <c r="M35" t="s">
        <v>2643</v>
      </c>
      <c r="N35" t="s">
        <v>2432</v>
      </c>
      <c r="O35">
        <v>1</v>
      </c>
      <c r="P35">
        <v>10</v>
      </c>
      <c r="Q35" t="s">
        <v>2674</v>
      </c>
      <c r="R35" t="s">
        <v>2518</v>
      </c>
      <c r="S35" t="s">
        <v>2432</v>
      </c>
      <c r="T35">
        <v>1</v>
      </c>
      <c r="U35">
        <v>10</v>
      </c>
      <c r="V35">
        <v>900</v>
      </c>
      <c r="W35" t="s">
        <v>2457</v>
      </c>
      <c r="X35" t="s">
        <v>2437</v>
      </c>
      <c r="Y35" t="s">
        <v>2438</v>
      </c>
      <c r="Z35" t="s">
        <v>2438</v>
      </c>
      <c r="AA35" t="s">
        <v>2438</v>
      </c>
      <c r="AB35" t="s">
        <v>2438</v>
      </c>
      <c r="AC35" t="s">
        <v>2437</v>
      </c>
      <c r="AD35" t="s">
        <v>2438</v>
      </c>
      <c r="AE35" t="s">
        <v>2438</v>
      </c>
      <c r="AF35" t="s">
        <v>2438</v>
      </c>
      <c r="AG35" t="s">
        <v>2438</v>
      </c>
      <c r="AH35" t="s">
        <v>2437</v>
      </c>
      <c r="AI35" t="s">
        <v>2438</v>
      </c>
      <c r="AJ35" t="s">
        <v>2438</v>
      </c>
      <c r="AK35" t="s">
        <v>2438</v>
      </c>
      <c r="AL35" t="s">
        <v>2438</v>
      </c>
      <c r="AM35" t="s">
        <v>2432</v>
      </c>
      <c r="AN35">
        <v>5</v>
      </c>
      <c r="AO35">
        <v>60</v>
      </c>
      <c r="AP35" t="s">
        <v>2536</v>
      </c>
      <c r="AQ35" t="s">
        <v>2437</v>
      </c>
      <c r="AR35" t="s">
        <v>2438</v>
      </c>
      <c r="AS35" t="s">
        <v>2438</v>
      </c>
      <c r="AT35" t="s">
        <v>2438</v>
      </c>
      <c r="AU35" t="s">
        <v>2432</v>
      </c>
      <c r="AV35">
        <v>5</v>
      </c>
      <c r="AW35">
        <v>200</v>
      </c>
      <c r="AX35" t="s">
        <v>2536</v>
      </c>
      <c r="AY35" t="s">
        <v>2432</v>
      </c>
      <c r="AZ35">
        <v>15</v>
      </c>
      <c r="BA35">
        <v>500</v>
      </c>
      <c r="BB35" t="s">
        <v>2554</v>
      </c>
      <c r="BC35" t="s">
        <v>2432</v>
      </c>
      <c r="BD35">
        <v>5</v>
      </c>
      <c r="BE35">
        <v>200</v>
      </c>
      <c r="BF35" t="s">
        <v>2515</v>
      </c>
      <c r="BG35" t="s">
        <v>2437</v>
      </c>
      <c r="BH35" t="s">
        <v>2438</v>
      </c>
      <c r="BI35" t="s">
        <v>2438</v>
      </c>
      <c r="BJ35" t="s">
        <v>2438</v>
      </c>
      <c r="BK35" t="s">
        <v>2437</v>
      </c>
      <c r="BL35" t="s">
        <v>2438</v>
      </c>
      <c r="BM35" t="s">
        <v>2438</v>
      </c>
      <c r="BN35" t="s">
        <v>2438</v>
      </c>
      <c r="BO35" t="s">
        <v>2437</v>
      </c>
      <c r="BP35" t="s">
        <v>2438</v>
      </c>
      <c r="BQ35" t="s">
        <v>2438</v>
      </c>
      <c r="BR35" t="s">
        <v>2438</v>
      </c>
      <c r="BS35" t="s">
        <v>2437</v>
      </c>
      <c r="BT35" t="s">
        <v>2438</v>
      </c>
      <c r="BU35" t="s">
        <v>2438</v>
      </c>
      <c r="BV35" t="s">
        <v>2438</v>
      </c>
      <c r="BW35" t="s">
        <v>2437</v>
      </c>
      <c r="BX35" t="s">
        <v>2438</v>
      </c>
      <c r="BY35" t="s">
        <v>2438</v>
      </c>
      <c r="BZ35" t="s">
        <v>2438</v>
      </c>
      <c r="CA35" t="s">
        <v>2437</v>
      </c>
      <c r="CB35" t="s">
        <v>2438</v>
      </c>
      <c r="CC35" t="s">
        <v>2438</v>
      </c>
      <c r="CD35" t="s">
        <v>2438</v>
      </c>
      <c r="CE35">
        <v>5</v>
      </c>
      <c r="CF35">
        <v>5</v>
      </c>
      <c r="CG35" t="s">
        <v>2487</v>
      </c>
      <c r="CH35">
        <v>5</v>
      </c>
      <c r="CI35">
        <v>5</v>
      </c>
      <c r="CJ35">
        <v>4</v>
      </c>
      <c r="CK35" t="s">
        <v>3779</v>
      </c>
      <c r="CL35">
        <v>6</v>
      </c>
      <c r="CM35">
        <v>6</v>
      </c>
      <c r="CN35">
        <v>6</v>
      </c>
      <c r="CO35" t="s">
        <v>3780</v>
      </c>
      <c r="CP35">
        <v>4</v>
      </c>
      <c r="CQ35">
        <v>4</v>
      </c>
      <c r="CR35">
        <v>4</v>
      </c>
      <c r="CS35" t="s">
        <v>3781</v>
      </c>
      <c r="CT35">
        <v>5</v>
      </c>
      <c r="CU35">
        <v>5</v>
      </c>
      <c r="CV35">
        <v>5</v>
      </c>
      <c r="CW35">
        <v>5</v>
      </c>
      <c r="CX35">
        <v>5</v>
      </c>
      <c r="CY35">
        <v>5</v>
      </c>
      <c r="CZ35">
        <v>5</v>
      </c>
      <c r="DA35">
        <v>4</v>
      </c>
      <c r="DB35">
        <v>4</v>
      </c>
      <c r="DC35">
        <v>4</v>
      </c>
      <c r="DD35">
        <v>4</v>
      </c>
      <c r="DE35">
        <v>4</v>
      </c>
      <c r="DF35">
        <v>4</v>
      </c>
      <c r="DG35">
        <v>4</v>
      </c>
      <c r="DH35">
        <v>5</v>
      </c>
      <c r="DI35">
        <v>5</v>
      </c>
      <c r="DJ35">
        <v>5</v>
      </c>
      <c r="DK35">
        <v>5</v>
      </c>
      <c r="DL35">
        <v>5</v>
      </c>
      <c r="DM35">
        <v>5</v>
      </c>
      <c r="DN35">
        <v>5</v>
      </c>
      <c r="DO35">
        <v>4</v>
      </c>
      <c r="DP35">
        <v>4</v>
      </c>
      <c r="DQ35">
        <v>4</v>
      </c>
      <c r="DR35">
        <v>4</v>
      </c>
      <c r="DS35">
        <v>4</v>
      </c>
      <c r="DT35">
        <v>4</v>
      </c>
      <c r="DU35">
        <v>4</v>
      </c>
      <c r="DV35">
        <v>4</v>
      </c>
      <c r="DW35">
        <v>4</v>
      </c>
      <c r="DX35">
        <v>4</v>
      </c>
      <c r="DY35" t="s">
        <v>2821</v>
      </c>
      <c r="DZ35">
        <v>4</v>
      </c>
      <c r="EA35">
        <v>4</v>
      </c>
      <c r="EB35">
        <v>4</v>
      </c>
      <c r="EC35" t="s">
        <v>2821</v>
      </c>
      <c r="ED35">
        <v>4</v>
      </c>
      <c r="EE35">
        <v>4</v>
      </c>
      <c r="EF35">
        <v>4</v>
      </c>
      <c r="EG35" t="s">
        <v>3782</v>
      </c>
      <c r="EH35">
        <v>4</v>
      </c>
      <c r="EI35">
        <v>4</v>
      </c>
      <c r="EJ35">
        <v>4</v>
      </c>
      <c r="EK35" t="s">
        <v>3783</v>
      </c>
      <c r="EL35">
        <v>3</v>
      </c>
      <c r="EM35">
        <v>3</v>
      </c>
      <c r="EN35">
        <v>4</v>
      </c>
      <c r="EO35">
        <v>3</v>
      </c>
      <c r="EP35">
        <v>3</v>
      </c>
      <c r="EQ35">
        <v>3</v>
      </c>
      <c r="ER35">
        <v>3</v>
      </c>
      <c r="ES35">
        <v>3</v>
      </c>
      <c r="ET35">
        <v>3</v>
      </c>
      <c r="EU35">
        <v>3</v>
      </c>
      <c r="EV35">
        <v>3</v>
      </c>
      <c r="EW35">
        <v>3</v>
      </c>
      <c r="EX35">
        <v>3</v>
      </c>
      <c r="EY35">
        <v>3</v>
      </c>
      <c r="EZ35">
        <v>3</v>
      </c>
      <c r="FA35">
        <v>3</v>
      </c>
      <c r="FB35">
        <v>1</v>
      </c>
      <c r="FC35">
        <v>1</v>
      </c>
      <c r="FD35">
        <v>1</v>
      </c>
      <c r="FE35">
        <v>1</v>
      </c>
      <c r="FF35">
        <v>3</v>
      </c>
      <c r="FG35">
        <v>1</v>
      </c>
      <c r="FH35">
        <v>1</v>
      </c>
      <c r="FI35">
        <v>1</v>
      </c>
      <c r="FJ35">
        <v>1</v>
      </c>
      <c r="FK35">
        <v>2</v>
      </c>
      <c r="FL35">
        <v>1</v>
      </c>
      <c r="FM35">
        <v>3</v>
      </c>
      <c r="FN35">
        <v>2</v>
      </c>
      <c r="FO35">
        <v>2</v>
      </c>
      <c r="FP35">
        <v>4</v>
      </c>
      <c r="FQ35">
        <v>5</v>
      </c>
      <c r="FR35">
        <v>4</v>
      </c>
      <c r="FS35">
        <v>4</v>
      </c>
      <c r="FT35">
        <v>4</v>
      </c>
      <c r="FU35">
        <v>2</v>
      </c>
      <c r="FV35">
        <v>2</v>
      </c>
      <c r="FW35">
        <v>4</v>
      </c>
      <c r="FX35">
        <v>4</v>
      </c>
      <c r="FY35">
        <v>4</v>
      </c>
      <c r="FZ35">
        <v>4</v>
      </c>
      <c r="GA35">
        <v>4</v>
      </c>
      <c r="GB35">
        <v>3</v>
      </c>
      <c r="GC35">
        <v>4</v>
      </c>
      <c r="GD35">
        <v>4</v>
      </c>
      <c r="GE35">
        <v>2</v>
      </c>
      <c r="GF35">
        <v>4</v>
      </c>
      <c r="GG35">
        <v>2</v>
      </c>
      <c r="GH35">
        <v>2</v>
      </c>
      <c r="GI35">
        <v>2</v>
      </c>
      <c r="GJ35">
        <v>4</v>
      </c>
      <c r="GK35">
        <v>4</v>
      </c>
      <c r="GL35">
        <v>4</v>
      </c>
      <c r="GM35">
        <v>4</v>
      </c>
      <c r="GN35">
        <v>4</v>
      </c>
      <c r="GO35">
        <v>4</v>
      </c>
      <c r="GP35">
        <v>4</v>
      </c>
      <c r="GQ35">
        <v>4</v>
      </c>
      <c r="GR35">
        <v>4</v>
      </c>
      <c r="GS35">
        <v>4</v>
      </c>
      <c r="GT35">
        <v>4</v>
      </c>
      <c r="GU35">
        <v>4</v>
      </c>
      <c r="GV35">
        <v>4</v>
      </c>
      <c r="GW35">
        <v>4</v>
      </c>
      <c r="GX35">
        <v>4</v>
      </c>
      <c r="GY35">
        <v>4</v>
      </c>
      <c r="GZ35">
        <v>4</v>
      </c>
      <c r="HA35" t="s">
        <v>4040</v>
      </c>
      <c r="HB35" t="s">
        <v>4048</v>
      </c>
    </row>
    <row r="36" spans="1:210">
      <c r="A36" t="s">
        <v>3784</v>
      </c>
      <c r="B36" t="s">
        <v>2420</v>
      </c>
      <c r="C36" t="s">
        <v>4325</v>
      </c>
      <c r="D36" t="s">
        <v>2505</v>
      </c>
      <c r="E36" t="s">
        <v>3579</v>
      </c>
      <c r="F36" t="s">
        <v>3786</v>
      </c>
      <c r="G36">
        <v>18</v>
      </c>
      <c r="H36" t="s">
        <v>2426</v>
      </c>
      <c r="I36" t="s">
        <v>2456</v>
      </c>
      <c r="J36" t="s">
        <v>2428</v>
      </c>
      <c r="K36" t="s">
        <v>3787</v>
      </c>
      <c r="L36" t="s">
        <v>2496</v>
      </c>
      <c r="M36" t="s">
        <v>3788</v>
      </c>
      <c r="N36" t="s">
        <v>2432</v>
      </c>
      <c r="O36">
        <v>1</v>
      </c>
      <c r="P36">
        <v>1</v>
      </c>
      <c r="Q36">
        <v>1</v>
      </c>
      <c r="R36" t="s">
        <v>2476</v>
      </c>
      <c r="S36" t="s">
        <v>2432</v>
      </c>
      <c r="T36">
        <v>1</v>
      </c>
      <c r="U36">
        <v>2</v>
      </c>
      <c r="V36">
        <v>2</v>
      </c>
      <c r="W36" t="s">
        <v>2480</v>
      </c>
      <c r="X36" t="s">
        <v>2437</v>
      </c>
      <c r="Y36" t="s">
        <v>2438</v>
      </c>
      <c r="Z36" t="s">
        <v>2438</v>
      </c>
      <c r="AA36" t="s">
        <v>2438</v>
      </c>
      <c r="AB36" t="s">
        <v>2438</v>
      </c>
      <c r="AC36" t="s">
        <v>2437</v>
      </c>
      <c r="AD36" t="s">
        <v>2438</v>
      </c>
      <c r="AE36" t="s">
        <v>2438</v>
      </c>
      <c r="AF36" t="s">
        <v>2438</v>
      </c>
      <c r="AG36" t="s">
        <v>2438</v>
      </c>
      <c r="AH36" t="s">
        <v>2437</v>
      </c>
      <c r="AI36" t="s">
        <v>2438</v>
      </c>
      <c r="AJ36" t="s">
        <v>2438</v>
      </c>
      <c r="AK36" t="s">
        <v>2438</v>
      </c>
      <c r="AL36" t="s">
        <v>2438</v>
      </c>
      <c r="AM36" t="s">
        <v>2432</v>
      </c>
      <c r="AN36">
        <v>1</v>
      </c>
      <c r="AO36">
        <v>2</v>
      </c>
      <c r="AP36" t="s">
        <v>2554</v>
      </c>
      <c r="AQ36" t="s">
        <v>2437</v>
      </c>
      <c r="AR36" t="s">
        <v>2438</v>
      </c>
      <c r="AS36" t="s">
        <v>2438</v>
      </c>
      <c r="AT36" t="s">
        <v>2438</v>
      </c>
      <c r="AU36" t="s">
        <v>2432</v>
      </c>
      <c r="AV36">
        <v>1</v>
      </c>
      <c r="AW36">
        <v>1</v>
      </c>
      <c r="AX36" t="s">
        <v>2480</v>
      </c>
      <c r="AY36" t="s">
        <v>2432</v>
      </c>
      <c r="AZ36">
        <v>10</v>
      </c>
      <c r="BA36">
        <v>20</v>
      </c>
      <c r="BB36" t="s">
        <v>2554</v>
      </c>
      <c r="BC36" t="s">
        <v>2432</v>
      </c>
      <c r="BD36">
        <v>2</v>
      </c>
      <c r="BE36">
        <v>5</v>
      </c>
      <c r="BF36" t="s">
        <v>2480</v>
      </c>
      <c r="BG36" t="s">
        <v>2432</v>
      </c>
      <c r="BH36">
        <v>1</v>
      </c>
      <c r="BI36">
        <v>2</v>
      </c>
      <c r="BJ36" t="s">
        <v>2480</v>
      </c>
      <c r="BK36" t="s">
        <v>2437</v>
      </c>
      <c r="BL36" t="s">
        <v>2438</v>
      </c>
      <c r="BM36" t="s">
        <v>2438</v>
      </c>
      <c r="BN36" t="s">
        <v>2438</v>
      </c>
      <c r="BO36" t="s">
        <v>2437</v>
      </c>
      <c r="BP36" t="s">
        <v>2438</v>
      </c>
      <c r="BQ36" t="s">
        <v>2438</v>
      </c>
      <c r="BR36" t="s">
        <v>2438</v>
      </c>
      <c r="BS36" t="s">
        <v>2437</v>
      </c>
      <c r="BT36" t="s">
        <v>2438</v>
      </c>
      <c r="BU36" t="s">
        <v>2438</v>
      </c>
      <c r="BV36" t="s">
        <v>2438</v>
      </c>
      <c r="BW36" t="s">
        <v>2437</v>
      </c>
      <c r="BX36" t="s">
        <v>2438</v>
      </c>
      <c r="BY36" t="s">
        <v>2438</v>
      </c>
      <c r="BZ36" t="s">
        <v>2438</v>
      </c>
      <c r="CA36" t="s">
        <v>2437</v>
      </c>
      <c r="CB36" t="s">
        <v>2438</v>
      </c>
      <c r="CC36" t="s">
        <v>2438</v>
      </c>
      <c r="CD36" t="s">
        <v>2438</v>
      </c>
      <c r="CE36">
        <v>1</v>
      </c>
      <c r="CF36">
        <v>2</v>
      </c>
      <c r="CG36" t="s">
        <v>3789</v>
      </c>
      <c r="CH36">
        <v>1</v>
      </c>
      <c r="CI36">
        <v>1</v>
      </c>
      <c r="CJ36">
        <v>1</v>
      </c>
      <c r="CK36" t="s">
        <v>2432</v>
      </c>
      <c r="CL36">
        <v>1</v>
      </c>
      <c r="CM36">
        <v>2</v>
      </c>
      <c r="CN36">
        <v>7</v>
      </c>
      <c r="CO36" t="s">
        <v>3790</v>
      </c>
      <c r="CP36">
        <v>1</v>
      </c>
      <c r="CQ36">
        <v>1</v>
      </c>
      <c r="CR36">
        <v>1</v>
      </c>
      <c r="CS36" t="s">
        <v>3791</v>
      </c>
      <c r="CT36">
        <v>1</v>
      </c>
      <c r="CU36">
        <v>7</v>
      </c>
      <c r="CV36">
        <v>6</v>
      </c>
      <c r="CW36">
        <v>6</v>
      </c>
      <c r="CX36">
        <v>4</v>
      </c>
      <c r="CY36">
        <v>5</v>
      </c>
      <c r="CZ36">
        <v>5</v>
      </c>
      <c r="DA36">
        <v>7</v>
      </c>
      <c r="DB36">
        <v>7</v>
      </c>
      <c r="DC36">
        <v>6</v>
      </c>
      <c r="DD36">
        <v>5</v>
      </c>
      <c r="DE36">
        <v>4</v>
      </c>
      <c r="DF36">
        <v>6</v>
      </c>
      <c r="DG36">
        <v>6</v>
      </c>
      <c r="DH36">
        <v>1</v>
      </c>
      <c r="DI36">
        <v>1</v>
      </c>
      <c r="DJ36">
        <v>1</v>
      </c>
      <c r="DK36">
        <v>1</v>
      </c>
      <c r="DL36">
        <v>1</v>
      </c>
      <c r="DM36">
        <v>1</v>
      </c>
      <c r="DN36">
        <v>1</v>
      </c>
      <c r="DO36">
        <v>3</v>
      </c>
      <c r="DP36">
        <v>6</v>
      </c>
      <c r="DQ36">
        <v>4</v>
      </c>
      <c r="DR36">
        <v>4</v>
      </c>
      <c r="DS36">
        <v>2</v>
      </c>
      <c r="DT36">
        <v>5</v>
      </c>
      <c r="DU36">
        <v>7</v>
      </c>
      <c r="DV36">
        <v>1</v>
      </c>
      <c r="DW36">
        <v>1</v>
      </c>
      <c r="DX36">
        <v>1</v>
      </c>
      <c r="DY36" t="s">
        <v>3791</v>
      </c>
      <c r="DZ36">
        <v>1</v>
      </c>
      <c r="EA36">
        <v>3</v>
      </c>
      <c r="EB36">
        <v>4</v>
      </c>
      <c r="EC36" t="s">
        <v>3792</v>
      </c>
      <c r="ED36">
        <v>1</v>
      </c>
      <c r="EE36">
        <v>1</v>
      </c>
      <c r="EF36">
        <v>1</v>
      </c>
      <c r="EG36" t="s">
        <v>3793</v>
      </c>
      <c r="EH36">
        <v>1</v>
      </c>
      <c r="EI36">
        <v>7</v>
      </c>
      <c r="EJ36">
        <v>6</v>
      </c>
      <c r="EK36" t="s">
        <v>3790</v>
      </c>
      <c r="EL36">
        <v>7</v>
      </c>
      <c r="EM36">
        <v>5</v>
      </c>
      <c r="EN36">
        <v>6</v>
      </c>
      <c r="EO36">
        <v>6</v>
      </c>
      <c r="EP36">
        <v>7</v>
      </c>
      <c r="EQ36">
        <v>7</v>
      </c>
      <c r="ER36">
        <v>6</v>
      </c>
      <c r="ES36">
        <v>7</v>
      </c>
      <c r="ET36">
        <v>2</v>
      </c>
      <c r="EU36">
        <v>4</v>
      </c>
      <c r="EV36">
        <v>5</v>
      </c>
      <c r="EW36">
        <v>6</v>
      </c>
      <c r="EX36">
        <v>6</v>
      </c>
      <c r="EY36">
        <v>7</v>
      </c>
      <c r="EZ36">
        <v>6</v>
      </c>
      <c r="FA36">
        <v>7</v>
      </c>
      <c r="FB36">
        <v>5</v>
      </c>
      <c r="FC36">
        <v>2</v>
      </c>
      <c r="FD36">
        <v>5</v>
      </c>
      <c r="FE36">
        <v>6</v>
      </c>
      <c r="FF36">
        <v>6</v>
      </c>
      <c r="FG36">
        <v>7</v>
      </c>
      <c r="FH36">
        <v>2</v>
      </c>
      <c r="FI36">
        <v>1</v>
      </c>
      <c r="FJ36">
        <v>3</v>
      </c>
      <c r="FK36">
        <v>1</v>
      </c>
      <c r="FL36">
        <v>1</v>
      </c>
      <c r="FM36">
        <v>1</v>
      </c>
      <c r="FN36">
        <v>4</v>
      </c>
      <c r="FO36">
        <v>3</v>
      </c>
      <c r="FP36">
        <v>4</v>
      </c>
      <c r="FQ36">
        <v>5</v>
      </c>
      <c r="FR36">
        <v>5</v>
      </c>
      <c r="FS36">
        <v>6</v>
      </c>
      <c r="FT36">
        <v>7</v>
      </c>
      <c r="FU36">
        <v>4</v>
      </c>
      <c r="FV36">
        <v>5</v>
      </c>
      <c r="FW36">
        <v>6</v>
      </c>
      <c r="FX36">
        <v>6</v>
      </c>
      <c r="FY36">
        <v>4</v>
      </c>
      <c r="FZ36">
        <v>6</v>
      </c>
      <c r="GA36">
        <v>7</v>
      </c>
      <c r="GB36">
        <v>7</v>
      </c>
      <c r="GC36">
        <v>7</v>
      </c>
      <c r="GD36">
        <v>7</v>
      </c>
      <c r="GE36">
        <v>7</v>
      </c>
      <c r="GF36">
        <v>1</v>
      </c>
      <c r="GG36">
        <v>1</v>
      </c>
      <c r="GH36">
        <v>1</v>
      </c>
      <c r="GI36">
        <v>1</v>
      </c>
      <c r="GJ36">
        <v>1</v>
      </c>
      <c r="GK36">
        <v>1</v>
      </c>
      <c r="GL36">
        <v>1</v>
      </c>
      <c r="GM36">
        <v>2</v>
      </c>
      <c r="GN36">
        <v>5</v>
      </c>
      <c r="GO36">
        <v>1</v>
      </c>
      <c r="GP36">
        <v>1</v>
      </c>
      <c r="GQ36">
        <v>2</v>
      </c>
      <c r="GR36">
        <v>3</v>
      </c>
      <c r="GS36">
        <v>5</v>
      </c>
      <c r="GT36">
        <v>2</v>
      </c>
      <c r="GU36">
        <v>1</v>
      </c>
      <c r="GV36">
        <v>1</v>
      </c>
      <c r="GW36">
        <v>1</v>
      </c>
      <c r="GX36">
        <v>4</v>
      </c>
      <c r="GY36">
        <v>5</v>
      </c>
      <c r="GZ36">
        <v>6</v>
      </c>
      <c r="HA36" t="s">
        <v>4040</v>
      </c>
      <c r="HB36" t="s">
        <v>4048</v>
      </c>
    </row>
    <row r="37" spans="1:210">
      <c r="A37" t="s">
        <v>3806</v>
      </c>
      <c r="B37" t="s">
        <v>2420</v>
      </c>
      <c r="C37" t="s">
        <v>4326</v>
      </c>
      <c r="D37" t="s">
        <v>2505</v>
      </c>
      <c r="E37" t="s">
        <v>3808</v>
      </c>
      <c r="F37" t="s">
        <v>3809</v>
      </c>
      <c r="G37">
        <v>20</v>
      </c>
      <c r="H37" t="s">
        <v>2426</v>
      </c>
      <c r="I37" t="s">
        <v>2456</v>
      </c>
      <c r="J37" t="s">
        <v>2428</v>
      </c>
      <c r="K37" t="s">
        <v>2666</v>
      </c>
      <c r="L37" t="s">
        <v>3810</v>
      </c>
      <c r="M37" t="s">
        <v>3811</v>
      </c>
      <c r="N37" t="s">
        <v>2432</v>
      </c>
      <c r="O37">
        <v>1</v>
      </c>
      <c r="P37">
        <v>1</v>
      </c>
      <c r="Q37" t="s">
        <v>3336</v>
      </c>
      <c r="R37" t="s">
        <v>2476</v>
      </c>
      <c r="S37" t="s">
        <v>2432</v>
      </c>
      <c r="T37">
        <v>1</v>
      </c>
      <c r="U37">
        <v>1</v>
      </c>
      <c r="V37" t="s">
        <v>2475</v>
      </c>
      <c r="W37" t="s">
        <v>2476</v>
      </c>
      <c r="X37" t="s">
        <v>2437</v>
      </c>
      <c r="Y37" t="s">
        <v>2438</v>
      </c>
      <c r="Z37" t="s">
        <v>2438</v>
      </c>
      <c r="AA37" t="s">
        <v>2438</v>
      </c>
      <c r="AB37" t="s">
        <v>2438</v>
      </c>
      <c r="AC37" t="s">
        <v>2437</v>
      </c>
      <c r="AD37" t="s">
        <v>2438</v>
      </c>
      <c r="AE37" t="s">
        <v>2438</v>
      </c>
      <c r="AF37" t="s">
        <v>2438</v>
      </c>
      <c r="AG37" t="s">
        <v>2438</v>
      </c>
      <c r="AH37" t="s">
        <v>2437</v>
      </c>
      <c r="AI37" t="s">
        <v>2438</v>
      </c>
      <c r="AJ37" t="s">
        <v>2438</v>
      </c>
      <c r="AK37" t="s">
        <v>2438</v>
      </c>
      <c r="AL37" t="s">
        <v>2438</v>
      </c>
      <c r="AM37" t="s">
        <v>2437</v>
      </c>
      <c r="AN37" t="s">
        <v>2438</v>
      </c>
      <c r="AO37" t="s">
        <v>2438</v>
      </c>
      <c r="AP37" t="s">
        <v>2438</v>
      </c>
      <c r="AQ37" t="s">
        <v>2437</v>
      </c>
      <c r="AR37" t="s">
        <v>2438</v>
      </c>
      <c r="AS37" t="s">
        <v>2438</v>
      </c>
      <c r="AT37" t="s">
        <v>2438</v>
      </c>
      <c r="AU37" t="s">
        <v>2432</v>
      </c>
      <c r="AV37">
        <v>2</v>
      </c>
      <c r="AW37" t="s">
        <v>3016</v>
      </c>
      <c r="AX37" t="s">
        <v>2480</v>
      </c>
      <c r="AY37" t="s">
        <v>2432</v>
      </c>
      <c r="AZ37">
        <v>3</v>
      </c>
      <c r="BA37">
        <v>1</v>
      </c>
      <c r="BB37" t="s">
        <v>2554</v>
      </c>
      <c r="BC37" t="s">
        <v>2432</v>
      </c>
      <c r="BD37">
        <v>1</v>
      </c>
      <c r="BE37" t="s">
        <v>2853</v>
      </c>
      <c r="BF37" t="s">
        <v>2459</v>
      </c>
      <c r="BG37" t="s">
        <v>2432</v>
      </c>
      <c r="BH37">
        <v>1</v>
      </c>
      <c r="BI37" t="s">
        <v>2475</v>
      </c>
      <c r="BJ37" t="s">
        <v>2480</v>
      </c>
      <c r="BK37" t="s">
        <v>2437</v>
      </c>
      <c r="BL37" t="s">
        <v>2438</v>
      </c>
      <c r="BM37" t="s">
        <v>2438</v>
      </c>
      <c r="BN37" t="s">
        <v>2438</v>
      </c>
      <c r="BO37" t="s">
        <v>2437</v>
      </c>
      <c r="BP37" t="s">
        <v>2438</v>
      </c>
      <c r="BQ37" t="s">
        <v>2438</v>
      </c>
      <c r="BR37" t="s">
        <v>2438</v>
      </c>
      <c r="BS37" t="s">
        <v>2437</v>
      </c>
      <c r="BT37" t="s">
        <v>2438</v>
      </c>
      <c r="BU37" t="s">
        <v>2438</v>
      </c>
      <c r="BV37" t="s">
        <v>2438</v>
      </c>
      <c r="BW37" t="s">
        <v>2437</v>
      </c>
      <c r="BX37" t="s">
        <v>2438</v>
      </c>
      <c r="BY37" t="s">
        <v>2438</v>
      </c>
      <c r="BZ37" t="s">
        <v>2438</v>
      </c>
      <c r="CA37" t="s">
        <v>2437</v>
      </c>
      <c r="CB37" t="s">
        <v>2438</v>
      </c>
      <c r="CC37" t="s">
        <v>2438</v>
      </c>
      <c r="CD37" t="s">
        <v>2438</v>
      </c>
      <c r="CE37">
        <v>3</v>
      </c>
      <c r="CF37">
        <v>3</v>
      </c>
      <c r="CG37" t="s">
        <v>2487</v>
      </c>
      <c r="CH37">
        <v>1</v>
      </c>
      <c r="CI37">
        <v>1</v>
      </c>
      <c r="CJ37">
        <v>1</v>
      </c>
      <c r="CK37" t="s">
        <v>3812</v>
      </c>
      <c r="CL37">
        <v>1</v>
      </c>
      <c r="CM37">
        <v>1</v>
      </c>
      <c r="CN37">
        <v>1</v>
      </c>
      <c r="CO37" t="s">
        <v>3813</v>
      </c>
      <c r="CP37">
        <v>3</v>
      </c>
      <c r="CQ37">
        <v>3</v>
      </c>
      <c r="CR37">
        <v>3</v>
      </c>
      <c r="CS37" t="s">
        <v>3814</v>
      </c>
      <c r="CT37">
        <v>3</v>
      </c>
      <c r="CU37">
        <v>4</v>
      </c>
      <c r="CV37">
        <v>3</v>
      </c>
      <c r="CW37">
        <v>4</v>
      </c>
      <c r="CX37">
        <v>3</v>
      </c>
      <c r="CY37">
        <v>2</v>
      </c>
      <c r="CZ37">
        <v>2</v>
      </c>
      <c r="DA37">
        <v>6</v>
      </c>
      <c r="DB37">
        <v>2</v>
      </c>
      <c r="DC37">
        <v>6</v>
      </c>
      <c r="DD37">
        <v>6</v>
      </c>
      <c r="DE37">
        <v>5</v>
      </c>
      <c r="DF37">
        <v>3</v>
      </c>
      <c r="DG37">
        <v>4</v>
      </c>
      <c r="DH37">
        <v>4</v>
      </c>
      <c r="DI37">
        <v>4</v>
      </c>
      <c r="DJ37">
        <v>2</v>
      </c>
      <c r="DK37">
        <v>5</v>
      </c>
      <c r="DL37">
        <v>3</v>
      </c>
      <c r="DM37">
        <v>3</v>
      </c>
      <c r="DN37">
        <v>3</v>
      </c>
      <c r="DO37">
        <v>2</v>
      </c>
      <c r="DP37">
        <v>3</v>
      </c>
      <c r="DQ37">
        <v>4</v>
      </c>
      <c r="DR37">
        <v>5</v>
      </c>
      <c r="DS37">
        <v>2</v>
      </c>
      <c r="DT37">
        <v>4</v>
      </c>
      <c r="DU37">
        <v>4</v>
      </c>
      <c r="DV37">
        <v>5</v>
      </c>
      <c r="DW37">
        <v>4</v>
      </c>
      <c r="DX37">
        <v>5</v>
      </c>
      <c r="DY37" t="s">
        <v>2487</v>
      </c>
      <c r="DZ37">
        <v>3</v>
      </c>
      <c r="EA37">
        <v>2</v>
      </c>
      <c r="EB37">
        <v>4</v>
      </c>
      <c r="EC37" t="s">
        <v>2854</v>
      </c>
      <c r="ED37">
        <v>3</v>
      </c>
      <c r="EE37">
        <v>5</v>
      </c>
      <c r="EF37">
        <v>3</v>
      </c>
      <c r="EG37" t="s">
        <v>3813</v>
      </c>
      <c r="EH37">
        <v>4</v>
      </c>
      <c r="EI37">
        <v>4</v>
      </c>
      <c r="EJ37">
        <v>5</v>
      </c>
      <c r="EK37" t="s">
        <v>3814</v>
      </c>
      <c r="EL37">
        <v>5</v>
      </c>
      <c r="EM37">
        <v>3</v>
      </c>
      <c r="EN37">
        <v>4</v>
      </c>
      <c r="EO37">
        <v>4</v>
      </c>
      <c r="EP37">
        <v>3</v>
      </c>
      <c r="EQ37">
        <v>5</v>
      </c>
      <c r="ER37">
        <v>5</v>
      </c>
      <c r="ES37">
        <v>5</v>
      </c>
      <c r="ET37">
        <v>3</v>
      </c>
      <c r="EU37">
        <v>4</v>
      </c>
      <c r="EV37">
        <v>3</v>
      </c>
      <c r="EW37">
        <v>5</v>
      </c>
      <c r="EX37">
        <v>6</v>
      </c>
      <c r="EY37">
        <v>5</v>
      </c>
      <c r="EZ37">
        <v>5</v>
      </c>
      <c r="FA37">
        <v>2</v>
      </c>
      <c r="FB37">
        <v>3</v>
      </c>
      <c r="FC37">
        <v>2</v>
      </c>
      <c r="FD37">
        <v>3</v>
      </c>
      <c r="FE37">
        <v>3</v>
      </c>
      <c r="FF37">
        <v>3</v>
      </c>
      <c r="FG37">
        <v>3</v>
      </c>
      <c r="FH37">
        <v>4</v>
      </c>
      <c r="FI37">
        <v>4</v>
      </c>
      <c r="FJ37">
        <v>3</v>
      </c>
      <c r="FK37">
        <v>5</v>
      </c>
      <c r="FL37">
        <v>6</v>
      </c>
      <c r="FM37">
        <v>2</v>
      </c>
      <c r="FN37">
        <v>5</v>
      </c>
      <c r="FO37">
        <v>4</v>
      </c>
      <c r="FP37">
        <v>5</v>
      </c>
      <c r="FQ37">
        <v>4</v>
      </c>
      <c r="FR37">
        <v>4</v>
      </c>
      <c r="FS37">
        <v>3</v>
      </c>
      <c r="FT37">
        <v>3</v>
      </c>
      <c r="FU37">
        <v>4</v>
      </c>
      <c r="FV37">
        <v>5</v>
      </c>
      <c r="FW37">
        <v>5</v>
      </c>
      <c r="FX37">
        <v>4</v>
      </c>
      <c r="FY37">
        <v>4</v>
      </c>
      <c r="FZ37">
        <v>5</v>
      </c>
      <c r="GA37">
        <v>5</v>
      </c>
      <c r="GB37">
        <v>6</v>
      </c>
      <c r="GC37">
        <v>3</v>
      </c>
      <c r="GD37">
        <v>4</v>
      </c>
      <c r="GE37">
        <v>5</v>
      </c>
      <c r="GF37">
        <v>4</v>
      </c>
      <c r="GG37">
        <v>3</v>
      </c>
      <c r="GH37">
        <v>4</v>
      </c>
      <c r="GI37">
        <v>5</v>
      </c>
      <c r="GJ37">
        <v>5</v>
      </c>
      <c r="GK37">
        <v>4</v>
      </c>
      <c r="GL37">
        <v>4</v>
      </c>
      <c r="GM37">
        <v>4</v>
      </c>
      <c r="GN37">
        <v>4</v>
      </c>
      <c r="GO37">
        <v>3</v>
      </c>
      <c r="GP37">
        <v>5</v>
      </c>
      <c r="GQ37">
        <v>5</v>
      </c>
      <c r="GR37">
        <v>3</v>
      </c>
      <c r="GS37">
        <v>4</v>
      </c>
      <c r="GT37">
        <v>4</v>
      </c>
      <c r="GU37">
        <v>4</v>
      </c>
      <c r="GV37">
        <v>4</v>
      </c>
      <c r="GW37">
        <v>3</v>
      </c>
      <c r="GX37">
        <v>3</v>
      </c>
      <c r="GY37">
        <v>4</v>
      </c>
      <c r="GZ37">
        <v>5</v>
      </c>
      <c r="HA37" t="s">
        <v>4040</v>
      </c>
      <c r="HB37" t="s">
        <v>4048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A7537-B3D4-4EA5-95C9-087FFA00A15B}">
  <dimension ref="A1:C13"/>
  <sheetViews>
    <sheetView workbookViewId="0">
      <selection activeCell="B9" sqref="B9"/>
    </sheetView>
  </sheetViews>
  <sheetFormatPr defaultRowHeight="14.4"/>
  <cols>
    <col min="1" max="1" width="41.21875" bestFit="1" customWidth="1"/>
    <col min="2" max="3" width="12" bestFit="1" customWidth="1"/>
  </cols>
  <sheetData>
    <row r="1" spans="1:3">
      <c r="A1" t="s">
        <v>4266</v>
      </c>
    </row>
    <row r="2" spans="1:3" ht="15" thickBot="1"/>
    <row r="3" spans="1:3">
      <c r="A3" s="159"/>
      <c r="B3" s="159" t="s">
        <v>4267</v>
      </c>
      <c r="C3" s="159" t="s">
        <v>4268</v>
      </c>
    </row>
    <row r="4" spans="1:3">
      <c r="A4" t="s">
        <v>106</v>
      </c>
      <c r="B4">
        <v>121.67391304347827</v>
      </c>
      <c r="C4">
        <v>118.68571428571428</v>
      </c>
    </row>
    <row r="5" spans="1:3">
      <c r="A5" t="s">
        <v>107</v>
      </c>
      <c r="B5">
        <v>576.00241545893823</v>
      </c>
      <c r="C5">
        <v>398.28067226890778</v>
      </c>
    </row>
    <row r="6" spans="1:3">
      <c r="A6" t="s">
        <v>4269</v>
      </c>
      <c r="B6">
        <v>46</v>
      </c>
      <c r="C6">
        <v>35</v>
      </c>
    </row>
    <row r="7" spans="1:3">
      <c r="A7" t="s">
        <v>4270</v>
      </c>
      <c r="B7">
        <v>0</v>
      </c>
    </row>
    <row r="8" spans="1:3">
      <c r="A8" t="s">
        <v>4271</v>
      </c>
      <c r="B8">
        <v>78</v>
      </c>
    </row>
    <row r="9" spans="1:3">
      <c r="A9" t="s">
        <v>4272</v>
      </c>
      <c r="B9">
        <v>0.61122241114412512</v>
      </c>
    </row>
    <row r="10" spans="1:3">
      <c r="A10" t="s">
        <v>4273</v>
      </c>
      <c r="B10">
        <v>0.27141479880929648</v>
      </c>
    </row>
    <row r="11" spans="1:3">
      <c r="A11" t="s">
        <v>4274</v>
      </c>
      <c r="B11">
        <v>1.6646246445066122</v>
      </c>
    </row>
    <row r="12" spans="1:3">
      <c r="A12" t="s">
        <v>4275</v>
      </c>
      <c r="B12">
        <v>0.54282959761859295</v>
      </c>
    </row>
    <row r="13" spans="1:3" ht="15" thickBot="1">
      <c r="A13" s="158" t="s">
        <v>4276</v>
      </c>
      <c r="B13" s="158">
        <v>1.9908470688116919</v>
      </c>
      <c r="C13" s="15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EBF4E-CF17-49B2-BA36-A68E5B8A10A1}">
  <dimension ref="A1:C13"/>
  <sheetViews>
    <sheetView workbookViewId="0">
      <selection activeCell="B23" sqref="B23"/>
    </sheetView>
  </sheetViews>
  <sheetFormatPr defaultRowHeight="14.4"/>
  <cols>
    <col min="1" max="1" width="41.21875" bestFit="1" customWidth="1"/>
    <col min="2" max="2" width="12.6640625" bestFit="1" customWidth="1"/>
    <col min="3" max="3" width="12" bestFit="1" customWidth="1"/>
  </cols>
  <sheetData>
    <row r="1" spans="1:3">
      <c r="A1" t="s">
        <v>4266</v>
      </c>
    </row>
    <row r="2" spans="1:3" ht="15" thickBot="1"/>
    <row r="3" spans="1:3">
      <c r="A3" s="159"/>
      <c r="B3" s="159" t="s">
        <v>4267</v>
      </c>
      <c r="C3" s="159" t="s">
        <v>4268</v>
      </c>
    </row>
    <row r="4" spans="1:3">
      <c r="A4" t="s">
        <v>106</v>
      </c>
      <c r="B4">
        <v>80.739130434782609</v>
      </c>
      <c r="C4">
        <v>81.48571428571428</v>
      </c>
    </row>
    <row r="5" spans="1:3">
      <c r="A5" t="s">
        <v>107</v>
      </c>
      <c r="B5">
        <v>458.41932367149792</v>
      </c>
      <c r="C5">
        <v>452.4924369747896</v>
      </c>
    </row>
    <row r="6" spans="1:3">
      <c r="A6" t="s">
        <v>4269</v>
      </c>
      <c r="B6">
        <v>46</v>
      </c>
      <c r="C6">
        <v>35</v>
      </c>
    </row>
    <row r="7" spans="1:3">
      <c r="A7" t="s">
        <v>4270</v>
      </c>
      <c r="B7">
        <v>0</v>
      </c>
    </row>
    <row r="8" spans="1:3">
      <c r="A8" t="s">
        <v>4271</v>
      </c>
      <c r="B8">
        <v>74</v>
      </c>
    </row>
    <row r="9" spans="1:3">
      <c r="A9" t="s">
        <v>4272</v>
      </c>
      <c r="B9">
        <v>-0.15603348931520128</v>
      </c>
    </row>
    <row r="10" spans="1:3">
      <c r="A10" t="s">
        <v>4273</v>
      </c>
      <c r="B10">
        <v>0.43821575241628319</v>
      </c>
    </row>
    <row r="11" spans="1:3">
      <c r="A11" t="s">
        <v>4274</v>
      </c>
      <c r="B11">
        <v>1.6657068927340244</v>
      </c>
    </row>
    <row r="12" spans="1:3">
      <c r="A12" t="s">
        <v>4275</v>
      </c>
      <c r="B12">
        <v>0.87643150483256638</v>
      </c>
    </row>
    <row r="13" spans="1:3" ht="15" thickBot="1">
      <c r="A13" s="158" t="s">
        <v>4276</v>
      </c>
      <c r="B13" s="158">
        <v>1.992543495180934</v>
      </c>
      <c r="C13" s="15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8E0C1-548F-4812-BFDD-AE4B166E7685}">
  <dimension ref="A1:I18"/>
  <sheetViews>
    <sheetView workbookViewId="0">
      <selection activeCell="D17" sqref="D17"/>
    </sheetView>
  </sheetViews>
  <sheetFormatPr defaultRowHeight="14.4"/>
  <cols>
    <col min="1" max="1" width="17.44140625" bestFit="1" customWidth="1"/>
    <col min="2" max="2" width="12.6640625" bestFit="1" customWidth="1"/>
    <col min="6" max="6" width="12.6640625" bestFit="1" customWidth="1"/>
  </cols>
  <sheetData>
    <row r="1" spans="1:9">
      <c r="A1" t="s">
        <v>4278</v>
      </c>
    </row>
    <row r="2" spans="1:9" ht="15" thickBot="1"/>
    <row r="3" spans="1:9">
      <c r="A3" s="160" t="s">
        <v>4279</v>
      </c>
      <c r="B3" s="160"/>
    </row>
    <row r="4" spans="1:9">
      <c r="A4" t="s">
        <v>4280</v>
      </c>
      <c r="B4">
        <v>0.74181088253017924</v>
      </c>
    </row>
    <row r="5" spans="1:9">
      <c r="A5" t="s">
        <v>4281</v>
      </c>
      <c r="B5">
        <v>0.55028338544020339</v>
      </c>
    </row>
    <row r="6" spans="1:9">
      <c r="A6" t="s">
        <v>4282</v>
      </c>
      <c r="B6">
        <v>0.54459077006602874</v>
      </c>
    </row>
    <row r="7" spans="1:9">
      <c r="A7" t="s">
        <v>4283</v>
      </c>
      <c r="B7">
        <v>14.320429877436906</v>
      </c>
    </row>
    <row r="8" spans="1:9" ht="15" thickBot="1">
      <c r="A8" s="158" t="s">
        <v>4269</v>
      </c>
      <c r="B8" s="158">
        <v>81</v>
      </c>
    </row>
    <row r="10" spans="1:9" ht="15" thickBot="1">
      <c r="A10" t="s">
        <v>4284</v>
      </c>
    </row>
    <row r="11" spans="1:9">
      <c r="A11" s="159"/>
      <c r="B11" s="159" t="s">
        <v>4271</v>
      </c>
      <c r="C11" s="159" t="s">
        <v>4289</v>
      </c>
      <c r="D11" s="159" t="s">
        <v>4290</v>
      </c>
      <c r="E11" s="159" t="s">
        <v>4291</v>
      </c>
      <c r="F11" s="159" t="s">
        <v>4292</v>
      </c>
    </row>
    <row r="12" spans="1:9">
      <c r="A12" t="s">
        <v>4285</v>
      </c>
      <c r="B12">
        <v>1</v>
      </c>
      <c r="C12">
        <v>19823.789119932262</v>
      </c>
      <c r="D12">
        <v>19823.789119932262</v>
      </c>
      <c r="E12">
        <v>96.666180528662167</v>
      </c>
      <c r="F12">
        <v>2.3348964607040753E-15</v>
      </c>
    </row>
    <row r="13" spans="1:9">
      <c r="A13" t="s">
        <v>4286</v>
      </c>
      <c r="B13">
        <v>79</v>
      </c>
      <c r="C13">
        <v>16200.90223809242</v>
      </c>
      <c r="D13">
        <v>205.07471187458759</v>
      </c>
    </row>
    <row r="14" spans="1:9" ht="15" thickBot="1">
      <c r="A14" s="158" t="s">
        <v>4287</v>
      </c>
      <c r="B14" s="158">
        <v>80</v>
      </c>
      <c r="C14" s="158">
        <v>36024.691358024684</v>
      </c>
      <c r="D14" s="158"/>
      <c r="E14" s="158"/>
      <c r="F14" s="158"/>
    </row>
    <row r="15" spans="1:9" ht="15" thickBot="1"/>
    <row r="16" spans="1:9">
      <c r="A16" s="159"/>
      <c r="B16" s="159" t="s">
        <v>4293</v>
      </c>
      <c r="C16" s="159" t="s">
        <v>4283</v>
      </c>
      <c r="D16" s="159" t="s">
        <v>4272</v>
      </c>
      <c r="E16" s="159" t="s">
        <v>4294</v>
      </c>
      <c r="F16" s="159" t="s">
        <v>4295</v>
      </c>
      <c r="G16" s="159" t="s">
        <v>4296</v>
      </c>
      <c r="H16" s="159" t="s">
        <v>4297</v>
      </c>
      <c r="I16" s="159" t="s">
        <v>4298</v>
      </c>
    </row>
    <row r="17" spans="1:9">
      <c r="A17" t="s">
        <v>4288</v>
      </c>
      <c r="B17">
        <v>-4.0707708742762634</v>
      </c>
      <c r="C17">
        <v>8.803791257042441</v>
      </c>
      <c r="D17">
        <v>-0.46238839102641383</v>
      </c>
      <c r="E17">
        <v>0.64507383230193305</v>
      </c>
      <c r="F17">
        <v>-21.594279032678561</v>
      </c>
      <c r="G17">
        <v>13.452737284126034</v>
      </c>
      <c r="H17">
        <v>-21.594279032678561</v>
      </c>
      <c r="I17">
        <v>13.452737284126034</v>
      </c>
    </row>
    <row r="18" spans="1:9" ht="15" thickBot="1">
      <c r="A18" s="158" t="s">
        <v>4299</v>
      </c>
      <c r="B18" s="158">
        <v>0.70718207781933928</v>
      </c>
      <c r="C18" s="158">
        <v>7.1927334469611484E-2</v>
      </c>
      <c r="D18" s="158">
        <v>9.8318960800377777</v>
      </c>
      <c r="E18" s="158">
        <v>2.3348964607040587E-15</v>
      </c>
      <c r="F18" s="158">
        <v>0.56401429980300832</v>
      </c>
      <c r="G18" s="158">
        <v>0.85034985583567024</v>
      </c>
      <c r="H18" s="158">
        <v>0.56401429980300832</v>
      </c>
      <c r="I18" s="158">
        <v>0.85034985583567024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E2272-4162-4A1D-9F84-5AD7F67E8AB0}">
  <dimension ref="A1:I18"/>
  <sheetViews>
    <sheetView workbookViewId="0">
      <selection activeCell="A12" sqref="A12"/>
    </sheetView>
  </sheetViews>
  <sheetFormatPr defaultRowHeight="14.4"/>
  <cols>
    <col min="1" max="1" width="17.44140625" bestFit="1" customWidth="1"/>
    <col min="2" max="2" width="12.6640625" bestFit="1" customWidth="1"/>
    <col min="6" max="6" width="12.6640625" bestFit="1" customWidth="1"/>
  </cols>
  <sheetData>
    <row r="1" spans="1:9">
      <c r="A1" t="s">
        <v>4278</v>
      </c>
    </row>
    <row r="2" spans="1:9" ht="15" thickBot="1"/>
    <row r="3" spans="1:9">
      <c r="A3" s="160" t="s">
        <v>4279</v>
      </c>
      <c r="B3" s="160"/>
    </row>
    <row r="4" spans="1:9">
      <c r="A4" t="s">
        <v>4280</v>
      </c>
      <c r="B4">
        <v>0.7850446601199691</v>
      </c>
    </row>
    <row r="5" spans="1:9">
      <c r="A5" t="s">
        <v>4281</v>
      </c>
      <c r="B5">
        <v>0.61629511838287787</v>
      </c>
    </row>
    <row r="6" spans="1:9">
      <c r="A6" t="s">
        <v>4282</v>
      </c>
      <c r="B6">
        <v>0.60757455289157969</v>
      </c>
    </row>
    <row r="7" spans="1:9">
      <c r="A7" t="s">
        <v>4283</v>
      </c>
      <c r="B7">
        <v>13.412509386946466</v>
      </c>
    </row>
    <row r="8" spans="1:9" ht="15" thickBot="1">
      <c r="A8" s="158" t="s">
        <v>4269</v>
      </c>
      <c r="B8" s="158">
        <v>46</v>
      </c>
    </row>
    <row r="10" spans="1:9" ht="15" thickBot="1">
      <c r="A10" t="s">
        <v>4284</v>
      </c>
    </row>
    <row r="11" spans="1:9">
      <c r="A11" s="159"/>
      <c r="B11" s="159" t="s">
        <v>4271</v>
      </c>
      <c r="C11" s="159" t="s">
        <v>4289</v>
      </c>
      <c r="D11" s="159" t="s">
        <v>4290</v>
      </c>
      <c r="E11" s="159" t="s">
        <v>4291</v>
      </c>
      <c r="F11" s="159" t="s">
        <v>4292</v>
      </c>
    </row>
    <row r="12" spans="1:9">
      <c r="A12" t="s">
        <v>4285</v>
      </c>
      <c r="B12">
        <v>1</v>
      </c>
      <c r="C12">
        <v>12713.471610800596</v>
      </c>
      <c r="D12">
        <v>12713.471610800596</v>
      </c>
      <c r="E12">
        <v>70.67146264744467</v>
      </c>
      <c r="F12" s="165">
        <v>1.0594815222860299E-10</v>
      </c>
    </row>
    <row r="13" spans="1:9">
      <c r="A13" t="s">
        <v>4286</v>
      </c>
      <c r="B13">
        <v>44</v>
      </c>
      <c r="C13">
        <v>7915.3979544167914</v>
      </c>
      <c r="D13">
        <v>179.89540805492709</v>
      </c>
    </row>
    <row r="14" spans="1:9" ht="15" thickBot="1">
      <c r="A14" s="158" t="s">
        <v>4287</v>
      </c>
      <c r="B14" s="158">
        <v>45</v>
      </c>
      <c r="C14" s="158">
        <v>20628.869565217388</v>
      </c>
      <c r="D14" s="158"/>
      <c r="E14" s="158"/>
      <c r="F14" s="158"/>
    </row>
    <row r="15" spans="1:9" ht="15" thickBot="1"/>
    <row r="16" spans="1:9">
      <c r="A16" s="159"/>
      <c r="B16" s="159" t="s">
        <v>4293</v>
      </c>
      <c r="C16" s="159" t="s">
        <v>4283</v>
      </c>
      <c r="D16" s="159" t="s">
        <v>4272</v>
      </c>
      <c r="E16" s="159" t="s">
        <v>4294</v>
      </c>
      <c r="F16" s="159" t="s">
        <v>4295</v>
      </c>
      <c r="G16" s="159" t="s">
        <v>4296</v>
      </c>
      <c r="H16" s="159" t="s">
        <v>4297</v>
      </c>
      <c r="I16" s="159" t="s">
        <v>4298</v>
      </c>
    </row>
    <row r="17" spans="1:9">
      <c r="A17" t="s">
        <v>4288</v>
      </c>
      <c r="B17">
        <v>-4.4749074287631174</v>
      </c>
      <c r="C17">
        <v>10.327628630447322</v>
      </c>
      <c r="D17">
        <v>-0.4332947658062038</v>
      </c>
      <c r="E17">
        <v>0.66691749445340509</v>
      </c>
      <c r="F17">
        <v>-25.288875291463718</v>
      </c>
      <c r="G17">
        <v>16.339060433937483</v>
      </c>
      <c r="H17">
        <v>-25.288875291463718</v>
      </c>
      <c r="I17">
        <v>16.339060433937483</v>
      </c>
    </row>
    <row r="18" spans="1:9" ht="15" thickBot="1">
      <c r="A18" s="158" t="s">
        <v>4299</v>
      </c>
      <c r="B18" s="158">
        <v>0.70034764011490147</v>
      </c>
      <c r="C18" s="158">
        <v>8.3308944038793215E-2</v>
      </c>
      <c r="D18" s="158">
        <v>8.4066320632846008</v>
      </c>
      <c r="E18" s="158">
        <v>1.0594815222860271E-10</v>
      </c>
      <c r="F18" s="158">
        <v>0.53244949563796751</v>
      </c>
      <c r="G18" s="158">
        <v>0.86824578459183543</v>
      </c>
      <c r="H18" s="158">
        <v>0.53244949563796751</v>
      </c>
      <c r="I18" s="158">
        <v>0.86824578459183543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0DCF7-B972-4AB8-9BEF-3E008C06F67D}">
  <dimension ref="A1:I18"/>
  <sheetViews>
    <sheetView workbookViewId="0">
      <selection activeCell="H9" sqref="H9"/>
    </sheetView>
  </sheetViews>
  <sheetFormatPr defaultRowHeight="14.4"/>
  <cols>
    <col min="1" max="1" width="17.44140625" bestFit="1" customWidth="1"/>
  </cols>
  <sheetData>
    <row r="1" spans="1:9">
      <c r="A1" t="s">
        <v>4278</v>
      </c>
    </row>
    <row r="2" spans="1:9" ht="15" thickBot="1"/>
    <row r="3" spans="1:9">
      <c r="A3" s="160" t="s">
        <v>4279</v>
      </c>
      <c r="B3" s="160"/>
    </row>
    <row r="4" spans="1:9">
      <c r="A4" t="s">
        <v>4280</v>
      </c>
      <c r="B4">
        <v>0.68750965505298489</v>
      </c>
    </row>
    <row r="5" spans="1:9">
      <c r="A5" t="s">
        <v>4281</v>
      </c>
      <c r="B5">
        <v>0.47266952579107424</v>
      </c>
    </row>
    <row r="6" spans="1:9">
      <c r="A6" t="s">
        <v>4282</v>
      </c>
      <c r="B6">
        <v>0.45668981445140983</v>
      </c>
    </row>
    <row r="7" spans="1:9">
      <c r="A7" t="s">
        <v>4283</v>
      </c>
      <c r="B7">
        <v>15.679405278648387</v>
      </c>
    </row>
    <row r="8" spans="1:9" ht="15" thickBot="1">
      <c r="A8" s="158" t="s">
        <v>4269</v>
      </c>
      <c r="B8" s="158">
        <v>35</v>
      </c>
    </row>
    <row r="10" spans="1:9" ht="15" thickBot="1">
      <c r="A10" t="s">
        <v>4284</v>
      </c>
    </row>
    <row r="11" spans="1:9">
      <c r="A11" s="159"/>
      <c r="B11" s="159" t="s">
        <v>4271</v>
      </c>
      <c r="C11" s="159" t="s">
        <v>4289</v>
      </c>
      <c r="D11" s="159" t="s">
        <v>4290</v>
      </c>
      <c r="E11" s="159" t="s">
        <v>4291</v>
      </c>
      <c r="F11" s="159" t="s">
        <v>4292</v>
      </c>
    </row>
    <row r="12" spans="1:9">
      <c r="A12" t="s">
        <v>4285</v>
      </c>
      <c r="B12">
        <v>1</v>
      </c>
      <c r="C12">
        <v>7271.8991107033316</v>
      </c>
      <c r="D12">
        <v>7271.8991107033316</v>
      </c>
      <c r="E12">
        <v>29.579353202571713</v>
      </c>
      <c r="F12">
        <v>5.0529959181082131E-6</v>
      </c>
    </row>
    <row r="13" spans="1:9">
      <c r="A13" t="s">
        <v>4286</v>
      </c>
      <c r="B13">
        <v>33</v>
      </c>
      <c r="C13">
        <v>8112.8437464395274</v>
      </c>
      <c r="D13">
        <v>245.8437498921069</v>
      </c>
    </row>
    <row r="14" spans="1:9" ht="15" thickBot="1">
      <c r="A14" s="158" t="s">
        <v>4287</v>
      </c>
      <c r="B14" s="158">
        <v>34</v>
      </c>
      <c r="C14" s="158">
        <v>15384.742857142859</v>
      </c>
      <c r="D14" s="158"/>
      <c r="E14" s="158"/>
      <c r="F14" s="158"/>
    </row>
    <row r="15" spans="1:9" ht="15" thickBot="1"/>
    <row r="16" spans="1:9">
      <c r="A16" s="159"/>
      <c r="B16" s="159" t="s">
        <v>4293</v>
      </c>
      <c r="C16" s="159" t="s">
        <v>4283</v>
      </c>
      <c r="D16" s="159" t="s">
        <v>4272</v>
      </c>
      <c r="E16" s="159" t="s">
        <v>4294</v>
      </c>
      <c r="F16" s="159" t="s">
        <v>4295</v>
      </c>
      <c r="G16" s="159" t="s">
        <v>4296</v>
      </c>
      <c r="H16" s="159" t="s">
        <v>4297</v>
      </c>
      <c r="I16" s="159" t="s">
        <v>4298</v>
      </c>
    </row>
    <row r="17" spans="1:9">
      <c r="A17" t="s">
        <v>4288</v>
      </c>
      <c r="B17">
        <v>-5.4880558028838351</v>
      </c>
      <c r="C17">
        <v>16.209805107593393</v>
      </c>
      <c r="D17">
        <v>-0.33856395968098257</v>
      </c>
      <c r="E17">
        <v>0.73708302346700028</v>
      </c>
      <c r="F17">
        <v>-38.467152262955032</v>
      </c>
      <c r="G17">
        <v>27.491040657187362</v>
      </c>
      <c r="H17">
        <v>-38.467152262955032</v>
      </c>
      <c r="I17">
        <v>27.491040657187362</v>
      </c>
    </row>
    <row r="18" spans="1:9" ht="15" thickBot="1">
      <c r="A18" s="158" t="s">
        <v>4299</v>
      </c>
      <c r="B18" s="158">
        <v>0.73280740325010452</v>
      </c>
      <c r="C18" s="158">
        <v>0.1347396799878208</v>
      </c>
      <c r="D18" s="158">
        <v>5.4386903940720615</v>
      </c>
      <c r="E18" s="158">
        <v>5.0529959181082131E-6</v>
      </c>
      <c r="F18" s="158">
        <v>0.45867746314145447</v>
      </c>
      <c r="G18" s="158">
        <v>1.0069373433587545</v>
      </c>
      <c r="H18" s="158">
        <v>0.45867746314145447</v>
      </c>
      <c r="I18" s="158">
        <v>1.0069373433587545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ED9FF-2CF4-4563-A43E-0552255E5ED0}">
  <dimension ref="B2:EC92"/>
  <sheetViews>
    <sheetView tabSelected="1" topLeftCell="DG1" workbookViewId="0">
      <selection activeCell="DY15" sqref="DY15"/>
    </sheetView>
  </sheetViews>
  <sheetFormatPr defaultRowHeight="14.4"/>
  <cols>
    <col min="7" max="7" width="16.6640625" bestFit="1" customWidth="1"/>
    <col min="10" max="12" width="8.88671875" style="139"/>
    <col min="16" max="17" width="8.88671875" style="139"/>
    <col min="19" max="19" width="8.88671875" style="139"/>
    <col min="24" max="26" width="8.88671875" style="139"/>
    <col min="28" max="28" width="8.88671875" style="139"/>
    <col min="30" max="32" width="8.88671875" style="139"/>
  </cols>
  <sheetData>
    <row r="2" spans="2:133">
      <c r="B2" t="s">
        <v>4329</v>
      </c>
      <c r="G2" t="s">
        <v>4264</v>
      </c>
      <c r="H2" t="s">
        <v>4167</v>
      </c>
      <c r="I2" t="s">
        <v>4167</v>
      </c>
      <c r="J2" s="139" t="s">
        <v>4168</v>
      </c>
      <c r="K2" s="139" t="s">
        <v>4168</v>
      </c>
      <c r="L2" s="139" t="s">
        <v>4168</v>
      </c>
      <c r="M2" t="s">
        <v>4167</v>
      </c>
      <c r="N2" t="s">
        <v>4167</v>
      </c>
      <c r="O2" t="s">
        <v>4167</v>
      </c>
      <c r="P2" s="139" t="s">
        <v>4168</v>
      </c>
      <c r="Q2" s="139" t="s">
        <v>4168</v>
      </c>
      <c r="R2" t="s">
        <v>4167</v>
      </c>
      <c r="S2" s="139" t="s">
        <v>4168</v>
      </c>
      <c r="T2" t="s">
        <v>4167</v>
      </c>
      <c r="U2" t="s">
        <v>4167</v>
      </c>
      <c r="V2" t="s">
        <v>4167</v>
      </c>
      <c r="W2" t="s">
        <v>4167</v>
      </c>
      <c r="X2" s="139" t="s">
        <v>4168</v>
      </c>
      <c r="Y2" s="139" t="s">
        <v>4168</v>
      </c>
      <c r="Z2" s="139" t="s">
        <v>4168</v>
      </c>
      <c r="AA2" t="s">
        <v>4167</v>
      </c>
      <c r="AB2" s="139" t="s">
        <v>4168</v>
      </c>
      <c r="AC2" t="s">
        <v>4167</v>
      </c>
      <c r="AD2" s="139" t="s">
        <v>4168</v>
      </c>
      <c r="AE2" s="139" t="s">
        <v>4168</v>
      </c>
      <c r="AF2" s="139" t="s">
        <v>4168</v>
      </c>
      <c r="AG2" t="s">
        <v>4167</v>
      </c>
      <c r="AH2" s="139"/>
      <c r="AK2" t="s">
        <v>4265</v>
      </c>
      <c r="BD2" t="s">
        <v>4301</v>
      </c>
    </row>
    <row r="3" spans="2:133" ht="15" thickBot="1">
      <c r="B3" s="162" t="s">
        <v>2216</v>
      </c>
      <c r="C3" s="162" t="s">
        <v>2217</v>
      </c>
      <c r="D3" s="162" t="s">
        <v>4032</v>
      </c>
      <c r="E3" s="162" t="s">
        <v>2220</v>
      </c>
      <c r="F3" s="162" t="s">
        <v>2222</v>
      </c>
      <c r="G3" t="s">
        <v>4180</v>
      </c>
      <c r="H3" t="s">
        <v>2378</v>
      </c>
      <c r="I3" t="s">
        <v>2379</v>
      </c>
      <c r="J3" s="139" t="s">
        <v>2380</v>
      </c>
      <c r="K3" s="139" t="s">
        <v>2381</v>
      </c>
      <c r="L3" s="139" t="s">
        <v>2382</v>
      </c>
      <c r="M3" t="s">
        <v>2383</v>
      </c>
      <c r="N3" t="s">
        <v>2384</v>
      </c>
      <c r="O3" t="s">
        <v>2385</v>
      </c>
      <c r="P3" s="139" t="s">
        <v>2386</v>
      </c>
      <c r="Q3" s="139" t="s">
        <v>2387</v>
      </c>
      <c r="R3" t="s">
        <v>4089</v>
      </c>
      <c r="S3" s="139" t="s">
        <v>2388</v>
      </c>
      <c r="T3" t="s">
        <v>2389</v>
      </c>
      <c r="U3" t="s">
        <v>2390</v>
      </c>
      <c r="V3" t="s">
        <v>2391</v>
      </c>
      <c r="W3" t="s">
        <v>2392</v>
      </c>
      <c r="X3" s="139" t="s">
        <v>2393</v>
      </c>
      <c r="Y3" s="139" t="s">
        <v>2394</v>
      </c>
      <c r="Z3" s="139" t="s">
        <v>2395</v>
      </c>
      <c r="AA3" t="s">
        <v>2396</v>
      </c>
      <c r="AB3" s="139" t="s">
        <v>2397</v>
      </c>
      <c r="AC3" t="s">
        <v>2398</v>
      </c>
      <c r="AD3" s="139" t="s">
        <v>2399</v>
      </c>
      <c r="AE3" s="139" t="s">
        <v>2400</v>
      </c>
      <c r="AF3" s="139" t="s">
        <v>2401</v>
      </c>
      <c r="AG3" t="s">
        <v>2402</v>
      </c>
      <c r="AH3" s="139" t="s">
        <v>4227</v>
      </c>
      <c r="AI3" s="139" t="s">
        <v>4263</v>
      </c>
      <c r="AK3" t="s">
        <v>2403</v>
      </c>
      <c r="AL3" t="s">
        <v>2404</v>
      </c>
      <c r="AM3" t="s">
        <v>2405</v>
      </c>
      <c r="AN3" t="s">
        <v>2406</v>
      </c>
      <c r="AO3" t="s">
        <v>2407</v>
      </c>
      <c r="AP3" t="s">
        <v>2408</v>
      </c>
      <c r="AQ3" t="s">
        <v>2409</v>
      </c>
      <c r="AR3" t="s">
        <v>2410</v>
      </c>
      <c r="AS3" t="s">
        <v>2411</v>
      </c>
      <c r="AT3" t="s">
        <v>2412</v>
      </c>
      <c r="AU3" t="s">
        <v>2413</v>
      </c>
      <c r="AV3" t="s">
        <v>2414</v>
      </c>
      <c r="AW3" t="s">
        <v>2415</v>
      </c>
      <c r="AX3" t="s">
        <v>2416</v>
      </c>
      <c r="AY3" t="s">
        <v>2417</v>
      </c>
      <c r="AZ3" t="s">
        <v>2418</v>
      </c>
      <c r="BA3" t="s">
        <v>4227</v>
      </c>
      <c r="BB3" t="s">
        <v>4263</v>
      </c>
      <c r="BD3" t="str">
        <f>DB[[#Headers],[Saya mencari informasi yang saya inginkan dari website/blog tertentu]]</f>
        <v>Saya mencari informasi yang saya inginkan dari website/blog tertentu</v>
      </c>
      <c r="BE3" t="str">
        <f>DB[[#Headers],[Saya memilih untuk PERCAYA pada informasi yang saya dapatkan dari website/blog tertentu]]</f>
        <v>Saya memilih untuk PERCAYA pada informasi yang saya dapatkan dari website/blog tertentu</v>
      </c>
      <c r="BF3" t="str">
        <f>DB[[#Headers],[Saya mencari informasi yang saya inginkan dari Facebook/Twitter (X)/Instagram/Tiktok]]</f>
        <v>Saya mencari informasi yang saya inginkan dari Facebook/Twitter (X)/Instagram/Tiktok</v>
      </c>
      <c r="BG3" t="str">
        <f>DB[[#Headers],[Saya memilih untuk PERCAYA pada informasi yang saya dapatkan dari  Facebook/Twitter (X)/Instagram/Tiktok]]</f>
        <v>Saya memilih untuk PERCAYA pada informasi yang saya dapatkan dari  Facebook/Twitter (X)/Instagram/Tiktok</v>
      </c>
      <c r="BH3" t="str">
        <f>DB[[#Headers],[Saya merasa bahwa informasi yang dimuat di  Facebook/Twitter (X)/Instagram/Tiktok  itu cocok untuk saya]]</f>
        <v>Saya merasa bahwa informasi yang dimuat di  Facebook/Twitter (X)/Instagram/Tiktok  itu cocok untuk saya</v>
      </c>
      <c r="BI3" t="str">
        <f>DB[[#Headers],[Saya mencari informasi yang saya inginkan dari Grup Whatsapp/sejenisnya tertentu]]</f>
        <v>Saya mencari informasi yang saya inginkan dari Grup Whatsapp/sejenisnya tertentu</v>
      </c>
      <c r="BJ3" t="str">
        <f>DB[[#Headers],[Saya memilih untuk PERCAYA pada informasi yang saya dapatkan dari Grup Whatsapp/sejenisnya tertentu]]</f>
        <v>Saya memilih untuk PERCAYA pada informasi yang saya dapatkan dari Grup Whatsapp/sejenisnya tertentu</v>
      </c>
      <c r="BK3" t="str">
        <f>DB[[#Headers],[Saya merasa bahwa informasi yang dimuat di Group Chat pilihan saya itu cocok untuk saya]]</f>
        <v>Saya merasa bahwa informasi yang dimuat di Group Chat pilihan saya itu cocok untuk saya</v>
      </c>
      <c r="BL3" t="str">
        <f>DB[[#Headers],[Saya mencari informasi yang saya inginkan dari channel Youtube tertentu]]</f>
        <v>Saya mencari informasi yang saya inginkan dari channel Youtube tertentu</v>
      </c>
      <c r="BM3" t="str">
        <f>DB[[#Headers],[Saya memilih untuk PERCAYA pada informasi yang saya dapatkan dari channel Youtube tertentu]]</f>
        <v>Saya memilih untuk PERCAYA pada informasi yang saya dapatkan dari channel Youtube tertentu</v>
      </c>
      <c r="BN3" t="str">
        <f>DB[[#Headers],[Saya merasa bahwa informasi yang dimuat di channel Youtube pilihan saya itu cocok untuk saya]]</f>
        <v>Saya merasa bahwa informasi yang dimuat di channel Youtube pilihan saya itu cocok untuk saya</v>
      </c>
      <c r="BO3" t="str">
        <f>DB[[#Headers],[Saya menyukai penyampaian informasi dari website/blog tertentu]]</f>
        <v>Saya menyukai penyampaian informasi dari website/blog tertentu</v>
      </c>
      <c r="BP3" t="str">
        <f>DB[[#Headers],[Saya merasa bahwa informasi yang saya dapatkan dari website/blog tertentu perlu untuk saya ketahui]]</f>
        <v>Saya merasa bahwa informasi yang saya dapatkan dari website/blog tertentu perlu untuk saya ketahui</v>
      </c>
      <c r="BQ3" t="str">
        <f>DB[[#Headers],[Saya merasa bahwa informasi yang saya dapatkan dari website/blog tertentu memuaskan keingintahuan saya]]</f>
        <v>Saya merasa bahwa informasi yang saya dapatkan dari website/blog tertentu memuaskan keingintahuan saya</v>
      </c>
      <c r="BR3" t="str">
        <f>DB[[#Headers],[Saya merasa bahwa informasi yang dimuat di website/blog tertentu hanya bersifat hiburan dan tidak berisi informasi penting]]</f>
        <v>Saya merasa bahwa informasi yang dimuat di website/blog tertentu hanya bersifat hiburan dan tidak berisi informasi penting</v>
      </c>
      <c r="BS3" t="str">
        <f>DB[[#Headers],[Saya memahami akar permasalahan dari sebuah kasus yang dimuat di website/blog tertentu]]</f>
        <v>Saya memahami akar permasalahan dari sebuah kasus yang dimuat di website/blog tertentu</v>
      </c>
      <c r="BT3" t="str">
        <f>DB[[#Headers],[Saya memahami solusi yang ditawarkan atas permasalahan yang dimuat di website/blog tertentu]]</f>
        <v>Saya memahami solusi yang ditawarkan atas permasalahan yang dimuat di website/blog tertentu</v>
      </c>
      <c r="BU3" t="str">
        <f>DB[[#Headers],[Saya memikirkan setiap informasi yang saya dapatkan dari website/blog tertentu, dan saya tahu mana informasi yang benar/salah]]</f>
        <v>Saya memikirkan setiap informasi yang saya dapatkan dari website/blog tertentu, dan saya tahu mana informasi yang benar/salah</v>
      </c>
      <c r="BV3" t="str">
        <f>DB[[#Headers],[Saya menyukai penyampaian informasi dari Facebook/Twitter (X)/Instagram/Tiktok tertentu]]</f>
        <v>Saya menyukai penyampaian informasi dari Facebook/Twitter (X)/Instagram/Tiktok tertentu</v>
      </c>
      <c r="BW3" t="str">
        <f>DB[[#Headers],[Saya merasa bahwa informasi yang saya dapatkan dari  Facebook/Twitter (X)/Instagram/Tiktok tertentu perlu untuk saya ketahui]]</f>
        <v>Saya merasa bahwa informasi yang saya dapatkan dari  Facebook/Twitter (X)/Instagram/Tiktok tertentu perlu untuk saya ketahui</v>
      </c>
      <c r="BX3" t="str">
        <f>DB[[#Headers],[Saya merasa bahwa informasi yang saya dapatkan dari  Facebook/Twitter (X)/Instagram/Tiktok tertentu memuaskan keingintahuan saya]]</f>
        <v>Saya merasa bahwa informasi yang saya dapatkan dari  Facebook/Twitter (X)/Instagram/Tiktok tertentu memuaskan keingintahuan saya</v>
      </c>
      <c r="BY3" t="str">
        <f>DB[[#Headers],[Saya merasa bahwa informasi yang dimuat di  Facebook/Twitter (X)/Instagram/Tiktok tertentu hanya bersifat hiburan dan tidak berisi informasi penting]]</f>
        <v>Saya merasa bahwa informasi yang dimuat di  Facebook/Twitter (X)/Instagram/Tiktok tertentu hanya bersifat hiburan dan tidak berisi informasi penting</v>
      </c>
      <c r="BZ3" t="str">
        <f>DB[[#Headers],[Saya memahami akar permasalahan dari sebuah kasus yang dimuat di  Facebook/Twitter (X)/Instagram/Tiktok tertentu]]</f>
        <v>Saya memahami akar permasalahan dari sebuah kasus yang dimuat di  Facebook/Twitter (X)/Instagram/Tiktok tertentu</v>
      </c>
      <c r="CA3" t="str">
        <f>DB[[#Headers],[Saya memahami solusi yang ditawarkan atas permasalahan yang dimuat di  Facebook/Twitter (X)/Instagram/Tiktok tertentu]]</f>
        <v>Saya memahami solusi yang ditawarkan atas permasalahan yang dimuat di  Facebook/Twitter (X)/Instagram/Tiktok tertentu</v>
      </c>
      <c r="CB3" t="str">
        <f>DB[[#Headers],[Saya memikirkan setiap informasi yang saya dapatkan dari  Facebook/Twitter (X)/Instagram/Tiktok tertentu, dan saya tahu mana informasi yang benar/salah]]</f>
        <v>Saya memikirkan setiap informasi yang saya dapatkan dari  Facebook/Twitter (X)/Instagram/Tiktok tertentu, dan saya tahu mana informasi yang benar/salah</v>
      </c>
      <c r="CC3" t="str">
        <f>DB[[#Headers],[Saya menyukai penyampaian informasi dari Grup Whatsapp/sejenisnya tertentu]]</f>
        <v>Saya menyukai penyampaian informasi dari Grup Whatsapp/sejenisnya tertentu</v>
      </c>
      <c r="CD3" t="str">
        <f>DB[[#Headers],[Saya merasa bahwa informasi yang saya dapatkan dari Grup Whatsapp/sejenisnya tertentu perlu untuk saya ketahui]]</f>
        <v>Saya merasa bahwa informasi yang saya dapatkan dari Grup Whatsapp/sejenisnya tertentu perlu untuk saya ketahui</v>
      </c>
      <c r="CE3" t="str">
        <f>DB[[#Headers],[Saya merasa bahwa informasi yang saya dapatkan dari Grup Whatsapp/sejenisnya tertentu memuaskan keingintahuan saya]]</f>
        <v>Saya merasa bahwa informasi yang saya dapatkan dari Grup Whatsapp/sejenisnya tertentu memuaskan keingintahuan saya</v>
      </c>
      <c r="CF3" t="str">
        <f>DB[[#Headers],[Saya merasa bahwa informasi yang dimuat di Grup Whatsapp/sejenisnya tertentu hanya bersifat hiburan dan tidak berisi informasi penting]]</f>
        <v>Saya merasa bahwa informasi yang dimuat di Grup Whatsapp/sejenisnya tertentu hanya bersifat hiburan dan tidak berisi informasi penting</v>
      </c>
      <c r="CG3" t="str">
        <f>DB[[#Headers],[Saya memahami akar permasalahan dari sebuah kasus yang dimuat di Grup Whatsapp/sejenisnya tertentu]]</f>
        <v>Saya memahami akar permasalahan dari sebuah kasus yang dimuat di Grup Whatsapp/sejenisnya tertentu</v>
      </c>
      <c r="CH3" t="str">
        <f>DB[[#Headers],[Saya memahami solusi yang ditawarkan atas permasalahan yang dimuat di Grup Whatsapp/sejenisnya tertentu]]</f>
        <v>Saya memahami solusi yang ditawarkan atas permasalahan yang dimuat di Grup Whatsapp/sejenisnya tertentu</v>
      </c>
      <c r="CI3" t="str">
        <f>DB[[#Headers],[Saya memikirkan setiap informasi yang saya dapatkan dari Grup Whatsapp/sejenisnya tertentu, dan saya tahu mana informasi yang benar/salah]]</f>
        <v>Saya memikirkan setiap informasi yang saya dapatkan dari Grup Whatsapp/sejenisnya tertentu, dan saya tahu mana informasi yang benar/salah</v>
      </c>
      <c r="CJ3" t="str">
        <f>DB[[#Headers],[Saya menyukai penyampaian informasi dari channel Youtube tertentu]]</f>
        <v>Saya menyukai penyampaian informasi dari channel Youtube tertentu</v>
      </c>
      <c r="CK3" t="str">
        <f>DB[[#Headers],[Saya merasa bahwa informasi yang saya dapatkan dari channel Youtube tertentu perlu untuk saya ketahui]]</f>
        <v>Saya merasa bahwa informasi yang saya dapatkan dari channel Youtube tertentu perlu untuk saya ketahui</v>
      </c>
      <c r="CL3" t="str">
        <f>DB[[#Headers],[Saya merasa bahwa informasi yang saya dapatkan dari channel Youtube tertentu memuaskan keingintahuan saya]]</f>
        <v>Saya merasa bahwa informasi yang saya dapatkan dari channel Youtube tertentu memuaskan keingintahuan saya</v>
      </c>
      <c r="CM3" t="str">
        <f>DB[[#Headers],[Saya merasa bahwa informasi yang saya dapatkan dari channel Youtube tertentu memuaskan keingintahuan saya2]]</f>
        <v>Saya merasa bahwa informasi yang saya dapatkan dari channel Youtube tertentu memuaskan keingintahuan saya2</v>
      </c>
      <c r="CN3" t="str">
        <f>DB[[#Headers],[Saya memahami akar permasalahan dari sebuah kasus yang dimuat di channel Youtube tertentu]]</f>
        <v>Saya memahami akar permasalahan dari sebuah kasus yang dimuat di channel Youtube tertentu</v>
      </c>
      <c r="CO3" t="str">
        <f>DB[[#Headers],[Saya memahami solusi yang ditawarkan atas permasalahan yang dimuat di channel Youtube tertentu]]</f>
        <v>Saya memahami solusi yang ditawarkan atas permasalahan yang dimuat di channel Youtube tertentu</v>
      </c>
      <c r="CP3" t="str">
        <f>DB[[#Headers],[Saya memikirkan setiap informasi yang saya dapatkan dari channel Youtube, dan saya tahu mana informasi yang benar/salah]]</f>
        <v>Saya memikirkan setiap informasi yang saya dapatkan dari channel Youtube, dan saya tahu mana informasi yang benar/salah</v>
      </c>
      <c r="CQ3" t="str">
        <f>DB[[#Headers],[Saya mencoba mencari tahu alasan dan kebenaran dari setiap informasi yang saya dapat dari website/blog tertentu]]</f>
        <v>Saya mencoba mencari tahu alasan dan kebenaran dari setiap informasi yang saya dapat dari website/blog tertentu</v>
      </c>
      <c r="CR3" t="str">
        <f>DB[[#Headers],[Saya membandingkan dan mencocokkan informasi yang saya dapat dari website/blog tertentu dengan website /blog lain]]</f>
        <v>Saya membandingkan dan mencocokkan informasi yang saya dapat dari website/blog tertentu dengan website /blog lain</v>
      </c>
      <c r="CS3" t="str">
        <f>DB[[#Headers],[Saya merasa puas dengan informasi yang saya dapatkan dari website/blog tertentu]]</f>
        <v>Saya merasa puas dengan informasi yang saya dapatkan dari website/blog tertentu</v>
      </c>
      <c r="CT3" t="str">
        <f>DB[[#Headers],[Saya mencoba mencari tahu alasan dan kebenaran dari setiap informasi yang saya dapat dari Facebook/Twitter (X)/Instagram/Tiktok tertentu]]</f>
        <v>Saya mencoba mencari tahu alasan dan kebenaran dari setiap informasi yang saya dapat dari Facebook/Twitter (X)/Instagram/Tiktok tertentu</v>
      </c>
      <c r="CU3" t="str">
        <f>DB[[#Headers],[Saya membandingkan dan mencocokkan informasi yang saya dapat dari  Facebook/Twitter (X)/Instagram/Tiktok tertentu dengan sumber lain]]</f>
        <v>Saya membandingkan dan mencocokkan informasi yang saya dapat dari  Facebook/Twitter (X)/Instagram/Tiktok tertentu dengan sumber lain</v>
      </c>
      <c r="CV3" t="str">
        <f>DB[[#Headers],[Saya merasa puas dengan informasi yang saya dapatkan dari  Facebook/Twitter (X)/Instagram/Tiktok tertentu]]</f>
        <v>Saya merasa puas dengan informasi yang saya dapatkan dari  Facebook/Twitter (X)/Instagram/Tiktok tertentu</v>
      </c>
      <c r="CW3" t="str">
        <f>DB[[#Headers],[Saya mencoba mencari tahu alasan dan kebenaran dari setiap informasi yang saya dapat dari Grup Whatsapp/sejenisnya tertentu]]</f>
        <v>Saya mencoba mencari tahu alasan dan kebenaran dari setiap informasi yang saya dapat dari Grup Whatsapp/sejenisnya tertentu</v>
      </c>
      <c r="CX3" t="str">
        <f>DB[[#Headers],[Saya membandingkan dan mencocokkan informasi yang saya dapat dari Grup Whatsapp/sejenisnya tertentu dengan Grup Whatsapp/sejenisnya yang lain]]</f>
        <v>Saya membandingkan dan mencocokkan informasi yang saya dapat dari Grup Whatsapp/sejenisnya tertentu dengan Grup Whatsapp/sejenisnya yang lain</v>
      </c>
      <c r="CY3" t="str">
        <f>DB[[#Headers],[Saya merasa puas dengan informasi yang saya dapatkan dari Grup Whatsapp/sejenisnya tertentu]]</f>
        <v>Saya merasa puas dengan informasi yang saya dapatkan dari Grup Whatsapp/sejenisnya tertentu</v>
      </c>
      <c r="CZ3" t="str">
        <f>DB[[#Headers],[Saya mencoba mencari tahu alasan dan kebenaran dari setiap informasi yang saya dapat dari channel Youtube tertentu]]</f>
        <v>Saya mencoba mencari tahu alasan dan kebenaran dari setiap informasi yang saya dapat dari channel Youtube tertentu</v>
      </c>
      <c r="DA3" t="str">
        <f>DB[[#Headers],[Saya membandingkan dan mencocokkan informasi yang saya dapat dari channel Youtube tertentu dengan channel Youtube]]</f>
        <v>Saya membandingkan dan mencocokkan informasi yang saya dapat dari channel Youtube tertentu dengan channel Youtube</v>
      </c>
      <c r="DB3" t="str">
        <f>DB[[#Headers],[Saya merasa puas dengan informasi yang saya dapatkan dari website/blog tertentu3]]</f>
        <v>Saya merasa puas dengan informasi yang saya dapatkan dari website/blog tertentu3</v>
      </c>
      <c r="DC3" t="str">
        <f>DB[[#Headers],[Saya membagikan informasi yang saya dapatkan dari website/blog lain di website/blog saya.]]</f>
        <v>Saya membagikan informasi yang saya dapatkan dari website/blog lain di website/blog saya.</v>
      </c>
      <c r="DD3" t="str">
        <f>DB[[#Headers],[Saya membagikan informasi yang saya dapatkan dari Facebook/Twitter (X)/Instagram/Tiktok di website/blog saya.]]</f>
        <v>Saya membagikan informasi yang saya dapatkan dari Facebook/Twitter (X)/Instagram/Tiktok di website/blog saya.</v>
      </c>
      <c r="DE3" t="str">
        <f>DB[[#Headers],[Saya membagikan informasi yang saya dapatkan dari Grup Whatsapp/sejenisnya di website/blog saya.]]</f>
        <v>Saya membagikan informasi yang saya dapatkan dari Grup Whatsapp/sejenisnya di website/blog saya.</v>
      </c>
      <c r="DF3" t="str">
        <f>DB[[#Headers],[Saya membagikan informasi yang saya dapatkan dari channel Youtube  di website/blog saya.]]</f>
        <v>Saya membagikan informasi yang saya dapatkan dari channel Youtube  di website/blog saya.</v>
      </c>
      <c r="DG3" t="str">
        <f>DB[[#Headers],[Saya membagikan informasi yang saya dapatkan dari website/blog di akun  Facebook/Twitter (X)/Instagram/Tiktok saya.]]</f>
        <v>Saya membagikan informasi yang saya dapatkan dari website/blog di akun  Facebook/Twitter (X)/Instagram/Tiktok saya.</v>
      </c>
      <c r="DH3" t="str">
        <f>DB[[#Headers],[Saya membagikan informasi yang saya dapatkan dari  Facebook/Twitter (X)/Instagram/Tiktok lain di  Facebook/Twitter (X)/Instagram/Tiktok saya.]]</f>
        <v>Saya membagikan informasi yang saya dapatkan dari  Facebook/Twitter (X)/Instagram/Tiktok lain di  Facebook/Twitter (X)/Instagram/Tiktok saya.</v>
      </c>
      <c r="DI3" t="str">
        <f>DB[[#Headers],[Saya membagikan informasi yang saya dapatkan dari Grup Whatsapp/sejenisnya di  Facebook/Twitter (X)/Instagram/Tiktok saya]]</f>
        <v>Saya membagikan informasi yang saya dapatkan dari Grup Whatsapp/sejenisnya di  Facebook/Twitter (X)/Instagram/Tiktok saya</v>
      </c>
      <c r="DJ3" t="str">
        <f>DB[[#Headers],[Saya membagikan informasi yang saya dapatkan dari channel Youtube di  Facebook/Twitter (X)/Instagram/Tiktok saya.]]</f>
        <v>Saya membagikan informasi yang saya dapatkan dari channel Youtube di  Facebook/Twitter (X)/Instagram/Tiktok saya.</v>
      </c>
      <c r="DK3" t="str">
        <f>DB[[#Headers],[Saya membagikan informasi yang saya dapatkan dari website/blog di Grup Whatsapp/sejenisnya saya.]]</f>
        <v>Saya membagikan informasi yang saya dapatkan dari website/blog di Grup Whatsapp/sejenisnya saya.</v>
      </c>
      <c r="DL3" t="str">
        <f>DB[[#Headers],[Saya membagikan informasi yang saya dapatkan dari  Facebook/Twitter (X)/Instagram/Tiktok di Grup Whatsapp/sejenisnya.]]</f>
        <v>Saya membagikan informasi yang saya dapatkan dari  Facebook/Twitter (X)/Instagram/Tiktok di Grup Whatsapp/sejenisnya.</v>
      </c>
      <c r="DM3" t="str">
        <f>DB[[#Headers],[Saya membagikan informasi yang saya dapatkan dari salah satu Grup Whatsapp ke Grup Whatsapp lain.]]</f>
        <v>Saya membagikan informasi yang saya dapatkan dari salah satu Grup Whatsapp ke Grup Whatsapp lain.</v>
      </c>
      <c r="DN3" t="str">
        <f>DB[[#Headers],[Saya membagikan informasi yang saya dapatkan dari channel Youtube  ke Grup Whatsapp saya.]]</f>
        <v>Saya membagikan informasi yang saya dapatkan dari channel Youtube  ke Grup Whatsapp saya.</v>
      </c>
      <c r="DO3" t="str">
        <f>DB[[#Headers],[Saya membagikan informasi yang saya dapatkan dari website/blog lain di channel Youtube saya.]]</f>
        <v>Saya membagikan informasi yang saya dapatkan dari website/blog lain di channel Youtube saya.</v>
      </c>
      <c r="DP3" t="str">
        <f>DB[[#Headers],[Saya membagikan informasi yang saya dapatkan dari  Facebook/Twitter (X)/Instagram/Tiktok di channel Youtube saya.]]</f>
        <v>Saya membagikan informasi yang saya dapatkan dari  Facebook/Twitter (X)/Instagram/Tiktok di channel Youtube saya.</v>
      </c>
      <c r="DQ3" t="str">
        <f>DB[[#Headers],[Saya membagikan informasi yang saya dapatkan dari Grup Whatsapp di channel Youtube saya.]]</f>
        <v>Saya membagikan informasi yang saya dapatkan dari Grup Whatsapp di channel Youtube saya.</v>
      </c>
      <c r="DR3" t="str">
        <f>DB[[#Headers],[Saya membagikan informasi yang saya dapatkan dari channel Youtube lain di channel Youtube saya.]]</f>
        <v>Saya membagikan informasi yang saya dapatkan dari channel Youtube lain di channel Youtube saya.</v>
      </c>
      <c r="DS3" t="str">
        <f>DB[[#Headers],[Saya membuat tulisan berisi informasi penting untuk diunggah/upload di website/blog saya]]</f>
        <v>Saya membuat tulisan berisi informasi penting untuk diunggah/upload di website/blog saya</v>
      </c>
      <c r="DT3" t="str">
        <f>DB[[#Headers],[Saya membuat gambar/video berisi informasi penting untuk diunggah/upload di website/blog saya]]</f>
        <v>Saya membuat gambar/video berisi informasi penting untuk diunggah/upload di website/blog saya</v>
      </c>
      <c r="DU3" t="str">
        <f>DB[[#Headers],[Saya membuat tulisan berisi informasi penting untuk diunggah/upload di akun  Facebook/Twitter (X)/Instagram/Tiktok saya]]</f>
        <v>Saya membuat tulisan berisi informasi penting untuk diunggah/upload di akun  Facebook/Twitter (X)/Instagram/Tiktok saya</v>
      </c>
      <c r="DV3" t="str">
        <f>DB[[#Headers],[Saya membuat gambar/video berisi informasi penting untuk diunggah/upload di  Facebook/Twitter (X)/Instagram/Tiktok saya]]</f>
        <v>Saya membuat gambar/video berisi informasi penting untuk diunggah/upload di  Facebook/Twitter (X)/Instagram/Tiktok saya</v>
      </c>
      <c r="DW3" t="str">
        <f>DB[[#Headers],[Saya membuat tulisan berisi informasi penting untuk diunggah/upload di Grup Whatsapp saya]]</f>
        <v>Saya membuat tulisan berisi informasi penting untuk diunggah/upload di Grup Whatsapp saya</v>
      </c>
      <c r="DX3" t="str">
        <f>DB[[#Headers],[Saya membuat gambar/video berisi informasi penting untuk diunggah/upload di Grup Whatsapp saya]]</f>
        <v>Saya membuat gambar/video berisi informasi penting untuk diunggah/upload di Grup Whatsapp saya</v>
      </c>
      <c r="DY3" t="str">
        <f>DB[[#Headers],[Saya membuat gambar/video berisi informasi penting untuk diunggah/upload di channel Youtube saya]]</f>
        <v>Saya membuat gambar/video berisi informasi penting untuk diunggah/upload di channel Youtube saya</v>
      </c>
      <c r="DZ3" t="str">
        <f>DB[[#Headers],[Saya mengetahui sanksi penyebaran berita palsu/HOAX secara hukum]]</f>
        <v>Saya mengetahui sanksi penyebaran berita palsu/HOAX secara hukum</v>
      </c>
      <c r="EA3" t="str">
        <f>DB[[#Headers],[Saya dapat mempertanggungjawabkan setiap informasi yang saya sebarkan]]</f>
        <v>Saya dapat mempertanggungjawabkan setiap informasi yang saya sebarkan</v>
      </c>
      <c r="EB3" t="s">
        <v>4227</v>
      </c>
      <c r="EC3" t="s">
        <v>4263</v>
      </c>
    </row>
    <row r="4" spans="2:133" ht="15" thickTop="1">
      <c r="B4" s="163" t="s">
        <v>3084</v>
      </c>
      <c r="C4" s="163" t="s">
        <v>2422</v>
      </c>
      <c r="D4" s="163" t="s">
        <v>4037</v>
      </c>
      <c r="E4" s="163">
        <v>18</v>
      </c>
      <c r="F4" s="163" t="s">
        <v>2456</v>
      </c>
      <c r="G4" t="s">
        <v>4181</v>
      </c>
      <c r="H4">
        <v>5</v>
      </c>
      <c r="I4">
        <v>3</v>
      </c>
      <c r="J4" s="139" cm="1">
        <f t="array" ref="J4">_xlfn.IFS('DB Digital'!FM3=1,7,'DB Digital'!FM3=2,6,'DB Digital'!FM3=3,5,'DB Digital'!FM3=4,4,'DB Digital'!FM3=5,3,'DB Digital'!FM3=6,2,'DB Digital'!FM3=7,1)</f>
        <v>4</v>
      </c>
      <c r="K4" s="139" cm="1">
        <f t="array" ref="K4">_xlfn.IFS('DB Digital'!FN3=1,7,'DB Digital'!FN3=2,6,'DB Digital'!FN3=3,5,'DB Digital'!FN3=4,4,'DB Digital'!FN3=5,3,'DB Digital'!FN3=6,2,'DB Digital'!FN3=7,1)</f>
        <v>5</v>
      </c>
      <c r="L4" s="139" cm="1">
        <f t="array" ref="L4">_xlfn.IFS('DB Digital'!FO3=1,7,'DB Digital'!FO3=2,6,'DB Digital'!FO3=3,5,'DB Digital'!FO3=4,4,'DB Digital'!FO3=5,3,'DB Digital'!FO3=6,2,'DB Digital'!FO3=7,1)</f>
        <v>5</v>
      </c>
      <c r="M4">
        <v>5</v>
      </c>
      <c r="N4">
        <v>4</v>
      </c>
      <c r="O4">
        <v>3</v>
      </c>
      <c r="P4" s="139" cm="1">
        <f t="array" ref="P4">_xlfn.IFS('DB Digital'!FS3=1,7,'DB Digital'!FS3=2,6,'DB Digital'!FS3=3,5,'DB Digital'!FS3=4,4,'DB Digital'!FS3=5,3,'DB Digital'!FS3=6,2,'DB Digital'!FS3=7,1)</f>
        <v>3</v>
      </c>
      <c r="Q4" s="139" cm="1">
        <f t="array" ref="Q4">_xlfn.IFS('DB Digital'!FT3=1,7,'DB Digital'!FT3=2,6,'DB Digital'!FT3=3,5,'DB Digital'!FT3=4,4,'DB Digital'!FT3=5,3,'DB Digital'!FT3=6,2,'DB Digital'!FT3=7,1)</f>
        <v>4</v>
      </c>
      <c r="R4">
        <v>3</v>
      </c>
      <c r="S4" s="139" cm="1">
        <f t="array" ref="S4">_xlfn.IFS('DB Digital'!FV3=1,7,'DB Digital'!FV3=2,6,'DB Digital'!FV3=3,5,'DB Digital'!FV3=4,4,'DB Digital'!FV3=5,3,'DB Digital'!FV3=6,2,'DB Digital'!FV3=7,1)</f>
        <v>2</v>
      </c>
      <c r="T4">
        <v>2</v>
      </c>
      <c r="U4">
        <v>5</v>
      </c>
      <c r="V4">
        <v>3</v>
      </c>
      <c r="W4">
        <v>5</v>
      </c>
      <c r="X4" s="139" cm="1">
        <f t="array" ref="X4">_xlfn.IFS('DB Digital'!GA3=1,7,'DB Digital'!GA3=2,6,'DB Digital'!GA3=3,5,'DB Digital'!GA3=4,4,'DB Digital'!GA3=5,3,'DB Digital'!GA3=6,2,'DB Digital'!GA3=7,1)</f>
        <v>4</v>
      </c>
      <c r="Y4" s="139" cm="1">
        <f t="array" ref="Y4">_xlfn.IFS('DB Digital'!GB3=1,7,'DB Digital'!GB3=2,6,'DB Digital'!GB3=3,5,'DB Digital'!GB3=4,4,'DB Digital'!GB3=5,3,'DB Digital'!GB3=6,2,'DB Digital'!GB3=7,1)</f>
        <v>5</v>
      </c>
      <c r="Z4" s="139" cm="1">
        <f t="array" ref="Z4">_xlfn.IFS('DB Digital'!GC3=1,7,'DB Digital'!GC3=2,6,'DB Digital'!GC3=3,5,'DB Digital'!GC3=4,4,'DB Digital'!GC3=5,3,'DB Digital'!GC3=6,2,'DB Digital'!GC3=7,1)</f>
        <v>4</v>
      </c>
      <c r="AA4">
        <v>2</v>
      </c>
      <c r="AB4" s="139" cm="1">
        <f t="array" ref="AB4">_xlfn.IFS('DB Digital'!GE3=1,7,'DB Digital'!GE3=2,6,'DB Digital'!GE3=3,5,'DB Digital'!GE3=4,4,'DB Digital'!GE3=5,3,'DB Digital'!GE3=6,2,'DB Digital'!GE3=7,1)</f>
        <v>6</v>
      </c>
      <c r="AC4">
        <v>6</v>
      </c>
      <c r="AD4" s="139" cm="1">
        <f t="array" ref="AD4">_xlfn.IFS('DB Digital'!GG3=1,7,'DB Digital'!GG3=2,6,'DB Digital'!GG3=3,5,'DB Digital'!GG3=4,4,'DB Digital'!GG3=5,3,'DB Digital'!GG3=6,2,'DB Digital'!GG3=7,1)</f>
        <v>4</v>
      </c>
      <c r="AE4" s="139" cm="1">
        <f t="array" ref="AE4">_xlfn.IFS('DB Digital'!GH3=1,7,'DB Digital'!GH3=2,6,'DB Digital'!GH3=3,5,'DB Digital'!GH3=4,4,'DB Digital'!GH3=5,3,'DB Digital'!GH3=6,2,'DB Digital'!GH3=7,1)</f>
        <v>6</v>
      </c>
      <c r="AF4" s="139" cm="1">
        <f t="array" ref="AF4">_xlfn.IFS('DB Digital'!GI3=1,7,'DB Digital'!GI3=2,6,'DB Digital'!GI3=3,5,'DB Digital'!GI3=4,4,'DB Digital'!GI3=5,3,'DB Digital'!GI3=6,2,'DB Digital'!GI3=7,1)</f>
        <v>7</v>
      </c>
      <c r="AG4">
        <v>2</v>
      </c>
      <c r="AH4">
        <f t="shared" ref="AH4:AH49" si="0">SUM(H4:AG4)</f>
        <v>107</v>
      </c>
      <c r="AI4">
        <f>AVERAGE(H4:AG4)</f>
        <v>4.115384615384615</v>
      </c>
      <c r="AK4">
        <v>4</v>
      </c>
      <c r="AL4">
        <v>6</v>
      </c>
      <c r="AM4">
        <v>6</v>
      </c>
      <c r="AN4">
        <v>3</v>
      </c>
      <c r="AO4">
        <v>2</v>
      </c>
      <c r="AP4">
        <v>4</v>
      </c>
      <c r="AQ4">
        <v>4</v>
      </c>
      <c r="AR4">
        <v>4</v>
      </c>
      <c r="AS4">
        <v>3</v>
      </c>
      <c r="AT4">
        <v>4</v>
      </c>
      <c r="AU4">
        <v>4</v>
      </c>
      <c r="AV4">
        <v>4</v>
      </c>
      <c r="AW4">
        <v>3</v>
      </c>
      <c r="AX4">
        <v>4</v>
      </c>
      <c r="AY4">
        <v>4</v>
      </c>
      <c r="AZ4">
        <v>3</v>
      </c>
      <c r="BA4">
        <f>SUM(AK4:AZ4)</f>
        <v>62</v>
      </c>
      <c r="BB4">
        <f>AVERAGE(AK4:AZ4)</f>
        <v>3.875</v>
      </c>
      <c r="BD4">
        <f>'DB Digital'!CE3</f>
        <v>4</v>
      </c>
      <c r="BE4">
        <f>'DB Digital'!CF3</f>
        <v>3</v>
      </c>
      <c r="BF4">
        <f>'DB Digital'!CH3</f>
        <v>4</v>
      </c>
      <c r="BG4">
        <f>'DB Digital'!CI3</f>
        <v>3</v>
      </c>
      <c r="BH4">
        <f>'DB Digital'!CJ3</f>
        <v>3</v>
      </c>
      <c r="BI4">
        <f>'DB Digital'!CL3</f>
        <v>4</v>
      </c>
      <c r="BJ4">
        <f>'DB Digital'!CM3</f>
        <v>3</v>
      </c>
      <c r="BK4">
        <f>'DB Digital'!CN3</f>
        <v>6</v>
      </c>
      <c r="BL4">
        <f>'DB Digital'!CP3</f>
        <v>5</v>
      </c>
      <c r="BM4">
        <f>'DB Digital'!CQ3</f>
        <v>4</v>
      </c>
      <c r="BN4">
        <f>'DB Digital'!CR3</f>
        <v>3</v>
      </c>
      <c r="BO4">
        <f>'DB Digital'!CT3</f>
        <v>3</v>
      </c>
      <c r="BP4">
        <f>'DB Digital'!CU3</f>
        <v>3</v>
      </c>
      <c r="BQ4">
        <f>'DB Digital'!CV3</f>
        <v>3</v>
      </c>
      <c r="BR4">
        <f>'DB Digital'!CW3</f>
        <v>3</v>
      </c>
      <c r="BS4">
        <f>'DB Digital'!CX3</f>
        <v>3</v>
      </c>
      <c r="BT4">
        <f>'DB Digital'!CY3</f>
        <v>3</v>
      </c>
      <c r="BU4">
        <f>'DB Digital'!CZ3</f>
        <v>3</v>
      </c>
      <c r="BV4">
        <f>'DB Digital'!DA3</f>
        <v>3</v>
      </c>
      <c r="BW4">
        <f>'DB Digital'!DB3</f>
        <v>3</v>
      </c>
      <c r="BX4">
        <f>'DB Digital'!DC3</f>
        <v>5</v>
      </c>
      <c r="BY4">
        <f>'DB Digital'!DD3</f>
        <v>4</v>
      </c>
      <c r="BZ4">
        <f>'DB Digital'!DE3</f>
        <v>3</v>
      </c>
      <c r="CA4">
        <f>'DB Digital'!DF3</f>
        <v>4</v>
      </c>
      <c r="CB4">
        <f>'DB Digital'!DG3</f>
        <v>4</v>
      </c>
      <c r="CC4">
        <f>'DB Digital'!DH3</f>
        <v>2</v>
      </c>
      <c r="CD4">
        <f>'DB Digital'!DI3</f>
        <v>2</v>
      </c>
      <c r="CE4">
        <f>'DB Digital'!DJ3</f>
        <v>4</v>
      </c>
      <c r="CF4">
        <f>'DB Digital'!DK3</f>
        <v>4</v>
      </c>
      <c r="CG4">
        <f>'DB Digital'!DL3</f>
        <v>3</v>
      </c>
      <c r="CH4">
        <f>'DB Digital'!DM3</f>
        <v>3</v>
      </c>
      <c r="CI4">
        <f>'DB Digital'!DN3</f>
        <v>2</v>
      </c>
      <c r="CJ4">
        <f>'DB Digital'!DO3</f>
        <v>2</v>
      </c>
      <c r="CK4">
        <f>'DB Digital'!DP3</f>
        <v>2</v>
      </c>
      <c r="CL4">
        <f>'DB Digital'!DQ3</f>
        <v>3</v>
      </c>
      <c r="CM4">
        <f>'DB Digital'!DR3</f>
        <v>3</v>
      </c>
      <c r="CN4">
        <f>'DB Digital'!DS3</f>
        <v>5</v>
      </c>
      <c r="CO4">
        <f>'DB Digital'!DT3</f>
        <v>5</v>
      </c>
      <c r="CP4">
        <f>'DB Digital'!DU3</f>
        <v>4</v>
      </c>
      <c r="CQ4">
        <f>'DB Digital'!DV3</f>
        <v>4</v>
      </c>
      <c r="CR4">
        <f>'DB Digital'!DW3</f>
        <v>4</v>
      </c>
      <c r="CS4">
        <f>'DB Digital'!DX3</f>
        <v>6</v>
      </c>
      <c r="CT4">
        <f>'DB Digital'!DZ3</f>
        <v>3</v>
      </c>
      <c r="CU4">
        <f>'DB Digital'!EA3</f>
        <v>6</v>
      </c>
      <c r="CV4">
        <f>'DB Digital'!EB3</f>
        <v>3</v>
      </c>
      <c r="CW4">
        <f>'DB Digital'!ED3</f>
        <v>5</v>
      </c>
      <c r="CX4">
        <f>'DB Digital'!EE3</f>
        <v>6</v>
      </c>
      <c r="CY4">
        <f>'DB Digital'!EF3</f>
        <v>5</v>
      </c>
      <c r="CZ4">
        <f>'DB Digital'!EH3</f>
        <v>3</v>
      </c>
      <c r="DA4">
        <f>'DB Digital'!EI3</f>
        <v>3</v>
      </c>
      <c r="DB4">
        <f>'DB Digital'!EJ3</f>
        <v>3</v>
      </c>
      <c r="DC4">
        <f>'DB Digital'!EL3</f>
        <v>3</v>
      </c>
      <c r="DD4">
        <f>'DB Digital'!EM3</f>
        <v>3</v>
      </c>
      <c r="DE4">
        <f>'DB Digital'!EN3</f>
        <v>2</v>
      </c>
      <c r="DF4">
        <f>'DB Digital'!EO3</f>
        <v>4</v>
      </c>
      <c r="DG4">
        <f>'DB Digital'!EP3</f>
        <v>2</v>
      </c>
      <c r="DH4">
        <f>'DB Digital'!EQ3</f>
        <v>3</v>
      </c>
      <c r="DI4">
        <f>'DB Digital'!ER3</f>
        <v>2</v>
      </c>
      <c r="DJ4">
        <f>'DB Digital'!ES3</f>
        <v>3</v>
      </c>
      <c r="DK4">
        <f>'DB Digital'!ET3</f>
        <v>3</v>
      </c>
      <c r="DL4">
        <f>'DB Digital'!EU3</f>
        <v>3</v>
      </c>
      <c r="DM4">
        <f>'DB Digital'!EV3</f>
        <v>4</v>
      </c>
      <c r="DN4">
        <f>'DB Digital'!EW3</f>
        <v>2</v>
      </c>
      <c r="DO4">
        <f>'DB Digital'!EX3</f>
        <v>4</v>
      </c>
      <c r="DP4">
        <f>'DB Digital'!EY3</f>
        <v>6</v>
      </c>
      <c r="DQ4">
        <f>'DB Digital'!EZ3</f>
        <v>6</v>
      </c>
      <c r="DR4">
        <f>'DB Digital'!FA3</f>
        <v>6</v>
      </c>
      <c r="DS4">
        <f>'DB Digital'!FB3</f>
        <v>1</v>
      </c>
      <c r="DT4">
        <f>'DB Digital'!FC3</f>
        <v>6</v>
      </c>
      <c r="DU4">
        <f>'DB Digital'!FD3</f>
        <v>6</v>
      </c>
      <c r="DV4">
        <f>'DB Digital'!FE3</f>
        <v>6</v>
      </c>
      <c r="DW4">
        <f>'DB Digital'!FF3</f>
        <v>5</v>
      </c>
      <c r="DX4">
        <f>'DB Digital'!FG3</f>
        <v>4</v>
      </c>
      <c r="DY4">
        <f>'DB Digital'!FH3</f>
        <v>6</v>
      </c>
      <c r="DZ4">
        <f>'DB Digital'!FI3</f>
        <v>5</v>
      </c>
      <c r="EA4">
        <f>'DB Digital'!FJ3</f>
        <v>3</v>
      </c>
      <c r="EB4">
        <f>SUM(BD4:EA4)</f>
        <v>282</v>
      </c>
      <c r="EC4">
        <f>AVERAGE(BD4:EA4)</f>
        <v>3.7105263157894739</v>
      </c>
    </row>
    <row r="5" spans="2:133">
      <c r="B5" s="164" t="s">
        <v>2872</v>
      </c>
      <c r="C5" s="164" t="s">
        <v>2505</v>
      </c>
      <c r="D5" s="164" t="s">
        <v>4037</v>
      </c>
      <c r="E5" s="164">
        <v>22</v>
      </c>
      <c r="F5" s="164" t="s">
        <v>2456</v>
      </c>
      <c r="G5" t="s">
        <v>4187</v>
      </c>
      <c r="H5">
        <v>2</v>
      </c>
      <c r="I5">
        <v>6</v>
      </c>
      <c r="J5" s="139" cm="1">
        <f t="array" ref="J5">_xlfn.IFS('DB Digital'!FM4=1,7,'DB Digital'!FM4=2,6,'DB Digital'!FM4=3,5,'DB Digital'!FM4=4,4,'DB Digital'!FM4=5,3,'DB Digital'!FM4=6,2,'DB Digital'!FM4=7,1)</f>
        <v>4</v>
      </c>
      <c r="K5" s="139" cm="1">
        <f t="array" ref="K5">_xlfn.IFS('DB Digital'!FN4=1,7,'DB Digital'!FN4=2,6,'DB Digital'!FN4=3,5,'DB Digital'!FN4=4,4,'DB Digital'!FN4=5,3,'DB Digital'!FN4=6,2,'DB Digital'!FN4=7,1)</f>
        <v>6</v>
      </c>
      <c r="L5" s="139" cm="1">
        <f t="array" ref="L5">_xlfn.IFS('DB Digital'!FO4=1,7,'DB Digital'!FO4=2,6,'DB Digital'!FO4=3,5,'DB Digital'!FO4=4,4,'DB Digital'!FO4=5,3,'DB Digital'!FO4=6,2,'DB Digital'!FO4=7,1)</f>
        <v>5</v>
      </c>
      <c r="M5">
        <v>4</v>
      </c>
      <c r="N5">
        <v>2</v>
      </c>
      <c r="O5">
        <v>2</v>
      </c>
      <c r="P5" s="139" cm="1">
        <f t="array" ref="P5">_xlfn.IFS('DB Digital'!FS4=1,7,'DB Digital'!FS4=2,6,'DB Digital'!FS4=3,5,'DB Digital'!FS4=4,4,'DB Digital'!FS4=5,3,'DB Digital'!FS4=6,2,'DB Digital'!FS4=7,1)</f>
        <v>3</v>
      </c>
      <c r="Q5" s="139" cm="1">
        <f t="array" ref="Q5">_xlfn.IFS('DB Digital'!FT4=1,7,'DB Digital'!FT4=2,6,'DB Digital'!FT4=3,5,'DB Digital'!FT4=4,4,'DB Digital'!FT4=5,3,'DB Digital'!FT4=6,2,'DB Digital'!FT4=7,1)</f>
        <v>5</v>
      </c>
      <c r="R5">
        <v>2</v>
      </c>
      <c r="S5" s="139" cm="1">
        <f t="array" ref="S5">_xlfn.IFS('DB Digital'!FV4=1,7,'DB Digital'!FV4=2,6,'DB Digital'!FV4=3,5,'DB Digital'!FV4=4,4,'DB Digital'!FV4=5,3,'DB Digital'!FV4=6,2,'DB Digital'!FV4=7,1)</f>
        <v>6</v>
      </c>
      <c r="T5">
        <v>2</v>
      </c>
      <c r="U5">
        <v>2</v>
      </c>
      <c r="V5">
        <v>3</v>
      </c>
      <c r="W5">
        <v>3</v>
      </c>
      <c r="X5" s="139" cm="1">
        <f t="array" ref="X5">_xlfn.IFS('DB Digital'!GA4=1,7,'DB Digital'!GA4=2,6,'DB Digital'!GA4=3,5,'DB Digital'!GA4=4,4,'DB Digital'!GA4=5,3,'DB Digital'!GA4=6,2,'DB Digital'!GA4=7,1)</f>
        <v>6</v>
      </c>
      <c r="Y5" s="139" cm="1">
        <f t="array" ref="Y5">_xlfn.IFS('DB Digital'!GB4=1,7,'DB Digital'!GB4=2,6,'DB Digital'!GB4=3,5,'DB Digital'!GB4=4,4,'DB Digital'!GB4=5,3,'DB Digital'!GB4=6,2,'DB Digital'!GB4=7,1)</f>
        <v>5</v>
      </c>
      <c r="Z5" s="139" cm="1">
        <f t="array" ref="Z5">_xlfn.IFS('DB Digital'!GC4=1,7,'DB Digital'!GC4=2,6,'DB Digital'!GC4=3,5,'DB Digital'!GC4=4,4,'DB Digital'!GC4=5,3,'DB Digital'!GC4=6,2,'DB Digital'!GC4=7,1)</f>
        <v>2</v>
      </c>
      <c r="AA5">
        <v>2</v>
      </c>
      <c r="AB5" s="139" cm="1">
        <f t="array" ref="AB5">_xlfn.IFS('DB Digital'!GE4=1,7,'DB Digital'!GE4=2,6,'DB Digital'!GE4=3,5,'DB Digital'!GE4=4,4,'DB Digital'!GE4=5,3,'DB Digital'!GE4=6,2,'DB Digital'!GE4=7,1)</f>
        <v>6</v>
      </c>
      <c r="AC5">
        <v>2</v>
      </c>
      <c r="AD5" s="139" cm="1">
        <f t="array" ref="AD5">_xlfn.IFS('DB Digital'!GG4=1,7,'DB Digital'!GG4=2,6,'DB Digital'!GG4=3,5,'DB Digital'!GG4=4,4,'DB Digital'!GG4=5,3,'DB Digital'!GG4=6,2,'DB Digital'!GG4=7,1)</f>
        <v>2</v>
      </c>
      <c r="AE5" s="139" cm="1">
        <f t="array" ref="AE5">_xlfn.IFS('DB Digital'!GH4=1,7,'DB Digital'!GH4=2,6,'DB Digital'!GH4=3,5,'DB Digital'!GH4=4,4,'DB Digital'!GH4=5,3,'DB Digital'!GH4=6,2,'DB Digital'!GH4=7,1)</f>
        <v>6</v>
      </c>
      <c r="AF5" s="139" cm="1">
        <f t="array" ref="AF5">_xlfn.IFS('DB Digital'!GI4=1,7,'DB Digital'!GI4=2,6,'DB Digital'!GI4=3,5,'DB Digital'!GI4=4,4,'DB Digital'!GI4=5,3,'DB Digital'!GI4=6,2,'DB Digital'!GI4=7,1)</f>
        <v>5</v>
      </c>
      <c r="AG5">
        <v>2</v>
      </c>
      <c r="AH5">
        <f t="shared" si="0"/>
        <v>95</v>
      </c>
      <c r="AI5">
        <f t="shared" ref="AI5:AI49" si="1">AVERAGE(H5:AG5)</f>
        <v>3.6538461538461537</v>
      </c>
      <c r="AK5">
        <v>2</v>
      </c>
      <c r="AL5">
        <v>2</v>
      </c>
      <c r="AM5">
        <v>2</v>
      </c>
      <c r="AN5">
        <v>2</v>
      </c>
      <c r="AO5">
        <v>1</v>
      </c>
      <c r="AP5">
        <v>2</v>
      </c>
      <c r="AQ5">
        <v>1</v>
      </c>
      <c r="AR5">
        <v>6</v>
      </c>
      <c r="AS5">
        <v>1</v>
      </c>
      <c r="AT5">
        <v>1</v>
      </c>
      <c r="AU5">
        <v>2</v>
      </c>
      <c r="AV5">
        <v>2</v>
      </c>
      <c r="AW5">
        <v>2</v>
      </c>
      <c r="AX5">
        <v>2</v>
      </c>
      <c r="AY5">
        <v>2</v>
      </c>
      <c r="AZ5">
        <v>2</v>
      </c>
      <c r="BA5">
        <f t="shared" ref="BA5:BA49" si="2">SUM(AK5:AZ5)</f>
        <v>32</v>
      </c>
      <c r="BB5">
        <f t="shared" ref="BB5:BB49" si="3">AVERAGE(AK5:AZ5)</f>
        <v>2</v>
      </c>
      <c r="BD5">
        <f>'DB Digital'!CE4</f>
        <v>1</v>
      </c>
      <c r="BE5">
        <f>'DB Digital'!CF4</f>
        <v>1</v>
      </c>
      <c r="BF5">
        <f>'DB Digital'!CH4</f>
        <v>2</v>
      </c>
      <c r="BG5">
        <f>'DB Digital'!CI4</f>
        <v>2</v>
      </c>
      <c r="BH5">
        <f>'DB Digital'!CJ4</f>
        <v>3</v>
      </c>
      <c r="BI5">
        <f>'DB Digital'!CL4</f>
        <v>3</v>
      </c>
      <c r="BJ5">
        <f>'DB Digital'!CM4</f>
        <v>3</v>
      </c>
      <c r="BK5">
        <f>'DB Digital'!CN4</f>
        <v>3</v>
      </c>
      <c r="BL5">
        <f>'DB Digital'!CP4</f>
        <v>1</v>
      </c>
      <c r="BM5">
        <f>'DB Digital'!CQ4</f>
        <v>1</v>
      </c>
      <c r="BN5">
        <f>'DB Digital'!CR4</f>
        <v>1</v>
      </c>
      <c r="BO5">
        <f>'DB Digital'!CT4</f>
        <v>1</v>
      </c>
      <c r="BP5">
        <f>'DB Digital'!CU4</f>
        <v>1</v>
      </c>
      <c r="BQ5">
        <f>'DB Digital'!CV4</f>
        <v>1</v>
      </c>
      <c r="BR5">
        <f>'DB Digital'!CW4</f>
        <v>1</v>
      </c>
      <c r="BS5">
        <f>'DB Digital'!CX4</f>
        <v>1</v>
      </c>
      <c r="BT5">
        <f>'DB Digital'!CY4</f>
        <v>1</v>
      </c>
      <c r="BU5">
        <f>'DB Digital'!CZ4</f>
        <v>1</v>
      </c>
      <c r="BV5">
        <f>'DB Digital'!DA4</f>
        <v>3</v>
      </c>
      <c r="BW5">
        <f>'DB Digital'!DB4</f>
        <v>3</v>
      </c>
      <c r="BX5">
        <f>'DB Digital'!DC4</f>
        <v>3</v>
      </c>
      <c r="BY5">
        <f>'DB Digital'!DD4</f>
        <v>3</v>
      </c>
      <c r="BZ5">
        <f>'DB Digital'!DE4</f>
        <v>2</v>
      </c>
      <c r="CA5">
        <f>'DB Digital'!DF4</f>
        <v>2</v>
      </c>
      <c r="CB5">
        <f>'DB Digital'!DG4</f>
        <v>2</v>
      </c>
      <c r="CC5">
        <f>'DB Digital'!DH4</f>
        <v>4</v>
      </c>
      <c r="CD5">
        <f>'DB Digital'!DI4</f>
        <v>4</v>
      </c>
      <c r="CE5">
        <f>'DB Digital'!DJ4</f>
        <v>4</v>
      </c>
      <c r="CF5">
        <f>'DB Digital'!DK4</f>
        <v>4</v>
      </c>
      <c r="CG5">
        <f>'DB Digital'!DL4</f>
        <v>3</v>
      </c>
      <c r="CH5">
        <f>'DB Digital'!DM4</f>
        <v>3</v>
      </c>
      <c r="CI5">
        <f>'DB Digital'!DN4</f>
        <v>2</v>
      </c>
      <c r="CJ5">
        <f>'DB Digital'!DO4</f>
        <v>2</v>
      </c>
      <c r="CK5">
        <f>'DB Digital'!DP4</f>
        <v>2</v>
      </c>
      <c r="CL5">
        <f>'DB Digital'!DQ4</f>
        <v>2</v>
      </c>
      <c r="CM5">
        <f>'DB Digital'!DR4</f>
        <v>1</v>
      </c>
      <c r="CN5">
        <f>'DB Digital'!DS4</f>
        <v>2</v>
      </c>
      <c r="CO5">
        <f>'DB Digital'!DT4</f>
        <v>2</v>
      </c>
      <c r="CP5">
        <f>'DB Digital'!DU4</f>
        <v>2</v>
      </c>
      <c r="CQ5">
        <f>'DB Digital'!DV4</f>
        <v>2</v>
      </c>
      <c r="CR5">
        <f>'DB Digital'!DW4</f>
        <v>3</v>
      </c>
      <c r="CS5">
        <f>'DB Digital'!DX4</f>
        <v>1</v>
      </c>
      <c r="CT5">
        <f>'DB Digital'!DZ4</f>
        <v>2</v>
      </c>
      <c r="CU5">
        <f>'DB Digital'!EA4</f>
        <v>4</v>
      </c>
      <c r="CV5">
        <f>'DB Digital'!EB4</f>
        <v>3</v>
      </c>
      <c r="CW5">
        <f>'DB Digital'!ED4</f>
        <v>1</v>
      </c>
      <c r="CX5">
        <f>'DB Digital'!EE4</f>
        <v>2</v>
      </c>
      <c r="CY5">
        <f>'DB Digital'!EF4</f>
        <v>2</v>
      </c>
      <c r="CZ5">
        <f>'DB Digital'!EH4</f>
        <v>2</v>
      </c>
      <c r="DA5">
        <f>'DB Digital'!EI4</f>
        <v>4</v>
      </c>
      <c r="DB5">
        <f>'DB Digital'!EJ4</f>
        <v>2</v>
      </c>
      <c r="DC5">
        <f>'DB Digital'!EL4</f>
        <v>2</v>
      </c>
      <c r="DD5">
        <f>'DB Digital'!EM4</f>
        <v>2</v>
      </c>
      <c r="DE5">
        <f>'DB Digital'!EN4</f>
        <v>2</v>
      </c>
      <c r="DF5">
        <f>'DB Digital'!EO4</f>
        <v>2</v>
      </c>
      <c r="DG5">
        <f>'DB Digital'!EP4</f>
        <v>2</v>
      </c>
      <c r="DH5">
        <f>'DB Digital'!EQ4</f>
        <v>2</v>
      </c>
      <c r="DI5">
        <f>'DB Digital'!ER4</f>
        <v>1</v>
      </c>
      <c r="DJ5">
        <f>'DB Digital'!ES4</f>
        <v>2</v>
      </c>
      <c r="DK5">
        <f>'DB Digital'!ET4</f>
        <v>1</v>
      </c>
      <c r="DL5">
        <f>'DB Digital'!EU4</f>
        <v>2</v>
      </c>
      <c r="DM5">
        <f>'DB Digital'!EV4</f>
        <v>2</v>
      </c>
      <c r="DN5">
        <f>'DB Digital'!EW4</f>
        <v>4</v>
      </c>
      <c r="DO5">
        <f>'DB Digital'!EX4</f>
        <v>2</v>
      </c>
      <c r="DP5">
        <f>'DB Digital'!EY4</f>
        <v>1</v>
      </c>
      <c r="DQ5">
        <f>'DB Digital'!EZ4</f>
        <v>2</v>
      </c>
      <c r="DR5">
        <f>'DB Digital'!FA4</f>
        <v>1</v>
      </c>
      <c r="DS5">
        <f>'DB Digital'!FB4</f>
        <v>2</v>
      </c>
      <c r="DT5">
        <f>'DB Digital'!FC4</f>
        <v>2</v>
      </c>
      <c r="DU5">
        <f>'DB Digital'!FD4</f>
        <v>3</v>
      </c>
      <c r="DV5">
        <f>'DB Digital'!FE4</f>
        <v>3</v>
      </c>
      <c r="DW5">
        <f>'DB Digital'!FF4</f>
        <v>2</v>
      </c>
      <c r="DX5">
        <f>'DB Digital'!FG4</f>
        <v>2</v>
      </c>
      <c r="DY5">
        <f>'DB Digital'!FH4</f>
        <v>2</v>
      </c>
      <c r="DZ5">
        <f>'DB Digital'!FI4</f>
        <v>2</v>
      </c>
      <c r="EA5">
        <f>'DB Digital'!FJ4</f>
        <v>2</v>
      </c>
      <c r="EB5">
        <f t="shared" ref="EB5:EB50" si="4">SUM(BD5:EA5)</f>
        <v>161</v>
      </c>
      <c r="EC5">
        <f t="shared" ref="EC5:EC68" si="5">AVERAGE(BD5:EA5)</f>
        <v>2.1184210526315788</v>
      </c>
    </row>
    <row r="6" spans="2:133">
      <c r="B6" s="163" t="s">
        <v>4103</v>
      </c>
      <c r="C6" s="163" t="s">
        <v>2422</v>
      </c>
      <c r="D6" s="163" t="s">
        <v>4037</v>
      </c>
      <c r="E6" s="163">
        <v>16</v>
      </c>
      <c r="F6" s="163" t="s">
        <v>2456</v>
      </c>
      <c r="G6" t="s">
        <v>4182</v>
      </c>
      <c r="H6">
        <v>5</v>
      </c>
      <c r="I6">
        <v>6</v>
      </c>
      <c r="J6" s="139" cm="1">
        <f t="array" ref="J6">_xlfn.IFS('DB Digital'!FM5=1,7,'DB Digital'!FM5=2,6,'DB Digital'!FM5=3,5,'DB Digital'!FM5=4,4,'DB Digital'!FM5=5,3,'DB Digital'!FM5=6,2,'DB Digital'!FM5=7,1)</f>
        <v>2</v>
      </c>
      <c r="K6" s="139" cm="1">
        <f t="array" ref="K6">_xlfn.IFS('DB Digital'!FN5=1,7,'DB Digital'!FN5=2,6,'DB Digital'!FN5=3,5,'DB Digital'!FN5=4,4,'DB Digital'!FN5=5,3,'DB Digital'!FN5=6,2,'DB Digital'!FN5=7,1)</f>
        <v>4</v>
      </c>
      <c r="L6" s="139" cm="1">
        <f t="array" ref="L6">_xlfn.IFS('DB Digital'!FO5=1,7,'DB Digital'!FO5=2,6,'DB Digital'!FO5=3,5,'DB Digital'!FO5=4,4,'DB Digital'!FO5=5,3,'DB Digital'!FO5=6,2,'DB Digital'!FO5=7,1)</f>
        <v>3</v>
      </c>
      <c r="M6">
        <v>4</v>
      </c>
      <c r="N6">
        <v>5</v>
      </c>
      <c r="O6">
        <v>5</v>
      </c>
      <c r="P6" s="139" cm="1">
        <f t="array" ref="P6">_xlfn.IFS('DB Digital'!FS5=1,7,'DB Digital'!FS5=2,6,'DB Digital'!FS5=3,5,'DB Digital'!FS5=4,4,'DB Digital'!FS5=5,3,'DB Digital'!FS5=6,2,'DB Digital'!FS5=7,1)</f>
        <v>4</v>
      </c>
      <c r="Q6" s="139" cm="1">
        <f t="array" ref="Q6">_xlfn.IFS('DB Digital'!FT5=1,7,'DB Digital'!FT5=2,6,'DB Digital'!FT5=3,5,'DB Digital'!FT5=4,4,'DB Digital'!FT5=5,3,'DB Digital'!FT5=6,2,'DB Digital'!FT5=7,1)</f>
        <v>3</v>
      </c>
      <c r="R6">
        <v>5</v>
      </c>
      <c r="S6" s="139" cm="1">
        <f t="array" ref="S6">_xlfn.IFS('DB Digital'!FV5=1,7,'DB Digital'!FV5=2,6,'DB Digital'!FV5=3,5,'DB Digital'!FV5=4,4,'DB Digital'!FV5=5,3,'DB Digital'!FV5=6,2,'DB Digital'!FV5=7,1)</f>
        <v>4</v>
      </c>
      <c r="T6">
        <v>5</v>
      </c>
      <c r="U6">
        <v>5</v>
      </c>
      <c r="V6">
        <v>4</v>
      </c>
      <c r="W6">
        <v>5</v>
      </c>
      <c r="X6" s="139" cm="1">
        <f t="array" ref="X6">_xlfn.IFS('DB Digital'!GA5=1,7,'DB Digital'!GA5=2,6,'DB Digital'!GA5=3,5,'DB Digital'!GA5=4,4,'DB Digital'!GA5=5,3,'DB Digital'!GA5=6,2,'DB Digital'!GA5=7,1)</f>
        <v>2</v>
      </c>
      <c r="Y6" s="139" cm="1">
        <f t="array" ref="Y6">_xlfn.IFS('DB Digital'!GB5=1,7,'DB Digital'!GB5=2,6,'DB Digital'!GB5=3,5,'DB Digital'!GB5=4,4,'DB Digital'!GB5=5,3,'DB Digital'!GB5=6,2,'DB Digital'!GB5=7,1)</f>
        <v>4</v>
      </c>
      <c r="Z6" s="139" cm="1">
        <f t="array" ref="Z6">_xlfn.IFS('DB Digital'!GC5=1,7,'DB Digital'!GC5=2,6,'DB Digital'!GC5=3,5,'DB Digital'!GC5=4,4,'DB Digital'!GC5=5,3,'DB Digital'!GC5=6,2,'DB Digital'!GC5=7,1)</f>
        <v>4</v>
      </c>
      <c r="AA6">
        <v>5</v>
      </c>
      <c r="AB6" s="139" cm="1">
        <f t="array" ref="AB6">_xlfn.IFS('DB Digital'!GE5=1,7,'DB Digital'!GE5=2,6,'DB Digital'!GE5=3,5,'DB Digital'!GE5=4,4,'DB Digital'!GE5=5,3,'DB Digital'!GE5=6,2,'DB Digital'!GE5=7,1)</f>
        <v>3</v>
      </c>
      <c r="AC6">
        <v>5</v>
      </c>
      <c r="AD6" s="139" cm="1">
        <f t="array" ref="AD6">_xlfn.IFS('DB Digital'!GG5=1,7,'DB Digital'!GG5=2,6,'DB Digital'!GG5=3,5,'DB Digital'!GG5=4,4,'DB Digital'!GG5=5,3,'DB Digital'!GG5=6,2,'DB Digital'!GG5=7,1)</f>
        <v>5</v>
      </c>
      <c r="AE6" s="139" cm="1">
        <f t="array" ref="AE6">_xlfn.IFS('DB Digital'!GH5=1,7,'DB Digital'!GH5=2,6,'DB Digital'!GH5=3,5,'DB Digital'!GH5=4,4,'DB Digital'!GH5=5,3,'DB Digital'!GH5=6,2,'DB Digital'!GH5=7,1)</f>
        <v>3</v>
      </c>
      <c r="AF6" s="139" cm="1">
        <f t="array" ref="AF6">_xlfn.IFS('DB Digital'!GI5=1,7,'DB Digital'!GI5=2,6,'DB Digital'!GI5=3,5,'DB Digital'!GI5=4,4,'DB Digital'!GI5=5,3,'DB Digital'!GI5=6,2,'DB Digital'!GI5=7,1)</f>
        <v>3</v>
      </c>
      <c r="AG6">
        <v>5</v>
      </c>
      <c r="AH6">
        <f t="shared" si="0"/>
        <v>108</v>
      </c>
      <c r="AI6">
        <f t="shared" si="1"/>
        <v>4.1538461538461542</v>
      </c>
      <c r="AK6">
        <v>4</v>
      </c>
      <c r="AL6">
        <v>4</v>
      </c>
      <c r="AM6">
        <v>4</v>
      </c>
      <c r="AN6">
        <v>4</v>
      </c>
      <c r="AO6">
        <v>5</v>
      </c>
      <c r="AP6">
        <v>4</v>
      </c>
      <c r="AQ6">
        <v>4</v>
      </c>
      <c r="AR6">
        <v>4</v>
      </c>
      <c r="AS6">
        <v>5</v>
      </c>
      <c r="AT6">
        <v>4</v>
      </c>
      <c r="AU6">
        <v>4</v>
      </c>
      <c r="AV6">
        <v>5</v>
      </c>
      <c r="AW6">
        <v>5</v>
      </c>
      <c r="AX6">
        <v>5</v>
      </c>
      <c r="AY6">
        <v>5</v>
      </c>
      <c r="AZ6">
        <v>5</v>
      </c>
      <c r="BA6">
        <f t="shared" si="2"/>
        <v>71</v>
      </c>
      <c r="BB6">
        <f t="shared" si="3"/>
        <v>4.4375</v>
      </c>
      <c r="BD6">
        <f>'DB Digital'!CE5</f>
        <v>1</v>
      </c>
      <c r="BE6">
        <f>'DB Digital'!CF5</f>
        <v>7</v>
      </c>
      <c r="BF6">
        <f>'DB Digital'!CH5</f>
        <v>7</v>
      </c>
      <c r="BG6">
        <f>'DB Digital'!CI5</f>
        <v>7</v>
      </c>
      <c r="BH6">
        <f>'DB Digital'!CJ5</f>
        <v>7</v>
      </c>
      <c r="BI6">
        <f>'DB Digital'!CL5</f>
        <v>7</v>
      </c>
      <c r="BJ6">
        <f>'DB Digital'!CM5</f>
        <v>7</v>
      </c>
      <c r="BK6">
        <f>'DB Digital'!CN5</f>
        <v>7</v>
      </c>
      <c r="BL6">
        <f>'DB Digital'!CP5</f>
        <v>1</v>
      </c>
      <c r="BM6">
        <f>'DB Digital'!CQ5</f>
        <v>1</v>
      </c>
      <c r="BN6">
        <f>'DB Digital'!CR5</f>
        <v>1</v>
      </c>
      <c r="BO6">
        <f>'DB Digital'!CT5</f>
        <v>1</v>
      </c>
      <c r="BP6">
        <f>'DB Digital'!CU5</f>
        <v>1</v>
      </c>
      <c r="BQ6">
        <f>'DB Digital'!CV5</f>
        <v>2</v>
      </c>
      <c r="BR6">
        <f>'DB Digital'!CW5</f>
        <v>3</v>
      </c>
      <c r="BS6">
        <f>'DB Digital'!CX5</f>
        <v>5</v>
      </c>
      <c r="BT6">
        <f>'DB Digital'!CY5</f>
        <v>6</v>
      </c>
      <c r="BU6">
        <f>'DB Digital'!CZ5</f>
        <v>7</v>
      </c>
      <c r="BV6">
        <f>'DB Digital'!DA5</f>
        <v>4</v>
      </c>
      <c r="BW6">
        <f>'DB Digital'!DB5</f>
        <v>6</v>
      </c>
      <c r="BX6">
        <f>'DB Digital'!DC5</f>
        <v>5</v>
      </c>
      <c r="BY6">
        <f>'DB Digital'!DD5</f>
        <v>5</v>
      </c>
      <c r="BZ6">
        <f>'DB Digital'!DE5</f>
        <v>5</v>
      </c>
      <c r="CA6">
        <f>'DB Digital'!DF5</f>
        <v>5</v>
      </c>
      <c r="CB6">
        <f>'DB Digital'!DG5</f>
        <v>5</v>
      </c>
      <c r="CC6">
        <f>'DB Digital'!DH5</f>
        <v>5</v>
      </c>
      <c r="CD6">
        <f>'DB Digital'!DI5</f>
        <v>5</v>
      </c>
      <c r="CE6">
        <f>'DB Digital'!DJ5</f>
        <v>6</v>
      </c>
      <c r="CF6">
        <f>'DB Digital'!DK5</f>
        <v>7</v>
      </c>
      <c r="CG6">
        <f>'DB Digital'!DL5</f>
        <v>7</v>
      </c>
      <c r="CH6">
        <f>'DB Digital'!DM5</f>
        <v>5</v>
      </c>
      <c r="CI6">
        <f>'DB Digital'!DN5</f>
        <v>6</v>
      </c>
      <c r="CJ6">
        <f>'DB Digital'!DO5</f>
        <v>1</v>
      </c>
      <c r="CK6">
        <f>'DB Digital'!DP5</f>
        <v>4</v>
      </c>
      <c r="CL6">
        <f>'DB Digital'!DQ5</f>
        <v>2</v>
      </c>
      <c r="CM6">
        <f>'DB Digital'!DR5</f>
        <v>1</v>
      </c>
      <c r="CN6">
        <f>'DB Digital'!DS5</f>
        <v>6</v>
      </c>
      <c r="CO6">
        <f>'DB Digital'!DT5</f>
        <v>5</v>
      </c>
      <c r="CP6">
        <f>'DB Digital'!DU5</f>
        <v>5</v>
      </c>
      <c r="CQ6">
        <f>'DB Digital'!DV5</f>
        <v>5</v>
      </c>
      <c r="CR6">
        <f>'DB Digital'!DW5</f>
        <v>6</v>
      </c>
      <c r="CS6">
        <f>'DB Digital'!DX5</f>
        <v>6</v>
      </c>
      <c r="CT6">
        <f>'DB Digital'!DZ5</f>
        <v>1</v>
      </c>
      <c r="CU6">
        <f>'DB Digital'!EA5</f>
        <v>3</v>
      </c>
      <c r="CV6">
        <f>'DB Digital'!EB5</f>
        <v>2</v>
      </c>
      <c r="CW6">
        <f>'DB Digital'!ED5</f>
        <v>5</v>
      </c>
      <c r="CX6">
        <f>'DB Digital'!EE5</f>
        <v>4</v>
      </c>
      <c r="CY6">
        <f>'DB Digital'!EF5</f>
        <v>4</v>
      </c>
      <c r="CZ6">
        <f>'DB Digital'!EH5</f>
        <v>4</v>
      </c>
      <c r="DA6">
        <f>'DB Digital'!EI5</f>
        <v>3</v>
      </c>
      <c r="DB6">
        <f>'DB Digital'!EJ5</f>
        <v>3</v>
      </c>
      <c r="DC6">
        <f>'DB Digital'!EL5</f>
        <v>6</v>
      </c>
      <c r="DD6">
        <f>'DB Digital'!EM5</f>
        <v>5</v>
      </c>
      <c r="DE6">
        <f>'DB Digital'!EN5</f>
        <v>5</v>
      </c>
      <c r="DF6">
        <f>'DB Digital'!EO5</f>
        <v>5</v>
      </c>
      <c r="DG6">
        <f>'DB Digital'!EP5</f>
        <v>5</v>
      </c>
      <c r="DH6">
        <f>'DB Digital'!EQ5</f>
        <v>5</v>
      </c>
      <c r="DI6">
        <f>'DB Digital'!ER5</f>
        <v>6</v>
      </c>
      <c r="DJ6">
        <f>'DB Digital'!ES5</f>
        <v>3</v>
      </c>
      <c r="DK6">
        <f>'DB Digital'!ET5</f>
        <v>4</v>
      </c>
      <c r="DL6">
        <f>'DB Digital'!EU5</f>
        <v>5</v>
      </c>
      <c r="DM6">
        <f>'DB Digital'!EV5</f>
        <v>6</v>
      </c>
      <c r="DN6">
        <f>'DB Digital'!EW5</f>
        <v>4</v>
      </c>
      <c r="DO6">
        <f>'DB Digital'!EX5</f>
        <v>4</v>
      </c>
      <c r="DP6">
        <f>'DB Digital'!EY5</f>
        <v>3</v>
      </c>
      <c r="DQ6">
        <f>'DB Digital'!EZ5</f>
        <v>5</v>
      </c>
      <c r="DR6">
        <f>'DB Digital'!FA5</f>
        <v>5</v>
      </c>
      <c r="DS6">
        <f>'DB Digital'!FB5</f>
        <v>5</v>
      </c>
      <c r="DT6">
        <f>'DB Digital'!FC5</f>
        <v>4</v>
      </c>
      <c r="DU6">
        <f>'DB Digital'!FD5</f>
        <v>4</v>
      </c>
      <c r="DV6">
        <f>'DB Digital'!FE5</f>
        <v>4</v>
      </c>
      <c r="DW6">
        <f>'DB Digital'!FF5</f>
        <v>5</v>
      </c>
      <c r="DX6">
        <f>'DB Digital'!FG5</f>
        <v>5</v>
      </c>
      <c r="DY6">
        <f>'DB Digital'!FH5</f>
        <v>4</v>
      </c>
      <c r="DZ6">
        <f>'DB Digital'!FI5</f>
        <v>4</v>
      </c>
      <c r="EA6">
        <f>'DB Digital'!FJ5</f>
        <v>4</v>
      </c>
      <c r="EB6">
        <f t="shared" si="4"/>
        <v>339</v>
      </c>
      <c r="EC6">
        <f t="shared" si="5"/>
        <v>4.4605263157894735</v>
      </c>
    </row>
    <row r="7" spans="2:133">
      <c r="B7" s="164" t="s">
        <v>4104</v>
      </c>
      <c r="C7" s="164" t="s">
        <v>2422</v>
      </c>
      <c r="D7" s="164" t="s">
        <v>4037</v>
      </c>
      <c r="E7" s="164">
        <v>23</v>
      </c>
      <c r="F7" s="164" t="s">
        <v>2456</v>
      </c>
      <c r="G7" t="s">
        <v>4184</v>
      </c>
      <c r="H7">
        <v>4</v>
      </c>
      <c r="I7">
        <v>4</v>
      </c>
      <c r="J7" s="139" cm="1">
        <f t="array" ref="J7">_xlfn.IFS('DB Digital'!FM6=1,7,'DB Digital'!FM6=2,6,'DB Digital'!FM6=3,5,'DB Digital'!FM6=4,4,'DB Digital'!FM6=5,3,'DB Digital'!FM6=6,2,'DB Digital'!FM6=7,1)</f>
        <v>4</v>
      </c>
      <c r="K7" s="139" cm="1">
        <f t="array" ref="K7">_xlfn.IFS('DB Digital'!FN6=1,7,'DB Digital'!FN6=2,6,'DB Digital'!FN6=3,5,'DB Digital'!FN6=4,4,'DB Digital'!FN6=5,3,'DB Digital'!FN6=6,2,'DB Digital'!FN6=7,1)</f>
        <v>4</v>
      </c>
      <c r="L7" s="139" cm="1">
        <f t="array" ref="L7">_xlfn.IFS('DB Digital'!FO6=1,7,'DB Digital'!FO6=2,6,'DB Digital'!FO6=3,5,'DB Digital'!FO6=4,4,'DB Digital'!FO6=5,3,'DB Digital'!FO6=6,2,'DB Digital'!FO6=7,1)</f>
        <v>4</v>
      </c>
      <c r="M7">
        <v>4</v>
      </c>
      <c r="N7">
        <v>4</v>
      </c>
      <c r="O7">
        <v>4</v>
      </c>
      <c r="P7" s="139" cm="1">
        <f t="array" ref="P7">_xlfn.IFS('DB Digital'!FS6=1,7,'DB Digital'!FS6=2,6,'DB Digital'!FS6=3,5,'DB Digital'!FS6=4,4,'DB Digital'!FS6=5,3,'DB Digital'!FS6=6,2,'DB Digital'!FS6=7,1)</f>
        <v>4</v>
      </c>
      <c r="Q7" s="139" cm="1">
        <f t="array" ref="Q7">_xlfn.IFS('DB Digital'!FT6=1,7,'DB Digital'!FT6=2,6,'DB Digital'!FT6=3,5,'DB Digital'!FT6=4,4,'DB Digital'!FT6=5,3,'DB Digital'!FT6=6,2,'DB Digital'!FT6=7,1)</f>
        <v>4</v>
      </c>
      <c r="R7">
        <v>4</v>
      </c>
      <c r="S7" s="139" cm="1">
        <f t="array" ref="S7">_xlfn.IFS('DB Digital'!FV6=1,7,'DB Digital'!FV6=2,6,'DB Digital'!FV6=3,5,'DB Digital'!FV6=4,4,'DB Digital'!FV6=5,3,'DB Digital'!FV6=6,2,'DB Digital'!FV6=7,1)</f>
        <v>4</v>
      </c>
      <c r="T7">
        <v>4</v>
      </c>
      <c r="U7">
        <v>4</v>
      </c>
      <c r="V7">
        <v>4</v>
      </c>
      <c r="W7">
        <v>4</v>
      </c>
      <c r="X7" s="139" cm="1">
        <f t="array" ref="X7">_xlfn.IFS('DB Digital'!GA6=1,7,'DB Digital'!GA6=2,6,'DB Digital'!GA6=3,5,'DB Digital'!GA6=4,4,'DB Digital'!GA6=5,3,'DB Digital'!GA6=6,2,'DB Digital'!GA6=7,1)</f>
        <v>4</v>
      </c>
      <c r="Y7" s="139" cm="1">
        <f t="array" ref="Y7">_xlfn.IFS('DB Digital'!GB6=1,7,'DB Digital'!GB6=2,6,'DB Digital'!GB6=3,5,'DB Digital'!GB6=4,4,'DB Digital'!GB6=5,3,'DB Digital'!GB6=6,2,'DB Digital'!GB6=7,1)</f>
        <v>5</v>
      </c>
      <c r="Z7" s="139" cm="1">
        <f t="array" ref="Z7">_xlfn.IFS('DB Digital'!GC6=1,7,'DB Digital'!GC6=2,6,'DB Digital'!GC6=3,5,'DB Digital'!GC6=4,4,'DB Digital'!GC6=5,3,'DB Digital'!GC6=6,2,'DB Digital'!GC6=7,1)</f>
        <v>4</v>
      </c>
      <c r="AA7">
        <v>4</v>
      </c>
      <c r="AB7" s="139" cm="1">
        <f t="array" ref="AB7">_xlfn.IFS('DB Digital'!GE6=1,7,'DB Digital'!GE6=2,6,'DB Digital'!GE6=3,5,'DB Digital'!GE6=4,4,'DB Digital'!GE6=5,3,'DB Digital'!GE6=6,2,'DB Digital'!GE6=7,1)</f>
        <v>4</v>
      </c>
      <c r="AC7">
        <v>4</v>
      </c>
      <c r="AD7" s="139" cm="1">
        <f t="array" ref="AD7">_xlfn.IFS('DB Digital'!GG6=1,7,'DB Digital'!GG6=2,6,'DB Digital'!GG6=3,5,'DB Digital'!GG6=4,4,'DB Digital'!GG6=5,3,'DB Digital'!GG6=6,2,'DB Digital'!GG6=7,1)</f>
        <v>4</v>
      </c>
      <c r="AE7" s="139" cm="1">
        <f t="array" ref="AE7">_xlfn.IFS('DB Digital'!GH6=1,7,'DB Digital'!GH6=2,6,'DB Digital'!GH6=3,5,'DB Digital'!GH6=4,4,'DB Digital'!GH6=5,3,'DB Digital'!GH6=6,2,'DB Digital'!GH6=7,1)</f>
        <v>4</v>
      </c>
      <c r="AF7" s="139" cm="1">
        <f t="array" ref="AF7">_xlfn.IFS('DB Digital'!GI6=1,7,'DB Digital'!GI6=2,6,'DB Digital'!GI6=3,5,'DB Digital'!GI6=4,4,'DB Digital'!GI6=5,3,'DB Digital'!GI6=6,2,'DB Digital'!GI6=7,1)</f>
        <v>4</v>
      </c>
      <c r="AG7">
        <v>4</v>
      </c>
      <c r="AH7">
        <f t="shared" si="0"/>
        <v>105</v>
      </c>
      <c r="AI7">
        <f t="shared" si="1"/>
        <v>4.0384615384615383</v>
      </c>
      <c r="AK7">
        <v>4</v>
      </c>
      <c r="AL7">
        <v>3</v>
      </c>
      <c r="AM7">
        <v>4</v>
      </c>
      <c r="AN7">
        <v>3</v>
      </c>
      <c r="AO7">
        <v>3</v>
      </c>
      <c r="AP7">
        <v>3</v>
      </c>
      <c r="AQ7">
        <v>3</v>
      </c>
      <c r="AR7">
        <v>2</v>
      </c>
      <c r="AS7">
        <v>1</v>
      </c>
      <c r="AT7">
        <v>1</v>
      </c>
      <c r="AU7">
        <v>2</v>
      </c>
      <c r="AV7">
        <v>4</v>
      </c>
      <c r="AW7">
        <v>4</v>
      </c>
      <c r="AX7">
        <v>4</v>
      </c>
      <c r="AY7">
        <v>4</v>
      </c>
      <c r="AZ7">
        <v>4</v>
      </c>
      <c r="BA7">
        <f t="shared" si="2"/>
        <v>49</v>
      </c>
      <c r="BB7">
        <f t="shared" si="3"/>
        <v>3.0625</v>
      </c>
      <c r="BD7">
        <f>'DB Digital'!CE6</f>
        <v>1</v>
      </c>
      <c r="BE7">
        <f>'DB Digital'!CF6</f>
        <v>1</v>
      </c>
      <c r="BF7">
        <f>'DB Digital'!CH6</f>
        <v>7</v>
      </c>
      <c r="BG7">
        <f>'DB Digital'!CI6</f>
        <v>4</v>
      </c>
      <c r="BH7">
        <f>'DB Digital'!CJ6</f>
        <v>7</v>
      </c>
      <c r="BI7">
        <f>'DB Digital'!CL6</f>
        <v>7</v>
      </c>
      <c r="BJ7">
        <f>'DB Digital'!CM6</f>
        <v>6</v>
      </c>
      <c r="BK7">
        <f>'DB Digital'!CN6</f>
        <v>6</v>
      </c>
      <c r="BL7">
        <f>'DB Digital'!CP6</f>
        <v>7</v>
      </c>
      <c r="BM7">
        <f>'DB Digital'!CQ6</f>
        <v>7</v>
      </c>
      <c r="BN7">
        <f>'DB Digital'!CR6</f>
        <v>7</v>
      </c>
      <c r="BO7">
        <f>'DB Digital'!CT6</f>
        <v>1</v>
      </c>
      <c r="BP7">
        <f>'DB Digital'!CU6</f>
        <v>1</v>
      </c>
      <c r="BQ7">
        <f>'DB Digital'!CV6</f>
        <v>1</v>
      </c>
      <c r="BR7">
        <f>'DB Digital'!CW6</f>
        <v>1</v>
      </c>
      <c r="BS7">
        <f>'DB Digital'!CX6</f>
        <v>1</v>
      </c>
      <c r="BT7">
        <f>'DB Digital'!CY6</f>
        <v>1</v>
      </c>
      <c r="BU7">
        <f>'DB Digital'!CZ6</f>
        <v>1</v>
      </c>
      <c r="BV7">
        <f>'DB Digital'!DA6</f>
        <v>5</v>
      </c>
      <c r="BW7">
        <f>'DB Digital'!DB6</f>
        <v>5</v>
      </c>
      <c r="BX7">
        <f>'DB Digital'!DC6</f>
        <v>4</v>
      </c>
      <c r="BY7">
        <f>'DB Digital'!DD6</f>
        <v>1</v>
      </c>
      <c r="BZ7">
        <f>'DB Digital'!DE6</f>
        <v>3</v>
      </c>
      <c r="CA7">
        <f>'DB Digital'!DF6</f>
        <v>3</v>
      </c>
      <c r="CB7">
        <f>'DB Digital'!DG6</f>
        <v>7</v>
      </c>
      <c r="CC7">
        <f>'DB Digital'!DH6</f>
        <v>7</v>
      </c>
      <c r="CD7">
        <f>'DB Digital'!DI6</f>
        <v>7</v>
      </c>
      <c r="CE7">
        <f>'DB Digital'!DJ6</f>
        <v>7</v>
      </c>
      <c r="CF7">
        <f>'DB Digital'!DK6</f>
        <v>1</v>
      </c>
      <c r="CG7">
        <f>'DB Digital'!DL6</f>
        <v>7</v>
      </c>
      <c r="CH7">
        <f>'DB Digital'!DM6</f>
        <v>6</v>
      </c>
      <c r="CI7">
        <f>'DB Digital'!DN6</f>
        <v>7</v>
      </c>
      <c r="CJ7">
        <f>'DB Digital'!DO6</f>
        <v>4</v>
      </c>
      <c r="CK7">
        <f>'DB Digital'!DP6</f>
        <v>7</v>
      </c>
      <c r="CL7">
        <f>'DB Digital'!DQ6</f>
        <v>7</v>
      </c>
      <c r="CM7">
        <f>'DB Digital'!DR6</f>
        <v>7</v>
      </c>
      <c r="CN7">
        <f>'DB Digital'!DS6</f>
        <v>7</v>
      </c>
      <c r="CO7">
        <f>'DB Digital'!DT6</f>
        <v>7</v>
      </c>
      <c r="CP7">
        <f>'DB Digital'!DU6</f>
        <v>7</v>
      </c>
      <c r="CQ7">
        <f>'DB Digital'!DV6</f>
        <v>4</v>
      </c>
      <c r="CR7">
        <f>'DB Digital'!DW6</f>
        <v>3</v>
      </c>
      <c r="CS7">
        <f>'DB Digital'!DX6</f>
        <v>4</v>
      </c>
      <c r="CT7">
        <f>'DB Digital'!DZ6</f>
        <v>5</v>
      </c>
      <c r="CU7">
        <f>'DB Digital'!EA6</f>
        <v>4</v>
      </c>
      <c r="CV7">
        <f>'DB Digital'!EB6</f>
        <v>3</v>
      </c>
      <c r="CW7">
        <f>'DB Digital'!ED6</f>
        <v>7</v>
      </c>
      <c r="CX7">
        <f>'DB Digital'!EE6</f>
        <v>7</v>
      </c>
      <c r="CY7">
        <f>'DB Digital'!EF6</f>
        <v>7</v>
      </c>
      <c r="CZ7">
        <f>'DB Digital'!EH6</f>
        <v>7</v>
      </c>
      <c r="DA7">
        <f>'DB Digital'!EI6</f>
        <v>7</v>
      </c>
      <c r="DB7">
        <f>'DB Digital'!EJ6</f>
        <v>7</v>
      </c>
      <c r="DC7">
        <f>'DB Digital'!EL6</f>
        <v>1</v>
      </c>
      <c r="DD7">
        <f>'DB Digital'!EM6</f>
        <v>1</v>
      </c>
      <c r="DE7">
        <f>'DB Digital'!EN6</f>
        <v>1</v>
      </c>
      <c r="DF7">
        <f>'DB Digital'!EO6</f>
        <v>1</v>
      </c>
      <c r="DG7">
        <f>'DB Digital'!EP6</f>
        <v>1</v>
      </c>
      <c r="DH7">
        <f>'DB Digital'!EQ6</f>
        <v>4</v>
      </c>
      <c r="DI7">
        <f>'DB Digital'!ER6</f>
        <v>6</v>
      </c>
      <c r="DJ7">
        <f>'DB Digital'!ES6</f>
        <v>5</v>
      </c>
      <c r="DK7">
        <f>'DB Digital'!ET6</f>
        <v>5</v>
      </c>
      <c r="DL7">
        <f>'DB Digital'!EU6</f>
        <v>5</v>
      </c>
      <c r="DM7">
        <f>'DB Digital'!EV6</f>
        <v>6</v>
      </c>
      <c r="DN7">
        <f>'DB Digital'!EW6</f>
        <v>5</v>
      </c>
      <c r="DO7">
        <f>'DB Digital'!EX6</f>
        <v>1</v>
      </c>
      <c r="DP7">
        <f>'DB Digital'!EY6</f>
        <v>1</v>
      </c>
      <c r="DQ7">
        <f>'DB Digital'!EZ6</f>
        <v>1</v>
      </c>
      <c r="DR7">
        <f>'DB Digital'!FA6</f>
        <v>1</v>
      </c>
      <c r="DS7">
        <f>'DB Digital'!FB6</f>
        <v>1</v>
      </c>
      <c r="DT7">
        <f>'DB Digital'!FC6</f>
        <v>2</v>
      </c>
      <c r="DU7">
        <f>'DB Digital'!FD6</f>
        <v>4</v>
      </c>
      <c r="DV7">
        <f>'DB Digital'!FE6</f>
        <v>4</v>
      </c>
      <c r="DW7">
        <f>'DB Digital'!FF6</f>
        <v>4</v>
      </c>
      <c r="DX7">
        <f>'DB Digital'!FG6</f>
        <v>4</v>
      </c>
      <c r="DY7">
        <f>'DB Digital'!FH6</f>
        <v>4</v>
      </c>
      <c r="DZ7">
        <f>'DB Digital'!FI6</f>
        <v>4</v>
      </c>
      <c r="EA7">
        <f>'DB Digital'!FJ6</f>
        <v>4</v>
      </c>
      <c r="EB7">
        <f t="shared" si="4"/>
        <v>324</v>
      </c>
      <c r="EC7">
        <f t="shared" si="5"/>
        <v>4.2631578947368425</v>
      </c>
    </row>
    <row r="8" spans="2:133">
      <c r="B8" s="163" t="s">
        <v>4105</v>
      </c>
      <c r="C8" s="163" t="s">
        <v>2422</v>
      </c>
      <c r="D8" s="163" t="s">
        <v>4037</v>
      </c>
      <c r="E8" s="163">
        <v>18</v>
      </c>
      <c r="F8" s="163" t="s">
        <v>2456</v>
      </c>
      <c r="G8" t="s">
        <v>4183</v>
      </c>
      <c r="H8">
        <v>3</v>
      </c>
      <c r="I8">
        <v>3</v>
      </c>
      <c r="J8" s="139" cm="1">
        <f t="array" ref="J8">_xlfn.IFS('DB Digital'!FM7=1,7,'DB Digital'!FM7=2,6,'DB Digital'!FM7=3,5,'DB Digital'!FM7=4,4,'DB Digital'!FM7=5,3,'DB Digital'!FM7=6,2,'DB Digital'!FM7=7,1)</f>
        <v>4</v>
      </c>
      <c r="K8" s="139" cm="1">
        <f t="array" ref="K8">_xlfn.IFS('DB Digital'!FN7=1,7,'DB Digital'!FN7=2,6,'DB Digital'!FN7=3,5,'DB Digital'!FN7=4,4,'DB Digital'!FN7=5,3,'DB Digital'!FN7=6,2,'DB Digital'!FN7=7,1)</f>
        <v>5</v>
      </c>
      <c r="L8" s="139" cm="1">
        <f t="array" ref="L8">_xlfn.IFS('DB Digital'!FO7=1,7,'DB Digital'!FO7=2,6,'DB Digital'!FO7=3,5,'DB Digital'!FO7=4,4,'DB Digital'!FO7=5,3,'DB Digital'!FO7=6,2,'DB Digital'!FO7=7,1)</f>
        <v>5</v>
      </c>
      <c r="M8">
        <v>5</v>
      </c>
      <c r="N8">
        <v>4</v>
      </c>
      <c r="O8">
        <v>4</v>
      </c>
      <c r="P8" s="139" cm="1">
        <f t="array" ref="P8">_xlfn.IFS('DB Digital'!FS7=1,7,'DB Digital'!FS7=2,6,'DB Digital'!FS7=3,5,'DB Digital'!FS7=4,4,'DB Digital'!FS7=5,3,'DB Digital'!FS7=6,2,'DB Digital'!FS7=7,1)</f>
        <v>4</v>
      </c>
      <c r="Q8" s="139" cm="1">
        <f t="array" ref="Q8">_xlfn.IFS('DB Digital'!FT7=1,7,'DB Digital'!FT7=2,6,'DB Digital'!FT7=3,5,'DB Digital'!FT7=4,4,'DB Digital'!FT7=5,3,'DB Digital'!FT7=6,2,'DB Digital'!FT7=7,1)</f>
        <v>4</v>
      </c>
      <c r="R8">
        <v>4</v>
      </c>
      <c r="S8" s="139" cm="1">
        <f t="array" ref="S8">_xlfn.IFS('DB Digital'!FV7=1,7,'DB Digital'!FV7=2,6,'DB Digital'!FV7=3,5,'DB Digital'!FV7=4,4,'DB Digital'!FV7=5,3,'DB Digital'!FV7=6,2,'DB Digital'!FV7=7,1)</f>
        <v>4</v>
      </c>
      <c r="T8">
        <v>3</v>
      </c>
      <c r="U8">
        <v>4</v>
      </c>
      <c r="V8">
        <v>3</v>
      </c>
      <c r="W8">
        <v>4</v>
      </c>
      <c r="X8" s="139" cm="1">
        <f t="array" ref="X8">_xlfn.IFS('DB Digital'!GA7=1,7,'DB Digital'!GA7=2,6,'DB Digital'!GA7=3,5,'DB Digital'!GA7=4,4,'DB Digital'!GA7=5,3,'DB Digital'!GA7=6,2,'DB Digital'!GA7=7,1)</f>
        <v>6</v>
      </c>
      <c r="Y8" s="139" cm="1">
        <f t="array" ref="Y8">_xlfn.IFS('DB Digital'!GB7=1,7,'DB Digital'!GB7=2,6,'DB Digital'!GB7=3,5,'DB Digital'!GB7=4,4,'DB Digital'!GB7=5,3,'DB Digital'!GB7=6,2,'DB Digital'!GB7=7,1)</f>
        <v>3</v>
      </c>
      <c r="Z8" s="139" cm="1">
        <f t="array" ref="Z8">_xlfn.IFS('DB Digital'!GC7=1,7,'DB Digital'!GC7=2,6,'DB Digital'!GC7=3,5,'DB Digital'!GC7=4,4,'DB Digital'!GC7=5,3,'DB Digital'!GC7=6,2,'DB Digital'!GC7=7,1)</f>
        <v>5</v>
      </c>
      <c r="AA8">
        <v>4</v>
      </c>
      <c r="AB8" s="139" cm="1">
        <f t="array" ref="AB8">_xlfn.IFS('DB Digital'!GE7=1,7,'DB Digital'!GE7=2,6,'DB Digital'!GE7=3,5,'DB Digital'!GE7=4,4,'DB Digital'!GE7=5,3,'DB Digital'!GE7=6,2,'DB Digital'!GE7=7,1)</f>
        <v>2</v>
      </c>
      <c r="AC8">
        <v>4</v>
      </c>
      <c r="AD8" s="139" cm="1">
        <f t="array" ref="AD8">_xlfn.IFS('DB Digital'!GG7=1,7,'DB Digital'!GG7=2,6,'DB Digital'!GG7=3,5,'DB Digital'!GG7=4,4,'DB Digital'!GG7=5,3,'DB Digital'!GG7=6,2,'DB Digital'!GG7=7,1)</f>
        <v>6</v>
      </c>
      <c r="AE8" s="139" cm="1">
        <f t="array" ref="AE8">_xlfn.IFS('DB Digital'!GH7=1,7,'DB Digital'!GH7=2,6,'DB Digital'!GH7=3,5,'DB Digital'!GH7=4,4,'DB Digital'!GH7=5,3,'DB Digital'!GH7=6,2,'DB Digital'!GH7=7,1)</f>
        <v>5</v>
      </c>
      <c r="AF8" s="139" cm="1">
        <f t="array" ref="AF8">_xlfn.IFS('DB Digital'!GI7=1,7,'DB Digital'!GI7=2,6,'DB Digital'!GI7=3,5,'DB Digital'!GI7=4,4,'DB Digital'!GI7=5,3,'DB Digital'!GI7=6,2,'DB Digital'!GI7=7,1)</f>
        <v>5</v>
      </c>
      <c r="AG8">
        <v>3</v>
      </c>
      <c r="AH8">
        <f t="shared" si="0"/>
        <v>106</v>
      </c>
      <c r="AI8">
        <f t="shared" si="1"/>
        <v>4.0769230769230766</v>
      </c>
      <c r="AK8">
        <v>3</v>
      </c>
      <c r="AL8">
        <v>3</v>
      </c>
      <c r="AM8">
        <v>2</v>
      </c>
      <c r="AN8">
        <v>3</v>
      </c>
      <c r="AO8">
        <v>5</v>
      </c>
      <c r="AP8">
        <v>6</v>
      </c>
      <c r="AQ8">
        <v>4</v>
      </c>
      <c r="AR8">
        <v>5</v>
      </c>
      <c r="AS8">
        <v>4</v>
      </c>
      <c r="AT8">
        <v>4</v>
      </c>
      <c r="AU8">
        <v>3</v>
      </c>
      <c r="AV8">
        <v>3</v>
      </c>
      <c r="AW8">
        <v>4</v>
      </c>
      <c r="AX8">
        <v>4</v>
      </c>
      <c r="AY8">
        <v>5</v>
      </c>
      <c r="AZ8">
        <v>2</v>
      </c>
      <c r="BA8">
        <f t="shared" si="2"/>
        <v>60</v>
      </c>
      <c r="BB8">
        <f t="shared" si="3"/>
        <v>3.75</v>
      </c>
      <c r="BD8">
        <f>'DB Digital'!CE7</f>
        <v>3</v>
      </c>
      <c r="BE8">
        <f>'DB Digital'!CF7</f>
        <v>3</v>
      </c>
      <c r="BF8">
        <f>'DB Digital'!CH7</f>
        <v>7</v>
      </c>
      <c r="BG8">
        <f>'DB Digital'!CI7</f>
        <v>6</v>
      </c>
      <c r="BH8">
        <f>'DB Digital'!CJ7</f>
        <v>5</v>
      </c>
      <c r="BI8">
        <f>'DB Digital'!CL7</f>
        <v>5</v>
      </c>
      <c r="BJ8">
        <f>'DB Digital'!CM7</f>
        <v>5</v>
      </c>
      <c r="BK8">
        <f>'DB Digital'!CN7</f>
        <v>5</v>
      </c>
      <c r="BL8">
        <f>'DB Digital'!CP7</f>
        <v>3</v>
      </c>
      <c r="BM8">
        <f>'DB Digital'!CQ7</f>
        <v>3</v>
      </c>
      <c r="BN8">
        <f>'DB Digital'!CR7</f>
        <v>4</v>
      </c>
      <c r="BO8">
        <f>'DB Digital'!CT7</f>
        <v>2</v>
      </c>
      <c r="BP8">
        <f>'DB Digital'!CU7</f>
        <v>2</v>
      </c>
      <c r="BQ8">
        <f>'DB Digital'!CV7</f>
        <v>1</v>
      </c>
      <c r="BR8">
        <f>'DB Digital'!CW7</f>
        <v>1</v>
      </c>
      <c r="BS8">
        <f>'DB Digital'!CX7</f>
        <v>1</v>
      </c>
      <c r="BT8">
        <f>'DB Digital'!CY7</f>
        <v>1</v>
      </c>
      <c r="BU8">
        <f>'DB Digital'!CZ7</f>
        <v>2</v>
      </c>
      <c r="BV8">
        <f>'DB Digital'!DA7</f>
        <v>5</v>
      </c>
      <c r="BW8">
        <f>'DB Digital'!DB7</f>
        <v>6</v>
      </c>
      <c r="BX8">
        <f>'DB Digital'!DC7</f>
        <v>5</v>
      </c>
      <c r="BY8">
        <f>'DB Digital'!DD7</f>
        <v>5</v>
      </c>
      <c r="BZ8">
        <f>'DB Digital'!DE7</f>
        <v>5</v>
      </c>
      <c r="CA8">
        <f>'DB Digital'!DF7</f>
        <v>6</v>
      </c>
      <c r="CB8">
        <f>'DB Digital'!DG7</f>
        <v>5</v>
      </c>
      <c r="CC8">
        <f>'DB Digital'!DH7</f>
        <v>4</v>
      </c>
      <c r="CD8">
        <f>'DB Digital'!DI7</f>
        <v>4</v>
      </c>
      <c r="CE8">
        <f>'DB Digital'!DJ7</f>
        <v>4</v>
      </c>
      <c r="CF8">
        <f>'DB Digital'!DK7</f>
        <v>3</v>
      </c>
      <c r="CG8">
        <f>'DB Digital'!DL7</f>
        <v>5</v>
      </c>
      <c r="CH8">
        <f>'DB Digital'!DM7</f>
        <v>5</v>
      </c>
      <c r="CI8">
        <f>'DB Digital'!DN7</f>
        <v>5</v>
      </c>
      <c r="CJ8">
        <f>'DB Digital'!DO7</f>
        <v>4</v>
      </c>
      <c r="CK8">
        <f>'DB Digital'!DP7</f>
        <v>4</v>
      </c>
      <c r="CL8">
        <f>'DB Digital'!DQ7</f>
        <v>3</v>
      </c>
      <c r="CM8">
        <f>'DB Digital'!DR7</f>
        <v>4</v>
      </c>
      <c r="CN8">
        <f>'DB Digital'!DS7</f>
        <v>3</v>
      </c>
      <c r="CO8">
        <f>'DB Digital'!DT7</f>
        <v>3</v>
      </c>
      <c r="CP8">
        <f>'DB Digital'!DU7</f>
        <v>3</v>
      </c>
      <c r="CQ8">
        <f>'DB Digital'!DV7</f>
        <v>3</v>
      </c>
      <c r="CR8">
        <f>'DB Digital'!DW7</f>
        <v>2</v>
      </c>
      <c r="CS8">
        <f>'DB Digital'!DX7</f>
        <v>3</v>
      </c>
      <c r="CT8">
        <f>'DB Digital'!DZ7</f>
        <v>3</v>
      </c>
      <c r="CU8">
        <f>'DB Digital'!EA7</f>
        <v>3</v>
      </c>
      <c r="CV8">
        <f>'DB Digital'!EB7</f>
        <v>3</v>
      </c>
      <c r="CW8">
        <f>'DB Digital'!ED7</f>
        <v>4</v>
      </c>
      <c r="CX8">
        <f>'DB Digital'!EE7</f>
        <v>5</v>
      </c>
      <c r="CY8">
        <f>'DB Digital'!EF7</f>
        <v>5</v>
      </c>
      <c r="CZ8">
        <f>'DB Digital'!EH7</f>
        <v>5</v>
      </c>
      <c r="DA8">
        <f>'DB Digital'!EI7</f>
        <v>5</v>
      </c>
      <c r="DB8">
        <f>'DB Digital'!EJ7</f>
        <v>3</v>
      </c>
      <c r="DC8">
        <f>'DB Digital'!EL7</f>
        <v>2</v>
      </c>
      <c r="DD8">
        <f>'DB Digital'!EM7</f>
        <v>3</v>
      </c>
      <c r="DE8">
        <f>'DB Digital'!EN7</f>
        <v>3</v>
      </c>
      <c r="DF8">
        <f>'DB Digital'!EO7</f>
        <v>2</v>
      </c>
      <c r="DG8">
        <f>'DB Digital'!EP7</f>
        <v>2</v>
      </c>
      <c r="DH8">
        <f>'DB Digital'!EQ7</f>
        <v>2</v>
      </c>
      <c r="DI8">
        <f>'DB Digital'!ER7</f>
        <v>2</v>
      </c>
      <c r="DJ8">
        <f>'DB Digital'!ES7</f>
        <v>3</v>
      </c>
      <c r="DK8">
        <f>'DB Digital'!ET7</f>
        <v>5</v>
      </c>
      <c r="DL8">
        <f>'DB Digital'!EU7</f>
        <v>4</v>
      </c>
      <c r="DM8">
        <f>'DB Digital'!EV7</f>
        <v>2</v>
      </c>
      <c r="DN8">
        <f>'DB Digital'!EW7</f>
        <v>3</v>
      </c>
      <c r="DO8">
        <f>'DB Digital'!EX7</f>
        <v>3</v>
      </c>
      <c r="DP8">
        <f>'DB Digital'!EY7</f>
        <v>2</v>
      </c>
      <c r="DQ8">
        <f>'DB Digital'!EZ7</f>
        <v>3</v>
      </c>
      <c r="DR8">
        <f>'DB Digital'!FA7</f>
        <v>2</v>
      </c>
      <c r="DS8">
        <f>'DB Digital'!FB7</f>
        <v>3</v>
      </c>
      <c r="DT8">
        <f>'DB Digital'!FC7</f>
        <v>4</v>
      </c>
      <c r="DU8">
        <f>'DB Digital'!FD7</f>
        <v>2</v>
      </c>
      <c r="DV8">
        <f>'DB Digital'!FE7</f>
        <v>2</v>
      </c>
      <c r="DW8">
        <f>'DB Digital'!FF7</f>
        <v>4</v>
      </c>
      <c r="DX8">
        <f>'DB Digital'!FG7</f>
        <v>2</v>
      </c>
      <c r="DY8">
        <f>'DB Digital'!FH7</f>
        <v>4</v>
      </c>
      <c r="DZ8">
        <f>'DB Digital'!FI7</f>
        <v>4</v>
      </c>
      <c r="EA8">
        <f>'DB Digital'!FJ7</f>
        <v>4</v>
      </c>
      <c r="EB8">
        <f t="shared" si="4"/>
        <v>266</v>
      </c>
      <c r="EC8">
        <f t="shared" si="5"/>
        <v>3.5</v>
      </c>
    </row>
    <row r="9" spans="2:133">
      <c r="B9" s="164" t="s">
        <v>4106</v>
      </c>
      <c r="C9" s="164" t="s">
        <v>2422</v>
      </c>
      <c r="D9" s="164" t="s">
        <v>4037</v>
      </c>
      <c r="E9" s="164">
        <v>20</v>
      </c>
      <c r="F9" s="164" t="s">
        <v>2456</v>
      </c>
      <c r="G9" t="s">
        <v>4185</v>
      </c>
      <c r="H9">
        <v>5</v>
      </c>
      <c r="I9">
        <v>5</v>
      </c>
      <c r="J9" s="139" cm="1">
        <f t="array" ref="J9">_xlfn.IFS('DB Digital'!FM8=1,7,'DB Digital'!FM8=2,6,'DB Digital'!FM8=3,5,'DB Digital'!FM8=4,4,'DB Digital'!FM8=5,3,'DB Digital'!FM8=6,2,'DB Digital'!FM8=7,1)</f>
        <v>7</v>
      </c>
      <c r="K9" s="139" cm="1">
        <f t="array" ref="K9">_xlfn.IFS('DB Digital'!FN8=1,7,'DB Digital'!FN8=2,6,'DB Digital'!FN8=3,5,'DB Digital'!FN8=4,4,'DB Digital'!FN8=5,3,'DB Digital'!FN8=6,2,'DB Digital'!FN8=7,1)</f>
        <v>1</v>
      </c>
      <c r="L9" s="139" cm="1">
        <f t="array" ref="L9">_xlfn.IFS('DB Digital'!FO8=1,7,'DB Digital'!FO8=2,6,'DB Digital'!FO8=3,5,'DB Digital'!FO8=4,4,'DB Digital'!FO8=5,3,'DB Digital'!FO8=6,2,'DB Digital'!FO8=7,1)</f>
        <v>2</v>
      </c>
      <c r="M9">
        <v>6</v>
      </c>
      <c r="N9">
        <v>6</v>
      </c>
      <c r="O9">
        <v>6</v>
      </c>
      <c r="P9" s="139" cm="1">
        <f t="array" ref="P9">_xlfn.IFS('DB Digital'!FS8=1,7,'DB Digital'!FS8=2,6,'DB Digital'!FS8=3,5,'DB Digital'!FS8=4,4,'DB Digital'!FS8=5,3,'DB Digital'!FS8=6,2,'DB Digital'!FS8=7,1)</f>
        <v>6</v>
      </c>
      <c r="Q9" s="139" cm="1">
        <f t="array" ref="Q9">_xlfn.IFS('DB Digital'!FT8=1,7,'DB Digital'!FT8=2,6,'DB Digital'!FT8=3,5,'DB Digital'!FT8=4,4,'DB Digital'!FT8=5,3,'DB Digital'!FT8=6,2,'DB Digital'!FT8=7,1)</f>
        <v>6</v>
      </c>
      <c r="R9">
        <v>6</v>
      </c>
      <c r="S9" s="139" cm="1">
        <f t="array" ref="S9">_xlfn.IFS('DB Digital'!FV8=1,7,'DB Digital'!FV8=2,6,'DB Digital'!FV8=3,5,'DB Digital'!FV8=4,4,'DB Digital'!FV8=5,3,'DB Digital'!FV8=6,2,'DB Digital'!FV8=7,1)</f>
        <v>2</v>
      </c>
      <c r="T9">
        <v>6</v>
      </c>
      <c r="U9">
        <v>5</v>
      </c>
      <c r="V9">
        <v>6</v>
      </c>
      <c r="W9">
        <v>6</v>
      </c>
      <c r="X9" s="139" cm="1">
        <f t="array" ref="X9">_xlfn.IFS('DB Digital'!GA8=1,7,'DB Digital'!GA8=2,6,'DB Digital'!GA8=3,5,'DB Digital'!GA8=4,4,'DB Digital'!GA8=5,3,'DB Digital'!GA8=6,2,'DB Digital'!GA8=7,1)</f>
        <v>2</v>
      </c>
      <c r="Y9" s="139" cm="1">
        <f t="array" ref="Y9">_xlfn.IFS('DB Digital'!GB8=1,7,'DB Digital'!GB8=2,6,'DB Digital'!GB8=3,5,'DB Digital'!GB8=4,4,'DB Digital'!GB8=5,3,'DB Digital'!GB8=6,2,'DB Digital'!GB8=7,1)</f>
        <v>2</v>
      </c>
      <c r="Z9" s="139" cm="1">
        <f t="array" ref="Z9">_xlfn.IFS('DB Digital'!GC8=1,7,'DB Digital'!GC8=2,6,'DB Digital'!GC8=3,5,'DB Digital'!GC8=4,4,'DB Digital'!GC8=5,3,'DB Digital'!GC8=6,2,'DB Digital'!GC8=7,1)</f>
        <v>6</v>
      </c>
      <c r="AA9">
        <v>6</v>
      </c>
      <c r="AB9" s="139" cm="1">
        <f t="array" ref="AB9">_xlfn.IFS('DB Digital'!GE8=1,7,'DB Digital'!GE8=2,6,'DB Digital'!GE8=3,5,'DB Digital'!GE8=4,4,'DB Digital'!GE8=5,3,'DB Digital'!GE8=6,2,'DB Digital'!GE8=7,1)</f>
        <v>2</v>
      </c>
      <c r="AC9">
        <v>6</v>
      </c>
      <c r="AD9" s="139" cm="1">
        <f t="array" ref="AD9">_xlfn.IFS('DB Digital'!GG8=1,7,'DB Digital'!GG8=2,6,'DB Digital'!GG8=3,5,'DB Digital'!GG8=4,4,'DB Digital'!GG8=5,3,'DB Digital'!GG8=6,2,'DB Digital'!GG8=7,1)</f>
        <v>6</v>
      </c>
      <c r="AE9" s="139" cm="1">
        <f t="array" ref="AE9">_xlfn.IFS('DB Digital'!GH8=1,7,'DB Digital'!GH8=2,6,'DB Digital'!GH8=3,5,'DB Digital'!GH8=4,4,'DB Digital'!GH8=5,3,'DB Digital'!GH8=6,2,'DB Digital'!GH8=7,1)</f>
        <v>2</v>
      </c>
      <c r="AF9" s="139" cm="1">
        <f t="array" ref="AF9">_xlfn.IFS('DB Digital'!GI8=1,7,'DB Digital'!GI8=2,6,'DB Digital'!GI8=3,5,'DB Digital'!GI8=4,4,'DB Digital'!GI8=5,3,'DB Digital'!GI8=6,2,'DB Digital'!GI8=7,1)</f>
        <v>2</v>
      </c>
      <c r="AG9">
        <v>6</v>
      </c>
      <c r="AH9">
        <f t="shared" si="0"/>
        <v>121</v>
      </c>
      <c r="AI9">
        <f t="shared" si="1"/>
        <v>4.6538461538461542</v>
      </c>
      <c r="AK9">
        <v>6</v>
      </c>
      <c r="AL9">
        <v>6</v>
      </c>
      <c r="AM9">
        <v>6</v>
      </c>
      <c r="AN9">
        <v>6</v>
      </c>
      <c r="AO9">
        <v>6</v>
      </c>
      <c r="AP9">
        <v>6</v>
      </c>
      <c r="AQ9">
        <v>6</v>
      </c>
      <c r="AR9">
        <v>6</v>
      </c>
      <c r="AS9">
        <v>6</v>
      </c>
      <c r="AT9">
        <v>6</v>
      </c>
      <c r="AU9">
        <v>6</v>
      </c>
      <c r="AV9">
        <v>6</v>
      </c>
      <c r="AW9">
        <v>6</v>
      </c>
      <c r="AX9">
        <v>6</v>
      </c>
      <c r="AY9">
        <v>6</v>
      </c>
      <c r="AZ9">
        <v>6</v>
      </c>
      <c r="BA9">
        <f t="shared" si="2"/>
        <v>96</v>
      </c>
      <c r="BB9">
        <f t="shared" si="3"/>
        <v>6</v>
      </c>
      <c r="BD9">
        <f>'DB Digital'!CE8</f>
        <v>4</v>
      </c>
      <c r="BE9">
        <f>'DB Digital'!CF8</f>
        <v>4</v>
      </c>
      <c r="BF9">
        <f>'DB Digital'!CH8</f>
        <v>4</v>
      </c>
      <c r="BG9">
        <f>'DB Digital'!CI8</f>
        <v>4</v>
      </c>
      <c r="BH9">
        <f>'DB Digital'!CJ8</f>
        <v>4</v>
      </c>
      <c r="BI9">
        <f>'DB Digital'!CL8</f>
        <v>4</v>
      </c>
      <c r="BJ9">
        <f>'DB Digital'!CM8</f>
        <v>4</v>
      </c>
      <c r="BK9">
        <f>'DB Digital'!CN8</f>
        <v>4</v>
      </c>
      <c r="BL9">
        <f>'DB Digital'!CP8</f>
        <v>3</v>
      </c>
      <c r="BM9">
        <f>'DB Digital'!CQ8</f>
        <v>3</v>
      </c>
      <c r="BN9">
        <f>'DB Digital'!CR8</f>
        <v>3</v>
      </c>
      <c r="BO9">
        <f>'DB Digital'!CT8</f>
        <v>1</v>
      </c>
      <c r="BP9">
        <f>'DB Digital'!CU8</f>
        <v>1</v>
      </c>
      <c r="BQ9">
        <f>'DB Digital'!CV8</f>
        <v>1</v>
      </c>
      <c r="BR9">
        <f>'DB Digital'!CW8</f>
        <v>1</v>
      </c>
      <c r="BS9">
        <f>'DB Digital'!CX8</f>
        <v>1</v>
      </c>
      <c r="BT9">
        <f>'DB Digital'!CY8</f>
        <v>1</v>
      </c>
      <c r="BU9">
        <f>'DB Digital'!CZ8</f>
        <v>1</v>
      </c>
      <c r="BV9">
        <f>'DB Digital'!DA8</f>
        <v>3</v>
      </c>
      <c r="BW9">
        <f>'DB Digital'!DB8</f>
        <v>3</v>
      </c>
      <c r="BX9">
        <f>'DB Digital'!DC8</f>
        <v>3</v>
      </c>
      <c r="BY9">
        <f>'DB Digital'!DD8</f>
        <v>3</v>
      </c>
      <c r="BZ9">
        <f>'DB Digital'!DE8</f>
        <v>3</v>
      </c>
      <c r="CA9">
        <f>'DB Digital'!DF8</f>
        <v>3</v>
      </c>
      <c r="CB9">
        <f>'DB Digital'!DG8</f>
        <v>3</v>
      </c>
      <c r="CC9">
        <f>'DB Digital'!DH8</f>
        <v>2</v>
      </c>
      <c r="CD9">
        <f>'DB Digital'!DI8</f>
        <v>2</v>
      </c>
      <c r="CE9">
        <f>'DB Digital'!DJ8</f>
        <v>2</v>
      </c>
      <c r="CF9">
        <f>'DB Digital'!DK8</f>
        <v>2</v>
      </c>
      <c r="CG9">
        <f>'DB Digital'!DL8</f>
        <v>2</v>
      </c>
      <c r="CH9">
        <f>'DB Digital'!DM8</f>
        <v>2</v>
      </c>
      <c r="CI9">
        <f>'DB Digital'!DN8</f>
        <v>2</v>
      </c>
      <c r="CJ9">
        <f>'DB Digital'!DO8</f>
        <v>2</v>
      </c>
      <c r="CK9">
        <f>'DB Digital'!DP8</f>
        <v>2</v>
      </c>
      <c r="CL9">
        <f>'DB Digital'!DQ8</f>
        <v>2</v>
      </c>
      <c r="CM9">
        <f>'DB Digital'!DR8</f>
        <v>2</v>
      </c>
      <c r="CN9">
        <f>'DB Digital'!DS8</f>
        <v>2</v>
      </c>
      <c r="CO9">
        <f>'DB Digital'!DT8</f>
        <v>2</v>
      </c>
      <c r="CP9">
        <f>'DB Digital'!DU8</f>
        <v>2</v>
      </c>
      <c r="CQ9">
        <f>'DB Digital'!DV8</f>
        <v>2</v>
      </c>
      <c r="CR9">
        <f>'DB Digital'!DW8</f>
        <v>2</v>
      </c>
      <c r="CS9">
        <f>'DB Digital'!DX8</f>
        <v>2</v>
      </c>
      <c r="CT9">
        <f>'DB Digital'!DZ8</f>
        <v>2</v>
      </c>
      <c r="CU9">
        <f>'DB Digital'!EA8</f>
        <v>2</v>
      </c>
      <c r="CV9">
        <f>'DB Digital'!EB8</f>
        <v>2</v>
      </c>
      <c r="CW9">
        <f>'DB Digital'!ED8</f>
        <v>2</v>
      </c>
      <c r="CX9">
        <f>'DB Digital'!EE8</f>
        <v>2</v>
      </c>
      <c r="CY9">
        <f>'DB Digital'!EF8</f>
        <v>2</v>
      </c>
      <c r="CZ9">
        <f>'DB Digital'!EH8</f>
        <v>2</v>
      </c>
      <c r="DA9">
        <f>'DB Digital'!EI8</f>
        <v>2</v>
      </c>
      <c r="DB9">
        <f>'DB Digital'!EJ8</f>
        <v>2</v>
      </c>
      <c r="DC9">
        <f>'DB Digital'!EL8</f>
        <v>2</v>
      </c>
      <c r="DD9">
        <f>'DB Digital'!EM8</f>
        <v>2</v>
      </c>
      <c r="DE9">
        <f>'DB Digital'!EN8</f>
        <v>2</v>
      </c>
      <c r="DF9">
        <f>'DB Digital'!EO8</f>
        <v>2</v>
      </c>
      <c r="DG9">
        <f>'DB Digital'!EP8</f>
        <v>2</v>
      </c>
      <c r="DH9">
        <f>'DB Digital'!EQ8</f>
        <v>2</v>
      </c>
      <c r="DI9">
        <f>'DB Digital'!ER8</f>
        <v>2</v>
      </c>
      <c r="DJ9">
        <f>'DB Digital'!ES8</f>
        <v>2</v>
      </c>
      <c r="DK9">
        <f>'DB Digital'!ET8</f>
        <v>2</v>
      </c>
      <c r="DL9">
        <f>'DB Digital'!EU8</f>
        <v>2</v>
      </c>
      <c r="DM9">
        <f>'DB Digital'!EV8</f>
        <v>2</v>
      </c>
      <c r="DN9">
        <f>'DB Digital'!EW8</f>
        <v>2</v>
      </c>
      <c r="DO9">
        <f>'DB Digital'!EX8</f>
        <v>2</v>
      </c>
      <c r="DP9">
        <f>'DB Digital'!EY8</f>
        <v>2</v>
      </c>
      <c r="DQ9">
        <f>'DB Digital'!EZ8</f>
        <v>2</v>
      </c>
      <c r="DR9">
        <f>'DB Digital'!FA8</f>
        <v>2</v>
      </c>
      <c r="DS9">
        <f>'DB Digital'!FB8</f>
        <v>2</v>
      </c>
      <c r="DT9">
        <f>'DB Digital'!FC8</f>
        <v>2</v>
      </c>
      <c r="DU9">
        <f>'DB Digital'!FD8</f>
        <v>2</v>
      </c>
      <c r="DV9">
        <f>'DB Digital'!FE8</f>
        <v>2</v>
      </c>
      <c r="DW9">
        <f>'DB Digital'!FF8</f>
        <v>2</v>
      </c>
      <c r="DX9">
        <f>'DB Digital'!FG8</f>
        <v>2</v>
      </c>
      <c r="DY9">
        <f>'DB Digital'!FH8</f>
        <v>2</v>
      </c>
      <c r="DZ9">
        <f>'DB Digital'!FI8</f>
        <v>2</v>
      </c>
      <c r="EA9">
        <f>'DB Digital'!FJ8</f>
        <v>2</v>
      </c>
      <c r="EB9">
        <f t="shared" si="4"/>
        <v>171</v>
      </c>
      <c r="EC9">
        <f t="shared" si="5"/>
        <v>2.25</v>
      </c>
    </row>
    <row r="10" spans="2:133">
      <c r="B10" s="163" t="s">
        <v>4107</v>
      </c>
      <c r="C10" s="163" t="s">
        <v>2422</v>
      </c>
      <c r="D10" s="163" t="s">
        <v>4037</v>
      </c>
      <c r="E10" s="163">
        <v>26</v>
      </c>
      <c r="F10" s="163" t="s">
        <v>2456</v>
      </c>
      <c r="G10" t="s">
        <v>4186</v>
      </c>
      <c r="H10">
        <v>7</v>
      </c>
      <c r="I10">
        <v>7</v>
      </c>
      <c r="J10" s="139" cm="1">
        <f t="array" ref="J10">_xlfn.IFS('DB Digital'!FM9=1,7,'DB Digital'!FM9=2,6,'DB Digital'!FM9=3,5,'DB Digital'!FM9=4,4,'DB Digital'!FM9=5,3,'DB Digital'!FM9=6,2,'DB Digital'!FM9=7,1)</f>
        <v>1</v>
      </c>
      <c r="K10" s="139" cm="1">
        <f t="array" ref="K10">_xlfn.IFS('DB Digital'!FN9=1,7,'DB Digital'!FN9=2,6,'DB Digital'!FN9=3,5,'DB Digital'!FN9=4,4,'DB Digital'!FN9=5,3,'DB Digital'!FN9=6,2,'DB Digital'!FN9=7,1)</f>
        <v>1</v>
      </c>
      <c r="L10" s="139" cm="1">
        <f t="array" ref="L10">_xlfn.IFS('DB Digital'!FO9=1,7,'DB Digital'!FO9=2,6,'DB Digital'!FO9=3,5,'DB Digital'!FO9=4,4,'DB Digital'!FO9=5,3,'DB Digital'!FO9=6,2,'DB Digital'!FO9=7,1)</f>
        <v>1</v>
      </c>
      <c r="M10">
        <v>7</v>
      </c>
      <c r="N10">
        <v>7</v>
      </c>
      <c r="O10">
        <v>7</v>
      </c>
      <c r="P10" s="139" cm="1">
        <f t="array" ref="P10">_xlfn.IFS('DB Digital'!FS9=1,7,'DB Digital'!FS9=2,6,'DB Digital'!FS9=3,5,'DB Digital'!FS9=4,4,'DB Digital'!FS9=5,3,'DB Digital'!FS9=6,2,'DB Digital'!FS9=7,1)</f>
        <v>1</v>
      </c>
      <c r="Q10" s="139" cm="1">
        <f t="array" ref="Q10">_xlfn.IFS('DB Digital'!FT9=1,7,'DB Digital'!FT9=2,6,'DB Digital'!FT9=3,5,'DB Digital'!FT9=4,4,'DB Digital'!FT9=5,3,'DB Digital'!FT9=6,2,'DB Digital'!FT9=7,1)</f>
        <v>7</v>
      </c>
      <c r="R10">
        <v>1</v>
      </c>
      <c r="S10" s="139" cm="1">
        <f t="array" ref="S10">_xlfn.IFS('DB Digital'!FV9=1,7,'DB Digital'!FV9=2,6,'DB Digital'!FV9=3,5,'DB Digital'!FV9=4,4,'DB Digital'!FV9=5,3,'DB Digital'!FV9=6,2,'DB Digital'!FV9=7,1)</f>
        <v>7</v>
      </c>
      <c r="T10">
        <v>4</v>
      </c>
      <c r="U10">
        <v>7</v>
      </c>
      <c r="V10">
        <v>7</v>
      </c>
      <c r="W10">
        <v>7</v>
      </c>
      <c r="X10" s="139" cm="1">
        <f t="array" ref="X10">_xlfn.IFS('DB Digital'!GA9=1,7,'DB Digital'!GA9=2,6,'DB Digital'!GA9=3,5,'DB Digital'!GA9=4,4,'DB Digital'!GA9=5,3,'DB Digital'!GA9=6,2,'DB Digital'!GA9=7,1)</f>
        <v>1</v>
      </c>
      <c r="Y10" s="139" cm="1">
        <f t="array" ref="Y10">_xlfn.IFS('DB Digital'!GB9=1,7,'DB Digital'!GB9=2,6,'DB Digital'!GB9=3,5,'DB Digital'!GB9=4,4,'DB Digital'!GB9=5,3,'DB Digital'!GB9=6,2,'DB Digital'!GB9=7,1)</f>
        <v>1</v>
      </c>
      <c r="Z10" s="139" cm="1">
        <f t="array" ref="Z10">_xlfn.IFS('DB Digital'!GC9=1,7,'DB Digital'!GC9=2,6,'DB Digital'!GC9=3,5,'DB Digital'!GC9=4,4,'DB Digital'!GC9=5,3,'DB Digital'!GC9=6,2,'DB Digital'!GC9=7,1)</f>
        <v>1</v>
      </c>
      <c r="AA10">
        <v>7</v>
      </c>
      <c r="AB10" s="139" cm="1">
        <f t="array" ref="AB10">_xlfn.IFS('DB Digital'!GE9=1,7,'DB Digital'!GE9=2,6,'DB Digital'!GE9=3,5,'DB Digital'!GE9=4,4,'DB Digital'!GE9=5,3,'DB Digital'!GE9=6,2,'DB Digital'!GE9=7,1)</f>
        <v>1</v>
      </c>
      <c r="AC10">
        <v>7</v>
      </c>
      <c r="AD10" s="139" cm="1">
        <f t="array" ref="AD10">_xlfn.IFS('DB Digital'!GG9=1,7,'DB Digital'!GG9=2,6,'DB Digital'!GG9=3,5,'DB Digital'!GG9=4,4,'DB Digital'!GG9=5,3,'DB Digital'!GG9=6,2,'DB Digital'!GG9=7,1)</f>
        <v>1</v>
      </c>
      <c r="AE10" s="139" cm="1">
        <f t="array" ref="AE10">_xlfn.IFS('DB Digital'!GH9=1,7,'DB Digital'!GH9=2,6,'DB Digital'!GH9=3,5,'DB Digital'!GH9=4,4,'DB Digital'!GH9=5,3,'DB Digital'!GH9=6,2,'DB Digital'!GH9=7,1)</f>
        <v>4</v>
      </c>
      <c r="AF10" s="139" cm="1">
        <f t="array" ref="AF10">_xlfn.IFS('DB Digital'!GI9=1,7,'DB Digital'!GI9=2,6,'DB Digital'!GI9=3,5,'DB Digital'!GI9=4,4,'DB Digital'!GI9=5,3,'DB Digital'!GI9=6,2,'DB Digital'!GI9=7,1)</f>
        <v>4</v>
      </c>
      <c r="AG10">
        <v>5</v>
      </c>
      <c r="AH10">
        <f t="shared" si="0"/>
        <v>111</v>
      </c>
      <c r="AI10">
        <f t="shared" si="1"/>
        <v>4.2692307692307692</v>
      </c>
      <c r="AK10">
        <v>7</v>
      </c>
      <c r="AL10">
        <v>7</v>
      </c>
      <c r="AM10">
        <v>7</v>
      </c>
      <c r="AN10">
        <v>7</v>
      </c>
      <c r="AO10">
        <v>7</v>
      </c>
      <c r="AP10">
        <v>7</v>
      </c>
      <c r="AQ10">
        <v>7</v>
      </c>
      <c r="AR10">
        <v>7</v>
      </c>
      <c r="AS10">
        <v>7</v>
      </c>
      <c r="AT10">
        <v>7</v>
      </c>
      <c r="AU10">
        <v>7</v>
      </c>
      <c r="AV10">
        <v>5</v>
      </c>
      <c r="AW10">
        <v>5</v>
      </c>
      <c r="AX10">
        <v>5</v>
      </c>
      <c r="AY10">
        <v>5</v>
      </c>
      <c r="AZ10">
        <v>4</v>
      </c>
      <c r="BA10">
        <f t="shared" si="2"/>
        <v>101</v>
      </c>
      <c r="BB10">
        <f t="shared" si="3"/>
        <v>6.3125</v>
      </c>
      <c r="BD10">
        <f>'DB Digital'!CE9</f>
        <v>1</v>
      </c>
      <c r="BE10">
        <f>'DB Digital'!CF9</f>
        <v>1</v>
      </c>
      <c r="BF10">
        <f>'DB Digital'!CH9</f>
        <v>7</v>
      </c>
      <c r="BG10">
        <f>'DB Digital'!CI9</f>
        <v>7</v>
      </c>
      <c r="BH10">
        <f>'DB Digital'!CJ9</f>
        <v>7</v>
      </c>
      <c r="BI10">
        <f>'DB Digital'!CL9</f>
        <v>7</v>
      </c>
      <c r="BJ10">
        <f>'DB Digital'!CM9</f>
        <v>7</v>
      </c>
      <c r="BK10">
        <f>'DB Digital'!CN9</f>
        <v>7</v>
      </c>
      <c r="BL10">
        <f>'DB Digital'!CP9</f>
        <v>7</v>
      </c>
      <c r="BM10">
        <f>'DB Digital'!CQ9</f>
        <v>7</v>
      </c>
      <c r="BN10">
        <f>'DB Digital'!CR9</f>
        <v>7</v>
      </c>
      <c r="BO10">
        <f>'DB Digital'!CT9</f>
        <v>7</v>
      </c>
      <c r="BP10">
        <f>'DB Digital'!CU9</f>
        <v>7</v>
      </c>
      <c r="BQ10">
        <f>'DB Digital'!CV9</f>
        <v>7</v>
      </c>
      <c r="BR10">
        <f>'DB Digital'!CW9</f>
        <v>7</v>
      </c>
      <c r="BS10">
        <f>'DB Digital'!CX9</f>
        <v>7</v>
      </c>
      <c r="BT10">
        <f>'DB Digital'!CY9</f>
        <v>7</v>
      </c>
      <c r="BU10">
        <f>'DB Digital'!CZ9</f>
        <v>7</v>
      </c>
      <c r="BV10">
        <f>'DB Digital'!DA9</f>
        <v>7</v>
      </c>
      <c r="BW10">
        <f>'DB Digital'!DB9</f>
        <v>7</v>
      </c>
      <c r="BX10">
        <f>'DB Digital'!DC9</f>
        <v>7</v>
      </c>
      <c r="BY10">
        <f>'DB Digital'!DD9</f>
        <v>7</v>
      </c>
      <c r="BZ10">
        <f>'DB Digital'!DE9</f>
        <v>7</v>
      </c>
      <c r="CA10">
        <f>'DB Digital'!DF9</f>
        <v>7</v>
      </c>
      <c r="CB10">
        <f>'DB Digital'!DG9</f>
        <v>7</v>
      </c>
      <c r="CC10">
        <f>'DB Digital'!DH9</f>
        <v>7</v>
      </c>
      <c r="CD10">
        <f>'DB Digital'!DI9</f>
        <v>7</v>
      </c>
      <c r="CE10">
        <f>'DB Digital'!DJ9</f>
        <v>7</v>
      </c>
      <c r="CF10">
        <f>'DB Digital'!DK9</f>
        <v>7</v>
      </c>
      <c r="CG10">
        <f>'DB Digital'!DL9</f>
        <v>7</v>
      </c>
      <c r="CH10">
        <f>'DB Digital'!DM9</f>
        <v>7</v>
      </c>
      <c r="CI10">
        <f>'DB Digital'!DN9</f>
        <v>7</v>
      </c>
      <c r="CJ10">
        <f>'DB Digital'!DO9</f>
        <v>7</v>
      </c>
      <c r="CK10">
        <f>'DB Digital'!DP9</f>
        <v>7</v>
      </c>
      <c r="CL10">
        <f>'DB Digital'!DQ9</f>
        <v>7</v>
      </c>
      <c r="CM10">
        <f>'DB Digital'!DR9</f>
        <v>7</v>
      </c>
      <c r="CN10">
        <f>'DB Digital'!DS9</f>
        <v>7</v>
      </c>
      <c r="CO10">
        <f>'DB Digital'!DT9</f>
        <v>7</v>
      </c>
      <c r="CP10">
        <f>'DB Digital'!DU9</f>
        <v>7</v>
      </c>
      <c r="CQ10">
        <f>'DB Digital'!DV9</f>
        <v>5</v>
      </c>
      <c r="CR10">
        <f>'DB Digital'!DW9</f>
        <v>5</v>
      </c>
      <c r="CS10">
        <f>'DB Digital'!DX9</f>
        <v>5</v>
      </c>
      <c r="CT10">
        <f>'DB Digital'!DZ9</f>
        <v>7</v>
      </c>
      <c r="CU10">
        <f>'DB Digital'!EA9</f>
        <v>7</v>
      </c>
      <c r="CV10">
        <f>'DB Digital'!EB9</f>
        <v>7</v>
      </c>
      <c r="CW10">
        <f>'DB Digital'!ED9</f>
        <v>7</v>
      </c>
      <c r="CX10">
        <f>'DB Digital'!EE9</f>
        <v>7</v>
      </c>
      <c r="CY10">
        <f>'DB Digital'!EF9</f>
        <v>7</v>
      </c>
      <c r="CZ10">
        <f>'DB Digital'!EH9</f>
        <v>7</v>
      </c>
      <c r="DA10">
        <f>'DB Digital'!EI9</f>
        <v>7</v>
      </c>
      <c r="DB10">
        <f>'DB Digital'!EJ9</f>
        <v>7</v>
      </c>
      <c r="DC10">
        <f>'DB Digital'!EL9</f>
        <v>7</v>
      </c>
      <c r="DD10">
        <f>'DB Digital'!EM9</f>
        <v>7</v>
      </c>
      <c r="DE10">
        <f>'DB Digital'!EN9</f>
        <v>7</v>
      </c>
      <c r="DF10">
        <f>'DB Digital'!EO9</f>
        <v>7</v>
      </c>
      <c r="DG10">
        <f>'DB Digital'!EP9</f>
        <v>7</v>
      </c>
      <c r="DH10">
        <f>'DB Digital'!EQ9</f>
        <v>7</v>
      </c>
      <c r="DI10">
        <f>'DB Digital'!ER9</f>
        <v>7</v>
      </c>
      <c r="DJ10">
        <f>'DB Digital'!ES9</f>
        <v>7</v>
      </c>
      <c r="DK10">
        <f>'DB Digital'!ET9</f>
        <v>7</v>
      </c>
      <c r="DL10">
        <f>'DB Digital'!EU9</f>
        <v>7</v>
      </c>
      <c r="DM10">
        <f>'DB Digital'!EV9</f>
        <v>7</v>
      </c>
      <c r="DN10">
        <f>'DB Digital'!EW9</f>
        <v>7</v>
      </c>
      <c r="DO10">
        <f>'DB Digital'!EX9</f>
        <v>7</v>
      </c>
      <c r="DP10">
        <f>'DB Digital'!EY9</f>
        <v>7</v>
      </c>
      <c r="DQ10">
        <f>'DB Digital'!EZ9</f>
        <v>7</v>
      </c>
      <c r="DR10">
        <f>'DB Digital'!FA9</f>
        <v>7</v>
      </c>
      <c r="DS10">
        <f>'DB Digital'!FB9</f>
        <v>7</v>
      </c>
      <c r="DT10">
        <f>'DB Digital'!FC9</f>
        <v>7</v>
      </c>
      <c r="DU10">
        <f>'DB Digital'!FD9</f>
        <v>7</v>
      </c>
      <c r="DV10">
        <f>'DB Digital'!FE9</f>
        <v>7</v>
      </c>
      <c r="DW10">
        <f>'DB Digital'!FF9</f>
        <v>7</v>
      </c>
      <c r="DX10">
        <f>'DB Digital'!FG9</f>
        <v>7</v>
      </c>
      <c r="DY10">
        <f>'DB Digital'!FH9</f>
        <v>7</v>
      </c>
      <c r="DZ10">
        <f>'DB Digital'!FI9</f>
        <v>7</v>
      </c>
      <c r="EA10">
        <f>'DB Digital'!FJ9</f>
        <v>7</v>
      </c>
      <c r="EB10">
        <f t="shared" si="4"/>
        <v>514</v>
      </c>
      <c r="EC10">
        <f t="shared" si="5"/>
        <v>6.7631578947368425</v>
      </c>
    </row>
    <row r="11" spans="2:133">
      <c r="B11" s="164" t="s">
        <v>2976</v>
      </c>
      <c r="C11" s="164" t="s">
        <v>2422</v>
      </c>
      <c r="D11" s="164" t="s">
        <v>4037</v>
      </c>
      <c r="E11" s="164">
        <v>19</v>
      </c>
      <c r="F11" s="164" t="s">
        <v>2456</v>
      </c>
      <c r="G11" t="s">
        <v>4188</v>
      </c>
      <c r="H11">
        <v>6</v>
      </c>
      <c r="I11">
        <v>6</v>
      </c>
      <c r="J11" s="139" cm="1">
        <f t="array" ref="J11">_xlfn.IFS('DB Digital'!FM10=1,7,'DB Digital'!FM10=2,6,'DB Digital'!FM10=3,5,'DB Digital'!FM10=4,4,'DB Digital'!FM10=5,3,'DB Digital'!FM10=6,2,'DB Digital'!FM10=7,1)</f>
        <v>6</v>
      </c>
      <c r="K11" s="139" cm="1">
        <f t="array" ref="K11">_xlfn.IFS('DB Digital'!FN10=1,7,'DB Digital'!FN10=2,6,'DB Digital'!FN10=3,5,'DB Digital'!FN10=4,4,'DB Digital'!FN10=5,3,'DB Digital'!FN10=6,2,'DB Digital'!FN10=7,1)</f>
        <v>5</v>
      </c>
      <c r="L11" s="139" cm="1">
        <f t="array" ref="L11">_xlfn.IFS('DB Digital'!FO10=1,7,'DB Digital'!FO10=2,6,'DB Digital'!FO10=3,5,'DB Digital'!FO10=4,4,'DB Digital'!FO10=5,3,'DB Digital'!FO10=6,2,'DB Digital'!FO10=7,1)</f>
        <v>3</v>
      </c>
      <c r="M11">
        <v>5</v>
      </c>
      <c r="N11">
        <v>5</v>
      </c>
      <c r="O11">
        <v>5</v>
      </c>
      <c r="P11" s="139" cm="1">
        <f t="array" ref="P11">_xlfn.IFS('DB Digital'!FS10=1,7,'DB Digital'!FS10=2,6,'DB Digital'!FS10=3,5,'DB Digital'!FS10=4,4,'DB Digital'!FS10=5,3,'DB Digital'!FS10=6,2,'DB Digital'!FS10=7,1)</f>
        <v>5</v>
      </c>
      <c r="Q11" s="139" cm="1">
        <f t="array" ref="Q11">_xlfn.IFS('DB Digital'!FT10=1,7,'DB Digital'!FT10=2,6,'DB Digital'!FT10=3,5,'DB Digital'!FT10=4,4,'DB Digital'!FT10=5,3,'DB Digital'!FT10=6,2,'DB Digital'!FT10=7,1)</f>
        <v>6</v>
      </c>
      <c r="R11">
        <v>5</v>
      </c>
      <c r="S11" s="139" cm="1">
        <f t="array" ref="S11">_xlfn.IFS('DB Digital'!FV10=1,7,'DB Digital'!FV10=2,6,'DB Digital'!FV10=3,5,'DB Digital'!FV10=4,4,'DB Digital'!FV10=5,3,'DB Digital'!FV10=6,2,'DB Digital'!FV10=7,1)</f>
        <v>4</v>
      </c>
      <c r="T11">
        <v>5</v>
      </c>
      <c r="U11">
        <v>5</v>
      </c>
      <c r="V11">
        <v>5</v>
      </c>
      <c r="W11">
        <v>5</v>
      </c>
      <c r="X11" s="139" cm="1">
        <f t="array" ref="X11">_xlfn.IFS('DB Digital'!GA10=1,7,'DB Digital'!GA10=2,6,'DB Digital'!GA10=3,5,'DB Digital'!GA10=4,4,'DB Digital'!GA10=5,3,'DB Digital'!GA10=6,2,'DB Digital'!GA10=7,1)</f>
        <v>3</v>
      </c>
      <c r="Y11" s="139" cm="1">
        <f t="array" ref="Y11">_xlfn.IFS('DB Digital'!GB10=1,7,'DB Digital'!GB10=2,6,'DB Digital'!GB10=3,5,'DB Digital'!GB10=4,4,'DB Digital'!GB10=5,3,'DB Digital'!GB10=6,2,'DB Digital'!GB10=7,1)</f>
        <v>2</v>
      </c>
      <c r="Z11" s="139" cm="1">
        <f t="array" ref="Z11">_xlfn.IFS('DB Digital'!GC10=1,7,'DB Digital'!GC10=2,6,'DB Digital'!GC10=3,5,'DB Digital'!GC10=4,4,'DB Digital'!GC10=5,3,'DB Digital'!GC10=6,2,'DB Digital'!GC10=7,1)</f>
        <v>5</v>
      </c>
      <c r="AA11">
        <v>5</v>
      </c>
      <c r="AB11" s="139" cm="1">
        <f t="array" ref="AB11">_xlfn.IFS('DB Digital'!GE10=1,7,'DB Digital'!GE10=2,6,'DB Digital'!GE10=3,5,'DB Digital'!GE10=4,4,'DB Digital'!GE10=5,3,'DB Digital'!GE10=6,2,'DB Digital'!GE10=7,1)</f>
        <v>3</v>
      </c>
      <c r="AC11">
        <v>6</v>
      </c>
      <c r="AD11" s="139" cm="1">
        <f t="array" ref="AD11">_xlfn.IFS('DB Digital'!GG10=1,7,'DB Digital'!GG10=2,6,'DB Digital'!GG10=3,5,'DB Digital'!GG10=4,4,'DB Digital'!GG10=5,3,'DB Digital'!GG10=6,2,'DB Digital'!GG10=7,1)</f>
        <v>5</v>
      </c>
      <c r="AE11" s="139" cm="1">
        <f t="array" ref="AE11">_xlfn.IFS('DB Digital'!GH10=1,7,'DB Digital'!GH10=2,6,'DB Digital'!GH10=3,5,'DB Digital'!GH10=4,4,'DB Digital'!GH10=5,3,'DB Digital'!GH10=6,2,'DB Digital'!GH10=7,1)</f>
        <v>3</v>
      </c>
      <c r="AF11" s="139" cm="1">
        <f t="array" ref="AF11">_xlfn.IFS('DB Digital'!GI10=1,7,'DB Digital'!GI10=2,6,'DB Digital'!GI10=3,5,'DB Digital'!GI10=4,4,'DB Digital'!GI10=5,3,'DB Digital'!GI10=6,2,'DB Digital'!GI10=7,1)</f>
        <v>3</v>
      </c>
      <c r="AG11">
        <v>5</v>
      </c>
      <c r="AH11">
        <f t="shared" si="0"/>
        <v>121</v>
      </c>
      <c r="AI11">
        <f t="shared" si="1"/>
        <v>4.6538461538461542</v>
      </c>
      <c r="AK11">
        <v>5</v>
      </c>
      <c r="AL11">
        <v>5</v>
      </c>
      <c r="AM11">
        <v>5</v>
      </c>
      <c r="AN11">
        <v>5</v>
      </c>
      <c r="AO11">
        <v>6</v>
      </c>
      <c r="AP11">
        <v>5</v>
      </c>
      <c r="AQ11">
        <v>5</v>
      </c>
      <c r="AR11">
        <v>5</v>
      </c>
      <c r="AS11">
        <v>5</v>
      </c>
      <c r="AT11">
        <v>5</v>
      </c>
      <c r="AU11">
        <v>5</v>
      </c>
      <c r="AV11">
        <v>5</v>
      </c>
      <c r="AW11">
        <v>4</v>
      </c>
      <c r="AX11">
        <v>5</v>
      </c>
      <c r="AY11">
        <v>5</v>
      </c>
      <c r="AZ11">
        <v>5</v>
      </c>
      <c r="BA11">
        <f t="shared" si="2"/>
        <v>80</v>
      </c>
      <c r="BB11">
        <f t="shared" si="3"/>
        <v>5</v>
      </c>
      <c r="BD11">
        <f>'DB Digital'!CE10</f>
        <v>7</v>
      </c>
      <c r="BE11">
        <f>'DB Digital'!CF10</f>
        <v>7</v>
      </c>
      <c r="BF11">
        <f>'DB Digital'!CH10</f>
        <v>7</v>
      </c>
      <c r="BG11">
        <f>'DB Digital'!CI10</f>
        <v>7</v>
      </c>
      <c r="BH11">
        <f>'DB Digital'!CJ10</f>
        <v>7</v>
      </c>
      <c r="BI11">
        <f>'DB Digital'!CL10</f>
        <v>6</v>
      </c>
      <c r="BJ11">
        <f>'DB Digital'!CM10</f>
        <v>5</v>
      </c>
      <c r="BK11">
        <f>'DB Digital'!CN10</f>
        <v>5</v>
      </c>
      <c r="BL11">
        <f>'DB Digital'!CP10</f>
        <v>5</v>
      </c>
      <c r="BM11">
        <f>'DB Digital'!CQ10</f>
        <v>6</v>
      </c>
      <c r="BN11">
        <f>'DB Digital'!CR10</f>
        <v>6</v>
      </c>
      <c r="BO11">
        <f>'DB Digital'!CT10</f>
        <v>7</v>
      </c>
      <c r="BP11">
        <f>'DB Digital'!CU10</f>
        <v>7</v>
      </c>
      <c r="BQ11">
        <f>'DB Digital'!CV10</f>
        <v>6</v>
      </c>
      <c r="BR11">
        <f>'DB Digital'!CW10</f>
        <v>6</v>
      </c>
      <c r="BS11">
        <f>'DB Digital'!CX10</f>
        <v>7</v>
      </c>
      <c r="BT11">
        <f>'DB Digital'!CY10</f>
        <v>6</v>
      </c>
      <c r="BU11">
        <f>'DB Digital'!CZ10</f>
        <v>5</v>
      </c>
      <c r="BV11">
        <f>'DB Digital'!DA10</f>
        <v>5</v>
      </c>
      <c r="BW11">
        <f>'DB Digital'!DB10</f>
        <v>5</v>
      </c>
      <c r="BX11">
        <f>'DB Digital'!DC10</f>
        <v>5</v>
      </c>
      <c r="BY11">
        <f>'DB Digital'!DD10</f>
        <v>4</v>
      </c>
      <c r="BZ11">
        <f>'DB Digital'!DE10</f>
        <v>5</v>
      </c>
      <c r="CA11">
        <f>'DB Digital'!DF10</f>
        <v>6</v>
      </c>
      <c r="CB11">
        <f>'DB Digital'!DG10</f>
        <v>7</v>
      </c>
      <c r="CC11">
        <f>'DB Digital'!DH10</f>
        <v>5</v>
      </c>
      <c r="CD11">
        <f>'DB Digital'!DI10</f>
        <v>5</v>
      </c>
      <c r="CE11">
        <f>'DB Digital'!DJ10</f>
        <v>6</v>
      </c>
      <c r="CF11">
        <f>'DB Digital'!DK10</f>
        <v>5</v>
      </c>
      <c r="CG11">
        <f>'DB Digital'!DL10</f>
        <v>5</v>
      </c>
      <c r="CH11">
        <f>'DB Digital'!DM10</f>
        <v>5</v>
      </c>
      <c r="CI11">
        <f>'DB Digital'!DN10</f>
        <v>5</v>
      </c>
      <c r="CJ11">
        <f>'DB Digital'!DO10</f>
        <v>4</v>
      </c>
      <c r="CK11">
        <f>'DB Digital'!DP10</f>
        <v>2</v>
      </c>
      <c r="CL11">
        <f>'DB Digital'!DQ10</f>
        <v>2</v>
      </c>
      <c r="CM11">
        <f>'DB Digital'!DR10</f>
        <v>3</v>
      </c>
      <c r="CN11">
        <f>'DB Digital'!DS10</f>
        <v>3</v>
      </c>
      <c r="CO11">
        <f>'DB Digital'!DT10</f>
        <v>3</v>
      </c>
      <c r="CP11">
        <f>'DB Digital'!DU10</f>
        <v>3</v>
      </c>
      <c r="CQ11">
        <f>'DB Digital'!DV10</f>
        <v>4</v>
      </c>
      <c r="CR11">
        <f>'DB Digital'!DW10</f>
        <v>3</v>
      </c>
      <c r="CS11">
        <f>'DB Digital'!DX10</f>
        <v>3</v>
      </c>
      <c r="CT11">
        <f>'DB Digital'!DZ10</f>
        <v>3</v>
      </c>
      <c r="CU11">
        <f>'DB Digital'!EA10</f>
        <v>3</v>
      </c>
      <c r="CV11">
        <f>'DB Digital'!EB10</f>
        <v>4</v>
      </c>
      <c r="CW11">
        <f>'DB Digital'!ED10</f>
        <v>4</v>
      </c>
      <c r="CX11">
        <f>'DB Digital'!EE10</f>
        <v>4</v>
      </c>
      <c r="CY11">
        <f>'DB Digital'!EF10</f>
        <v>6</v>
      </c>
      <c r="CZ11">
        <f>'DB Digital'!EH10</f>
        <v>5</v>
      </c>
      <c r="DA11">
        <f>'DB Digital'!EI10</f>
        <v>5</v>
      </c>
      <c r="DB11">
        <f>'DB Digital'!EJ10</f>
        <v>5</v>
      </c>
      <c r="DC11">
        <f>'DB Digital'!EL10</f>
        <v>5</v>
      </c>
      <c r="DD11">
        <f>'DB Digital'!EM10</f>
        <v>5</v>
      </c>
      <c r="DE11">
        <f>'DB Digital'!EN10</f>
        <v>5</v>
      </c>
      <c r="DF11">
        <f>'DB Digital'!EO10</f>
        <v>5</v>
      </c>
      <c r="DG11">
        <f>'DB Digital'!EP10</f>
        <v>5</v>
      </c>
      <c r="DH11">
        <f>'DB Digital'!EQ10</f>
        <v>5</v>
      </c>
      <c r="DI11">
        <f>'DB Digital'!ER10</f>
        <v>5</v>
      </c>
      <c r="DJ11">
        <f>'DB Digital'!ES10</f>
        <v>5</v>
      </c>
      <c r="DK11">
        <f>'DB Digital'!ET10</f>
        <v>5</v>
      </c>
      <c r="DL11">
        <f>'DB Digital'!EU10</f>
        <v>5</v>
      </c>
      <c r="DM11">
        <f>'DB Digital'!EV10</f>
        <v>5</v>
      </c>
      <c r="DN11">
        <f>'DB Digital'!EW10</f>
        <v>5</v>
      </c>
      <c r="DO11">
        <f>'DB Digital'!EX10</f>
        <v>5</v>
      </c>
      <c r="DP11">
        <f>'DB Digital'!EY10</f>
        <v>5</v>
      </c>
      <c r="DQ11">
        <f>'DB Digital'!EZ10</f>
        <v>5</v>
      </c>
      <c r="DR11">
        <f>'DB Digital'!FA10</f>
        <v>5</v>
      </c>
      <c r="DS11">
        <f>'DB Digital'!FB10</f>
        <v>5</v>
      </c>
      <c r="DT11">
        <f>'DB Digital'!FC10</f>
        <v>5</v>
      </c>
      <c r="DU11">
        <f>'DB Digital'!FD10</f>
        <v>5</v>
      </c>
      <c r="DV11">
        <f>'DB Digital'!FE10</f>
        <v>5</v>
      </c>
      <c r="DW11">
        <f>'DB Digital'!FF10</f>
        <v>5</v>
      </c>
      <c r="DX11">
        <f>'DB Digital'!FG10</f>
        <v>5</v>
      </c>
      <c r="DY11">
        <f>'DB Digital'!FH10</f>
        <v>5</v>
      </c>
      <c r="DZ11">
        <f>'DB Digital'!FI10</f>
        <v>5</v>
      </c>
      <c r="EA11">
        <f>'DB Digital'!FJ10</f>
        <v>5</v>
      </c>
      <c r="EB11">
        <f t="shared" si="4"/>
        <v>379</v>
      </c>
      <c r="EC11">
        <f t="shared" si="5"/>
        <v>4.9868421052631575</v>
      </c>
    </row>
    <row r="12" spans="2:133">
      <c r="B12" s="163" t="s">
        <v>4108</v>
      </c>
      <c r="C12" s="163" t="s">
        <v>2505</v>
      </c>
      <c r="D12" s="163" t="s">
        <v>4037</v>
      </c>
      <c r="E12" s="163">
        <v>17</v>
      </c>
      <c r="F12" s="163" t="s">
        <v>2456</v>
      </c>
      <c r="G12" t="s">
        <v>4189</v>
      </c>
      <c r="H12">
        <v>7</v>
      </c>
      <c r="I12">
        <v>6</v>
      </c>
      <c r="J12" s="139" cm="1">
        <f t="array" ref="J12">_xlfn.IFS('DB Digital'!FM11=1,7,'DB Digital'!FM11=2,6,'DB Digital'!FM11=3,5,'DB Digital'!FM11=4,4,'DB Digital'!FM11=5,3,'DB Digital'!FM11=6,2,'DB Digital'!FM11=7,1)</f>
        <v>6</v>
      </c>
      <c r="K12" s="139" cm="1">
        <f t="array" ref="K12">_xlfn.IFS('DB Digital'!FN11=1,7,'DB Digital'!FN11=2,6,'DB Digital'!FN11=3,5,'DB Digital'!FN11=4,4,'DB Digital'!FN11=5,3,'DB Digital'!FN11=6,2,'DB Digital'!FN11=7,1)</f>
        <v>2</v>
      </c>
      <c r="L12" s="139" cm="1">
        <f t="array" ref="L12">_xlfn.IFS('DB Digital'!FO11=1,7,'DB Digital'!FO11=2,6,'DB Digital'!FO11=3,5,'DB Digital'!FO11=4,4,'DB Digital'!FO11=5,3,'DB Digital'!FO11=6,2,'DB Digital'!FO11=7,1)</f>
        <v>3</v>
      </c>
      <c r="M12">
        <v>5</v>
      </c>
      <c r="N12">
        <v>6</v>
      </c>
      <c r="O12">
        <v>5</v>
      </c>
      <c r="P12" s="139" cm="1">
        <f t="array" ref="P12">_xlfn.IFS('DB Digital'!FS11=1,7,'DB Digital'!FS11=2,6,'DB Digital'!FS11=3,5,'DB Digital'!FS11=4,4,'DB Digital'!FS11=5,3,'DB Digital'!FS11=6,2,'DB Digital'!FS11=7,1)</f>
        <v>6</v>
      </c>
      <c r="Q12" s="139" cm="1">
        <f t="array" ref="Q12">_xlfn.IFS('DB Digital'!FT11=1,7,'DB Digital'!FT11=2,6,'DB Digital'!FT11=3,5,'DB Digital'!FT11=4,4,'DB Digital'!FT11=5,3,'DB Digital'!FT11=6,2,'DB Digital'!FT11=7,1)</f>
        <v>5</v>
      </c>
      <c r="R12">
        <v>6</v>
      </c>
      <c r="S12" s="139" cm="1">
        <f t="array" ref="S12">_xlfn.IFS('DB Digital'!FV11=1,7,'DB Digital'!FV11=2,6,'DB Digital'!FV11=3,5,'DB Digital'!FV11=4,4,'DB Digital'!FV11=5,3,'DB Digital'!FV11=6,2,'DB Digital'!FV11=7,1)</f>
        <v>3</v>
      </c>
      <c r="T12">
        <v>5</v>
      </c>
      <c r="U12">
        <v>6</v>
      </c>
      <c r="V12">
        <v>6</v>
      </c>
      <c r="W12">
        <v>6</v>
      </c>
      <c r="X12" s="139" cm="1">
        <f t="array" ref="X12">_xlfn.IFS('DB Digital'!GA11=1,7,'DB Digital'!GA11=2,6,'DB Digital'!GA11=3,5,'DB Digital'!GA11=4,4,'DB Digital'!GA11=5,3,'DB Digital'!GA11=6,2,'DB Digital'!GA11=7,1)</f>
        <v>1</v>
      </c>
      <c r="Y12" s="139" cm="1">
        <f t="array" ref="Y12">_xlfn.IFS('DB Digital'!GB11=1,7,'DB Digital'!GB11=2,6,'DB Digital'!GB11=3,5,'DB Digital'!GB11=4,4,'DB Digital'!GB11=5,3,'DB Digital'!GB11=6,2,'DB Digital'!GB11=7,1)</f>
        <v>2</v>
      </c>
      <c r="Z12" s="139" cm="1">
        <f t="array" ref="Z12">_xlfn.IFS('DB Digital'!GC11=1,7,'DB Digital'!GC11=2,6,'DB Digital'!GC11=3,5,'DB Digital'!GC11=4,4,'DB Digital'!GC11=5,3,'DB Digital'!GC11=6,2,'DB Digital'!GC11=7,1)</f>
        <v>6</v>
      </c>
      <c r="AA12">
        <v>6</v>
      </c>
      <c r="AB12" s="139" cm="1">
        <f t="array" ref="AB12">_xlfn.IFS('DB Digital'!GE11=1,7,'DB Digital'!GE11=2,6,'DB Digital'!GE11=3,5,'DB Digital'!GE11=4,4,'DB Digital'!GE11=5,3,'DB Digital'!GE11=6,2,'DB Digital'!GE11=7,1)</f>
        <v>3</v>
      </c>
      <c r="AC12">
        <v>7</v>
      </c>
      <c r="AD12" s="139" cm="1">
        <f t="array" ref="AD12">_xlfn.IFS('DB Digital'!GG11=1,7,'DB Digital'!GG11=2,6,'DB Digital'!GG11=3,5,'DB Digital'!GG11=4,4,'DB Digital'!GG11=5,3,'DB Digital'!GG11=6,2,'DB Digital'!GG11=7,1)</f>
        <v>6</v>
      </c>
      <c r="AE12" s="139" cm="1">
        <f t="array" ref="AE12">_xlfn.IFS('DB Digital'!GH11=1,7,'DB Digital'!GH11=2,6,'DB Digital'!GH11=3,5,'DB Digital'!GH11=4,4,'DB Digital'!GH11=5,3,'DB Digital'!GH11=6,2,'DB Digital'!GH11=7,1)</f>
        <v>1</v>
      </c>
      <c r="AF12" s="139" cm="1">
        <f t="array" ref="AF12">_xlfn.IFS('DB Digital'!GI11=1,7,'DB Digital'!GI11=2,6,'DB Digital'!GI11=3,5,'DB Digital'!GI11=4,4,'DB Digital'!GI11=5,3,'DB Digital'!GI11=6,2,'DB Digital'!GI11=7,1)</f>
        <v>1</v>
      </c>
      <c r="AG12">
        <v>7</v>
      </c>
      <c r="AH12">
        <f t="shared" si="0"/>
        <v>123</v>
      </c>
      <c r="AI12">
        <f t="shared" si="1"/>
        <v>4.7307692307692308</v>
      </c>
      <c r="AK12">
        <v>7</v>
      </c>
      <c r="AL12">
        <v>6</v>
      </c>
      <c r="AM12">
        <v>6</v>
      </c>
      <c r="AN12">
        <v>5</v>
      </c>
      <c r="AO12">
        <v>7</v>
      </c>
      <c r="AP12">
        <v>6</v>
      </c>
      <c r="AQ12">
        <v>7</v>
      </c>
      <c r="AR12">
        <v>6</v>
      </c>
      <c r="AS12">
        <v>7</v>
      </c>
      <c r="AT12">
        <v>6</v>
      </c>
      <c r="AU12">
        <v>5</v>
      </c>
      <c r="AV12">
        <v>6</v>
      </c>
      <c r="AW12">
        <v>7</v>
      </c>
      <c r="AX12">
        <v>6</v>
      </c>
      <c r="AY12">
        <v>6</v>
      </c>
      <c r="AZ12">
        <v>6</v>
      </c>
      <c r="BA12">
        <f t="shared" si="2"/>
        <v>99</v>
      </c>
      <c r="BB12">
        <f t="shared" si="3"/>
        <v>6.1875</v>
      </c>
      <c r="BD12">
        <f>'DB Digital'!CE11</f>
        <v>3</v>
      </c>
      <c r="BE12">
        <f>'DB Digital'!CF11</f>
        <v>2</v>
      </c>
      <c r="BF12">
        <f>'DB Digital'!CH11</f>
        <v>7</v>
      </c>
      <c r="BG12">
        <f>'DB Digital'!CI11</f>
        <v>6</v>
      </c>
      <c r="BH12">
        <f>'DB Digital'!CJ11</f>
        <v>5</v>
      </c>
      <c r="BI12">
        <f>'DB Digital'!CL11</f>
        <v>5</v>
      </c>
      <c r="BJ12">
        <f>'DB Digital'!CM11</f>
        <v>5</v>
      </c>
      <c r="BK12">
        <f>'DB Digital'!CN11</f>
        <v>6</v>
      </c>
      <c r="BL12">
        <f>'DB Digital'!CP11</f>
        <v>7</v>
      </c>
      <c r="BM12">
        <f>'DB Digital'!CQ11</f>
        <v>7</v>
      </c>
      <c r="BN12">
        <f>'DB Digital'!CR11</f>
        <v>7</v>
      </c>
      <c r="BO12">
        <f>'DB Digital'!CT11</f>
        <v>5</v>
      </c>
      <c r="BP12">
        <f>'DB Digital'!CU11</f>
        <v>5</v>
      </c>
      <c r="BQ12">
        <f>'DB Digital'!CV11</f>
        <v>5</v>
      </c>
      <c r="BR12">
        <f>'DB Digital'!CW11</f>
        <v>5</v>
      </c>
      <c r="BS12">
        <f>'DB Digital'!CX11</f>
        <v>2</v>
      </c>
      <c r="BT12">
        <f>'DB Digital'!CY11</f>
        <v>5</v>
      </c>
      <c r="BU12">
        <f>'DB Digital'!CZ11</f>
        <v>5</v>
      </c>
      <c r="BV12">
        <f>'DB Digital'!DA11</f>
        <v>4</v>
      </c>
      <c r="BW12">
        <f>'DB Digital'!DB11</f>
        <v>4</v>
      </c>
      <c r="BX12">
        <f>'DB Digital'!DC11</f>
        <v>4</v>
      </c>
      <c r="BY12">
        <f>'DB Digital'!DD11</f>
        <v>5</v>
      </c>
      <c r="BZ12">
        <f>'DB Digital'!DE11</f>
        <v>4</v>
      </c>
      <c r="CA12">
        <f>'DB Digital'!DF11</f>
        <v>4</v>
      </c>
      <c r="CB12">
        <f>'DB Digital'!DG11</f>
        <v>5</v>
      </c>
      <c r="CC12">
        <f>'DB Digital'!DH11</f>
        <v>2</v>
      </c>
      <c r="CD12">
        <f>'DB Digital'!DI11</f>
        <v>5</v>
      </c>
      <c r="CE12">
        <f>'DB Digital'!DJ11</f>
        <v>4</v>
      </c>
      <c r="CF12">
        <f>'DB Digital'!DK11</f>
        <v>4</v>
      </c>
      <c r="CG12">
        <f>'DB Digital'!DL11</f>
        <v>3</v>
      </c>
      <c r="CH12">
        <f>'DB Digital'!DM11</f>
        <v>5</v>
      </c>
      <c r="CI12">
        <f>'DB Digital'!DN11</f>
        <v>4</v>
      </c>
      <c r="CJ12">
        <f>'DB Digital'!DO11</f>
        <v>7</v>
      </c>
      <c r="CK12">
        <f>'DB Digital'!DP11</f>
        <v>6</v>
      </c>
      <c r="CL12">
        <f>'DB Digital'!DQ11</f>
        <v>6</v>
      </c>
      <c r="CM12">
        <f>'DB Digital'!DR11</f>
        <v>6</v>
      </c>
      <c r="CN12">
        <f>'DB Digital'!DS11</f>
        <v>5</v>
      </c>
      <c r="CO12">
        <f>'DB Digital'!DT11</f>
        <v>5</v>
      </c>
      <c r="CP12">
        <f>'DB Digital'!DU11</f>
        <v>6</v>
      </c>
      <c r="CQ12">
        <f>'DB Digital'!DV11</f>
        <v>6</v>
      </c>
      <c r="CR12">
        <f>'DB Digital'!DW11</f>
        <v>4</v>
      </c>
      <c r="CS12">
        <f>'DB Digital'!DX11</f>
        <v>6</v>
      </c>
      <c r="CT12">
        <f>'DB Digital'!DZ11</f>
        <v>7</v>
      </c>
      <c r="CU12">
        <f>'DB Digital'!EA11</f>
        <v>7</v>
      </c>
      <c r="CV12">
        <f>'DB Digital'!EB11</f>
        <v>7</v>
      </c>
      <c r="CW12">
        <f>'DB Digital'!ED11</f>
        <v>7</v>
      </c>
      <c r="CX12">
        <f>'DB Digital'!EE11</f>
        <v>6</v>
      </c>
      <c r="CY12">
        <f>'DB Digital'!EF11</f>
        <v>6</v>
      </c>
      <c r="CZ12">
        <f>'DB Digital'!EH11</f>
        <v>7</v>
      </c>
      <c r="DA12">
        <f>'DB Digital'!EI11</f>
        <v>7</v>
      </c>
      <c r="DB12">
        <f>'DB Digital'!EJ11</f>
        <v>7</v>
      </c>
      <c r="DC12">
        <f>'DB Digital'!EL11</f>
        <v>7</v>
      </c>
      <c r="DD12">
        <f>'DB Digital'!EM11</f>
        <v>6</v>
      </c>
      <c r="DE12">
        <f>'DB Digital'!EN11</f>
        <v>6</v>
      </c>
      <c r="DF12">
        <f>'DB Digital'!EO11</f>
        <v>6</v>
      </c>
      <c r="DG12">
        <f>'DB Digital'!EP11</f>
        <v>7</v>
      </c>
      <c r="DH12">
        <f>'DB Digital'!EQ11</f>
        <v>6</v>
      </c>
      <c r="DI12">
        <f>'DB Digital'!ER11</f>
        <v>4</v>
      </c>
      <c r="DJ12">
        <f>'DB Digital'!ES11</f>
        <v>7</v>
      </c>
      <c r="DK12">
        <f>'DB Digital'!ET11</f>
        <v>7</v>
      </c>
      <c r="DL12">
        <f>'DB Digital'!EU11</f>
        <v>7</v>
      </c>
      <c r="DM12">
        <f>'DB Digital'!EV11</f>
        <v>5</v>
      </c>
      <c r="DN12">
        <f>'DB Digital'!EW11</f>
        <v>7</v>
      </c>
      <c r="DO12">
        <f>'DB Digital'!EX11</f>
        <v>5</v>
      </c>
      <c r="DP12">
        <f>'DB Digital'!EY11</f>
        <v>7</v>
      </c>
      <c r="DQ12">
        <f>'DB Digital'!EZ11</f>
        <v>6</v>
      </c>
      <c r="DR12">
        <f>'DB Digital'!FA11</f>
        <v>7</v>
      </c>
      <c r="DS12">
        <f>'DB Digital'!FB11</f>
        <v>7</v>
      </c>
      <c r="DT12">
        <f>'DB Digital'!FC11</f>
        <v>6</v>
      </c>
      <c r="DU12">
        <f>'DB Digital'!FD11</f>
        <v>5</v>
      </c>
      <c r="DV12">
        <f>'DB Digital'!FE11</f>
        <v>6</v>
      </c>
      <c r="DW12">
        <f>'DB Digital'!FF11</f>
        <v>7</v>
      </c>
      <c r="DX12">
        <f>'DB Digital'!FG11</f>
        <v>6</v>
      </c>
      <c r="DY12">
        <f>'DB Digital'!FH11</f>
        <v>5</v>
      </c>
      <c r="DZ12">
        <f>'DB Digital'!FI11</f>
        <v>6</v>
      </c>
      <c r="EA12">
        <f>'DB Digital'!FJ11</f>
        <v>7</v>
      </c>
      <c r="EB12">
        <f t="shared" si="4"/>
        <v>422</v>
      </c>
      <c r="EC12">
        <f t="shared" si="5"/>
        <v>5.5526315789473681</v>
      </c>
    </row>
    <row r="13" spans="2:133">
      <c r="B13" s="164" t="s">
        <v>4109</v>
      </c>
      <c r="C13" s="164" t="s">
        <v>2422</v>
      </c>
      <c r="D13" s="164" t="s">
        <v>4037</v>
      </c>
      <c r="E13" s="164">
        <v>19</v>
      </c>
      <c r="F13" s="164" t="s">
        <v>2427</v>
      </c>
      <c r="G13" t="s">
        <v>4190</v>
      </c>
      <c r="H13">
        <v>4</v>
      </c>
      <c r="I13">
        <v>4</v>
      </c>
      <c r="J13" s="139" cm="1">
        <f t="array" ref="J13">_xlfn.IFS('DB Digital'!FM12=1,7,'DB Digital'!FM12=2,6,'DB Digital'!FM12=3,5,'DB Digital'!FM12=4,4,'DB Digital'!FM12=5,3,'DB Digital'!FM12=6,2,'DB Digital'!FM12=7,1)</f>
        <v>5</v>
      </c>
      <c r="K13" s="139" cm="1">
        <f t="array" ref="K13">_xlfn.IFS('DB Digital'!FN12=1,7,'DB Digital'!FN12=2,6,'DB Digital'!FN12=3,5,'DB Digital'!FN12=4,4,'DB Digital'!FN12=5,3,'DB Digital'!FN12=6,2,'DB Digital'!FN12=7,1)</f>
        <v>3</v>
      </c>
      <c r="L13" s="139" cm="1">
        <f t="array" ref="L13">_xlfn.IFS('DB Digital'!FO12=1,7,'DB Digital'!FO12=2,6,'DB Digital'!FO12=3,5,'DB Digital'!FO12=4,4,'DB Digital'!FO12=5,3,'DB Digital'!FO12=6,2,'DB Digital'!FO12=7,1)</f>
        <v>3</v>
      </c>
      <c r="M13">
        <v>6</v>
      </c>
      <c r="N13">
        <v>6</v>
      </c>
      <c r="O13">
        <v>5</v>
      </c>
      <c r="P13" s="139" cm="1">
        <f t="array" ref="P13">_xlfn.IFS('DB Digital'!FS12=1,7,'DB Digital'!FS12=2,6,'DB Digital'!FS12=3,5,'DB Digital'!FS12=4,4,'DB Digital'!FS12=5,3,'DB Digital'!FS12=6,2,'DB Digital'!FS12=7,1)</f>
        <v>6</v>
      </c>
      <c r="Q13" s="139" cm="1">
        <f t="array" ref="Q13">_xlfn.IFS('DB Digital'!FT12=1,7,'DB Digital'!FT12=2,6,'DB Digital'!FT12=3,5,'DB Digital'!FT12=4,4,'DB Digital'!FT12=5,3,'DB Digital'!FT12=6,2,'DB Digital'!FT12=7,1)</f>
        <v>6</v>
      </c>
      <c r="R13">
        <v>5</v>
      </c>
      <c r="S13" s="139" cm="1">
        <f t="array" ref="S13">_xlfn.IFS('DB Digital'!FV12=1,7,'DB Digital'!FV12=2,6,'DB Digital'!FV12=3,5,'DB Digital'!FV12=4,4,'DB Digital'!FV12=5,3,'DB Digital'!FV12=6,2,'DB Digital'!FV12=7,1)</f>
        <v>3</v>
      </c>
      <c r="T13">
        <v>5</v>
      </c>
      <c r="U13">
        <v>5</v>
      </c>
      <c r="V13">
        <v>5</v>
      </c>
      <c r="W13">
        <v>6</v>
      </c>
      <c r="X13" s="139" cm="1">
        <f t="array" ref="X13">_xlfn.IFS('DB Digital'!GA12=1,7,'DB Digital'!GA12=2,6,'DB Digital'!GA12=3,5,'DB Digital'!GA12=4,4,'DB Digital'!GA12=5,3,'DB Digital'!GA12=6,2,'DB Digital'!GA12=7,1)</f>
        <v>4</v>
      </c>
      <c r="Y13" s="139" cm="1">
        <f t="array" ref="Y13">_xlfn.IFS('DB Digital'!GB12=1,7,'DB Digital'!GB12=2,6,'DB Digital'!GB12=3,5,'DB Digital'!GB12=4,4,'DB Digital'!GB12=5,3,'DB Digital'!GB12=6,2,'DB Digital'!GB12=7,1)</f>
        <v>3</v>
      </c>
      <c r="Z13" s="139" cm="1">
        <f t="array" ref="Z13">_xlfn.IFS('DB Digital'!GC12=1,7,'DB Digital'!GC12=2,6,'DB Digital'!GC12=3,5,'DB Digital'!GC12=4,4,'DB Digital'!GC12=5,3,'DB Digital'!GC12=6,2,'DB Digital'!GC12=7,1)</f>
        <v>6</v>
      </c>
      <c r="AA13">
        <v>6</v>
      </c>
      <c r="AB13" s="139" cm="1">
        <f t="array" ref="AB13">_xlfn.IFS('DB Digital'!GE12=1,7,'DB Digital'!GE12=2,6,'DB Digital'!GE12=3,5,'DB Digital'!GE12=4,4,'DB Digital'!GE12=5,3,'DB Digital'!GE12=6,2,'DB Digital'!GE12=7,1)</f>
        <v>3</v>
      </c>
      <c r="AC13">
        <v>6</v>
      </c>
      <c r="AD13" s="139" cm="1">
        <f t="array" ref="AD13">_xlfn.IFS('DB Digital'!GG12=1,7,'DB Digital'!GG12=2,6,'DB Digital'!GG12=3,5,'DB Digital'!GG12=4,4,'DB Digital'!GG12=5,3,'DB Digital'!GG12=6,2,'DB Digital'!GG12=7,1)</f>
        <v>6</v>
      </c>
      <c r="AE13" s="139" cm="1">
        <f t="array" ref="AE13">_xlfn.IFS('DB Digital'!GH12=1,7,'DB Digital'!GH12=2,6,'DB Digital'!GH12=3,5,'DB Digital'!GH12=4,4,'DB Digital'!GH12=5,3,'DB Digital'!GH12=6,2,'DB Digital'!GH12=7,1)</f>
        <v>3</v>
      </c>
      <c r="AF13" s="139" cm="1">
        <f t="array" ref="AF13">_xlfn.IFS('DB Digital'!GI12=1,7,'DB Digital'!GI12=2,6,'DB Digital'!GI12=3,5,'DB Digital'!GI12=4,4,'DB Digital'!GI12=5,3,'DB Digital'!GI12=6,2,'DB Digital'!GI12=7,1)</f>
        <v>3</v>
      </c>
      <c r="AG13">
        <v>5</v>
      </c>
      <c r="AH13">
        <f t="shared" si="0"/>
        <v>122</v>
      </c>
      <c r="AI13">
        <f t="shared" si="1"/>
        <v>4.6923076923076925</v>
      </c>
      <c r="AK13">
        <v>5</v>
      </c>
      <c r="AL13">
        <v>4</v>
      </c>
      <c r="AM13">
        <v>5</v>
      </c>
      <c r="AN13">
        <v>4</v>
      </c>
      <c r="AO13">
        <v>6</v>
      </c>
      <c r="AP13">
        <v>6</v>
      </c>
      <c r="AQ13">
        <v>7</v>
      </c>
      <c r="AR13">
        <v>5</v>
      </c>
      <c r="AS13">
        <v>5</v>
      </c>
      <c r="AT13">
        <v>6</v>
      </c>
      <c r="AU13">
        <v>6</v>
      </c>
      <c r="AV13">
        <v>4</v>
      </c>
      <c r="AW13">
        <v>5</v>
      </c>
      <c r="AX13">
        <v>6</v>
      </c>
      <c r="AY13">
        <v>5</v>
      </c>
      <c r="AZ13">
        <v>5</v>
      </c>
      <c r="BA13">
        <f t="shared" si="2"/>
        <v>84</v>
      </c>
      <c r="BB13">
        <f t="shared" si="3"/>
        <v>5.25</v>
      </c>
      <c r="BD13">
        <f>'DB Digital'!CE12</f>
        <v>1</v>
      </c>
      <c r="BE13">
        <f>'DB Digital'!CF12</f>
        <v>2</v>
      </c>
      <c r="BF13">
        <f>'DB Digital'!CH12</f>
        <v>3</v>
      </c>
      <c r="BG13">
        <f>'DB Digital'!CI12</f>
        <v>1</v>
      </c>
      <c r="BH13">
        <f>'DB Digital'!CJ12</f>
        <v>1</v>
      </c>
      <c r="BI13">
        <f>'DB Digital'!CL12</f>
        <v>4</v>
      </c>
      <c r="BJ13">
        <f>'DB Digital'!CM12</f>
        <v>2</v>
      </c>
      <c r="BK13">
        <f>'DB Digital'!CN12</f>
        <v>1</v>
      </c>
      <c r="BL13">
        <f>'DB Digital'!CP12</f>
        <v>2</v>
      </c>
      <c r="BM13">
        <f>'DB Digital'!CQ12</f>
        <v>2</v>
      </c>
      <c r="BN13">
        <f>'DB Digital'!CR12</f>
        <v>1</v>
      </c>
      <c r="BO13">
        <f>'DB Digital'!CT12</f>
        <v>1</v>
      </c>
      <c r="BP13">
        <f>'DB Digital'!CU12</f>
        <v>1</v>
      </c>
      <c r="BQ13">
        <f>'DB Digital'!CV12</f>
        <v>1</v>
      </c>
      <c r="BR13">
        <f>'DB Digital'!CW12</f>
        <v>1</v>
      </c>
      <c r="BS13">
        <f>'DB Digital'!CX12</f>
        <v>5</v>
      </c>
      <c r="BT13">
        <f>'DB Digital'!CY12</f>
        <v>4</v>
      </c>
      <c r="BU13">
        <f>'DB Digital'!CZ12</f>
        <v>5</v>
      </c>
      <c r="BV13">
        <f>'DB Digital'!DA12</f>
        <v>4</v>
      </c>
      <c r="BW13">
        <f>'DB Digital'!DB12</f>
        <v>5</v>
      </c>
      <c r="BX13">
        <f>'DB Digital'!DC12</f>
        <v>6</v>
      </c>
      <c r="BY13">
        <f>'DB Digital'!DD12</f>
        <v>5</v>
      </c>
      <c r="BZ13">
        <f>'DB Digital'!DE12</f>
        <v>6</v>
      </c>
      <c r="CA13">
        <f>'DB Digital'!DF12</f>
        <v>5</v>
      </c>
      <c r="CB13">
        <f>'DB Digital'!DG12</f>
        <v>5</v>
      </c>
      <c r="CC13">
        <f>'DB Digital'!DH12</f>
        <v>4</v>
      </c>
      <c r="CD13">
        <f>'DB Digital'!DI12</f>
        <v>4</v>
      </c>
      <c r="CE13">
        <f>'DB Digital'!DJ12</f>
        <v>4</v>
      </c>
      <c r="CF13">
        <f>'DB Digital'!DK12</f>
        <v>5</v>
      </c>
      <c r="CG13">
        <f>'DB Digital'!DL12</f>
        <v>4</v>
      </c>
      <c r="CH13">
        <f>'DB Digital'!DM12</f>
        <v>5</v>
      </c>
      <c r="CI13">
        <f>'DB Digital'!DN12</f>
        <v>5</v>
      </c>
      <c r="CJ13">
        <f>'DB Digital'!DO12</f>
        <v>4</v>
      </c>
      <c r="CK13">
        <f>'DB Digital'!DP12</f>
        <v>5</v>
      </c>
      <c r="CL13">
        <f>'DB Digital'!DQ12</f>
        <v>5</v>
      </c>
      <c r="CM13">
        <f>'DB Digital'!DR12</f>
        <v>6</v>
      </c>
      <c r="CN13">
        <f>'DB Digital'!DS12</f>
        <v>6</v>
      </c>
      <c r="CO13">
        <f>'DB Digital'!DT12</f>
        <v>6</v>
      </c>
      <c r="CP13">
        <f>'DB Digital'!DU12</f>
        <v>6</v>
      </c>
      <c r="CQ13">
        <f>'DB Digital'!DV12</f>
        <v>2</v>
      </c>
      <c r="CR13">
        <f>'DB Digital'!DW12</f>
        <v>6</v>
      </c>
      <c r="CS13">
        <f>'DB Digital'!DX12</f>
        <v>3</v>
      </c>
      <c r="CT13">
        <f>'DB Digital'!DZ12</f>
        <v>5</v>
      </c>
      <c r="CU13">
        <f>'DB Digital'!EA12</f>
        <v>5</v>
      </c>
      <c r="CV13">
        <f>'DB Digital'!EB12</f>
        <v>4</v>
      </c>
      <c r="CW13">
        <f>'DB Digital'!ED12</f>
        <v>5</v>
      </c>
      <c r="CX13">
        <f>'DB Digital'!EE12</f>
        <v>5</v>
      </c>
      <c r="CY13">
        <f>'DB Digital'!EF12</f>
        <v>5</v>
      </c>
      <c r="CZ13">
        <f>'DB Digital'!EH12</f>
        <v>5</v>
      </c>
      <c r="DA13">
        <f>'DB Digital'!EI12</f>
        <v>4</v>
      </c>
      <c r="DB13">
        <f>'DB Digital'!EJ12</f>
        <v>4</v>
      </c>
      <c r="DC13">
        <f>'DB Digital'!EL12</f>
        <v>5</v>
      </c>
      <c r="DD13">
        <f>'DB Digital'!EM12</f>
        <v>6</v>
      </c>
      <c r="DE13">
        <f>'DB Digital'!EN12</f>
        <v>6</v>
      </c>
      <c r="DF13">
        <f>'DB Digital'!EO12</f>
        <v>6</v>
      </c>
      <c r="DG13">
        <f>'DB Digital'!EP12</f>
        <v>5</v>
      </c>
      <c r="DH13">
        <f>'DB Digital'!EQ12</f>
        <v>4</v>
      </c>
      <c r="DI13">
        <f>'DB Digital'!ER12</f>
        <v>6</v>
      </c>
      <c r="DJ13">
        <f>'DB Digital'!ES12</f>
        <v>4</v>
      </c>
      <c r="DK13">
        <f>'DB Digital'!ET12</f>
        <v>4</v>
      </c>
      <c r="DL13">
        <f>'DB Digital'!EU12</f>
        <v>6</v>
      </c>
      <c r="DM13">
        <f>'DB Digital'!EV12</f>
        <v>5</v>
      </c>
      <c r="DN13">
        <f>'DB Digital'!EW12</f>
        <v>4</v>
      </c>
      <c r="DO13">
        <f>'DB Digital'!EX12</f>
        <v>5</v>
      </c>
      <c r="DP13">
        <f>'DB Digital'!EY12</f>
        <v>5</v>
      </c>
      <c r="DQ13">
        <f>'DB Digital'!EZ12</f>
        <v>5</v>
      </c>
      <c r="DR13">
        <f>'DB Digital'!FA12</f>
        <v>6</v>
      </c>
      <c r="DS13">
        <f>'DB Digital'!FB12</f>
        <v>6</v>
      </c>
      <c r="DT13">
        <f>'DB Digital'!FC12</f>
        <v>4</v>
      </c>
      <c r="DU13">
        <f>'DB Digital'!FD12</f>
        <v>5</v>
      </c>
      <c r="DV13">
        <f>'DB Digital'!FE12</f>
        <v>4</v>
      </c>
      <c r="DW13">
        <f>'DB Digital'!FF12</f>
        <v>4</v>
      </c>
      <c r="DX13">
        <f>'DB Digital'!FG12</f>
        <v>3</v>
      </c>
      <c r="DY13">
        <f>'DB Digital'!FH12</f>
        <v>5</v>
      </c>
      <c r="DZ13">
        <f>'DB Digital'!FI12</f>
        <v>5</v>
      </c>
      <c r="EA13">
        <f>'DB Digital'!FJ12</f>
        <v>3</v>
      </c>
      <c r="EB13">
        <f t="shared" si="4"/>
        <v>317</v>
      </c>
      <c r="EC13">
        <f t="shared" si="5"/>
        <v>4.1710526315789478</v>
      </c>
    </row>
    <row r="14" spans="2:133">
      <c r="B14" s="163" t="s">
        <v>4110</v>
      </c>
      <c r="C14" s="163" t="s">
        <v>2422</v>
      </c>
      <c r="D14" s="163" t="s">
        <v>4037</v>
      </c>
      <c r="E14" s="163">
        <v>18</v>
      </c>
      <c r="F14" s="163" t="s">
        <v>2456</v>
      </c>
      <c r="G14" t="s">
        <v>4191</v>
      </c>
      <c r="H14">
        <v>4</v>
      </c>
      <c r="I14">
        <v>3</v>
      </c>
      <c r="J14" s="139" cm="1">
        <f t="array" ref="J14">_xlfn.IFS('DB Digital'!FM13=1,7,'DB Digital'!FM13=2,6,'DB Digital'!FM13=3,5,'DB Digital'!FM13=4,4,'DB Digital'!FM13=5,3,'DB Digital'!FM13=6,2,'DB Digital'!FM13=7,1)</f>
        <v>7</v>
      </c>
      <c r="K14" s="139" cm="1">
        <f t="array" ref="K14">_xlfn.IFS('DB Digital'!FN13=1,7,'DB Digital'!FN13=2,6,'DB Digital'!FN13=3,5,'DB Digital'!FN13=4,4,'DB Digital'!FN13=5,3,'DB Digital'!FN13=6,2,'DB Digital'!FN13=7,1)</f>
        <v>6</v>
      </c>
      <c r="L14" s="139" cm="1">
        <f t="array" ref="L14">_xlfn.IFS('DB Digital'!FO13=1,7,'DB Digital'!FO13=2,6,'DB Digital'!FO13=3,5,'DB Digital'!FO13=4,4,'DB Digital'!FO13=5,3,'DB Digital'!FO13=6,2,'DB Digital'!FO13=7,1)</f>
        <v>2</v>
      </c>
      <c r="M14">
        <v>5</v>
      </c>
      <c r="N14">
        <v>5</v>
      </c>
      <c r="O14">
        <v>6</v>
      </c>
      <c r="P14" s="139" cm="1">
        <f t="array" ref="P14">_xlfn.IFS('DB Digital'!FS13=1,7,'DB Digital'!FS13=2,6,'DB Digital'!FS13=3,5,'DB Digital'!FS13=4,4,'DB Digital'!FS13=5,3,'DB Digital'!FS13=6,2,'DB Digital'!FS13=7,1)</f>
        <v>4</v>
      </c>
      <c r="Q14" s="139" cm="1">
        <f t="array" ref="Q14">_xlfn.IFS('DB Digital'!FT13=1,7,'DB Digital'!FT13=2,6,'DB Digital'!FT13=3,5,'DB Digital'!FT13=4,4,'DB Digital'!FT13=5,3,'DB Digital'!FT13=6,2,'DB Digital'!FT13=7,1)</f>
        <v>5</v>
      </c>
      <c r="R14">
        <v>3</v>
      </c>
      <c r="S14" s="139" cm="1">
        <f t="array" ref="S14">_xlfn.IFS('DB Digital'!FV13=1,7,'DB Digital'!FV13=2,6,'DB Digital'!FV13=3,5,'DB Digital'!FV13=4,4,'DB Digital'!FV13=5,3,'DB Digital'!FV13=6,2,'DB Digital'!FV13=7,1)</f>
        <v>5</v>
      </c>
      <c r="T14">
        <v>3</v>
      </c>
      <c r="U14">
        <v>4</v>
      </c>
      <c r="V14">
        <v>3</v>
      </c>
      <c r="W14">
        <v>4</v>
      </c>
      <c r="X14" s="139" cm="1">
        <f t="array" ref="X14">_xlfn.IFS('DB Digital'!GA13=1,7,'DB Digital'!GA13=2,6,'DB Digital'!GA13=3,5,'DB Digital'!GA13=4,4,'DB Digital'!GA13=5,3,'DB Digital'!GA13=6,2,'DB Digital'!GA13=7,1)</f>
        <v>3</v>
      </c>
      <c r="Y14" s="139" cm="1">
        <f t="array" ref="Y14">_xlfn.IFS('DB Digital'!GB13=1,7,'DB Digital'!GB13=2,6,'DB Digital'!GB13=3,5,'DB Digital'!GB13=4,4,'DB Digital'!GB13=5,3,'DB Digital'!GB13=6,2,'DB Digital'!GB13=7,1)</f>
        <v>2</v>
      </c>
      <c r="Z14" s="139" cm="1">
        <f t="array" ref="Z14">_xlfn.IFS('DB Digital'!GC13=1,7,'DB Digital'!GC13=2,6,'DB Digital'!GC13=3,5,'DB Digital'!GC13=4,4,'DB Digital'!GC13=5,3,'DB Digital'!GC13=6,2,'DB Digital'!GC13=7,1)</f>
        <v>4</v>
      </c>
      <c r="AA14">
        <v>4</v>
      </c>
      <c r="AB14" s="139" cm="1">
        <f t="array" ref="AB14">_xlfn.IFS('DB Digital'!GE13=1,7,'DB Digital'!GE13=2,6,'DB Digital'!GE13=3,5,'DB Digital'!GE13=4,4,'DB Digital'!GE13=5,3,'DB Digital'!GE13=6,2,'DB Digital'!GE13=7,1)</f>
        <v>5</v>
      </c>
      <c r="AC14">
        <v>2</v>
      </c>
      <c r="AD14" s="139" cm="1">
        <f t="array" ref="AD14">_xlfn.IFS('DB Digital'!GG13=1,7,'DB Digital'!GG13=2,6,'DB Digital'!GG13=3,5,'DB Digital'!GG13=4,4,'DB Digital'!GG13=5,3,'DB Digital'!GG13=6,2,'DB Digital'!GG13=7,1)</f>
        <v>4</v>
      </c>
      <c r="AE14" s="139" cm="1">
        <f t="array" ref="AE14">_xlfn.IFS('DB Digital'!GH13=1,7,'DB Digital'!GH13=2,6,'DB Digital'!GH13=3,5,'DB Digital'!GH13=4,4,'DB Digital'!GH13=5,3,'DB Digital'!GH13=6,2,'DB Digital'!GH13=7,1)</f>
        <v>2</v>
      </c>
      <c r="AF14" s="139" cm="1">
        <f t="array" ref="AF14">_xlfn.IFS('DB Digital'!GI13=1,7,'DB Digital'!GI13=2,6,'DB Digital'!GI13=3,5,'DB Digital'!GI13=4,4,'DB Digital'!GI13=5,3,'DB Digital'!GI13=6,2,'DB Digital'!GI13=7,1)</f>
        <v>3</v>
      </c>
      <c r="AG14">
        <v>4</v>
      </c>
      <c r="AH14">
        <f t="shared" si="0"/>
        <v>102</v>
      </c>
      <c r="AI14">
        <f t="shared" si="1"/>
        <v>3.9230769230769229</v>
      </c>
      <c r="AK14">
        <v>3</v>
      </c>
      <c r="AL14">
        <v>3</v>
      </c>
      <c r="AM14">
        <v>4</v>
      </c>
      <c r="AN14">
        <v>3</v>
      </c>
      <c r="AO14">
        <v>3</v>
      </c>
      <c r="AP14">
        <v>3</v>
      </c>
      <c r="AQ14">
        <v>3</v>
      </c>
      <c r="AR14">
        <v>3</v>
      </c>
      <c r="AS14">
        <v>4</v>
      </c>
      <c r="AT14">
        <v>4</v>
      </c>
      <c r="AU14">
        <v>4</v>
      </c>
      <c r="AV14">
        <v>4</v>
      </c>
      <c r="AW14">
        <v>5</v>
      </c>
      <c r="AX14">
        <v>3</v>
      </c>
      <c r="AY14">
        <v>5</v>
      </c>
      <c r="AZ14">
        <v>6</v>
      </c>
      <c r="BA14">
        <f t="shared" si="2"/>
        <v>60</v>
      </c>
      <c r="BB14">
        <f t="shared" si="3"/>
        <v>3.75</v>
      </c>
      <c r="BD14">
        <f>'DB Digital'!CE13</f>
        <v>2</v>
      </c>
      <c r="BE14">
        <f>'DB Digital'!CF13</f>
        <v>4</v>
      </c>
      <c r="BF14">
        <f>'DB Digital'!CH13</f>
        <v>5</v>
      </c>
      <c r="BG14">
        <f>'DB Digital'!CI13</f>
        <v>5</v>
      </c>
      <c r="BH14">
        <f>'DB Digital'!CJ13</f>
        <v>2</v>
      </c>
      <c r="BI14">
        <f>'DB Digital'!CL13</f>
        <v>3</v>
      </c>
      <c r="BJ14">
        <f>'DB Digital'!CM13</f>
        <v>2</v>
      </c>
      <c r="BK14">
        <f>'DB Digital'!CN13</f>
        <v>5</v>
      </c>
      <c r="BL14">
        <f>'DB Digital'!CP13</f>
        <v>7</v>
      </c>
      <c r="BM14">
        <f>'DB Digital'!CQ13</f>
        <v>7</v>
      </c>
      <c r="BN14">
        <f>'DB Digital'!CR13</f>
        <v>2</v>
      </c>
      <c r="BO14">
        <f>'DB Digital'!CT13</f>
        <v>5</v>
      </c>
      <c r="BP14">
        <f>'DB Digital'!CU13</f>
        <v>6</v>
      </c>
      <c r="BQ14">
        <f>'DB Digital'!CV13</f>
        <v>6</v>
      </c>
      <c r="BR14">
        <f>'DB Digital'!CW13</f>
        <v>3</v>
      </c>
      <c r="BS14">
        <f>'DB Digital'!CX13</f>
        <v>2</v>
      </c>
      <c r="BT14">
        <f>'DB Digital'!CY13</f>
        <v>2</v>
      </c>
      <c r="BU14">
        <f>'DB Digital'!CZ13</f>
        <v>2</v>
      </c>
      <c r="BV14">
        <f>'DB Digital'!DA13</f>
        <v>5</v>
      </c>
      <c r="BW14">
        <f>'DB Digital'!DB13</f>
        <v>5</v>
      </c>
      <c r="BX14">
        <f>'DB Digital'!DC13</f>
        <v>6</v>
      </c>
      <c r="BY14">
        <f>'DB Digital'!DD13</f>
        <v>6</v>
      </c>
      <c r="BZ14">
        <f>'DB Digital'!DE13</f>
        <v>3</v>
      </c>
      <c r="CA14">
        <f>'DB Digital'!DF13</f>
        <v>3</v>
      </c>
      <c r="CB14">
        <f>'DB Digital'!DG13</f>
        <v>5</v>
      </c>
      <c r="CC14">
        <f>'DB Digital'!DH13</f>
        <v>3</v>
      </c>
      <c r="CD14">
        <f>'DB Digital'!DI13</f>
        <v>3</v>
      </c>
      <c r="CE14">
        <f>'DB Digital'!DJ13</f>
        <v>4</v>
      </c>
      <c r="CF14">
        <f>'DB Digital'!DK13</f>
        <v>2</v>
      </c>
      <c r="CG14">
        <f>'DB Digital'!DL13</f>
        <v>4</v>
      </c>
      <c r="CH14">
        <f>'DB Digital'!DM13</f>
        <v>4</v>
      </c>
      <c r="CI14">
        <f>'DB Digital'!DN13</f>
        <v>4</v>
      </c>
      <c r="CJ14">
        <f>'DB Digital'!DO13</f>
        <v>3</v>
      </c>
      <c r="CK14">
        <f>'DB Digital'!DP13</f>
        <v>3</v>
      </c>
      <c r="CL14">
        <f>'DB Digital'!DQ13</f>
        <v>5</v>
      </c>
      <c r="CM14">
        <f>'DB Digital'!DR13</f>
        <v>5</v>
      </c>
      <c r="CN14">
        <f>'DB Digital'!DS13</f>
        <v>2</v>
      </c>
      <c r="CO14">
        <f>'DB Digital'!DT13</f>
        <v>2</v>
      </c>
      <c r="CP14">
        <f>'DB Digital'!DU13</f>
        <v>5</v>
      </c>
      <c r="CQ14">
        <f>'DB Digital'!DV13</f>
        <v>2</v>
      </c>
      <c r="CR14">
        <f>'DB Digital'!DW13</f>
        <v>2</v>
      </c>
      <c r="CS14">
        <f>'DB Digital'!DX13</f>
        <v>5</v>
      </c>
      <c r="CT14">
        <f>'DB Digital'!DZ13</f>
        <v>2</v>
      </c>
      <c r="CU14">
        <f>'DB Digital'!EA13</f>
        <v>2</v>
      </c>
      <c r="CV14">
        <f>'DB Digital'!EB13</f>
        <v>7</v>
      </c>
      <c r="CW14">
        <f>'DB Digital'!ED13</f>
        <v>2</v>
      </c>
      <c r="CX14">
        <f>'DB Digital'!EE13</f>
        <v>3</v>
      </c>
      <c r="CY14">
        <f>'DB Digital'!EF13</f>
        <v>3</v>
      </c>
      <c r="CZ14">
        <f>'DB Digital'!EH13</f>
        <v>2</v>
      </c>
      <c r="DA14">
        <f>'DB Digital'!EI13</f>
        <v>5</v>
      </c>
      <c r="DB14">
        <f>'DB Digital'!EJ13</f>
        <v>5</v>
      </c>
      <c r="DC14">
        <f>'DB Digital'!EL13</f>
        <v>3</v>
      </c>
      <c r="DD14">
        <f>'DB Digital'!EM13</f>
        <v>4</v>
      </c>
      <c r="DE14">
        <f>'DB Digital'!EN13</f>
        <v>2</v>
      </c>
      <c r="DF14">
        <f>'DB Digital'!EO13</f>
        <v>3</v>
      </c>
      <c r="DG14">
        <f>'DB Digital'!EP13</f>
        <v>5</v>
      </c>
      <c r="DH14">
        <f>'DB Digital'!EQ13</f>
        <v>2</v>
      </c>
      <c r="DI14">
        <f>'DB Digital'!ER13</f>
        <v>2</v>
      </c>
      <c r="DJ14">
        <f>'DB Digital'!ES13</f>
        <v>4</v>
      </c>
      <c r="DK14">
        <f>'DB Digital'!ET13</f>
        <v>3</v>
      </c>
      <c r="DL14">
        <f>'DB Digital'!EU13</f>
        <v>4</v>
      </c>
      <c r="DM14">
        <f>'DB Digital'!EV13</f>
        <v>5</v>
      </c>
      <c r="DN14">
        <f>'DB Digital'!EW13</f>
        <v>2</v>
      </c>
      <c r="DO14">
        <f>'DB Digital'!EX13</f>
        <v>5</v>
      </c>
      <c r="DP14">
        <f>'DB Digital'!EY13</f>
        <v>4</v>
      </c>
      <c r="DQ14">
        <f>'DB Digital'!EZ13</f>
        <v>3</v>
      </c>
      <c r="DR14">
        <f>'DB Digital'!FA13</f>
        <v>4</v>
      </c>
      <c r="DS14">
        <f>'DB Digital'!FB13</f>
        <v>7</v>
      </c>
      <c r="DT14">
        <f>'DB Digital'!FC13</f>
        <v>6</v>
      </c>
      <c r="DU14">
        <f>'DB Digital'!FD13</f>
        <v>5</v>
      </c>
      <c r="DV14">
        <f>'DB Digital'!FE13</f>
        <v>6</v>
      </c>
      <c r="DW14">
        <f>'DB Digital'!FF13</f>
        <v>5</v>
      </c>
      <c r="DX14">
        <f>'DB Digital'!FG13</f>
        <v>6</v>
      </c>
      <c r="DY14">
        <f>'DB Digital'!FH13</f>
        <v>5</v>
      </c>
      <c r="DZ14">
        <f>'DB Digital'!FI13</f>
        <v>3</v>
      </c>
      <c r="EA14">
        <f>'DB Digital'!FJ13</f>
        <v>6</v>
      </c>
      <c r="EB14">
        <f t="shared" si="4"/>
        <v>296</v>
      </c>
      <c r="EC14">
        <f t="shared" si="5"/>
        <v>3.8947368421052633</v>
      </c>
    </row>
    <row r="15" spans="2:133">
      <c r="B15" s="164" t="s">
        <v>4111</v>
      </c>
      <c r="C15" s="164" t="s">
        <v>2505</v>
      </c>
      <c r="D15" s="164" t="s">
        <v>3231</v>
      </c>
      <c r="E15" s="164">
        <v>19</v>
      </c>
      <c r="F15" s="164" t="s">
        <v>2456</v>
      </c>
      <c r="G15" t="s">
        <v>4192</v>
      </c>
      <c r="H15">
        <v>1</v>
      </c>
      <c r="I15">
        <v>5</v>
      </c>
      <c r="J15" s="139" cm="1">
        <f t="array" ref="J15">_xlfn.IFS('DB Digital'!FM14=1,7,'DB Digital'!FM14=2,6,'DB Digital'!FM14=3,5,'DB Digital'!FM14=4,4,'DB Digital'!FM14=5,3,'DB Digital'!FM14=6,2,'DB Digital'!FM14=7,1)</f>
        <v>5</v>
      </c>
      <c r="K15" s="139" cm="1">
        <f t="array" ref="K15">_xlfn.IFS('DB Digital'!FN14=1,7,'DB Digital'!FN14=2,6,'DB Digital'!FN14=3,5,'DB Digital'!FN14=4,4,'DB Digital'!FN14=5,3,'DB Digital'!FN14=6,2,'DB Digital'!FN14=7,1)</f>
        <v>3</v>
      </c>
      <c r="L15" s="139" cm="1">
        <f t="array" ref="L15">_xlfn.IFS('DB Digital'!FO14=1,7,'DB Digital'!FO14=2,6,'DB Digital'!FO14=3,5,'DB Digital'!FO14=4,4,'DB Digital'!FO14=5,3,'DB Digital'!FO14=6,2,'DB Digital'!FO14=7,1)</f>
        <v>6</v>
      </c>
      <c r="M15">
        <v>5</v>
      </c>
      <c r="N15">
        <v>5</v>
      </c>
      <c r="O15">
        <v>5</v>
      </c>
      <c r="P15" s="139" cm="1">
        <f t="array" ref="P15">_xlfn.IFS('DB Digital'!FS14=1,7,'DB Digital'!FS14=2,6,'DB Digital'!FS14=3,5,'DB Digital'!FS14=4,4,'DB Digital'!FS14=5,3,'DB Digital'!FS14=6,2,'DB Digital'!FS14=7,1)</f>
        <v>5</v>
      </c>
      <c r="Q15" s="139" cm="1">
        <f t="array" ref="Q15">_xlfn.IFS('DB Digital'!FT14=1,7,'DB Digital'!FT14=2,6,'DB Digital'!FT14=3,5,'DB Digital'!FT14=4,4,'DB Digital'!FT14=5,3,'DB Digital'!FT14=6,2,'DB Digital'!FT14=7,1)</f>
        <v>4</v>
      </c>
      <c r="R15">
        <v>3</v>
      </c>
      <c r="S15" s="139" cm="1">
        <f t="array" ref="S15">_xlfn.IFS('DB Digital'!FV14=1,7,'DB Digital'!FV14=2,6,'DB Digital'!FV14=3,5,'DB Digital'!FV14=4,4,'DB Digital'!FV14=5,3,'DB Digital'!FV14=6,2,'DB Digital'!FV14=7,1)</f>
        <v>3</v>
      </c>
      <c r="T15">
        <v>6</v>
      </c>
      <c r="U15">
        <v>3</v>
      </c>
      <c r="V15">
        <v>4</v>
      </c>
      <c r="W15">
        <v>3</v>
      </c>
      <c r="X15" s="139" cm="1">
        <f t="array" ref="X15">_xlfn.IFS('DB Digital'!GA14=1,7,'DB Digital'!GA14=2,6,'DB Digital'!GA14=3,5,'DB Digital'!GA14=4,4,'DB Digital'!GA14=5,3,'DB Digital'!GA14=6,2,'DB Digital'!GA14=7,1)</f>
        <v>5</v>
      </c>
      <c r="Y15" s="139" cm="1">
        <f t="array" ref="Y15">_xlfn.IFS('DB Digital'!GB14=1,7,'DB Digital'!GB14=2,6,'DB Digital'!GB14=3,5,'DB Digital'!GB14=4,4,'DB Digital'!GB14=5,3,'DB Digital'!GB14=6,2,'DB Digital'!GB14=7,1)</f>
        <v>6</v>
      </c>
      <c r="Z15" s="139" cm="1">
        <f t="array" ref="Z15">_xlfn.IFS('DB Digital'!GC14=1,7,'DB Digital'!GC14=2,6,'DB Digital'!GC14=3,5,'DB Digital'!GC14=4,4,'DB Digital'!GC14=5,3,'DB Digital'!GC14=6,2,'DB Digital'!GC14=7,1)</f>
        <v>5</v>
      </c>
      <c r="AA15">
        <v>4</v>
      </c>
      <c r="AB15" s="139" cm="1">
        <f t="array" ref="AB15">_xlfn.IFS('DB Digital'!GE14=1,7,'DB Digital'!GE14=2,6,'DB Digital'!GE14=3,5,'DB Digital'!GE14=4,4,'DB Digital'!GE14=5,3,'DB Digital'!GE14=6,2,'DB Digital'!GE14=7,1)</f>
        <v>4</v>
      </c>
      <c r="AC15">
        <v>4</v>
      </c>
      <c r="AD15" s="139" cm="1">
        <f t="array" ref="AD15">_xlfn.IFS('DB Digital'!GG14=1,7,'DB Digital'!GG14=2,6,'DB Digital'!GG14=3,5,'DB Digital'!GG14=4,4,'DB Digital'!GG14=5,3,'DB Digital'!GG14=6,2,'DB Digital'!GG14=7,1)</f>
        <v>4</v>
      </c>
      <c r="AE15" s="139" cm="1">
        <f t="array" ref="AE15">_xlfn.IFS('DB Digital'!GH14=1,7,'DB Digital'!GH14=2,6,'DB Digital'!GH14=3,5,'DB Digital'!GH14=4,4,'DB Digital'!GH14=5,3,'DB Digital'!GH14=6,2,'DB Digital'!GH14=7,1)</f>
        <v>4</v>
      </c>
      <c r="AF15" s="139" cm="1">
        <f t="array" ref="AF15">_xlfn.IFS('DB Digital'!GI14=1,7,'DB Digital'!GI14=2,6,'DB Digital'!GI14=3,5,'DB Digital'!GI14=4,4,'DB Digital'!GI14=5,3,'DB Digital'!GI14=6,2,'DB Digital'!GI14=7,1)</f>
        <v>4</v>
      </c>
      <c r="AG15">
        <v>3</v>
      </c>
      <c r="AH15">
        <f t="shared" si="0"/>
        <v>109</v>
      </c>
      <c r="AI15">
        <f t="shared" si="1"/>
        <v>4.1923076923076925</v>
      </c>
      <c r="AK15">
        <v>5</v>
      </c>
      <c r="AL15">
        <v>5</v>
      </c>
      <c r="AM15">
        <v>3</v>
      </c>
      <c r="AN15">
        <v>4</v>
      </c>
      <c r="AO15">
        <v>5</v>
      </c>
      <c r="AP15">
        <v>3</v>
      </c>
      <c r="AQ15">
        <v>3</v>
      </c>
      <c r="AR15">
        <v>5</v>
      </c>
      <c r="AS15">
        <v>3</v>
      </c>
      <c r="AT15">
        <v>5</v>
      </c>
      <c r="AU15">
        <v>3</v>
      </c>
      <c r="AV15">
        <v>4</v>
      </c>
      <c r="AW15">
        <v>4</v>
      </c>
      <c r="AX15">
        <v>3</v>
      </c>
      <c r="AY15">
        <v>4</v>
      </c>
      <c r="AZ15">
        <v>3</v>
      </c>
      <c r="BA15">
        <f t="shared" si="2"/>
        <v>62</v>
      </c>
      <c r="BB15">
        <f t="shared" si="3"/>
        <v>3.875</v>
      </c>
      <c r="BD15">
        <f>'DB Digital'!CE14</f>
        <v>2</v>
      </c>
      <c r="BE15">
        <f>'DB Digital'!CF14</f>
        <v>2</v>
      </c>
      <c r="BF15">
        <f>'DB Digital'!CH14</f>
        <v>1</v>
      </c>
      <c r="BG15">
        <f>'DB Digital'!CI14</f>
        <v>1</v>
      </c>
      <c r="BH15">
        <f>'DB Digital'!CJ14</f>
        <v>2</v>
      </c>
      <c r="BI15">
        <f>'DB Digital'!CL14</f>
        <v>1</v>
      </c>
      <c r="BJ15">
        <f>'DB Digital'!CM14</f>
        <v>2</v>
      </c>
      <c r="BK15">
        <f>'DB Digital'!CN14</f>
        <v>4</v>
      </c>
      <c r="BL15">
        <f>'DB Digital'!CP14</f>
        <v>5</v>
      </c>
      <c r="BM15">
        <f>'DB Digital'!CQ14</f>
        <v>4</v>
      </c>
      <c r="BN15">
        <f>'DB Digital'!CR14</f>
        <v>5</v>
      </c>
      <c r="BO15">
        <f>'DB Digital'!CT14</f>
        <v>4</v>
      </c>
      <c r="BP15">
        <f>'DB Digital'!CU14</f>
        <v>2</v>
      </c>
      <c r="BQ15">
        <f>'DB Digital'!CV14</f>
        <v>2</v>
      </c>
      <c r="BR15">
        <f>'DB Digital'!CW14</f>
        <v>2</v>
      </c>
      <c r="BS15">
        <f>'DB Digital'!CX14</f>
        <v>3</v>
      </c>
      <c r="BT15">
        <f>'DB Digital'!CY14</f>
        <v>4</v>
      </c>
      <c r="BU15">
        <f>'DB Digital'!CZ14</f>
        <v>2</v>
      </c>
      <c r="BV15">
        <f>'DB Digital'!DA14</f>
        <v>5</v>
      </c>
      <c r="BW15">
        <f>'DB Digital'!DB14</f>
        <v>1</v>
      </c>
      <c r="BX15">
        <f>'DB Digital'!DC14</f>
        <v>4</v>
      </c>
      <c r="BY15">
        <f>'DB Digital'!DD14</f>
        <v>4</v>
      </c>
      <c r="BZ15">
        <f>'DB Digital'!DE14</f>
        <v>3</v>
      </c>
      <c r="CA15">
        <f>'DB Digital'!DF14</f>
        <v>2</v>
      </c>
      <c r="CB15">
        <f>'DB Digital'!DG14</f>
        <v>3</v>
      </c>
      <c r="CC15">
        <f>'DB Digital'!DH14</f>
        <v>3</v>
      </c>
      <c r="CD15">
        <f>'DB Digital'!DI14</f>
        <v>3</v>
      </c>
      <c r="CE15">
        <f>'DB Digital'!DJ14</f>
        <v>3</v>
      </c>
      <c r="CF15">
        <f>'DB Digital'!DK14</f>
        <v>3</v>
      </c>
      <c r="CG15">
        <f>'DB Digital'!DL14</f>
        <v>2</v>
      </c>
      <c r="CH15">
        <f>'DB Digital'!DM14</f>
        <v>3</v>
      </c>
      <c r="CI15">
        <f>'DB Digital'!DN14</f>
        <v>3</v>
      </c>
      <c r="CJ15">
        <f>'DB Digital'!DO14</f>
        <v>3</v>
      </c>
      <c r="CK15">
        <f>'DB Digital'!DP14</f>
        <v>3</v>
      </c>
      <c r="CL15">
        <f>'DB Digital'!DQ14</f>
        <v>4</v>
      </c>
      <c r="CM15">
        <f>'DB Digital'!DR14</f>
        <v>2</v>
      </c>
      <c r="CN15">
        <f>'DB Digital'!DS14</f>
        <v>5</v>
      </c>
      <c r="CO15">
        <f>'DB Digital'!DT14</f>
        <v>3</v>
      </c>
      <c r="CP15">
        <f>'DB Digital'!DU14</f>
        <v>4</v>
      </c>
      <c r="CQ15">
        <f>'DB Digital'!DV14</f>
        <v>3</v>
      </c>
      <c r="CR15">
        <f>'DB Digital'!DW14</f>
        <v>3</v>
      </c>
      <c r="CS15">
        <f>'DB Digital'!DX14</f>
        <v>2</v>
      </c>
      <c r="CT15">
        <f>'DB Digital'!DZ14</f>
        <v>3</v>
      </c>
      <c r="CU15">
        <f>'DB Digital'!EA14</f>
        <v>3</v>
      </c>
      <c r="CV15">
        <f>'DB Digital'!EB14</f>
        <v>4</v>
      </c>
      <c r="CW15">
        <f>'DB Digital'!ED14</f>
        <v>2</v>
      </c>
      <c r="CX15">
        <f>'DB Digital'!EE14</f>
        <v>3</v>
      </c>
      <c r="CY15">
        <f>'DB Digital'!EF14</f>
        <v>3</v>
      </c>
      <c r="CZ15">
        <f>'DB Digital'!EH14</f>
        <v>4</v>
      </c>
      <c r="DA15">
        <f>'DB Digital'!EI14</f>
        <v>3</v>
      </c>
      <c r="DB15">
        <f>'DB Digital'!EJ14</f>
        <v>4</v>
      </c>
      <c r="DC15">
        <f>'DB Digital'!EL14</f>
        <v>4</v>
      </c>
      <c r="DD15">
        <f>'DB Digital'!EM14</f>
        <v>4</v>
      </c>
      <c r="DE15">
        <f>'DB Digital'!EN14</f>
        <v>4</v>
      </c>
      <c r="DF15">
        <f>'DB Digital'!EO14</f>
        <v>3</v>
      </c>
      <c r="DG15">
        <f>'DB Digital'!EP14</f>
        <v>3</v>
      </c>
      <c r="DH15">
        <f>'DB Digital'!EQ14</f>
        <v>4</v>
      </c>
      <c r="DI15">
        <f>'DB Digital'!ER14</f>
        <v>3</v>
      </c>
      <c r="DJ15">
        <f>'DB Digital'!ES14</f>
        <v>3</v>
      </c>
      <c r="DK15">
        <f>'DB Digital'!ET14</f>
        <v>3</v>
      </c>
      <c r="DL15">
        <f>'DB Digital'!EU14</f>
        <v>3</v>
      </c>
      <c r="DM15">
        <f>'DB Digital'!EV14</f>
        <v>3</v>
      </c>
      <c r="DN15">
        <f>'DB Digital'!EW14</f>
        <v>4</v>
      </c>
      <c r="DO15">
        <f>'DB Digital'!EX14</f>
        <v>4</v>
      </c>
      <c r="DP15">
        <f>'DB Digital'!EY14</f>
        <v>4</v>
      </c>
      <c r="DQ15">
        <f>'DB Digital'!EZ14</f>
        <v>4</v>
      </c>
      <c r="DR15">
        <f>'DB Digital'!FA14</f>
        <v>4</v>
      </c>
      <c r="DS15">
        <f>'DB Digital'!FB14</f>
        <v>3</v>
      </c>
      <c r="DT15">
        <f>'DB Digital'!FC14</f>
        <v>3</v>
      </c>
      <c r="DU15">
        <f>'DB Digital'!FD14</f>
        <v>4</v>
      </c>
      <c r="DV15">
        <f>'DB Digital'!FE14</f>
        <v>5</v>
      </c>
      <c r="DW15">
        <f>'DB Digital'!FF14</f>
        <v>4</v>
      </c>
      <c r="DX15">
        <f>'DB Digital'!FG14</f>
        <v>3</v>
      </c>
      <c r="DY15">
        <f>'DB Digital'!FH14</f>
        <v>4</v>
      </c>
      <c r="DZ15">
        <f>'DB Digital'!FI14</f>
        <v>5</v>
      </c>
      <c r="EA15">
        <f>'DB Digital'!FJ14</f>
        <v>4</v>
      </c>
      <c r="EB15">
        <f t="shared" si="4"/>
        <v>243</v>
      </c>
      <c r="EC15">
        <f t="shared" si="5"/>
        <v>3.1973684210526314</v>
      </c>
    </row>
    <row r="16" spans="2:133">
      <c r="B16" s="163" t="s">
        <v>4112</v>
      </c>
      <c r="C16" s="163" t="s">
        <v>2505</v>
      </c>
      <c r="D16" s="163" t="s">
        <v>3231</v>
      </c>
      <c r="E16" s="163">
        <v>25</v>
      </c>
      <c r="F16" s="163" t="s">
        <v>2654</v>
      </c>
      <c r="G16" t="s">
        <v>4193</v>
      </c>
      <c r="H16">
        <v>7</v>
      </c>
      <c r="I16">
        <v>7</v>
      </c>
      <c r="J16" s="139" cm="1">
        <f t="array" ref="J16">_xlfn.IFS('DB Digital'!FM15=1,7,'DB Digital'!FM15=2,6,'DB Digital'!FM15=3,5,'DB Digital'!FM15=4,4,'DB Digital'!FM15=5,3,'DB Digital'!FM15=6,2,'DB Digital'!FM15=7,1)</f>
        <v>7</v>
      </c>
      <c r="K16" s="139" cm="1">
        <f t="array" ref="K16">_xlfn.IFS('DB Digital'!FN15=1,7,'DB Digital'!FN15=2,6,'DB Digital'!FN15=3,5,'DB Digital'!FN15=4,4,'DB Digital'!FN15=5,3,'DB Digital'!FN15=6,2,'DB Digital'!FN15=7,1)</f>
        <v>7</v>
      </c>
      <c r="L16" s="139" cm="1">
        <f t="array" ref="L16">_xlfn.IFS('DB Digital'!FO15=1,7,'DB Digital'!FO15=2,6,'DB Digital'!FO15=3,5,'DB Digital'!FO15=4,4,'DB Digital'!FO15=5,3,'DB Digital'!FO15=6,2,'DB Digital'!FO15=7,1)</f>
        <v>7</v>
      </c>
      <c r="M16">
        <v>7</v>
      </c>
      <c r="N16">
        <v>7</v>
      </c>
      <c r="O16">
        <v>7</v>
      </c>
      <c r="P16" s="139" cm="1">
        <f t="array" ref="P16">_xlfn.IFS('DB Digital'!FS15=1,7,'DB Digital'!FS15=2,6,'DB Digital'!FS15=3,5,'DB Digital'!FS15=4,4,'DB Digital'!FS15=5,3,'DB Digital'!FS15=6,2,'DB Digital'!FS15=7,1)</f>
        <v>7</v>
      </c>
      <c r="Q16" s="139" cm="1">
        <f t="array" ref="Q16">_xlfn.IFS('DB Digital'!FT15=1,7,'DB Digital'!FT15=2,6,'DB Digital'!FT15=3,5,'DB Digital'!FT15=4,4,'DB Digital'!FT15=5,3,'DB Digital'!FT15=6,2,'DB Digital'!FT15=7,1)</f>
        <v>7</v>
      </c>
      <c r="R16">
        <v>1</v>
      </c>
      <c r="S16" s="139" cm="1">
        <f t="array" ref="S16">_xlfn.IFS('DB Digital'!FV15=1,7,'DB Digital'!FV15=2,6,'DB Digital'!FV15=3,5,'DB Digital'!FV15=4,4,'DB Digital'!FV15=5,3,'DB Digital'!FV15=6,2,'DB Digital'!FV15=7,1)</f>
        <v>7</v>
      </c>
      <c r="T16">
        <v>7</v>
      </c>
      <c r="U16">
        <v>7</v>
      </c>
      <c r="V16">
        <v>7</v>
      </c>
      <c r="W16">
        <v>7</v>
      </c>
      <c r="X16" s="139" cm="1">
        <f t="array" ref="X16">_xlfn.IFS('DB Digital'!GA15=1,7,'DB Digital'!GA15=2,6,'DB Digital'!GA15=3,5,'DB Digital'!GA15=4,4,'DB Digital'!GA15=5,3,'DB Digital'!GA15=6,2,'DB Digital'!GA15=7,1)</f>
        <v>7</v>
      </c>
      <c r="Y16" s="139" cm="1">
        <f t="array" ref="Y16">_xlfn.IFS('DB Digital'!GB15=1,7,'DB Digital'!GB15=2,6,'DB Digital'!GB15=3,5,'DB Digital'!GB15=4,4,'DB Digital'!GB15=5,3,'DB Digital'!GB15=6,2,'DB Digital'!GB15=7,1)</f>
        <v>7</v>
      </c>
      <c r="Z16" s="139" cm="1">
        <f t="array" ref="Z16">_xlfn.IFS('DB Digital'!GC15=1,7,'DB Digital'!GC15=2,6,'DB Digital'!GC15=3,5,'DB Digital'!GC15=4,4,'DB Digital'!GC15=5,3,'DB Digital'!GC15=6,2,'DB Digital'!GC15=7,1)</f>
        <v>7</v>
      </c>
      <c r="AA16">
        <v>7</v>
      </c>
      <c r="AB16" s="139" cm="1">
        <f t="array" ref="AB16">_xlfn.IFS('DB Digital'!GE15=1,7,'DB Digital'!GE15=2,6,'DB Digital'!GE15=3,5,'DB Digital'!GE15=4,4,'DB Digital'!GE15=5,3,'DB Digital'!GE15=6,2,'DB Digital'!GE15=7,1)</f>
        <v>7</v>
      </c>
      <c r="AC16">
        <v>7</v>
      </c>
      <c r="AD16" s="139" cm="1">
        <f t="array" ref="AD16">_xlfn.IFS('DB Digital'!GG15=1,7,'DB Digital'!GG15=2,6,'DB Digital'!GG15=3,5,'DB Digital'!GG15=4,4,'DB Digital'!GG15=5,3,'DB Digital'!GG15=6,2,'DB Digital'!GG15=7,1)</f>
        <v>7</v>
      </c>
      <c r="AE16" s="139" cm="1">
        <f t="array" ref="AE16">_xlfn.IFS('DB Digital'!GH15=1,7,'DB Digital'!GH15=2,6,'DB Digital'!GH15=3,5,'DB Digital'!GH15=4,4,'DB Digital'!GH15=5,3,'DB Digital'!GH15=6,2,'DB Digital'!GH15=7,1)</f>
        <v>7</v>
      </c>
      <c r="AF16" s="139" cm="1">
        <f t="array" ref="AF16">_xlfn.IFS('DB Digital'!GI15=1,7,'DB Digital'!GI15=2,6,'DB Digital'!GI15=3,5,'DB Digital'!GI15=4,4,'DB Digital'!GI15=5,3,'DB Digital'!GI15=6,2,'DB Digital'!GI15=7,1)</f>
        <v>3</v>
      </c>
      <c r="AG16">
        <v>7</v>
      </c>
      <c r="AH16">
        <f t="shared" si="0"/>
        <v>172</v>
      </c>
      <c r="AI16">
        <f t="shared" si="1"/>
        <v>6.615384615384615</v>
      </c>
      <c r="AK16">
        <v>7</v>
      </c>
      <c r="AL16">
        <v>7</v>
      </c>
      <c r="AM16">
        <v>7</v>
      </c>
      <c r="AN16">
        <v>7</v>
      </c>
      <c r="AO16">
        <v>7</v>
      </c>
      <c r="AP16">
        <v>7</v>
      </c>
      <c r="AQ16">
        <v>7</v>
      </c>
      <c r="AR16">
        <v>7</v>
      </c>
      <c r="AS16">
        <v>7</v>
      </c>
      <c r="AT16">
        <v>7</v>
      </c>
      <c r="AU16">
        <v>7</v>
      </c>
      <c r="AV16">
        <v>7</v>
      </c>
      <c r="AW16">
        <v>7</v>
      </c>
      <c r="AX16">
        <v>7</v>
      </c>
      <c r="AY16">
        <v>7</v>
      </c>
      <c r="AZ16">
        <v>7</v>
      </c>
      <c r="BA16">
        <f t="shared" si="2"/>
        <v>112</v>
      </c>
      <c r="BB16">
        <f t="shared" si="3"/>
        <v>7</v>
      </c>
      <c r="BD16">
        <f>'DB Digital'!CE15</f>
        <v>4</v>
      </c>
      <c r="BE16">
        <f>'DB Digital'!CF15</f>
        <v>6</v>
      </c>
      <c r="BF16">
        <f>'DB Digital'!CH15</f>
        <v>6</v>
      </c>
      <c r="BG16">
        <f>'DB Digital'!CI15</f>
        <v>4</v>
      </c>
      <c r="BH16">
        <f>'DB Digital'!CJ15</f>
        <v>4</v>
      </c>
      <c r="BI16">
        <f>'DB Digital'!CL15</f>
        <v>7</v>
      </c>
      <c r="BJ16">
        <f>'DB Digital'!CM15</f>
        <v>7</v>
      </c>
      <c r="BK16">
        <f>'DB Digital'!CN15</f>
        <v>7</v>
      </c>
      <c r="BL16">
        <f>'DB Digital'!CP15</f>
        <v>1</v>
      </c>
      <c r="BM16">
        <f>'DB Digital'!CQ15</f>
        <v>1</v>
      </c>
      <c r="BN16">
        <f>'DB Digital'!CR15</f>
        <v>1</v>
      </c>
      <c r="BO16">
        <f>'DB Digital'!CT15</f>
        <v>7</v>
      </c>
      <c r="BP16">
        <f>'DB Digital'!CU15</f>
        <v>7</v>
      </c>
      <c r="BQ16">
        <f>'DB Digital'!CV15</f>
        <v>7</v>
      </c>
      <c r="BR16">
        <f>'DB Digital'!CW15</f>
        <v>7</v>
      </c>
      <c r="BS16">
        <f>'DB Digital'!CX15</f>
        <v>4</v>
      </c>
      <c r="BT16">
        <f>'DB Digital'!CY15</f>
        <v>4</v>
      </c>
      <c r="BU16">
        <f>'DB Digital'!CZ15</f>
        <v>4</v>
      </c>
      <c r="BV16">
        <f>'DB Digital'!DA15</f>
        <v>7</v>
      </c>
      <c r="BW16">
        <f>'DB Digital'!DB15</f>
        <v>7</v>
      </c>
      <c r="BX16">
        <f>'DB Digital'!DC15</f>
        <v>7</v>
      </c>
      <c r="BY16">
        <f>'DB Digital'!DD15</f>
        <v>7</v>
      </c>
      <c r="BZ16">
        <f>'DB Digital'!DE15</f>
        <v>7</v>
      </c>
      <c r="CA16">
        <f>'DB Digital'!DF15</f>
        <v>7</v>
      </c>
      <c r="CB16">
        <f>'DB Digital'!DG15</f>
        <v>7</v>
      </c>
      <c r="CC16">
        <f>'DB Digital'!DH15</f>
        <v>7</v>
      </c>
      <c r="CD16">
        <f>'DB Digital'!DI15</f>
        <v>7</v>
      </c>
      <c r="CE16">
        <f>'DB Digital'!DJ15</f>
        <v>7</v>
      </c>
      <c r="CF16">
        <f>'DB Digital'!DK15</f>
        <v>7</v>
      </c>
      <c r="CG16">
        <f>'DB Digital'!DL15</f>
        <v>7</v>
      </c>
      <c r="CH16">
        <f>'DB Digital'!DM15</f>
        <v>7</v>
      </c>
      <c r="CI16">
        <f>'DB Digital'!DN15</f>
        <v>7</v>
      </c>
      <c r="CJ16">
        <f>'DB Digital'!DO15</f>
        <v>1</v>
      </c>
      <c r="CK16">
        <f>'DB Digital'!DP15</f>
        <v>1</v>
      </c>
      <c r="CL16">
        <f>'DB Digital'!DQ15</f>
        <v>1</v>
      </c>
      <c r="CM16">
        <f>'DB Digital'!DR15</f>
        <v>1</v>
      </c>
      <c r="CN16">
        <f>'DB Digital'!DS15</f>
        <v>1</v>
      </c>
      <c r="CO16">
        <f>'DB Digital'!DT15</f>
        <v>1</v>
      </c>
      <c r="CP16">
        <f>'DB Digital'!DU15</f>
        <v>1</v>
      </c>
      <c r="CQ16">
        <f>'DB Digital'!DV15</f>
        <v>7</v>
      </c>
      <c r="CR16">
        <f>'DB Digital'!DW15</f>
        <v>5</v>
      </c>
      <c r="CS16">
        <f>'DB Digital'!DX15</f>
        <v>7</v>
      </c>
      <c r="CT16">
        <f>'DB Digital'!DZ15</f>
        <v>7</v>
      </c>
      <c r="CU16">
        <f>'DB Digital'!EA15</f>
        <v>7</v>
      </c>
      <c r="CV16">
        <f>'DB Digital'!EB15</f>
        <v>7</v>
      </c>
      <c r="CW16">
        <f>'DB Digital'!ED15</f>
        <v>7</v>
      </c>
      <c r="CX16">
        <f>'DB Digital'!EE15</f>
        <v>7</v>
      </c>
      <c r="CY16">
        <f>'DB Digital'!EF15</f>
        <v>7</v>
      </c>
      <c r="CZ16">
        <f>'DB Digital'!EH15</f>
        <v>1</v>
      </c>
      <c r="DA16">
        <f>'DB Digital'!EI15</f>
        <v>1</v>
      </c>
      <c r="DB16">
        <f>'DB Digital'!EJ15</f>
        <v>1</v>
      </c>
      <c r="DC16">
        <f>'DB Digital'!EL15</f>
        <v>7</v>
      </c>
      <c r="DD16">
        <f>'DB Digital'!EM15</f>
        <v>7</v>
      </c>
      <c r="DE16">
        <f>'DB Digital'!EN15</f>
        <v>7</v>
      </c>
      <c r="DF16">
        <f>'DB Digital'!EO15</f>
        <v>7</v>
      </c>
      <c r="DG16">
        <f>'DB Digital'!EP15</f>
        <v>7</v>
      </c>
      <c r="DH16">
        <f>'DB Digital'!EQ15</f>
        <v>7</v>
      </c>
      <c r="DI16">
        <f>'DB Digital'!ER15</f>
        <v>7</v>
      </c>
      <c r="DJ16">
        <f>'DB Digital'!ES15</f>
        <v>7</v>
      </c>
      <c r="DK16">
        <f>'DB Digital'!ET15</f>
        <v>7</v>
      </c>
      <c r="DL16">
        <f>'DB Digital'!EU15</f>
        <v>7</v>
      </c>
      <c r="DM16">
        <f>'DB Digital'!EV15</f>
        <v>7</v>
      </c>
      <c r="DN16">
        <f>'DB Digital'!EW15</f>
        <v>7</v>
      </c>
      <c r="DO16">
        <f>'DB Digital'!EX15</f>
        <v>7</v>
      </c>
      <c r="DP16">
        <f>'DB Digital'!EY15</f>
        <v>7</v>
      </c>
      <c r="DQ16">
        <f>'DB Digital'!EZ15</f>
        <v>7</v>
      </c>
      <c r="DR16">
        <f>'DB Digital'!FA15</f>
        <v>7</v>
      </c>
      <c r="DS16">
        <f>'DB Digital'!FB15</f>
        <v>7</v>
      </c>
      <c r="DT16">
        <f>'DB Digital'!FC15</f>
        <v>7</v>
      </c>
      <c r="DU16">
        <f>'DB Digital'!FD15</f>
        <v>7</v>
      </c>
      <c r="DV16">
        <f>'DB Digital'!FE15</f>
        <v>7</v>
      </c>
      <c r="DW16">
        <f>'DB Digital'!FF15</f>
        <v>7</v>
      </c>
      <c r="DX16">
        <f>'DB Digital'!FG15</f>
        <v>7</v>
      </c>
      <c r="DY16">
        <f>'DB Digital'!FH15</f>
        <v>7</v>
      </c>
      <c r="DZ16">
        <f>'DB Digital'!FI15</f>
        <v>7</v>
      </c>
      <c r="EA16">
        <f>'DB Digital'!FJ15</f>
        <v>6</v>
      </c>
      <c r="EB16">
        <f t="shared" si="4"/>
        <v>431</v>
      </c>
      <c r="EC16">
        <f t="shared" si="5"/>
        <v>5.6710526315789478</v>
      </c>
    </row>
    <row r="17" spans="2:133">
      <c r="B17" s="164" t="s">
        <v>4113</v>
      </c>
      <c r="C17" s="164" t="s">
        <v>2505</v>
      </c>
      <c r="D17" s="164" t="s">
        <v>3231</v>
      </c>
      <c r="E17" s="164">
        <v>26</v>
      </c>
      <c r="F17" s="164" t="s">
        <v>2654</v>
      </c>
      <c r="G17" t="s">
        <v>4194</v>
      </c>
      <c r="H17">
        <v>4</v>
      </c>
      <c r="I17">
        <v>4</v>
      </c>
      <c r="J17" s="139" cm="1">
        <f t="array" ref="J17">_xlfn.IFS('DB Digital'!FM16=1,7,'DB Digital'!FM16=2,6,'DB Digital'!FM16=3,5,'DB Digital'!FM16=4,4,'DB Digital'!FM16=5,3,'DB Digital'!FM16=6,2,'DB Digital'!FM16=7,1)</f>
        <v>4</v>
      </c>
      <c r="K17" s="139" cm="1">
        <f t="array" ref="K17">_xlfn.IFS('DB Digital'!FN16=1,7,'DB Digital'!FN16=2,6,'DB Digital'!FN16=3,5,'DB Digital'!FN16=4,4,'DB Digital'!FN16=5,3,'DB Digital'!FN16=6,2,'DB Digital'!FN16=7,1)</f>
        <v>4</v>
      </c>
      <c r="L17" s="139" cm="1">
        <f t="array" ref="L17">_xlfn.IFS('DB Digital'!FO16=1,7,'DB Digital'!FO16=2,6,'DB Digital'!FO16=3,5,'DB Digital'!FO16=4,4,'DB Digital'!FO16=5,3,'DB Digital'!FO16=6,2,'DB Digital'!FO16=7,1)</f>
        <v>4</v>
      </c>
      <c r="M17">
        <v>4</v>
      </c>
      <c r="N17">
        <v>4</v>
      </c>
      <c r="O17">
        <v>4</v>
      </c>
      <c r="P17" s="139" cm="1">
        <f t="array" ref="P17">_xlfn.IFS('DB Digital'!FS16=1,7,'DB Digital'!FS16=2,6,'DB Digital'!FS16=3,5,'DB Digital'!FS16=4,4,'DB Digital'!FS16=5,3,'DB Digital'!FS16=6,2,'DB Digital'!FS16=7,1)</f>
        <v>4</v>
      </c>
      <c r="Q17" s="139" cm="1">
        <f t="array" ref="Q17">_xlfn.IFS('DB Digital'!FT16=1,7,'DB Digital'!FT16=2,6,'DB Digital'!FT16=3,5,'DB Digital'!FT16=4,4,'DB Digital'!FT16=5,3,'DB Digital'!FT16=6,2,'DB Digital'!FT16=7,1)</f>
        <v>4</v>
      </c>
      <c r="R17">
        <v>4</v>
      </c>
      <c r="S17" s="139" cm="1">
        <f t="array" ref="S17">_xlfn.IFS('DB Digital'!FV16=1,7,'DB Digital'!FV16=2,6,'DB Digital'!FV16=3,5,'DB Digital'!FV16=4,4,'DB Digital'!FV16=5,3,'DB Digital'!FV16=6,2,'DB Digital'!FV16=7,1)</f>
        <v>4</v>
      </c>
      <c r="T17">
        <v>4</v>
      </c>
      <c r="U17">
        <v>4</v>
      </c>
      <c r="V17">
        <v>4</v>
      </c>
      <c r="W17">
        <v>4</v>
      </c>
      <c r="X17" s="139" cm="1">
        <f t="array" ref="X17">_xlfn.IFS('DB Digital'!GA16=1,7,'DB Digital'!GA16=2,6,'DB Digital'!GA16=3,5,'DB Digital'!GA16=4,4,'DB Digital'!GA16=5,3,'DB Digital'!GA16=6,2,'DB Digital'!GA16=7,1)</f>
        <v>4</v>
      </c>
      <c r="Y17" s="139" cm="1">
        <f t="array" ref="Y17">_xlfn.IFS('DB Digital'!GB16=1,7,'DB Digital'!GB16=2,6,'DB Digital'!GB16=3,5,'DB Digital'!GB16=4,4,'DB Digital'!GB16=5,3,'DB Digital'!GB16=6,2,'DB Digital'!GB16=7,1)</f>
        <v>4</v>
      </c>
      <c r="Z17" s="139" cm="1">
        <f t="array" ref="Z17">_xlfn.IFS('DB Digital'!GC16=1,7,'DB Digital'!GC16=2,6,'DB Digital'!GC16=3,5,'DB Digital'!GC16=4,4,'DB Digital'!GC16=5,3,'DB Digital'!GC16=6,2,'DB Digital'!GC16=7,1)</f>
        <v>4</v>
      </c>
      <c r="AA17">
        <v>4</v>
      </c>
      <c r="AB17" s="139" cm="1">
        <f t="array" ref="AB17">_xlfn.IFS('DB Digital'!GE16=1,7,'DB Digital'!GE16=2,6,'DB Digital'!GE16=3,5,'DB Digital'!GE16=4,4,'DB Digital'!GE16=5,3,'DB Digital'!GE16=6,2,'DB Digital'!GE16=7,1)</f>
        <v>4</v>
      </c>
      <c r="AC17">
        <v>4</v>
      </c>
      <c r="AD17" s="139" cm="1">
        <f t="array" ref="AD17">_xlfn.IFS('DB Digital'!GG16=1,7,'DB Digital'!GG16=2,6,'DB Digital'!GG16=3,5,'DB Digital'!GG16=4,4,'DB Digital'!GG16=5,3,'DB Digital'!GG16=6,2,'DB Digital'!GG16=7,1)</f>
        <v>4</v>
      </c>
      <c r="AE17" s="139" cm="1">
        <f t="array" ref="AE17">_xlfn.IFS('DB Digital'!GH16=1,7,'DB Digital'!GH16=2,6,'DB Digital'!GH16=3,5,'DB Digital'!GH16=4,4,'DB Digital'!GH16=5,3,'DB Digital'!GH16=6,2,'DB Digital'!GH16=7,1)</f>
        <v>4</v>
      </c>
      <c r="AF17" s="139" cm="1">
        <f t="array" ref="AF17">_xlfn.IFS('DB Digital'!GI16=1,7,'DB Digital'!GI16=2,6,'DB Digital'!GI16=3,5,'DB Digital'!GI16=4,4,'DB Digital'!GI16=5,3,'DB Digital'!GI16=6,2,'DB Digital'!GI16=7,1)</f>
        <v>4</v>
      </c>
      <c r="AG17">
        <v>4</v>
      </c>
      <c r="AH17">
        <f t="shared" si="0"/>
        <v>104</v>
      </c>
      <c r="AI17">
        <f t="shared" si="1"/>
        <v>4</v>
      </c>
      <c r="AK17">
        <v>4</v>
      </c>
      <c r="AL17">
        <v>4</v>
      </c>
      <c r="AM17">
        <v>4</v>
      </c>
      <c r="AN17">
        <v>4</v>
      </c>
      <c r="AO17">
        <v>4</v>
      </c>
      <c r="AP17">
        <v>4</v>
      </c>
      <c r="AQ17">
        <v>4</v>
      </c>
      <c r="AR17">
        <v>4</v>
      </c>
      <c r="AS17">
        <v>4</v>
      </c>
      <c r="AT17">
        <v>4</v>
      </c>
      <c r="AU17">
        <v>4</v>
      </c>
      <c r="AV17">
        <v>4</v>
      </c>
      <c r="AW17">
        <v>4</v>
      </c>
      <c r="AX17">
        <v>4</v>
      </c>
      <c r="AY17">
        <v>4</v>
      </c>
      <c r="AZ17">
        <v>3</v>
      </c>
      <c r="BA17">
        <f t="shared" si="2"/>
        <v>63</v>
      </c>
      <c r="BB17">
        <f t="shared" si="3"/>
        <v>3.9375</v>
      </c>
      <c r="BD17">
        <f>'DB Digital'!CE16</f>
        <v>1</v>
      </c>
      <c r="BE17">
        <f>'DB Digital'!CF16</f>
        <v>1</v>
      </c>
      <c r="BF17">
        <f>'DB Digital'!CH16</f>
        <v>7</v>
      </c>
      <c r="BG17">
        <f>'DB Digital'!CI16</f>
        <v>4</v>
      </c>
      <c r="BH17">
        <f>'DB Digital'!CJ16</f>
        <v>4</v>
      </c>
      <c r="BI17">
        <f>'DB Digital'!CL16</f>
        <v>5</v>
      </c>
      <c r="BJ17">
        <f>'DB Digital'!CM16</f>
        <v>4</v>
      </c>
      <c r="BK17">
        <f>'DB Digital'!CN16</f>
        <v>5</v>
      </c>
      <c r="BL17">
        <f>'DB Digital'!CP16</f>
        <v>5</v>
      </c>
      <c r="BM17">
        <f>'DB Digital'!CQ16</f>
        <v>5</v>
      </c>
      <c r="BN17">
        <f>'DB Digital'!CR16</f>
        <v>5</v>
      </c>
      <c r="BO17">
        <f>'DB Digital'!CT16</f>
        <v>5</v>
      </c>
      <c r="BP17">
        <f>'DB Digital'!CU16</f>
        <v>4</v>
      </c>
      <c r="BQ17">
        <f>'DB Digital'!CV16</f>
        <v>5</v>
      </c>
      <c r="BR17">
        <f>'DB Digital'!CW16</f>
        <v>5</v>
      </c>
      <c r="BS17">
        <f>'DB Digital'!CX16</f>
        <v>7</v>
      </c>
      <c r="BT17">
        <f>'DB Digital'!CY16</f>
        <v>4</v>
      </c>
      <c r="BU17">
        <f>'DB Digital'!CZ16</f>
        <v>5</v>
      </c>
      <c r="BV17">
        <f>'DB Digital'!DA16</f>
        <v>7</v>
      </c>
      <c r="BW17">
        <f>'DB Digital'!DB16</f>
        <v>6</v>
      </c>
      <c r="BX17">
        <f>'DB Digital'!DC16</f>
        <v>5</v>
      </c>
      <c r="BY17">
        <f>'DB Digital'!DD16</f>
        <v>6</v>
      </c>
      <c r="BZ17">
        <f>'DB Digital'!DE16</f>
        <v>6</v>
      </c>
      <c r="CA17">
        <f>'DB Digital'!DF16</f>
        <v>6</v>
      </c>
      <c r="CB17">
        <f>'DB Digital'!DG16</f>
        <v>4</v>
      </c>
      <c r="CC17">
        <f>'DB Digital'!DH16</f>
        <v>6</v>
      </c>
      <c r="CD17">
        <f>'DB Digital'!DI16</f>
        <v>5</v>
      </c>
      <c r="CE17">
        <f>'DB Digital'!DJ16</f>
        <v>5</v>
      </c>
      <c r="CF17">
        <f>'DB Digital'!DK16</f>
        <v>4</v>
      </c>
      <c r="CG17">
        <f>'DB Digital'!DL16</f>
        <v>5</v>
      </c>
      <c r="CH17">
        <f>'DB Digital'!DM16</f>
        <v>4</v>
      </c>
      <c r="CI17">
        <f>'DB Digital'!DN16</f>
        <v>5</v>
      </c>
      <c r="CJ17">
        <f>'DB Digital'!DO16</f>
        <v>7</v>
      </c>
      <c r="CK17">
        <f>'DB Digital'!DP16</f>
        <v>5</v>
      </c>
      <c r="CL17">
        <f>'DB Digital'!DQ16</f>
        <v>4</v>
      </c>
      <c r="CM17">
        <f>'DB Digital'!DR16</f>
        <v>5</v>
      </c>
      <c r="CN17">
        <f>'DB Digital'!DS16</f>
        <v>5</v>
      </c>
      <c r="CO17">
        <f>'DB Digital'!DT16</f>
        <v>5</v>
      </c>
      <c r="CP17">
        <f>'DB Digital'!DU16</f>
        <v>5</v>
      </c>
      <c r="CQ17">
        <f>'DB Digital'!DV16</f>
        <v>5</v>
      </c>
      <c r="CR17">
        <f>'DB Digital'!DW16</f>
        <v>5</v>
      </c>
      <c r="CS17">
        <f>'DB Digital'!DX16</f>
        <v>5</v>
      </c>
      <c r="CT17">
        <f>'DB Digital'!DZ16</f>
        <v>5</v>
      </c>
      <c r="CU17">
        <f>'DB Digital'!EA16</f>
        <v>4</v>
      </c>
      <c r="CV17">
        <f>'DB Digital'!EB16</f>
        <v>5</v>
      </c>
      <c r="CW17">
        <f>'DB Digital'!ED16</f>
        <v>5</v>
      </c>
      <c r="CX17">
        <f>'DB Digital'!EE16</f>
        <v>5</v>
      </c>
      <c r="CY17">
        <f>'DB Digital'!EF16</f>
        <v>5</v>
      </c>
      <c r="CZ17">
        <f>'DB Digital'!EH16</f>
        <v>4</v>
      </c>
      <c r="DA17">
        <f>'DB Digital'!EI16</f>
        <v>5</v>
      </c>
      <c r="DB17">
        <f>'DB Digital'!EJ16</f>
        <v>5</v>
      </c>
      <c r="DC17">
        <f>'DB Digital'!EL16</f>
        <v>4</v>
      </c>
      <c r="DD17">
        <f>'DB Digital'!EM16</f>
        <v>4</v>
      </c>
      <c r="DE17">
        <f>'DB Digital'!EN16</f>
        <v>4</v>
      </c>
      <c r="DF17">
        <f>'DB Digital'!EO16</f>
        <v>4</v>
      </c>
      <c r="DG17">
        <f>'DB Digital'!EP16</f>
        <v>4</v>
      </c>
      <c r="DH17">
        <f>'DB Digital'!EQ16</f>
        <v>4</v>
      </c>
      <c r="DI17">
        <f>'DB Digital'!ER16</f>
        <v>4</v>
      </c>
      <c r="DJ17">
        <f>'DB Digital'!ES16</f>
        <v>4</v>
      </c>
      <c r="DK17">
        <f>'DB Digital'!ET16</f>
        <v>4</v>
      </c>
      <c r="DL17">
        <f>'DB Digital'!EU16</f>
        <v>4</v>
      </c>
      <c r="DM17">
        <f>'DB Digital'!EV16</f>
        <v>4</v>
      </c>
      <c r="DN17">
        <f>'DB Digital'!EW16</f>
        <v>4</v>
      </c>
      <c r="DO17">
        <f>'DB Digital'!EX16</f>
        <v>4</v>
      </c>
      <c r="DP17">
        <f>'DB Digital'!EY16</f>
        <v>4</v>
      </c>
      <c r="DQ17">
        <f>'DB Digital'!EZ16</f>
        <v>4</v>
      </c>
      <c r="DR17">
        <f>'DB Digital'!FA16</f>
        <v>4</v>
      </c>
      <c r="DS17">
        <f>'DB Digital'!FB16</f>
        <v>4</v>
      </c>
      <c r="DT17">
        <f>'DB Digital'!FC16</f>
        <v>4</v>
      </c>
      <c r="DU17">
        <f>'DB Digital'!FD16</f>
        <v>4</v>
      </c>
      <c r="DV17">
        <f>'DB Digital'!FE16</f>
        <v>4</v>
      </c>
      <c r="DW17">
        <f>'DB Digital'!FF16</f>
        <v>4</v>
      </c>
      <c r="DX17">
        <f>'DB Digital'!FG16</f>
        <v>4</v>
      </c>
      <c r="DY17">
        <f>'DB Digital'!FH16</f>
        <v>4</v>
      </c>
      <c r="DZ17">
        <f>'DB Digital'!FI16</f>
        <v>4</v>
      </c>
      <c r="EA17">
        <f>'DB Digital'!FJ16</f>
        <v>4</v>
      </c>
      <c r="EB17">
        <f t="shared" si="4"/>
        <v>349</v>
      </c>
      <c r="EC17">
        <f t="shared" si="5"/>
        <v>4.5921052631578947</v>
      </c>
    </row>
    <row r="18" spans="2:133">
      <c r="B18" s="163" t="s">
        <v>4114</v>
      </c>
      <c r="C18" s="163" t="s">
        <v>2505</v>
      </c>
      <c r="D18" s="163" t="s">
        <v>3231</v>
      </c>
      <c r="E18" s="163">
        <v>20</v>
      </c>
      <c r="F18" s="163" t="s">
        <v>2456</v>
      </c>
      <c r="G18" t="s">
        <v>4195</v>
      </c>
      <c r="H18">
        <v>4</v>
      </c>
      <c r="I18">
        <v>5</v>
      </c>
      <c r="J18" s="139" cm="1">
        <f t="array" ref="J18">_xlfn.IFS('DB Digital'!FM17=1,7,'DB Digital'!FM17=2,6,'DB Digital'!FM17=3,5,'DB Digital'!FM17=4,4,'DB Digital'!FM17=5,3,'DB Digital'!FM17=6,2,'DB Digital'!FM17=7,1)</f>
        <v>5</v>
      </c>
      <c r="K18" s="139" cm="1">
        <f t="array" ref="K18">_xlfn.IFS('DB Digital'!FN17=1,7,'DB Digital'!FN17=2,6,'DB Digital'!FN17=3,5,'DB Digital'!FN17=4,4,'DB Digital'!FN17=5,3,'DB Digital'!FN17=6,2,'DB Digital'!FN17=7,1)</f>
        <v>3</v>
      </c>
      <c r="L18" s="139" cm="1">
        <f t="array" ref="L18">_xlfn.IFS('DB Digital'!FO17=1,7,'DB Digital'!FO17=2,6,'DB Digital'!FO17=3,5,'DB Digital'!FO17=4,4,'DB Digital'!FO17=5,3,'DB Digital'!FO17=6,2,'DB Digital'!FO17=7,1)</f>
        <v>3</v>
      </c>
      <c r="M18">
        <v>5</v>
      </c>
      <c r="N18">
        <v>5</v>
      </c>
      <c r="O18">
        <v>5</v>
      </c>
      <c r="P18" s="139" cm="1">
        <f t="array" ref="P18">_xlfn.IFS('DB Digital'!FS17=1,7,'DB Digital'!FS17=2,6,'DB Digital'!FS17=3,5,'DB Digital'!FS17=4,4,'DB Digital'!FS17=5,3,'DB Digital'!FS17=6,2,'DB Digital'!FS17=7,1)</f>
        <v>5</v>
      </c>
      <c r="Q18" s="139" cm="1">
        <f t="array" ref="Q18">_xlfn.IFS('DB Digital'!FT17=1,7,'DB Digital'!FT17=2,6,'DB Digital'!FT17=3,5,'DB Digital'!FT17=4,4,'DB Digital'!FT17=5,3,'DB Digital'!FT17=6,2,'DB Digital'!FT17=7,1)</f>
        <v>5</v>
      </c>
      <c r="R18">
        <v>5</v>
      </c>
      <c r="S18" s="139" cm="1">
        <f t="array" ref="S18">_xlfn.IFS('DB Digital'!FV17=1,7,'DB Digital'!FV17=2,6,'DB Digital'!FV17=3,5,'DB Digital'!FV17=4,4,'DB Digital'!FV17=5,3,'DB Digital'!FV17=6,2,'DB Digital'!FV17=7,1)</f>
        <v>3</v>
      </c>
      <c r="T18">
        <v>5</v>
      </c>
      <c r="U18">
        <v>5</v>
      </c>
      <c r="V18">
        <v>5</v>
      </c>
      <c r="W18">
        <v>5</v>
      </c>
      <c r="X18" s="139" cm="1">
        <f t="array" ref="X18">_xlfn.IFS('DB Digital'!GA17=1,7,'DB Digital'!GA17=2,6,'DB Digital'!GA17=3,5,'DB Digital'!GA17=4,4,'DB Digital'!GA17=5,3,'DB Digital'!GA17=6,2,'DB Digital'!GA17=7,1)</f>
        <v>3</v>
      </c>
      <c r="Y18" s="139" cm="1">
        <f t="array" ref="Y18">_xlfn.IFS('DB Digital'!GB17=1,7,'DB Digital'!GB17=2,6,'DB Digital'!GB17=3,5,'DB Digital'!GB17=4,4,'DB Digital'!GB17=5,3,'DB Digital'!GB17=6,2,'DB Digital'!GB17=7,1)</f>
        <v>3</v>
      </c>
      <c r="Z18" s="139" cm="1">
        <f t="array" ref="Z18">_xlfn.IFS('DB Digital'!GC17=1,7,'DB Digital'!GC17=2,6,'DB Digital'!GC17=3,5,'DB Digital'!GC17=4,4,'DB Digital'!GC17=5,3,'DB Digital'!GC17=6,2,'DB Digital'!GC17=7,1)</f>
        <v>5</v>
      </c>
      <c r="AA18">
        <v>5</v>
      </c>
      <c r="AB18" s="139" cm="1">
        <f t="array" ref="AB18">_xlfn.IFS('DB Digital'!GE17=1,7,'DB Digital'!GE17=2,6,'DB Digital'!GE17=3,5,'DB Digital'!GE17=4,4,'DB Digital'!GE17=5,3,'DB Digital'!GE17=6,2,'DB Digital'!GE17=7,1)</f>
        <v>3</v>
      </c>
      <c r="AC18">
        <v>5</v>
      </c>
      <c r="AD18" s="139" cm="1">
        <f t="array" ref="AD18">_xlfn.IFS('DB Digital'!GG17=1,7,'DB Digital'!GG17=2,6,'DB Digital'!GG17=3,5,'DB Digital'!GG17=4,4,'DB Digital'!GG17=5,3,'DB Digital'!GG17=6,2,'DB Digital'!GG17=7,1)</f>
        <v>5</v>
      </c>
      <c r="AE18" s="139" cm="1">
        <f t="array" ref="AE18">_xlfn.IFS('DB Digital'!GH17=1,7,'DB Digital'!GH17=2,6,'DB Digital'!GH17=3,5,'DB Digital'!GH17=4,4,'DB Digital'!GH17=5,3,'DB Digital'!GH17=6,2,'DB Digital'!GH17=7,1)</f>
        <v>3</v>
      </c>
      <c r="AF18" s="139" cm="1">
        <f t="array" ref="AF18">_xlfn.IFS('DB Digital'!GI17=1,7,'DB Digital'!GI17=2,6,'DB Digital'!GI17=3,5,'DB Digital'!GI17=4,4,'DB Digital'!GI17=5,3,'DB Digital'!GI17=6,2,'DB Digital'!GI17=7,1)</f>
        <v>3</v>
      </c>
      <c r="AG18">
        <v>5</v>
      </c>
      <c r="AH18">
        <f t="shared" si="0"/>
        <v>113</v>
      </c>
      <c r="AI18">
        <f t="shared" si="1"/>
        <v>4.3461538461538458</v>
      </c>
      <c r="AK18">
        <v>3</v>
      </c>
      <c r="AL18">
        <v>3</v>
      </c>
      <c r="AM18">
        <v>3</v>
      </c>
      <c r="AN18">
        <v>3</v>
      </c>
      <c r="AO18">
        <v>4</v>
      </c>
      <c r="AP18">
        <v>4</v>
      </c>
      <c r="AQ18">
        <v>4</v>
      </c>
      <c r="AR18">
        <v>4</v>
      </c>
      <c r="AS18">
        <v>4</v>
      </c>
      <c r="AT18">
        <v>4</v>
      </c>
      <c r="AU18">
        <v>4</v>
      </c>
      <c r="AV18">
        <v>4</v>
      </c>
      <c r="AW18">
        <v>4</v>
      </c>
      <c r="AX18">
        <v>4</v>
      </c>
      <c r="AY18">
        <v>4</v>
      </c>
      <c r="AZ18">
        <v>4</v>
      </c>
      <c r="BA18">
        <f t="shared" si="2"/>
        <v>60</v>
      </c>
      <c r="BB18">
        <f t="shared" si="3"/>
        <v>3.75</v>
      </c>
      <c r="BD18">
        <f>'DB Digital'!CE17</f>
        <v>3</v>
      </c>
      <c r="BE18">
        <f>'DB Digital'!CF17</f>
        <v>3</v>
      </c>
      <c r="BF18">
        <f>'DB Digital'!CH17</f>
        <v>5</v>
      </c>
      <c r="BG18">
        <f>'DB Digital'!CI17</f>
        <v>5</v>
      </c>
      <c r="BH18">
        <f>'DB Digital'!CJ17</f>
        <v>5</v>
      </c>
      <c r="BI18">
        <f>'DB Digital'!CL17</f>
        <v>4</v>
      </c>
      <c r="BJ18">
        <f>'DB Digital'!CM17</f>
        <v>5</v>
      </c>
      <c r="BK18">
        <f>'DB Digital'!CN17</f>
        <v>5</v>
      </c>
      <c r="BL18">
        <f>'DB Digital'!CP17</f>
        <v>5</v>
      </c>
      <c r="BM18">
        <f>'DB Digital'!CQ17</f>
        <v>5</v>
      </c>
      <c r="BN18">
        <f>'DB Digital'!CR17</f>
        <v>5</v>
      </c>
      <c r="BO18">
        <f>'DB Digital'!CT17</f>
        <v>4</v>
      </c>
      <c r="BP18">
        <f>'DB Digital'!CU17</f>
        <v>4</v>
      </c>
      <c r="BQ18">
        <f>'DB Digital'!CV17</f>
        <v>4</v>
      </c>
      <c r="BR18">
        <f>'DB Digital'!CW17</f>
        <v>3</v>
      </c>
      <c r="BS18">
        <f>'DB Digital'!CX17</f>
        <v>3</v>
      </c>
      <c r="BT18">
        <f>'DB Digital'!CY17</f>
        <v>3</v>
      </c>
      <c r="BU18">
        <f>'DB Digital'!CZ17</f>
        <v>3</v>
      </c>
      <c r="BV18">
        <f>'DB Digital'!DA17</f>
        <v>6</v>
      </c>
      <c r="BW18">
        <f>'DB Digital'!DB17</f>
        <v>6</v>
      </c>
      <c r="BX18">
        <f>'DB Digital'!DC17</f>
        <v>6</v>
      </c>
      <c r="BY18">
        <f>'DB Digital'!DD17</f>
        <v>6</v>
      </c>
      <c r="BZ18">
        <f>'DB Digital'!DE17</f>
        <v>6</v>
      </c>
      <c r="CA18">
        <f>'DB Digital'!DF17</f>
        <v>6</v>
      </c>
      <c r="CB18">
        <f>'DB Digital'!DG17</f>
        <v>6</v>
      </c>
      <c r="CC18">
        <f>'DB Digital'!DH17</f>
        <v>5</v>
      </c>
      <c r="CD18">
        <f>'DB Digital'!DI17</f>
        <v>5</v>
      </c>
      <c r="CE18">
        <f>'DB Digital'!DJ17</f>
        <v>5</v>
      </c>
      <c r="CF18">
        <f>'DB Digital'!DK17</f>
        <v>5</v>
      </c>
      <c r="CG18">
        <f>'DB Digital'!DL17</f>
        <v>5</v>
      </c>
      <c r="CH18">
        <f>'DB Digital'!DM17</f>
        <v>5</v>
      </c>
      <c r="CI18">
        <f>'DB Digital'!DN17</f>
        <v>5</v>
      </c>
      <c r="CJ18">
        <f>'DB Digital'!DO17</f>
        <v>5</v>
      </c>
      <c r="CK18">
        <f>'DB Digital'!DP17</f>
        <v>5</v>
      </c>
      <c r="CL18">
        <f>'DB Digital'!DQ17</f>
        <v>5</v>
      </c>
      <c r="CM18">
        <f>'DB Digital'!DR17</f>
        <v>5</v>
      </c>
      <c r="CN18">
        <f>'DB Digital'!DS17</f>
        <v>5</v>
      </c>
      <c r="CO18">
        <f>'DB Digital'!DT17</f>
        <v>5</v>
      </c>
      <c r="CP18">
        <f>'DB Digital'!DU17</f>
        <v>5</v>
      </c>
      <c r="CQ18">
        <f>'DB Digital'!DV17</f>
        <v>3</v>
      </c>
      <c r="CR18">
        <f>'DB Digital'!DW17</f>
        <v>3</v>
      </c>
      <c r="CS18">
        <f>'DB Digital'!DX17</f>
        <v>3</v>
      </c>
      <c r="CT18">
        <f>'DB Digital'!DZ17</f>
        <v>6</v>
      </c>
      <c r="CU18">
        <f>'DB Digital'!EA17</f>
        <v>6</v>
      </c>
      <c r="CV18">
        <f>'DB Digital'!EB17</f>
        <v>6</v>
      </c>
      <c r="CW18">
        <f>'DB Digital'!ED17</f>
        <v>5</v>
      </c>
      <c r="CX18">
        <f>'DB Digital'!EE17</f>
        <v>5</v>
      </c>
      <c r="CY18">
        <f>'DB Digital'!EF17</f>
        <v>5</v>
      </c>
      <c r="CZ18">
        <f>'DB Digital'!EH17</f>
        <v>6</v>
      </c>
      <c r="DA18">
        <f>'DB Digital'!EI17</f>
        <v>6</v>
      </c>
      <c r="DB18">
        <f>'DB Digital'!EJ17</f>
        <v>6</v>
      </c>
      <c r="DC18">
        <f>'DB Digital'!EL17</f>
        <v>3</v>
      </c>
      <c r="DD18">
        <f>'DB Digital'!EM17</f>
        <v>5</v>
      </c>
      <c r="DE18">
        <f>'DB Digital'!EN17</f>
        <v>5</v>
      </c>
      <c r="DF18">
        <f>'DB Digital'!EO17</f>
        <v>5</v>
      </c>
      <c r="DG18">
        <f>'DB Digital'!EP17</f>
        <v>5</v>
      </c>
      <c r="DH18">
        <f>'DB Digital'!EQ17</f>
        <v>5</v>
      </c>
      <c r="DI18">
        <f>'DB Digital'!ER17</f>
        <v>5</v>
      </c>
      <c r="DJ18">
        <f>'DB Digital'!ES17</f>
        <v>5</v>
      </c>
      <c r="DK18">
        <f>'DB Digital'!ET17</f>
        <v>5</v>
      </c>
      <c r="DL18">
        <f>'DB Digital'!EU17</f>
        <v>4</v>
      </c>
      <c r="DM18">
        <f>'DB Digital'!EV17</f>
        <v>5</v>
      </c>
      <c r="DN18">
        <f>'DB Digital'!EW17</f>
        <v>5</v>
      </c>
      <c r="DO18">
        <f>'DB Digital'!EX17</f>
        <v>5</v>
      </c>
      <c r="DP18">
        <f>'DB Digital'!EY17</f>
        <v>5</v>
      </c>
      <c r="DQ18">
        <f>'DB Digital'!EZ17</f>
        <v>5</v>
      </c>
      <c r="DR18">
        <f>'DB Digital'!FA17</f>
        <v>5</v>
      </c>
      <c r="DS18">
        <f>'DB Digital'!FB17</f>
        <v>5</v>
      </c>
      <c r="DT18">
        <f>'DB Digital'!FC17</f>
        <v>5</v>
      </c>
      <c r="DU18">
        <f>'DB Digital'!FD17</f>
        <v>5</v>
      </c>
      <c r="DV18">
        <f>'DB Digital'!FE17</f>
        <v>5</v>
      </c>
      <c r="DW18">
        <f>'DB Digital'!FF17</f>
        <v>5</v>
      </c>
      <c r="DX18">
        <f>'DB Digital'!FG17</f>
        <v>5</v>
      </c>
      <c r="DY18">
        <f>'DB Digital'!FH17</f>
        <v>5</v>
      </c>
      <c r="DZ18">
        <f>'DB Digital'!FI17</f>
        <v>5</v>
      </c>
      <c r="EA18">
        <f>'DB Digital'!FJ17</f>
        <v>5</v>
      </c>
      <c r="EB18">
        <f t="shared" si="4"/>
        <v>368</v>
      </c>
      <c r="EC18">
        <f t="shared" si="5"/>
        <v>4.8421052631578947</v>
      </c>
    </row>
    <row r="19" spans="2:133">
      <c r="B19" s="164" t="s">
        <v>4115</v>
      </c>
      <c r="C19" s="164" t="s">
        <v>2505</v>
      </c>
      <c r="D19" s="164" t="s">
        <v>3231</v>
      </c>
      <c r="E19" s="164">
        <v>32</v>
      </c>
      <c r="F19" s="164" t="s">
        <v>2654</v>
      </c>
      <c r="G19" t="s">
        <v>4196</v>
      </c>
      <c r="H19">
        <v>7</v>
      </c>
      <c r="I19">
        <v>7</v>
      </c>
      <c r="J19" s="139" cm="1">
        <f t="array" ref="J19">_xlfn.IFS('DB Digital'!FM18=1,7,'DB Digital'!FM18=2,6,'DB Digital'!FM18=3,5,'DB Digital'!FM18=4,4,'DB Digital'!FM18=5,3,'DB Digital'!FM18=6,2,'DB Digital'!FM18=7,1)</f>
        <v>7</v>
      </c>
      <c r="K19" s="139" cm="1">
        <f t="array" ref="K19">_xlfn.IFS('DB Digital'!FN18=1,7,'DB Digital'!FN18=2,6,'DB Digital'!FN18=3,5,'DB Digital'!FN18=4,4,'DB Digital'!FN18=5,3,'DB Digital'!FN18=6,2,'DB Digital'!FN18=7,1)</f>
        <v>3</v>
      </c>
      <c r="L19" s="139" cm="1">
        <f t="array" ref="L19">_xlfn.IFS('DB Digital'!FO18=1,7,'DB Digital'!FO18=2,6,'DB Digital'!FO18=3,5,'DB Digital'!FO18=4,4,'DB Digital'!FO18=5,3,'DB Digital'!FO18=6,2,'DB Digital'!FO18=7,1)</f>
        <v>7</v>
      </c>
      <c r="M19">
        <v>7</v>
      </c>
      <c r="N19">
        <v>7</v>
      </c>
      <c r="O19">
        <v>7</v>
      </c>
      <c r="P19" s="139" cm="1">
        <f t="array" ref="P19">_xlfn.IFS('DB Digital'!FS18=1,7,'DB Digital'!FS18=2,6,'DB Digital'!FS18=3,5,'DB Digital'!FS18=4,4,'DB Digital'!FS18=5,3,'DB Digital'!FS18=6,2,'DB Digital'!FS18=7,1)</f>
        <v>7</v>
      </c>
      <c r="Q19" s="139" cm="1">
        <f t="array" ref="Q19">_xlfn.IFS('DB Digital'!FT18=1,7,'DB Digital'!FT18=2,6,'DB Digital'!FT18=3,5,'DB Digital'!FT18=4,4,'DB Digital'!FT18=5,3,'DB Digital'!FT18=6,2,'DB Digital'!FT18=7,1)</f>
        <v>7</v>
      </c>
      <c r="R19">
        <v>1</v>
      </c>
      <c r="S19" s="139" cm="1">
        <f t="array" ref="S19">_xlfn.IFS('DB Digital'!FV18=1,7,'DB Digital'!FV18=2,6,'DB Digital'!FV18=3,5,'DB Digital'!FV18=4,4,'DB Digital'!FV18=5,3,'DB Digital'!FV18=6,2,'DB Digital'!FV18=7,1)</f>
        <v>7</v>
      </c>
      <c r="T19">
        <v>7</v>
      </c>
      <c r="U19">
        <v>7</v>
      </c>
      <c r="V19">
        <v>7</v>
      </c>
      <c r="W19">
        <v>7</v>
      </c>
      <c r="X19" s="139" cm="1">
        <f t="array" ref="X19">_xlfn.IFS('DB Digital'!GA18=1,7,'DB Digital'!GA18=2,6,'DB Digital'!GA18=3,5,'DB Digital'!GA18=4,4,'DB Digital'!GA18=5,3,'DB Digital'!GA18=6,2,'DB Digital'!GA18=7,1)</f>
        <v>7</v>
      </c>
      <c r="Y19" s="139" cm="1">
        <f t="array" ref="Y19">_xlfn.IFS('DB Digital'!GB18=1,7,'DB Digital'!GB18=2,6,'DB Digital'!GB18=3,5,'DB Digital'!GB18=4,4,'DB Digital'!GB18=5,3,'DB Digital'!GB18=6,2,'DB Digital'!GB18=7,1)</f>
        <v>7</v>
      </c>
      <c r="Z19" s="139" cm="1">
        <f t="array" ref="Z19">_xlfn.IFS('DB Digital'!GC18=1,7,'DB Digital'!GC18=2,6,'DB Digital'!GC18=3,5,'DB Digital'!GC18=4,4,'DB Digital'!GC18=5,3,'DB Digital'!GC18=6,2,'DB Digital'!GC18=7,1)</f>
        <v>7</v>
      </c>
      <c r="AA19">
        <v>7</v>
      </c>
      <c r="AB19" s="139" cm="1">
        <f t="array" ref="AB19">_xlfn.IFS('DB Digital'!GE18=1,7,'DB Digital'!GE18=2,6,'DB Digital'!GE18=3,5,'DB Digital'!GE18=4,4,'DB Digital'!GE18=5,3,'DB Digital'!GE18=6,2,'DB Digital'!GE18=7,1)</f>
        <v>7</v>
      </c>
      <c r="AC19">
        <v>7</v>
      </c>
      <c r="AD19" s="139" cm="1">
        <f t="array" ref="AD19">_xlfn.IFS('DB Digital'!GG18=1,7,'DB Digital'!GG18=2,6,'DB Digital'!GG18=3,5,'DB Digital'!GG18=4,4,'DB Digital'!GG18=5,3,'DB Digital'!GG18=6,2,'DB Digital'!GG18=7,1)</f>
        <v>7</v>
      </c>
      <c r="AE19" s="139" cm="1">
        <f t="array" ref="AE19">_xlfn.IFS('DB Digital'!GH18=1,7,'DB Digital'!GH18=2,6,'DB Digital'!GH18=3,5,'DB Digital'!GH18=4,4,'DB Digital'!GH18=5,3,'DB Digital'!GH18=6,2,'DB Digital'!GH18=7,1)</f>
        <v>7</v>
      </c>
      <c r="AF19" s="139" cm="1">
        <f t="array" ref="AF19">_xlfn.IFS('DB Digital'!GI18=1,7,'DB Digital'!GI18=2,6,'DB Digital'!GI18=3,5,'DB Digital'!GI18=4,4,'DB Digital'!GI18=5,3,'DB Digital'!GI18=6,2,'DB Digital'!GI18=7,1)</f>
        <v>7</v>
      </c>
      <c r="AG19">
        <v>7</v>
      </c>
      <c r="AH19">
        <f t="shared" si="0"/>
        <v>172</v>
      </c>
      <c r="AI19">
        <f t="shared" si="1"/>
        <v>6.615384615384615</v>
      </c>
      <c r="AK19">
        <v>7</v>
      </c>
      <c r="AL19">
        <v>7</v>
      </c>
      <c r="AM19">
        <v>7</v>
      </c>
      <c r="AN19">
        <v>7</v>
      </c>
      <c r="AO19">
        <v>7</v>
      </c>
      <c r="AP19">
        <v>7</v>
      </c>
      <c r="AQ19">
        <v>7</v>
      </c>
      <c r="AR19">
        <v>7</v>
      </c>
      <c r="AS19">
        <v>7</v>
      </c>
      <c r="AT19">
        <v>7</v>
      </c>
      <c r="AU19">
        <v>7</v>
      </c>
      <c r="AV19">
        <v>7</v>
      </c>
      <c r="AW19">
        <v>7</v>
      </c>
      <c r="AX19">
        <v>7</v>
      </c>
      <c r="AY19">
        <v>7</v>
      </c>
      <c r="AZ19">
        <v>7</v>
      </c>
      <c r="BA19">
        <f t="shared" si="2"/>
        <v>112</v>
      </c>
      <c r="BB19">
        <f t="shared" si="3"/>
        <v>7</v>
      </c>
      <c r="BD19">
        <f>'DB Digital'!CE18</f>
        <v>3</v>
      </c>
      <c r="BE19">
        <f>'DB Digital'!CF18</f>
        <v>2</v>
      </c>
      <c r="BF19">
        <f>'DB Digital'!CH18</f>
        <v>2</v>
      </c>
      <c r="BG19">
        <f>'DB Digital'!CI18</f>
        <v>2</v>
      </c>
      <c r="BH19">
        <f>'DB Digital'!CJ18</f>
        <v>2</v>
      </c>
      <c r="BI19">
        <f>'DB Digital'!CL18</f>
        <v>7</v>
      </c>
      <c r="BJ19">
        <f>'DB Digital'!CM18</f>
        <v>4</v>
      </c>
      <c r="BK19">
        <f>'DB Digital'!CN18</f>
        <v>3</v>
      </c>
      <c r="BL19">
        <f>'DB Digital'!CP18</f>
        <v>4</v>
      </c>
      <c r="BM19">
        <f>'DB Digital'!CQ18</f>
        <v>4</v>
      </c>
      <c r="BN19">
        <f>'DB Digital'!CR18</f>
        <v>4</v>
      </c>
      <c r="BO19">
        <f>'DB Digital'!CT18</f>
        <v>5</v>
      </c>
      <c r="BP19">
        <f>'DB Digital'!CU18</f>
        <v>5</v>
      </c>
      <c r="BQ19">
        <f>'DB Digital'!CV18</f>
        <v>5</v>
      </c>
      <c r="BR19">
        <f>'DB Digital'!CW18</f>
        <v>5</v>
      </c>
      <c r="BS19">
        <f>'DB Digital'!CX18</f>
        <v>5</v>
      </c>
      <c r="BT19">
        <f>'DB Digital'!CY18</f>
        <v>5</v>
      </c>
      <c r="BU19">
        <f>'DB Digital'!CZ18</f>
        <v>5</v>
      </c>
      <c r="BV19">
        <f>'DB Digital'!DA18</f>
        <v>4</v>
      </c>
      <c r="BW19">
        <f>'DB Digital'!DB18</f>
        <v>4</v>
      </c>
      <c r="BX19">
        <f>'DB Digital'!DC18</f>
        <v>4</v>
      </c>
      <c r="BY19">
        <f>'DB Digital'!DD18</f>
        <v>4</v>
      </c>
      <c r="BZ19">
        <f>'DB Digital'!DE18</f>
        <v>4</v>
      </c>
      <c r="CA19">
        <f>'DB Digital'!DF18</f>
        <v>4</v>
      </c>
      <c r="CB19">
        <f>'DB Digital'!DG18</f>
        <v>7</v>
      </c>
      <c r="CC19">
        <f>'DB Digital'!DH18</f>
        <v>7</v>
      </c>
      <c r="CD19">
        <f>'DB Digital'!DI18</f>
        <v>7</v>
      </c>
      <c r="CE19">
        <f>'DB Digital'!DJ18</f>
        <v>7</v>
      </c>
      <c r="CF19">
        <f>'DB Digital'!DK18</f>
        <v>4</v>
      </c>
      <c r="CG19">
        <f>'DB Digital'!DL18</f>
        <v>5</v>
      </c>
      <c r="CH19">
        <f>'DB Digital'!DM18</f>
        <v>5</v>
      </c>
      <c r="CI19">
        <f>'DB Digital'!DN18</f>
        <v>7</v>
      </c>
      <c r="CJ19">
        <f>'DB Digital'!DO18</f>
        <v>5</v>
      </c>
      <c r="CK19">
        <f>'DB Digital'!DP18</f>
        <v>7</v>
      </c>
      <c r="CL19">
        <f>'DB Digital'!DQ18</f>
        <v>5</v>
      </c>
      <c r="CM19">
        <f>'DB Digital'!DR18</f>
        <v>5</v>
      </c>
      <c r="CN19">
        <f>'DB Digital'!DS18</f>
        <v>5</v>
      </c>
      <c r="CO19">
        <f>'DB Digital'!DT18</f>
        <v>5</v>
      </c>
      <c r="CP19">
        <f>'DB Digital'!DU18</f>
        <v>7</v>
      </c>
      <c r="CQ19">
        <f>'DB Digital'!DV18</f>
        <v>5</v>
      </c>
      <c r="CR19">
        <f>'DB Digital'!DW18</f>
        <v>5</v>
      </c>
      <c r="CS19">
        <f>'DB Digital'!DX18</f>
        <v>5</v>
      </c>
      <c r="CT19">
        <f>'DB Digital'!DZ18</f>
        <v>5</v>
      </c>
      <c r="CU19">
        <f>'DB Digital'!EA18</f>
        <v>5</v>
      </c>
      <c r="CV19">
        <f>'DB Digital'!EB18</f>
        <v>5</v>
      </c>
      <c r="CW19">
        <f>'DB Digital'!ED18</f>
        <v>7</v>
      </c>
      <c r="CX19">
        <f>'DB Digital'!EE18</f>
        <v>7</v>
      </c>
      <c r="CY19">
        <f>'DB Digital'!EF18</f>
        <v>7</v>
      </c>
      <c r="CZ19">
        <f>'DB Digital'!EH18</f>
        <v>7</v>
      </c>
      <c r="DA19">
        <f>'DB Digital'!EI18</f>
        <v>7</v>
      </c>
      <c r="DB19">
        <f>'DB Digital'!EJ18</f>
        <v>7</v>
      </c>
      <c r="DC19">
        <f>'DB Digital'!EL18</f>
        <v>5</v>
      </c>
      <c r="DD19">
        <f>'DB Digital'!EM18</f>
        <v>4</v>
      </c>
      <c r="DE19">
        <f>'DB Digital'!EN18</f>
        <v>5</v>
      </c>
      <c r="DF19">
        <f>'DB Digital'!EO18</f>
        <v>5</v>
      </c>
      <c r="DG19">
        <f>'DB Digital'!EP18</f>
        <v>4</v>
      </c>
      <c r="DH19">
        <f>'DB Digital'!EQ18</f>
        <v>4</v>
      </c>
      <c r="DI19">
        <f>'DB Digital'!ER18</f>
        <v>4</v>
      </c>
      <c r="DJ19">
        <f>'DB Digital'!ES18</f>
        <v>4</v>
      </c>
      <c r="DK19">
        <f>'DB Digital'!ET18</f>
        <v>4</v>
      </c>
      <c r="DL19">
        <f>'DB Digital'!EU18</f>
        <v>4</v>
      </c>
      <c r="DM19">
        <f>'DB Digital'!EV18</f>
        <v>5</v>
      </c>
      <c r="DN19">
        <f>'DB Digital'!EW18</f>
        <v>5</v>
      </c>
      <c r="DO19">
        <f>'DB Digital'!EX18</f>
        <v>5</v>
      </c>
      <c r="DP19">
        <f>'DB Digital'!EY18</f>
        <v>5</v>
      </c>
      <c r="DQ19">
        <f>'DB Digital'!EZ18</f>
        <v>5</v>
      </c>
      <c r="DR19">
        <f>'DB Digital'!FA18</f>
        <v>5</v>
      </c>
      <c r="DS19">
        <f>'DB Digital'!FB18</f>
        <v>5</v>
      </c>
      <c r="DT19">
        <f>'DB Digital'!FC18</f>
        <v>5</v>
      </c>
      <c r="DU19">
        <f>'DB Digital'!FD18</f>
        <v>5</v>
      </c>
      <c r="DV19">
        <f>'DB Digital'!FE18</f>
        <v>5</v>
      </c>
      <c r="DW19">
        <f>'DB Digital'!FF18</f>
        <v>7</v>
      </c>
      <c r="DX19">
        <f>'DB Digital'!FG18</f>
        <v>7</v>
      </c>
      <c r="DY19">
        <f>'DB Digital'!FH18</f>
        <v>7</v>
      </c>
      <c r="DZ19">
        <f>'DB Digital'!FI18</f>
        <v>7</v>
      </c>
      <c r="EA19">
        <f>'DB Digital'!FJ18</f>
        <v>7</v>
      </c>
      <c r="EB19">
        <f t="shared" si="4"/>
        <v>384</v>
      </c>
      <c r="EC19">
        <f t="shared" si="5"/>
        <v>5.0526315789473681</v>
      </c>
    </row>
    <row r="20" spans="2:133">
      <c r="B20" s="163" t="s">
        <v>3235</v>
      </c>
      <c r="C20" s="163" t="s">
        <v>2505</v>
      </c>
      <c r="D20" s="163" t="s">
        <v>3231</v>
      </c>
      <c r="E20" s="163">
        <v>26</v>
      </c>
      <c r="F20" s="163" t="s">
        <v>2654</v>
      </c>
      <c r="G20" t="s">
        <v>4197</v>
      </c>
      <c r="H20">
        <v>5</v>
      </c>
      <c r="I20">
        <v>5</v>
      </c>
      <c r="J20" s="139" cm="1">
        <f t="array" ref="J20">_xlfn.IFS('DB Digital'!FM19=1,7,'DB Digital'!FM19=2,6,'DB Digital'!FM19=3,5,'DB Digital'!FM19=4,4,'DB Digital'!FM19=5,3,'DB Digital'!FM19=6,2,'DB Digital'!FM19=7,1)</f>
        <v>2</v>
      </c>
      <c r="K20" s="139" cm="1">
        <f t="array" ref="K20">_xlfn.IFS('DB Digital'!FN19=1,7,'DB Digital'!FN19=2,6,'DB Digital'!FN19=3,5,'DB Digital'!FN19=4,4,'DB Digital'!FN19=5,3,'DB Digital'!FN19=6,2,'DB Digital'!FN19=7,1)</f>
        <v>5</v>
      </c>
      <c r="L20" s="139" cm="1">
        <f t="array" ref="L20">_xlfn.IFS('DB Digital'!FO19=1,7,'DB Digital'!FO19=2,6,'DB Digital'!FO19=3,5,'DB Digital'!FO19=4,4,'DB Digital'!FO19=5,3,'DB Digital'!FO19=6,2,'DB Digital'!FO19=7,1)</f>
        <v>5</v>
      </c>
      <c r="M20">
        <v>5</v>
      </c>
      <c r="N20">
        <v>5</v>
      </c>
      <c r="O20">
        <v>6</v>
      </c>
      <c r="P20" s="139" cm="1">
        <f t="array" ref="P20">_xlfn.IFS('DB Digital'!FS19=1,7,'DB Digital'!FS19=2,6,'DB Digital'!FS19=3,5,'DB Digital'!FS19=4,4,'DB Digital'!FS19=5,3,'DB Digital'!FS19=6,2,'DB Digital'!FS19=7,1)</f>
        <v>2</v>
      </c>
      <c r="Q20" s="139" cm="1">
        <f t="array" ref="Q20">_xlfn.IFS('DB Digital'!FT19=1,7,'DB Digital'!FT19=2,6,'DB Digital'!FT19=3,5,'DB Digital'!FT19=4,4,'DB Digital'!FT19=5,3,'DB Digital'!FT19=6,2,'DB Digital'!FT19=7,1)</f>
        <v>7</v>
      </c>
      <c r="R20">
        <v>1</v>
      </c>
      <c r="S20" s="139" cm="1">
        <f t="array" ref="S20">_xlfn.IFS('DB Digital'!FV19=1,7,'DB Digital'!FV19=2,6,'DB Digital'!FV19=3,5,'DB Digital'!FV19=4,4,'DB Digital'!FV19=5,3,'DB Digital'!FV19=6,2,'DB Digital'!FV19=7,1)</f>
        <v>7</v>
      </c>
      <c r="T20">
        <v>5</v>
      </c>
      <c r="U20">
        <v>5</v>
      </c>
      <c r="V20">
        <v>4</v>
      </c>
      <c r="W20">
        <v>4</v>
      </c>
      <c r="X20" s="139" cm="1">
        <f t="array" ref="X20">_xlfn.IFS('DB Digital'!GA19=1,7,'DB Digital'!GA19=2,6,'DB Digital'!GA19=3,5,'DB Digital'!GA19=4,4,'DB Digital'!GA19=5,3,'DB Digital'!GA19=6,2,'DB Digital'!GA19=7,1)</f>
        <v>3</v>
      </c>
      <c r="Y20" s="139" cm="1">
        <f t="array" ref="Y20">_xlfn.IFS('DB Digital'!GB19=1,7,'DB Digital'!GB19=2,6,'DB Digital'!GB19=3,5,'DB Digital'!GB19=4,4,'DB Digital'!GB19=5,3,'DB Digital'!GB19=6,2,'DB Digital'!GB19=7,1)</f>
        <v>7</v>
      </c>
      <c r="Z20" s="139" cm="1">
        <f t="array" ref="Z20">_xlfn.IFS('DB Digital'!GC19=1,7,'DB Digital'!GC19=2,6,'DB Digital'!GC19=3,5,'DB Digital'!GC19=4,4,'DB Digital'!GC19=5,3,'DB Digital'!GC19=6,2,'DB Digital'!GC19=7,1)</f>
        <v>6</v>
      </c>
      <c r="AA20">
        <v>5</v>
      </c>
      <c r="AB20" s="139" cm="1">
        <f t="array" ref="AB20">_xlfn.IFS('DB Digital'!GE19=1,7,'DB Digital'!GE19=2,6,'DB Digital'!GE19=3,5,'DB Digital'!GE19=4,4,'DB Digital'!GE19=5,3,'DB Digital'!GE19=6,2,'DB Digital'!GE19=7,1)</f>
        <v>5</v>
      </c>
      <c r="AC20">
        <v>5</v>
      </c>
      <c r="AD20" s="139" cm="1">
        <f t="array" ref="AD20">_xlfn.IFS('DB Digital'!GG19=1,7,'DB Digital'!GG19=2,6,'DB Digital'!GG19=3,5,'DB Digital'!GG19=4,4,'DB Digital'!GG19=5,3,'DB Digital'!GG19=6,2,'DB Digital'!GG19=7,1)</f>
        <v>7</v>
      </c>
      <c r="AE20" s="139" cm="1">
        <f t="array" ref="AE20">_xlfn.IFS('DB Digital'!GH19=1,7,'DB Digital'!GH19=2,6,'DB Digital'!GH19=3,5,'DB Digital'!GH19=4,4,'DB Digital'!GH19=5,3,'DB Digital'!GH19=6,2,'DB Digital'!GH19=7,1)</f>
        <v>7</v>
      </c>
      <c r="AF20" s="139" cm="1">
        <f t="array" ref="AF20">_xlfn.IFS('DB Digital'!GI19=1,7,'DB Digital'!GI19=2,6,'DB Digital'!GI19=3,5,'DB Digital'!GI19=4,4,'DB Digital'!GI19=5,3,'DB Digital'!GI19=6,2,'DB Digital'!GI19=7,1)</f>
        <v>6</v>
      </c>
      <c r="AG20">
        <v>6</v>
      </c>
      <c r="AH20">
        <f t="shared" si="0"/>
        <v>130</v>
      </c>
      <c r="AI20">
        <f t="shared" si="1"/>
        <v>5</v>
      </c>
      <c r="AK20">
        <v>6</v>
      </c>
      <c r="AL20">
        <v>5</v>
      </c>
      <c r="AM20">
        <v>5</v>
      </c>
      <c r="AN20">
        <v>7</v>
      </c>
      <c r="AO20">
        <v>6</v>
      </c>
      <c r="AP20">
        <v>6</v>
      </c>
      <c r="AQ20">
        <v>5</v>
      </c>
      <c r="AR20">
        <v>4</v>
      </c>
      <c r="AS20">
        <v>6</v>
      </c>
      <c r="AT20">
        <v>4</v>
      </c>
      <c r="AU20">
        <v>4</v>
      </c>
      <c r="AV20">
        <v>4</v>
      </c>
      <c r="AW20">
        <v>5</v>
      </c>
      <c r="AX20">
        <v>5</v>
      </c>
      <c r="AY20">
        <v>5</v>
      </c>
      <c r="AZ20">
        <v>5</v>
      </c>
      <c r="BA20">
        <f t="shared" si="2"/>
        <v>82</v>
      </c>
      <c r="BB20">
        <f t="shared" si="3"/>
        <v>5.125</v>
      </c>
      <c r="BD20">
        <f>'DB Digital'!CE19</f>
        <v>5</v>
      </c>
      <c r="BE20">
        <f>'DB Digital'!CF19</f>
        <v>4</v>
      </c>
      <c r="BF20">
        <f>'DB Digital'!CH19</f>
        <v>4</v>
      </c>
      <c r="BG20">
        <f>'DB Digital'!CI19</f>
        <v>4</v>
      </c>
      <c r="BH20">
        <f>'DB Digital'!CJ19</f>
        <v>3</v>
      </c>
      <c r="BI20">
        <f>'DB Digital'!CL19</f>
        <v>4</v>
      </c>
      <c r="BJ20">
        <f>'DB Digital'!CM19</f>
        <v>4</v>
      </c>
      <c r="BK20">
        <f>'DB Digital'!CN19</f>
        <v>4</v>
      </c>
      <c r="BL20">
        <f>'DB Digital'!CP19</f>
        <v>4</v>
      </c>
      <c r="BM20">
        <f>'DB Digital'!CQ19</f>
        <v>4</v>
      </c>
      <c r="BN20">
        <f>'DB Digital'!CR19</f>
        <v>3</v>
      </c>
      <c r="BO20">
        <f>'DB Digital'!CT19</f>
        <v>3</v>
      </c>
      <c r="BP20">
        <f>'DB Digital'!CU19</f>
        <v>3</v>
      </c>
      <c r="BQ20">
        <f>'DB Digital'!CV19</f>
        <v>4</v>
      </c>
      <c r="BR20">
        <f>'DB Digital'!CW19</f>
        <v>6</v>
      </c>
      <c r="BS20">
        <f>'DB Digital'!CX19</f>
        <v>4</v>
      </c>
      <c r="BT20">
        <f>'DB Digital'!CY19</f>
        <v>4</v>
      </c>
      <c r="BU20">
        <f>'DB Digital'!CZ19</f>
        <v>4</v>
      </c>
      <c r="BV20">
        <f>'DB Digital'!DA19</f>
        <v>4</v>
      </c>
      <c r="BW20">
        <f>'DB Digital'!DB19</f>
        <v>4</v>
      </c>
      <c r="BX20">
        <f>'DB Digital'!DC19</f>
        <v>4</v>
      </c>
      <c r="BY20">
        <f>'DB Digital'!DD19</f>
        <v>4</v>
      </c>
      <c r="BZ20">
        <f>'DB Digital'!DE19</f>
        <v>4</v>
      </c>
      <c r="CA20">
        <f>'DB Digital'!DF19</f>
        <v>4</v>
      </c>
      <c r="CB20">
        <f>'DB Digital'!DG19</f>
        <v>4</v>
      </c>
      <c r="CC20">
        <f>'DB Digital'!DH19</f>
        <v>4</v>
      </c>
      <c r="CD20">
        <f>'DB Digital'!DI19</f>
        <v>4</v>
      </c>
      <c r="CE20">
        <f>'DB Digital'!DJ19</f>
        <v>4</v>
      </c>
      <c r="CF20">
        <f>'DB Digital'!DK19</f>
        <v>4</v>
      </c>
      <c r="CG20">
        <f>'DB Digital'!DL19</f>
        <v>4</v>
      </c>
      <c r="CH20">
        <f>'DB Digital'!DM19</f>
        <v>4</v>
      </c>
      <c r="CI20">
        <f>'DB Digital'!DN19</f>
        <v>5</v>
      </c>
      <c r="CJ20">
        <f>'DB Digital'!DO19</f>
        <v>4</v>
      </c>
      <c r="CK20">
        <f>'DB Digital'!DP19</f>
        <v>4</v>
      </c>
      <c r="CL20">
        <f>'DB Digital'!DQ19</f>
        <v>4</v>
      </c>
      <c r="CM20">
        <f>'DB Digital'!DR19</f>
        <v>4</v>
      </c>
      <c r="CN20">
        <f>'DB Digital'!DS19</f>
        <v>4</v>
      </c>
      <c r="CO20">
        <f>'DB Digital'!DT19</f>
        <v>4</v>
      </c>
      <c r="CP20">
        <f>'DB Digital'!DU19</f>
        <v>4</v>
      </c>
      <c r="CQ20">
        <f>'DB Digital'!DV19</f>
        <v>6</v>
      </c>
      <c r="CR20">
        <f>'DB Digital'!DW19</f>
        <v>6</v>
      </c>
      <c r="CS20">
        <f>'DB Digital'!DX19</f>
        <v>4</v>
      </c>
      <c r="CT20">
        <f>'DB Digital'!DZ19</f>
        <v>7</v>
      </c>
      <c r="CU20">
        <f>'DB Digital'!EA19</f>
        <v>7</v>
      </c>
      <c r="CV20">
        <f>'DB Digital'!EB19</f>
        <v>4</v>
      </c>
      <c r="CW20">
        <f>'DB Digital'!ED19</f>
        <v>7</v>
      </c>
      <c r="CX20">
        <f>'DB Digital'!EE19</f>
        <v>7</v>
      </c>
      <c r="CY20">
        <f>'DB Digital'!EF19</f>
        <v>4</v>
      </c>
      <c r="CZ20">
        <f>'DB Digital'!EH19</f>
        <v>7</v>
      </c>
      <c r="DA20">
        <f>'DB Digital'!EI19</f>
        <v>6</v>
      </c>
      <c r="DB20">
        <f>'DB Digital'!EJ19</f>
        <v>5</v>
      </c>
      <c r="DC20">
        <f>'DB Digital'!EL19</f>
        <v>6</v>
      </c>
      <c r="DD20">
        <f>'DB Digital'!EM19</f>
        <v>6</v>
      </c>
      <c r="DE20">
        <f>'DB Digital'!EN19</f>
        <v>6</v>
      </c>
      <c r="DF20">
        <f>'DB Digital'!EO19</f>
        <v>6</v>
      </c>
      <c r="DG20">
        <f>'DB Digital'!EP19</f>
        <v>4</v>
      </c>
      <c r="DH20">
        <f>'DB Digital'!EQ19</f>
        <v>4</v>
      </c>
      <c r="DI20">
        <f>'DB Digital'!ER19</f>
        <v>4</v>
      </c>
      <c r="DJ20">
        <f>'DB Digital'!ES19</f>
        <v>4</v>
      </c>
      <c r="DK20">
        <f>'DB Digital'!ET19</f>
        <v>4</v>
      </c>
      <c r="DL20">
        <f>'DB Digital'!EU19</f>
        <v>4</v>
      </c>
      <c r="DM20">
        <f>'DB Digital'!EV19</f>
        <v>4</v>
      </c>
      <c r="DN20">
        <f>'DB Digital'!EW19</f>
        <v>4</v>
      </c>
      <c r="DO20">
        <f>'DB Digital'!EX19</f>
        <v>4</v>
      </c>
      <c r="DP20">
        <f>'DB Digital'!EY19</f>
        <v>4</v>
      </c>
      <c r="DQ20">
        <f>'DB Digital'!EZ19</f>
        <v>4</v>
      </c>
      <c r="DR20">
        <f>'DB Digital'!FA19</f>
        <v>4</v>
      </c>
      <c r="DS20">
        <f>'DB Digital'!FB19</f>
        <v>4</v>
      </c>
      <c r="DT20">
        <f>'DB Digital'!FC19</f>
        <v>4</v>
      </c>
      <c r="DU20">
        <f>'DB Digital'!FD19</f>
        <v>4</v>
      </c>
      <c r="DV20">
        <f>'DB Digital'!FE19</f>
        <v>5</v>
      </c>
      <c r="DW20">
        <f>'DB Digital'!FF19</f>
        <v>5</v>
      </c>
      <c r="DX20">
        <f>'DB Digital'!FG19</f>
        <v>3</v>
      </c>
      <c r="DY20">
        <f>'DB Digital'!FH19</f>
        <v>4</v>
      </c>
      <c r="DZ20">
        <f>'DB Digital'!FI19</f>
        <v>7</v>
      </c>
      <c r="EA20">
        <f>'DB Digital'!FJ19</f>
        <v>5</v>
      </c>
      <c r="EB20">
        <f t="shared" si="4"/>
        <v>339</v>
      </c>
      <c r="EC20">
        <f t="shared" si="5"/>
        <v>4.4605263157894735</v>
      </c>
    </row>
    <row r="21" spans="2:133">
      <c r="B21" s="164" t="s">
        <v>4116</v>
      </c>
      <c r="C21" s="164" t="s">
        <v>2422</v>
      </c>
      <c r="D21" s="164" t="s">
        <v>3231</v>
      </c>
      <c r="E21" s="164">
        <v>25</v>
      </c>
      <c r="F21" s="164" t="s">
        <v>2654</v>
      </c>
      <c r="G21" t="s">
        <v>4198</v>
      </c>
      <c r="H21">
        <v>5</v>
      </c>
      <c r="I21">
        <v>5</v>
      </c>
      <c r="J21" s="139" cm="1">
        <f t="array" ref="J21">_xlfn.IFS('DB Digital'!FM20=1,7,'DB Digital'!FM20=2,6,'DB Digital'!FM20=3,5,'DB Digital'!FM20=4,4,'DB Digital'!FM20=5,3,'DB Digital'!FM20=6,2,'DB Digital'!FM20=7,1)</f>
        <v>5</v>
      </c>
      <c r="K21" s="139" cm="1">
        <f t="array" ref="K21">_xlfn.IFS('DB Digital'!FN20=1,7,'DB Digital'!FN20=2,6,'DB Digital'!FN20=3,5,'DB Digital'!FN20=4,4,'DB Digital'!FN20=5,3,'DB Digital'!FN20=6,2,'DB Digital'!FN20=7,1)</f>
        <v>3</v>
      </c>
      <c r="L21" s="139" cm="1">
        <f t="array" ref="L21">_xlfn.IFS('DB Digital'!FO20=1,7,'DB Digital'!FO20=2,6,'DB Digital'!FO20=3,5,'DB Digital'!FO20=4,4,'DB Digital'!FO20=5,3,'DB Digital'!FO20=6,2,'DB Digital'!FO20=7,1)</f>
        <v>3</v>
      </c>
      <c r="M21">
        <v>5</v>
      </c>
      <c r="N21">
        <v>5</v>
      </c>
      <c r="O21">
        <v>5</v>
      </c>
      <c r="P21" s="139" cm="1">
        <f t="array" ref="P21">_xlfn.IFS('DB Digital'!FS20=1,7,'DB Digital'!FS20=2,6,'DB Digital'!FS20=3,5,'DB Digital'!FS20=4,4,'DB Digital'!FS20=5,3,'DB Digital'!FS20=6,2,'DB Digital'!FS20=7,1)</f>
        <v>6</v>
      </c>
      <c r="Q21" s="139" cm="1">
        <f t="array" ref="Q21">_xlfn.IFS('DB Digital'!FT20=1,7,'DB Digital'!FT20=2,6,'DB Digital'!FT20=3,5,'DB Digital'!FT20=4,4,'DB Digital'!FT20=5,3,'DB Digital'!FT20=6,2,'DB Digital'!FT20=7,1)</f>
        <v>6</v>
      </c>
      <c r="R21">
        <v>6</v>
      </c>
      <c r="S21" s="139" cm="1">
        <f t="array" ref="S21">_xlfn.IFS('DB Digital'!FV20=1,7,'DB Digital'!FV20=2,6,'DB Digital'!FV20=3,5,'DB Digital'!FV20=4,4,'DB Digital'!FV20=5,3,'DB Digital'!FV20=6,2,'DB Digital'!FV20=7,1)</f>
        <v>2</v>
      </c>
      <c r="T21">
        <v>4</v>
      </c>
      <c r="U21">
        <v>6</v>
      </c>
      <c r="V21">
        <v>6</v>
      </c>
      <c r="W21">
        <v>5</v>
      </c>
      <c r="X21" s="139" cm="1">
        <f t="array" ref="X21">_xlfn.IFS('DB Digital'!GA20=1,7,'DB Digital'!GA20=2,6,'DB Digital'!GA20=3,5,'DB Digital'!GA20=4,4,'DB Digital'!GA20=5,3,'DB Digital'!GA20=6,2,'DB Digital'!GA20=7,1)</f>
        <v>2</v>
      </c>
      <c r="Y21" s="139" cm="1">
        <f t="array" ref="Y21">_xlfn.IFS('DB Digital'!GB20=1,7,'DB Digital'!GB20=2,6,'DB Digital'!GB20=3,5,'DB Digital'!GB20=4,4,'DB Digital'!GB20=5,3,'DB Digital'!GB20=6,2,'DB Digital'!GB20=7,1)</f>
        <v>2</v>
      </c>
      <c r="Z21" s="139" cm="1">
        <f t="array" ref="Z21">_xlfn.IFS('DB Digital'!GC20=1,7,'DB Digital'!GC20=2,6,'DB Digital'!GC20=3,5,'DB Digital'!GC20=4,4,'DB Digital'!GC20=5,3,'DB Digital'!GC20=6,2,'DB Digital'!GC20=7,1)</f>
        <v>5</v>
      </c>
      <c r="AA21">
        <v>6</v>
      </c>
      <c r="AB21" s="139" cm="1">
        <f t="array" ref="AB21">_xlfn.IFS('DB Digital'!GE20=1,7,'DB Digital'!GE20=2,6,'DB Digital'!GE20=3,5,'DB Digital'!GE20=4,4,'DB Digital'!GE20=5,3,'DB Digital'!GE20=6,2,'DB Digital'!GE20=7,1)</f>
        <v>3</v>
      </c>
      <c r="AC21">
        <v>4</v>
      </c>
      <c r="AD21" s="139" cm="1">
        <f t="array" ref="AD21">_xlfn.IFS('DB Digital'!GG20=1,7,'DB Digital'!GG20=2,6,'DB Digital'!GG20=3,5,'DB Digital'!GG20=4,4,'DB Digital'!GG20=5,3,'DB Digital'!GG20=6,2,'DB Digital'!GG20=7,1)</f>
        <v>6</v>
      </c>
      <c r="AE21" s="139" cm="1">
        <f t="array" ref="AE21">_xlfn.IFS('DB Digital'!GH20=1,7,'DB Digital'!GH20=2,6,'DB Digital'!GH20=3,5,'DB Digital'!GH20=4,4,'DB Digital'!GH20=5,3,'DB Digital'!GH20=6,2,'DB Digital'!GH20=7,1)</f>
        <v>2</v>
      </c>
      <c r="AF21" s="139" cm="1">
        <f t="array" ref="AF21">_xlfn.IFS('DB Digital'!GI20=1,7,'DB Digital'!GI20=2,6,'DB Digital'!GI20=3,5,'DB Digital'!GI20=4,4,'DB Digital'!GI20=5,3,'DB Digital'!GI20=6,2,'DB Digital'!GI20=7,1)</f>
        <v>2</v>
      </c>
      <c r="AG21">
        <v>6</v>
      </c>
      <c r="AH21">
        <f t="shared" si="0"/>
        <v>115</v>
      </c>
      <c r="AI21">
        <f t="shared" si="1"/>
        <v>4.4230769230769234</v>
      </c>
      <c r="AK21">
        <v>5</v>
      </c>
      <c r="AL21">
        <v>4</v>
      </c>
      <c r="AM21">
        <v>3</v>
      </c>
      <c r="AN21">
        <v>6</v>
      </c>
      <c r="AO21">
        <v>6</v>
      </c>
      <c r="AP21">
        <v>6</v>
      </c>
      <c r="AQ21">
        <v>5</v>
      </c>
      <c r="AR21">
        <v>5</v>
      </c>
      <c r="AS21">
        <v>6</v>
      </c>
      <c r="AT21">
        <v>6</v>
      </c>
      <c r="AU21">
        <v>5</v>
      </c>
      <c r="AV21">
        <v>5</v>
      </c>
      <c r="AW21">
        <v>6</v>
      </c>
      <c r="AX21">
        <v>6</v>
      </c>
      <c r="AY21">
        <v>6</v>
      </c>
      <c r="AZ21">
        <v>6</v>
      </c>
      <c r="BA21">
        <f t="shared" si="2"/>
        <v>86</v>
      </c>
      <c r="BB21">
        <f t="shared" si="3"/>
        <v>5.375</v>
      </c>
      <c r="BD21">
        <f>'DB Digital'!CE20</f>
        <v>3</v>
      </c>
      <c r="BE21">
        <f>'DB Digital'!CF20</f>
        <v>3</v>
      </c>
      <c r="BF21">
        <f>'DB Digital'!CH20</f>
        <v>5</v>
      </c>
      <c r="BG21">
        <f>'DB Digital'!CI20</f>
        <v>5</v>
      </c>
      <c r="BH21">
        <f>'DB Digital'!CJ20</f>
        <v>6</v>
      </c>
      <c r="BI21">
        <f>'DB Digital'!CL20</f>
        <v>5</v>
      </c>
      <c r="BJ21">
        <f>'DB Digital'!CM20</f>
        <v>5</v>
      </c>
      <c r="BK21">
        <f>'DB Digital'!CN20</f>
        <v>5</v>
      </c>
      <c r="BL21">
        <f>'DB Digital'!CP20</f>
        <v>5</v>
      </c>
      <c r="BM21">
        <f>'DB Digital'!CQ20</f>
        <v>5</v>
      </c>
      <c r="BN21">
        <f>'DB Digital'!CR20</f>
        <v>5</v>
      </c>
      <c r="BO21">
        <f>'DB Digital'!CT20</f>
        <v>5</v>
      </c>
      <c r="BP21">
        <f>'DB Digital'!CU20</f>
        <v>5</v>
      </c>
      <c r="BQ21">
        <f>'DB Digital'!CV20</f>
        <v>4</v>
      </c>
      <c r="BR21">
        <f>'DB Digital'!CW20</f>
        <v>3</v>
      </c>
      <c r="BS21">
        <f>'DB Digital'!CX20</f>
        <v>3</v>
      </c>
      <c r="BT21">
        <f>'DB Digital'!CY20</f>
        <v>3</v>
      </c>
      <c r="BU21">
        <f>'DB Digital'!CZ20</f>
        <v>3</v>
      </c>
      <c r="BV21">
        <f>'DB Digital'!DA20</f>
        <v>4</v>
      </c>
      <c r="BW21">
        <f>'DB Digital'!DB20</f>
        <v>3</v>
      </c>
      <c r="BX21">
        <f>'DB Digital'!DC20</f>
        <v>4</v>
      </c>
      <c r="BY21">
        <f>'DB Digital'!DD20</f>
        <v>4</v>
      </c>
      <c r="BZ21">
        <f>'DB Digital'!DE20</f>
        <v>4</v>
      </c>
      <c r="CA21">
        <f>'DB Digital'!DF20</f>
        <v>4</v>
      </c>
      <c r="CB21">
        <f>'DB Digital'!DG20</f>
        <v>4</v>
      </c>
      <c r="CC21">
        <f>'DB Digital'!DH20</f>
        <v>7</v>
      </c>
      <c r="CD21">
        <f>'DB Digital'!DI20</f>
        <v>7</v>
      </c>
      <c r="CE21">
        <f>'DB Digital'!DJ20</f>
        <v>7</v>
      </c>
      <c r="CF21">
        <f>'DB Digital'!DK20</f>
        <v>5</v>
      </c>
      <c r="CG21">
        <f>'DB Digital'!DL20</f>
        <v>7</v>
      </c>
      <c r="CH21">
        <f>'DB Digital'!DM20</f>
        <v>6</v>
      </c>
      <c r="CI21">
        <f>'DB Digital'!DN20</f>
        <v>6</v>
      </c>
      <c r="CJ21">
        <f>'DB Digital'!DO20</f>
        <v>7</v>
      </c>
      <c r="CK21">
        <f>'DB Digital'!DP20</f>
        <v>7</v>
      </c>
      <c r="CL21">
        <f>'DB Digital'!DQ20</f>
        <v>7</v>
      </c>
      <c r="CM21">
        <f>'DB Digital'!DR20</f>
        <v>7</v>
      </c>
      <c r="CN21">
        <f>'DB Digital'!DS20</f>
        <v>7</v>
      </c>
      <c r="CO21">
        <f>'DB Digital'!DT20</f>
        <v>7</v>
      </c>
      <c r="CP21">
        <f>'DB Digital'!DU20</f>
        <v>7</v>
      </c>
      <c r="CQ21">
        <f>'DB Digital'!DV20</f>
        <v>7</v>
      </c>
      <c r="CR21">
        <f>'DB Digital'!DW20</f>
        <v>7</v>
      </c>
      <c r="CS21">
        <f>'DB Digital'!DX20</f>
        <v>7</v>
      </c>
      <c r="CT21">
        <f>'DB Digital'!DZ20</f>
        <v>7</v>
      </c>
      <c r="CU21">
        <f>'DB Digital'!EA20</f>
        <v>7</v>
      </c>
      <c r="CV21">
        <f>'DB Digital'!EB20</f>
        <v>7</v>
      </c>
      <c r="CW21">
        <f>'DB Digital'!ED20</f>
        <v>7</v>
      </c>
      <c r="CX21">
        <f>'DB Digital'!EE20</f>
        <v>7</v>
      </c>
      <c r="CY21">
        <f>'DB Digital'!EF20</f>
        <v>7</v>
      </c>
      <c r="CZ21">
        <f>'DB Digital'!EH20</f>
        <v>7</v>
      </c>
      <c r="DA21">
        <f>'DB Digital'!EI20</f>
        <v>7</v>
      </c>
      <c r="DB21">
        <f>'DB Digital'!EJ20</f>
        <v>7</v>
      </c>
      <c r="DC21">
        <f>'DB Digital'!EL20</f>
        <v>7</v>
      </c>
      <c r="DD21">
        <f>'DB Digital'!EM20</f>
        <v>7</v>
      </c>
      <c r="DE21">
        <f>'DB Digital'!EN20</f>
        <v>7</v>
      </c>
      <c r="DF21">
        <f>'DB Digital'!EO20</f>
        <v>7</v>
      </c>
      <c r="DG21">
        <f>'DB Digital'!EP20</f>
        <v>7</v>
      </c>
      <c r="DH21">
        <f>'DB Digital'!EQ20</f>
        <v>7</v>
      </c>
      <c r="DI21">
        <f>'DB Digital'!ER20</f>
        <v>7</v>
      </c>
      <c r="DJ21">
        <f>'DB Digital'!ES20</f>
        <v>7</v>
      </c>
      <c r="DK21">
        <f>'DB Digital'!ET20</f>
        <v>7</v>
      </c>
      <c r="DL21">
        <f>'DB Digital'!EU20</f>
        <v>7</v>
      </c>
      <c r="DM21">
        <f>'DB Digital'!EV20</f>
        <v>7</v>
      </c>
      <c r="DN21">
        <f>'DB Digital'!EW20</f>
        <v>7</v>
      </c>
      <c r="DO21">
        <f>'DB Digital'!EX20</f>
        <v>7</v>
      </c>
      <c r="DP21">
        <f>'DB Digital'!EY20</f>
        <v>7</v>
      </c>
      <c r="DQ21">
        <f>'DB Digital'!EZ20</f>
        <v>7</v>
      </c>
      <c r="DR21">
        <f>'DB Digital'!FA20</f>
        <v>7</v>
      </c>
      <c r="DS21">
        <f>'DB Digital'!FB20</f>
        <v>7</v>
      </c>
      <c r="DT21">
        <f>'DB Digital'!FC20</f>
        <v>7</v>
      </c>
      <c r="DU21">
        <f>'DB Digital'!FD20</f>
        <v>7</v>
      </c>
      <c r="DV21">
        <f>'DB Digital'!FE20</f>
        <v>7</v>
      </c>
      <c r="DW21">
        <f>'DB Digital'!FF20</f>
        <v>7</v>
      </c>
      <c r="DX21">
        <f>'DB Digital'!FG20</f>
        <v>7</v>
      </c>
      <c r="DY21">
        <f>'DB Digital'!FH20</f>
        <v>7</v>
      </c>
      <c r="DZ21">
        <f>'DB Digital'!FI20</f>
        <v>5</v>
      </c>
      <c r="EA21">
        <f>'DB Digital'!FJ20</f>
        <v>4</v>
      </c>
      <c r="EB21">
        <f t="shared" si="4"/>
        <v>453</v>
      </c>
      <c r="EC21">
        <f t="shared" si="5"/>
        <v>5.9605263157894735</v>
      </c>
    </row>
    <row r="22" spans="2:133">
      <c r="B22" s="163" t="s">
        <v>4117</v>
      </c>
      <c r="C22" s="163" t="s">
        <v>2505</v>
      </c>
      <c r="D22" s="163" t="s">
        <v>3231</v>
      </c>
      <c r="E22" s="163">
        <v>29</v>
      </c>
      <c r="F22" s="163" t="s">
        <v>2456</v>
      </c>
      <c r="G22" t="s">
        <v>4199</v>
      </c>
      <c r="H22">
        <v>6</v>
      </c>
      <c r="I22">
        <v>5</v>
      </c>
      <c r="J22" s="139" cm="1">
        <f t="array" ref="J22">_xlfn.IFS('DB Digital'!FM21=1,7,'DB Digital'!FM21=2,6,'DB Digital'!FM21=3,5,'DB Digital'!FM21=4,4,'DB Digital'!FM21=5,3,'DB Digital'!FM21=6,2,'DB Digital'!FM21=7,1)</f>
        <v>6</v>
      </c>
      <c r="K22" s="139" cm="1">
        <f t="array" ref="K22">_xlfn.IFS('DB Digital'!FN21=1,7,'DB Digital'!FN21=2,6,'DB Digital'!FN21=3,5,'DB Digital'!FN21=4,4,'DB Digital'!FN21=5,3,'DB Digital'!FN21=6,2,'DB Digital'!FN21=7,1)</f>
        <v>5</v>
      </c>
      <c r="L22" s="139" cm="1">
        <f t="array" ref="L22">_xlfn.IFS('DB Digital'!FO21=1,7,'DB Digital'!FO21=2,6,'DB Digital'!FO21=3,5,'DB Digital'!FO21=4,4,'DB Digital'!FO21=5,3,'DB Digital'!FO21=6,2,'DB Digital'!FO21=7,1)</f>
        <v>1</v>
      </c>
      <c r="M22">
        <v>7</v>
      </c>
      <c r="N22">
        <v>6</v>
      </c>
      <c r="O22">
        <v>6</v>
      </c>
      <c r="P22" s="139" cm="1">
        <f t="array" ref="P22">_xlfn.IFS('DB Digital'!FS21=1,7,'DB Digital'!FS21=2,6,'DB Digital'!FS21=3,5,'DB Digital'!FS21=4,4,'DB Digital'!FS21=5,3,'DB Digital'!FS21=6,2,'DB Digital'!FS21=7,1)</f>
        <v>2</v>
      </c>
      <c r="Q22" s="139" cm="1">
        <f t="array" ref="Q22">_xlfn.IFS('DB Digital'!FT21=1,7,'DB Digital'!FT21=2,6,'DB Digital'!FT21=3,5,'DB Digital'!FT21=4,4,'DB Digital'!FT21=5,3,'DB Digital'!FT21=6,2,'DB Digital'!FT21=7,1)</f>
        <v>6</v>
      </c>
      <c r="R22">
        <v>1</v>
      </c>
      <c r="S22" s="139" cm="1">
        <f t="array" ref="S22">_xlfn.IFS('DB Digital'!FV21=1,7,'DB Digital'!FV21=2,6,'DB Digital'!FV21=3,5,'DB Digital'!FV21=4,4,'DB Digital'!FV21=5,3,'DB Digital'!FV21=6,2,'DB Digital'!FV21=7,1)</f>
        <v>6</v>
      </c>
      <c r="T22">
        <v>6</v>
      </c>
      <c r="U22">
        <v>6</v>
      </c>
      <c r="V22">
        <v>7</v>
      </c>
      <c r="W22">
        <v>6</v>
      </c>
      <c r="X22" s="139" cm="1">
        <f t="array" ref="X22">_xlfn.IFS('DB Digital'!GA21=1,7,'DB Digital'!GA21=2,6,'DB Digital'!GA21=3,5,'DB Digital'!GA21=4,4,'DB Digital'!GA21=5,3,'DB Digital'!GA21=6,2,'DB Digital'!GA21=7,1)</f>
        <v>2</v>
      </c>
      <c r="Y22" s="139" cm="1">
        <f t="array" ref="Y22">_xlfn.IFS('DB Digital'!GB21=1,7,'DB Digital'!GB21=2,6,'DB Digital'!GB21=3,5,'DB Digital'!GB21=4,4,'DB Digital'!GB21=5,3,'DB Digital'!GB21=6,2,'DB Digital'!GB21=7,1)</f>
        <v>6</v>
      </c>
      <c r="Z22" s="139" cm="1">
        <f t="array" ref="Z22">_xlfn.IFS('DB Digital'!GC21=1,7,'DB Digital'!GC21=2,6,'DB Digital'!GC21=3,5,'DB Digital'!GC21=4,4,'DB Digital'!GC21=5,3,'DB Digital'!GC21=6,2,'DB Digital'!GC21=7,1)</f>
        <v>7</v>
      </c>
      <c r="AA22">
        <v>6</v>
      </c>
      <c r="AB22" s="139" cm="1">
        <f t="array" ref="AB22">_xlfn.IFS('DB Digital'!GE21=1,7,'DB Digital'!GE21=2,6,'DB Digital'!GE21=3,5,'DB Digital'!GE21=4,4,'DB Digital'!GE21=5,3,'DB Digital'!GE21=6,2,'DB Digital'!GE21=7,1)</f>
        <v>7</v>
      </c>
      <c r="AC22">
        <v>5</v>
      </c>
      <c r="AD22" s="139" cm="1">
        <f t="array" ref="AD22">_xlfn.IFS('DB Digital'!GG21=1,7,'DB Digital'!GG21=2,6,'DB Digital'!GG21=3,5,'DB Digital'!GG21=4,4,'DB Digital'!GG21=5,3,'DB Digital'!GG21=6,2,'DB Digital'!GG21=7,1)</f>
        <v>6</v>
      </c>
      <c r="AE22" s="139" cm="1">
        <f t="array" ref="AE22">_xlfn.IFS('DB Digital'!GH21=1,7,'DB Digital'!GH21=2,6,'DB Digital'!GH21=3,5,'DB Digital'!GH21=4,4,'DB Digital'!GH21=5,3,'DB Digital'!GH21=6,2,'DB Digital'!GH21=7,1)</f>
        <v>3</v>
      </c>
      <c r="AF22" s="139" cm="1">
        <f t="array" ref="AF22">_xlfn.IFS('DB Digital'!GI21=1,7,'DB Digital'!GI21=2,6,'DB Digital'!GI21=3,5,'DB Digital'!GI21=4,4,'DB Digital'!GI21=5,3,'DB Digital'!GI21=6,2,'DB Digital'!GI21=7,1)</f>
        <v>3</v>
      </c>
      <c r="AG22">
        <v>7</v>
      </c>
      <c r="AH22">
        <f t="shared" si="0"/>
        <v>134</v>
      </c>
      <c r="AI22">
        <f t="shared" si="1"/>
        <v>5.1538461538461542</v>
      </c>
      <c r="AK22">
        <v>6</v>
      </c>
      <c r="AL22">
        <v>6</v>
      </c>
      <c r="AM22">
        <v>6</v>
      </c>
      <c r="AN22">
        <v>6</v>
      </c>
      <c r="AO22">
        <v>6</v>
      </c>
      <c r="AP22">
        <v>6</v>
      </c>
      <c r="AQ22">
        <v>6</v>
      </c>
      <c r="AR22">
        <v>6</v>
      </c>
      <c r="AS22">
        <v>6</v>
      </c>
      <c r="AT22">
        <v>6</v>
      </c>
      <c r="AU22">
        <v>6</v>
      </c>
      <c r="AV22">
        <v>6</v>
      </c>
      <c r="AW22">
        <v>6</v>
      </c>
      <c r="AX22">
        <v>6</v>
      </c>
      <c r="AY22">
        <v>6</v>
      </c>
      <c r="AZ22">
        <v>6</v>
      </c>
      <c r="BA22">
        <f t="shared" si="2"/>
        <v>96</v>
      </c>
      <c r="BB22">
        <f t="shared" si="3"/>
        <v>6</v>
      </c>
      <c r="BD22">
        <f>'DB Digital'!CE21</f>
        <v>5</v>
      </c>
      <c r="BE22">
        <f>'DB Digital'!CF21</f>
        <v>4</v>
      </c>
      <c r="BF22">
        <f>'DB Digital'!CH21</f>
        <v>6</v>
      </c>
      <c r="BG22">
        <f>'DB Digital'!CI21</f>
        <v>4</v>
      </c>
      <c r="BH22">
        <f>'DB Digital'!CJ21</f>
        <v>4</v>
      </c>
      <c r="BI22">
        <f>'DB Digital'!CL21</f>
        <v>4</v>
      </c>
      <c r="BJ22">
        <f>'DB Digital'!CM21</f>
        <v>4</v>
      </c>
      <c r="BK22">
        <f>'DB Digital'!CN21</f>
        <v>4</v>
      </c>
      <c r="BL22">
        <f>'DB Digital'!CP21</f>
        <v>4</v>
      </c>
      <c r="BM22">
        <f>'DB Digital'!CQ21</f>
        <v>4</v>
      </c>
      <c r="BN22">
        <f>'DB Digital'!CR21</f>
        <v>5</v>
      </c>
      <c r="BO22">
        <f>'DB Digital'!CT21</f>
        <v>3</v>
      </c>
      <c r="BP22">
        <f>'DB Digital'!CU21</f>
        <v>3</v>
      </c>
      <c r="BQ22">
        <f>'DB Digital'!CV21</f>
        <v>3</v>
      </c>
      <c r="BR22">
        <f>'DB Digital'!CW21</f>
        <v>5</v>
      </c>
      <c r="BS22">
        <f>'DB Digital'!CX21</f>
        <v>4</v>
      </c>
      <c r="BT22">
        <f>'DB Digital'!CY21</f>
        <v>4</v>
      </c>
      <c r="BU22">
        <f>'DB Digital'!CZ21</f>
        <v>4</v>
      </c>
      <c r="BV22">
        <f>'DB Digital'!DA21</f>
        <v>5</v>
      </c>
      <c r="BW22">
        <f>'DB Digital'!DB21</f>
        <v>5</v>
      </c>
      <c r="BX22">
        <f>'DB Digital'!DC21</f>
        <v>6</v>
      </c>
      <c r="BY22">
        <f>'DB Digital'!DD21</f>
        <v>5</v>
      </c>
      <c r="BZ22">
        <f>'DB Digital'!DE21</f>
        <v>5</v>
      </c>
      <c r="CA22">
        <f>'DB Digital'!DF21</f>
        <v>4</v>
      </c>
      <c r="CB22">
        <f>'DB Digital'!DG21</f>
        <v>6</v>
      </c>
      <c r="CC22">
        <f>'DB Digital'!DH21</f>
        <v>6</v>
      </c>
      <c r="CD22">
        <f>'DB Digital'!DI21</f>
        <v>6</v>
      </c>
      <c r="CE22">
        <f>'DB Digital'!DJ21</f>
        <v>5</v>
      </c>
      <c r="CF22">
        <f>'DB Digital'!DK21</f>
        <v>4</v>
      </c>
      <c r="CG22">
        <f>'DB Digital'!DL21</f>
        <v>4</v>
      </c>
      <c r="CH22">
        <f>'DB Digital'!DM21</f>
        <v>5</v>
      </c>
      <c r="CI22">
        <f>'DB Digital'!DN21</f>
        <v>5</v>
      </c>
      <c r="CJ22">
        <f>'DB Digital'!DO21</f>
        <v>6</v>
      </c>
      <c r="CK22">
        <f>'DB Digital'!DP21</f>
        <v>5</v>
      </c>
      <c r="CL22">
        <f>'DB Digital'!DQ21</f>
        <v>5</v>
      </c>
      <c r="CM22">
        <f>'DB Digital'!DR21</f>
        <v>4</v>
      </c>
      <c r="CN22">
        <f>'DB Digital'!DS21</f>
        <v>4</v>
      </c>
      <c r="CO22">
        <f>'DB Digital'!DT21</f>
        <v>5</v>
      </c>
      <c r="CP22">
        <f>'DB Digital'!DU21</f>
        <v>3</v>
      </c>
      <c r="CQ22">
        <f>'DB Digital'!DV21</f>
        <v>5</v>
      </c>
      <c r="CR22">
        <f>'DB Digital'!DW21</f>
        <v>5</v>
      </c>
      <c r="CS22">
        <f>'DB Digital'!DX21</f>
        <v>5</v>
      </c>
      <c r="CT22">
        <f>'DB Digital'!DZ21</f>
        <v>6</v>
      </c>
      <c r="CU22">
        <f>'DB Digital'!EA21</f>
        <v>5</v>
      </c>
      <c r="CV22">
        <f>'DB Digital'!EB21</f>
        <v>5</v>
      </c>
      <c r="CW22">
        <f>'DB Digital'!ED21</f>
        <v>5</v>
      </c>
      <c r="CX22">
        <f>'DB Digital'!EE21</f>
        <v>5</v>
      </c>
      <c r="CY22">
        <f>'DB Digital'!EF21</f>
        <v>4</v>
      </c>
      <c r="CZ22">
        <f>'DB Digital'!EH21</f>
        <v>5</v>
      </c>
      <c r="DA22">
        <f>'DB Digital'!EI21</f>
        <v>5</v>
      </c>
      <c r="DB22">
        <f>'DB Digital'!EJ21</f>
        <v>5</v>
      </c>
      <c r="DC22">
        <f>'DB Digital'!EL21</f>
        <v>5</v>
      </c>
      <c r="DD22">
        <f>'DB Digital'!EM21</f>
        <v>3</v>
      </c>
      <c r="DE22">
        <f>'DB Digital'!EN21</f>
        <v>5</v>
      </c>
      <c r="DF22">
        <f>'DB Digital'!EO21</f>
        <v>3</v>
      </c>
      <c r="DG22">
        <f>'DB Digital'!EP21</f>
        <v>3</v>
      </c>
      <c r="DH22">
        <f>'DB Digital'!EQ21</f>
        <v>2</v>
      </c>
      <c r="DI22">
        <f>'DB Digital'!ER21</f>
        <v>2</v>
      </c>
      <c r="DJ22">
        <f>'DB Digital'!ES21</f>
        <v>2</v>
      </c>
      <c r="DK22">
        <f>'DB Digital'!ET21</f>
        <v>2</v>
      </c>
      <c r="DL22">
        <f>'DB Digital'!EU21</f>
        <v>2</v>
      </c>
      <c r="DM22">
        <f>'DB Digital'!EV21</f>
        <v>3</v>
      </c>
      <c r="DN22">
        <f>'DB Digital'!EW21</f>
        <v>2</v>
      </c>
      <c r="DO22">
        <f>'DB Digital'!EX21</f>
        <v>3</v>
      </c>
      <c r="DP22">
        <f>'DB Digital'!EY21</f>
        <v>3</v>
      </c>
      <c r="DQ22">
        <f>'DB Digital'!EZ21</f>
        <v>3</v>
      </c>
      <c r="DR22">
        <f>'DB Digital'!FA21</f>
        <v>2</v>
      </c>
      <c r="DS22">
        <f>'DB Digital'!FB21</f>
        <v>1</v>
      </c>
      <c r="DT22">
        <f>'DB Digital'!FC21</f>
        <v>2</v>
      </c>
      <c r="DU22">
        <f>'DB Digital'!FD21</f>
        <v>2</v>
      </c>
      <c r="DV22">
        <f>'DB Digital'!FE21</f>
        <v>3</v>
      </c>
      <c r="DW22">
        <f>'DB Digital'!FF21</f>
        <v>3</v>
      </c>
      <c r="DX22">
        <f>'DB Digital'!FG21</f>
        <v>2</v>
      </c>
      <c r="DY22">
        <f>'DB Digital'!FH21</f>
        <v>4</v>
      </c>
      <c r="DZ22">
        <f>'DB Digital'!FI21</f>
        <v>4</v>
      </c>
      <c r="EA22">
        <f>'DB Digital'!FJ21</f>
        <v>6</v>
      </c>
      <c r="EB22">
        <f t="shared" si="4"/>
        <v>309</v>
      </c>
      <c r="EC22">
        <f t="shared" si="5"/>
        <v>4.0657894736842106</v>
      </c>
    </row>
    <row r="23" spans="2:133">
      <c r="B23" s="164" t="s">
        <v>3300</v>
      </c>
      <c r="C23" s="164" t="s">
        <v>2505</v>
      </c>
      <c r="D23" s="164" t="s">
        <v>3231</v>
      </c>
      <c r="E23" s="164">
        <v>23</v>
      </c>
      <c r="F23" s="164" t="s">
        <v>2654</v>
      </c>
      <c r="G23" t="s">
        <v>4200</v>
      </c>
      <c r="H23">
        <v>5</v>
      </c>
      <c r="I23">
        <v>5</v>
      </c>
      <c r="J23" s="139" cm="1">
        <f t="array" ref="J23">_xlfn.IFS('DB Digital'!FM22=1,7,'DB Digital'!FM22=2,6,'DB Digital'!FM22=3,5,'DB Digital'!FM22=4,4,'DB Digital'!FM22=5,3,'DB Digital'!FM22=6,2,'DB Digital'!FM22=7,1)</f>
        <v>5</v>
      </c>
      <c r="K23" s="139" cm="1">
        <f t="array" ref="K23">_xlfn.IFS('DB Digital'!FN22=1,7,'DB Digital'!FN22=2,6,'DB Digital'!FN22=3,5,'DB Digital'!FN22=4,4,'DB Digital'!FN22=5,3,'DB Digital'!FN22=6,2,'DB Digital'!FN22=7,1)</f>
        <v>2</v>
      </c>
      <c r="L23" s="139" cm="1">
        <f t="array" ref="L23">_xlfn.IFS('DB Digital'!FO22=1,7,'DB Digital'!FO22=2,6,'DB Digital'!FO22=3,5,'DB Digital'!FO22=4,4,'DB Digital'!FO22=5,3,'DB Digital'!FO22=6,2,'DB Digital'!FO22=7,1)</f>
        <v>3</v>
      </c>
      <c r="M23">
        <v>6</v>
      </c>
      <c r="N23">
        <v>5</v>
      </c>
      <c r="O23">
        <v>5</v>
      </c>
      <c r="P23" s="139" cm="1">
        <f t="array" ref="P23">_xlfn.IFS('DB Digital'!FS22=1,7,'DB Digital'!FS22=2,6,'DB Digital'!FS22=3,5,'DB Digital'!FS22=4,4,'DB Digital'!FS22=5,3,'DB Digital'!FS22=6,2,'DB Digital'!FS22=7,1)</f>
        <v>5</v>
      </c>
      <c r="Q23" s="139" cm="1">
        <f t="array" ref="Q23">_xlfn.IFS('DB Digital'!FT22=1,7,'DB Digital'!FT22=2,6,'DB Digital'!FT22=3,5,'DB Digital'!FT22=4,4,'DB Digital'!FT22=5,3,'DB Digital'!FT22=6,2,'DB Digital'!FT22=7,1)</f>
        <v>6</v>
      </c>
      <c r="R23">
        <v>5</v>
      </c>
      <c r="S23" s="139" cm="1">
        <f t="array" ref="S23">_xlfn.IFS('DB Digital'!FV22=1,7,'DB Digital'!FV22=2,6,'DB Digital'!FV22=3,5,'DB Digital'!FV22=4,4,'DB Digital'!FV22=5,3,'DB Digital'!FV22=6,2,'DB Digital'!FV22=7,1)</f>
        <v>2</v>
      </c>
      <c r="T23">
        <v>5</v>
      </c>
      <c r="U23">
        <v>6</v>
      </c>
      <c r="V23">
        <v>5</v>
      </c>
      <c r="W23">
        <v>6</v>
      </c>
      <c r="X23" s="139" cm="1">
        <f t="array" ref="X23">_xlfn.IFS('DB Digital'!GA22=1,7,'DB Digital'!GA22=2,6,'DB Digital'!GA22=3,5,'DB Digital'!GA22=4,4,'DB Digital'!GA22=5,3,'DB Digital'!GA22=6,2,'DB Digital'!GA22=7,1)</f>
        <v>2</v>
      </c>
      <c r="Y23" s="139" cm="1">
        <f t="array" ref="Y23">_xlfn.IFS('DB Digital'!GB22=1,7,'DB Digital'!GB22=2,6,'DB Digital'!GB22=3,5,'DB Digital'!GB22=4,4,'DB Digital'!GB22=5,3,'DB Digital'!GB22=6,2,'DB Digital'!GB22=7,1)</f>
        <v>2</v>
      </c>
      <c r="Z23" s="139" cm="1">
        <f t="array" ref="Z23">_xlfn.IFS('DB Digital'!GC22=1,7,'DB Digital'!GC22=2,6,'DB Digital'!GC22=3,5,'DB Digital'!GC22=4,4,'DB Digital'!GC22=5,3,'DB Digital'!GC22=6,2,'DB Digital'!GC22=7,1)</f>
        <v>6</v>
      </c>
      <c r="AA23">
        <v>6</v>
      </c>
      <c r="AB23" s="139" cm="1">
        <f t="array" ref="AB23">_xlfn.IFS('DB Digital'!GE22=1,7,'DB Digital'!GE22=2,6,'DB Digital'!GE22=3,5,'DB Digital'!GE22=4,4,'DB Digital'!GE22=5,3,'DB Digital'!GE22=6,2,'DB Digital'!GE22=7,1)</f>
        <v>3</v>
      </c>
      <c r="AC23">
        <v>5</v>
      </c>
      <c r="AD23" s="139" cm="1">
        <f t="array" ref="AD23">_xlfn.IFS('DB Digital'!GG22=1,7,'DB Digital'!GG22=2,6,'DB Digital'!GG22=3,5,'DB Digital'!GG22=4,4,'DB Digital'!GG22=5,3,'DB Digital'!GG22=6,2,'DB Digital'!GG22=7,1)</f>
        <v>5</v>
      </c>
      <c r="AE23" s="139" cm="1">
        <f t="array" ref="AE23">_xlfn.IFS('DB Digital'!GH22=1,7,'DB Digital'!GH22=2,6,'DB Digital'!GH22=3,5,'DB Digital'!GH22=4,4,'DB Digital'!GH22=5,3,'DB Digital'!GH22=6,2,'DB Digital'!GH22=7,1)</f>
        <v>4</v>
      </c>
      <c r="AF23" s="139" cm="1">
        <f t="array" ref="AF23">_xlfn.IFS('DB Digital'!GI22=1,7,'DB Digital'!GI22=2,6,'DB Digital'!GI22=3,5,'DB Digital'!GI22=4,4,'DB Digital'!GI22=5,3,'DB Digital'!GI22=6,2,'DB Digital'!GI22=7,1)</f>
        <v>4</v>
      </c>
      <c r="AG23">
        <v>6</v>
      </c>
      <c r="AH23">
        <f t="shared" si="0"/>
        <v>119</v>
      </c>
      <c r="AI23">
        <f t="shared" si="1"/>
        <v>4.5769230769230766</v>
      </c>
      <c r="AK23">
        <v>6</v>
      </c>
      <c r="AL23">
        <v>5</v>
      </c>
      <c r="AM23">
        <v>5</v>
      </c>
      <c r="AN23">
        <v>5</v>
      </c>
      <c r="AO23">
        <v>6</v>
      </c>
      <c r="AP23">
        <v>5</v>
      </c>
      <c r="AQ23">
        <v>5</v>
      </c>
      <c r="AR23">
        <v>5</v>
      </c>
      <c r="AS23">
        <v>4</v>
      </c>
      <c r="AT23">
        <v>4</v>
      </c>
      <c r="AU23">
        <v>5</v>
      </c>
      <c r="AV23">
        <v>5</v>
      </c>
      <c r="AW23">
        <v>6</v>
      </c>
      <c r="AX23">
        <v>4</v>
      </c>
      <c r="AY23">
        <v>7</v>
      </c>
      <c r="AZ23">
        <v>4</v>
      </c>
      <c r="BA23">
        <f t="shared" si="2"/>
        <v>81</v>
      </c>
      <c r="BB23">
        <f t="shared" si="3"/>
        <v>5.0625</v>
      </c>
      <c r="BD23">
        <f>'DB Digital'!CE22</f>
        <v>6</v>
      </c>
      <c r="BE23">
        <f>'DB Digital'!CF22</f>
        <v>4</v>
      </c>
      <c r="BF23">
        <f>'DB Digital'!CH22</f>
        <v>5</v>
      </c>
      <c r="BG23">
        <f>'DB Digital'!CI22</f>
        <v>4</v>
      </c>
      <c r="BH23">
        <f>'DB Digital'!CJ22</f>
        <v>4</v>
      </c>
      <c r="BI23">
        <f>'DB Digital'!CL22</f>
        <v>5</v>
      </c>
      <c r="BJ23">
        <f>'DB Digital'!CM22</f>
        <v>4</v>
      </c>
      <c r="BK23">
        <f>'DB Digital'!CN22</f>
        <v>4</v>
      </c>
      <c r="BL23">
        <f>'DB Digital'!CP22</f>
        <v>5</v>
      </c>
      <c r="BM23">
        <f>'DB Digital'!CQ22</f>
        <v>4</v>
      </c>
      <c r="BN23">
        <f>'DB Digital'!CR22</f>
        <v>4</v>
      </c>
      <c r="BO23">
        <f>'DB Digital'!CT22</f>
        <v>5</v>
      </c>
      <c r="BP23">
        <f>'DB Digital'!CU22</f>
        <v>4</v>
      </c>
      <c r="BQ23">
        <f>'DB Digital'!CV22</f>
        <v>4</v>
      </c>
      <c r="BR23">
        <f>'DB Digital'!CW22</f>
        <v>4</v>
      </c>
      <c r="BS23">
        <f>'DB Digital'!CX22</f>
        <v>4</v>
      </c>
      <c r="BT23">
        <f>'DB Digital'!CY22</f>
        <v>4</v>
      </c>
      <c r="BU23">
        <f>'DB Digital'!CZ22</f>
        <v>6</v>
      </c>
      <c r="BV23">
        <f>'DB Digital'!DA22</f>
        <v>4</v>
      </c>
      <c r="BW23">
        <f>'DB Digital'!DB22</f>
        <v>4</v>
      </c>
      <c r="BX23">
        <f>'DB Digital'!DC22</f>
        <v>4</v>
      </c>
      <c r="BY23">
        <f>'DB Digital'!DD22</f>
        <v>4</v>
      </c>
      <c r="BZ23">
        <f>'DB Digital'!DE22</f>
        <v>6</v>
      </c>
      <c r="CA23">
        <f>'DB Digital'!DF22</f>
        <v>4</v>
      </c>
      <c r="CB23">
        <f>'DB Digital'!DG22</f>
        <v>6</v>
      </c>
      <c r="CC23">
        <f>'DB Digital'!DH22</f>
        <v>6</v>
      </c>
      <c r="CD23">
        <f>'DB Digital'!DI22</f>
        <v>6</v>
      </c>
      <c r="CE23">
        <f>'DB Digital'!DJ22</f>
        <v>6</v>
      </c>
      <c r="CF23">
        <f>'DB Digital'!DK22</f>
        <v>4</v>
      </c>
      <c r="CG23">
        <f>'DB Digital'!DL22</f>
        <v>6</v>
      </c>
      <c r="CH23">
        <f>'DB Digital'!DM22</f>
        <v>6</v>
      </c>
      <c r="CI23">
        <f>'DB Digital'!DN22</f>
        <v>6</v>
      </c>
      <c r="CJ23">
        <f>'DB Digital'!DO22</f>
        <v>5</v>
      </c>
      <c r="CK23">
        <f>'DB Digital'!DP22</f>
        <v>5</v>
      </c>
      <c r="CL23">
        <f>'DB Digital'!DQ22</f>
        <v>6</v>
      </c>
      <c r="CM23">
        <f>'DB Digital'!DR22</f>
        <v>5</v>
      </c>
      <c r="CN23">
        <f>'DB Digital'!DS22</f>
        <v>5</v>
      </c>
      <c r="CO23">
        <f>'DB Digital'!DT22</f>
        <v>5</v>
      </c>
      <c r="CP23">
        <f>'DB Digital'!DU22</f>
        <v>5</v>
      </c>
      <c r="CQ23">
        <f>'DB Digital'!DV22</f>
        <v>4</v>
      </c>
      <c r="CR23">
        <f>'DB Digital'!DW22</f>
        <v>4</v>
      </c>
      <c r="CS23">
        <f>'DB Digital'!DX22</f>
        <v>5</v>
      </c>
      <c r="CT23">
        <f>'DB Digital'!DZ22</f>
        <v>4</v>
      </c>
      <c r="CU23">
        <f>'DB Digital'!EA22</f>
        <v>4</v>
      </c>
      <c r="CV23">
        <f>'DB Digital'!EB22</f>
        <v>5</v>
      </c>
      <c r="CW23">
        <f>'DB Digital'!ED22</f>
        <v>6</v>
      </c>
      <c r="CX23">
        <f>'DB Digital'!EE22</f>
        <v>6</v>
      </c>
      <c r="CY23">
        <f>'DB Digital'!EF22</f>
        <v>6</v>
      </c>
      <c r="CZ23">
        <f>'DB Digital'!EH22</f>
        <v>6</v>
      </c>
      <c r="DA23">
        <f>'DB Digital'!EI22</f>
        <v>6</v>
      </c>
      <c r="DB23">
        <f>'DB Digital'!EJ22</f>
        <v>6</v>
      </c>
      <c r="DC23">
        <f>'DB Digital'!EL22</f>
        <v>6</v>
      </c>
      <c r="DD23">
        <f>'DB Digital'!EM22</f>
        <v>5</v>
      </c>
      <c r="DE23">
        <f>'DB Digital'!EN22</f>
        <v>6</v>
      </c>
      <c r="DF23">
        <f>'DB Digital'!EO22</f>
        <v>4</v>
      </c>
      <c r="DG23">
        <f>'DB Digital'!EP22</f>
        <v>6</v>
      </c>
      <c r="DH23">
        <f>'DB Digital'!EQ22</f>
        <v>6</v>
      </c>
      <c r="DI23">
        <f>'DB Digital'!ER22</f>
        <v>6</v>
      </c>
      <c r="DJ23">
        <f>'DB Digital'!ES22</f>
        <v>5</v>
      </c>
      <c r="DK23">
        <f>'DB Digital'!ET22</f>
        <v>5</v>
      </c>
      <c r="DL23">
        <f>'DB Digital'!EU22</f>
        <v>6</v>
      </c>
      <c r="DM23">
        <f>'DB Digital'!EV22</f>
        <v>5</v>
      </c>
      <c r="DN23">
        <f>'DB Digital'!EW22</f>
        <v>6</v>
      </c>
      <c r="DO23">
        <f>'DB Digital'!EX22</f>
        <v>6</v>
      </c>
      <c r="DP23">
        <f>'DB Digital'!EY22</f>
        <v>5</v>
      </c>
      <c r="DQ23">
        <f>'DB Digital'!EZ22</f>
        <v>6</v>
      </c>
      <c r="DR23">
        <f>'DB Digital'!FA22</f>
        <v>6</v>
      </c>
      <c r="DS23">
        <f>'DB Digital'!FB22</f>
        <v>6</v>
      </c>
      <c r="DT23">
        <f>'DB Digital'!FC22</f>
        <v>6</v>
      </c>
      <c r="DU23">
        <f>'DB Digital'!FD22</f>
        <v>6</v>
      </c>
      <c r="DV23">
        <f>'DB Digital'!FE22</f>
        <v>4</v>
      </c>
      <c r="DW23">
        <f>'DB Digital'!FF22</f>
        <v>4</v>
      </c>
      <c r="DX23">
        <f>'DB Digital'!FG22</f>
        <v>4</v>
      </c>
      <c r="DY23">
        <f>'DB Digital'!FH22</f>
        <v>6</v>
      </c>
      <c r="DZ23">
        <f>'DB Digital'!FI22</f>
        <v>6</v>
      </c>
      <c r="EA23">
        <f>'DB Digital'!FJ22</f>
        <v>6</v>
      </c>
      <c r="EB23">
        <f t="shared" si="4"/>
        <v>387</v>
      </c>
      <c r="EC23">
        <f t="shared" si="5"/>
        <v>5.0921052631578947</v>
      </c>
    </row>
    <row r="24" spans="2:133">
      <c r="B24" s="163" t="s">
        <v>4118</v>
      </c>
      <c r="C24" s="163" t="s">
        <v>2422</v>
      </c>
      <c r="D24" s="163" t="s">
        <v>3231</v>
      </c>
      <c r="E24" s="163">
        <v>19</v>
      </c>
      <c r="F24" s="163" t="s">
        <v>2456</v>
      </c>
      <c r="G24" t="s">
        <v>4201</v>
      </c>
      <c r="H24">
        <v>6</v>
      </c>
      <c r="I24">
        <v>6</v>
      </c>
      <c r="J24" s="139" cm="1">
        <f t="array" ref="J24">_xlfn.IFS('DB Digital'!FM23=1,7,'DB Digital'!FM23=2,6,'DB Digital'!FM23=3,5,'DB Digital'!FM23=4,4,'DB Digital'!FM23=5,3,'DB Digital'!FM23=6,2,'DB Digital'!FM23=7,1)</f>
        <v>5</v>
      </c>
      <c r="K24" s="139" cm="1">
        <f t="array" ref="K24">_xlfn.IFS('DB Digital'!FN23=1,7,'DB Digital'!FN23=2,6,'DB Digital'!FN23=3,5,'DB Digital'!FN23=4,4,'DB Digital'!FN23=5,3,'DB Digital'!FN23=6,2,'DB Digital'!FN23=7,1)</f>
        <v>2</v>
      </c>
      <c r="L24" s="139" cm="1">
        <f t="array" ref="L24">_xlfn.IFS('DB Digital'!FO23=1,7,'DB Digital'!FO23=2,6,'DB Digital'!FO23=3,5,'DB Digital'!FO23=4,4,'DB Digital'!FO23=5,3,'DB Digital'!FO23=6,2,'DB Digital'!FO23=7,1)</f>
        <v>3</v>
      </c>
      <c r="M24">
        <v>6</v>
      </c>
      <c r="N24">
        <v>6</v>
      </c>
      <c r="O24">
        <v>5</v>
      </c>
      <c r="P24" s="139" cm="1">
        <f t="array" ref="P24">_xlfn.IFS('DB Digital'!FS23=1,7,'DB Digital'!FS23=2,6,'DB Digital'!FS23=3,5,'DB Digital'!FS23=4,4,'DB Digital'!FS23=5,3,'DB Digital'!FS23=6,2,'DB Digital'!FS23=7,1)</f>
        <v>6</v>
      </c>
      <c r="Q24" s="139" cm="1">
        <f t="array" ref="Q24">_xlfn.IFS('DB Digital'!FT23=1,7,'DB Digital'!FT23=2,6,'DB Digital'!FT23=3,5,'DB Digital'!FT23=4,4,'DB Digital'!FT23=5,3,'DB Digital'!FT23=6,2,'DB Digital'!FT23=7,1)</f>
        <v>6</v>
      </c>
      <c r="R24">
        <v>6</v>
      </c>
      <c r="S24" s="139" cm="1">
        <f t="array" ref="S24">_xlfn.IFS('DB Digital'!FV23=1,7,'DB Digital'!FV23=2,6,'DB Digital'!FV23=3,5,'DB Digital'!FV23=4,4,'DB Digital'!FV23=5,3,'DB Digital'!FV23=6,2,'DB Digital'!FV23=7,1)</f>
        <v>2</v>
      </c>
      <c r="T24">
        <v>6</v>
      </c>
      <c r="U24">
        <v>6</v>
      </c>
      <c r="V24">
        <v>6</v>
      </c>
      <c r="W24">
        <v>6</v>
      </c>
      <c r="X24" s="139" cm="1">
        <f t="array" ref="X24">_xlfn.IFS('DB Digital'!GA23=1,7,'DB Digital'!GA23=2,6,'DB Digital'!GA23=3,5,'DB Digital'!GA23=4,4,'DB Digital'!GA23=5,3,'DB Digital'!GA23=6,2,'DB Digital'!GA23=7,1)</f>
        <v>2</v>
      </c>
      <c r="Y24" s="139" cm="1">
        <f t="array" ref="Y24">_xlfn.IFS('DB Digital'!GB23=1,7,'DB Digital'!GB23=2,6,'DB Digital'!GB23=3,5,'DB Digital'!GB23=4,4,'DB Digital'!GB23=5,3,'DB Digital'!GB23=6,2,'DB Digital'!GB23=7,1)</f>
        <v>3</v>
      </c>
      <c r="Z24" s="139" cm="1">
        <f t="array" ref="Z24">_xlfn.IFS('DB Digital'!GC23=1,7,'DB Digital'!GC23=2,6,'DB Digital'!GC23=3,5,'DB Digital'!GC23=4,4,'DB Digital'!GC23=5,3,'DB Digital'!GC23=6,2,'DB Digital'!GC23=7,1)</f>
        <v>5</v>
      </c>
      <c r="AA24">
        <v>6</v>
      </c>
      <c r="AB24" s="139" cm="1">
        <f t="array" ref="AB24">_xlfn.IFS('DB Digital'!GE23=1,7,'DB Digital'!GE23=2,6,'DB Digital'!GE23=3,5,'DB Digital'!GE23=4,4,'DB Digital'!GE23=5,3,'DB Digital'!GE23=6,2,'DB Digital'!GE23=7,1)</f>
        <v>3</v>
      </c>
      <c r="AC24">
        <v>5</v>
      </c>
      <c r="AD24" s="139" cm="1">
        <f t="array" ref="AD24">_xlfn.IFS('DB Digital'!GG23=1,7,'DB Digital'!GG23=2,6,'DB Digital'!GG23=3,5,'DB Digital'!GG23=4,4,'DB Digital'!GG23=5,3,'DB Digital'!GG23=6,2,'DB Digital'!GG23=7,1)</f>
        <v>5</v>
      </c>
      <c r="AE24" s="139" cm="1">
        <f t="array" ref="AE24">_xlfn.IFS('DB Digital'!GH23=1,7,'DB Digital'!GH23=2,6,'DB Digital'!GH23=3,5,'DB Digital'!GH23=4,4,'DB Digital'!GH23=5,3,'DB Digital'!GH23=6,2,'DB Digital'!GH23=7,1)</f>
        <v>3</v>
      </c>
      <c r="AF24" s="139" cm="1">
        <f t="array" ref="AF24">_xlfn.IFS('DB Digital'!GI23=1,7,'DB Digital'!GI23=2,6,'DB Digital'!GI23=3,5,'DB Digital'!GI23=4,4,'DB Digital'!GI23=5,3,'DB Digital'!GI23=6,2,'DB Digital'!GI23=7,1)</f>
        <v>2</v>
      </c>
      <c r="AG24">
        <v>6</v>
      </c>
      <c r="AH24">
        <f t="shared" si="0"/>
        <v>123</v>
      </c>
      <c r="AI24">
        <f t="shared" si="1"/>
        <v>4.7307692307692308</v>
      </c>
      <c r="AK24">
        <v>7</v>
      </c>
      <c r="AL24">
        <v>7</v>
      </c>
      <c r="AM24">
        <v>7</v>
      </c>
      <c r="AN24">
        <v>7</v>
      </c>
      <c r="AO24">
        <v>6</v>
      </c>
      <c r="AP24">
        <v>5</v>
      </c>
      <c r="AQ24">
        <v>5</v>
      </c>
      <c r="AR24">
        <v>6</v>
      </c>
      <c r="AS24">
        <v>7</v>
      </c>
      <c r="AT24">
        <v>6</v>
      </c>
      <c r="AU24">
        <v>7</v>
      </c>
      <c r="AV24">
        <v>6</v>
      </c>
      <c r="AW24">
        <v>7</v>
      </c>
      <c r="AX24">
        <v>6</v>
      </c>
      <c r="AY24">
        <v>6</v>
      </c>
      <c r="AZ24">
        <v>6</v>
      </c>
      <c r="BA24">
        <f t="shared" si="2"/>
        <v>101</v>
      </c>
      <c r="BB24">
        <f t="shared" si="3"/>
        <v>6.3125</v>
      </c>
      <c r="BD24">
        <f>'DB Digital'!CE23</f>
        <v>1</v>
      </c>
      <c r="BE24">
        <f>'DB Digital'!CF23</f>
        <v>1</v>
      </c>
      <c r="BF24">
        <f>'DB Digital'!CH23</f>
        <v>7</v>
      </c>
      <c r="BG24">
        <f>'DB Digital'!CI23</f>
        <v>7</v>
      </c>
      <c r="BH24">
        <f>'DB Digital'!CJ23</f>
        <v>7</v>
      </c>
      <c r="BI24">
        <f>'DB Digital'!CL23</f>
        <v>7</v>
      </c>
      <c r="BJ24">
        <f>'DB Digital'!CM23</f>
        <v>7</v>
      </c>
      <c r="BK24">
        <f>'DB Digital'!CN23</f>
        <v>7</v>
      </c>
      <c r="BL24">
        <f>'DB Digital'!CP23</f>
        <v>7</v>
      </c>
      <c r="BM24">
        <f>'DB Digital'!CQ23</f>
        <v>7</v>
      </c>
      <c r="BN24">
        <f>'DB Digital'!CR23</f>
        <v>7</v>
      </c>
      <c r="BO24">
        <f>'DB Digital'!CT23</f>
        <v>7</v>
      </c>
      <c r="BP24">
        <f>'DB Digital'!CU23</f>
        <v>7</v>
      </c>
      <c r="BQ24">
        <f>'DB Digital'!CV23</f>
        <v>7</v>
      </c>
      <c r="BR24">
        <f>'DB Digital'!CW23</f>
        <v>7</v>
      </c>
      <c r="BS24">
        <f>'DB Digital'!CX23</f>
        <v>7</v>
      </c>
      <c r="BT24">
        <f>'DB Digital'!CY23</f>
        <v>7</v>
      </c>
      <c r="BU24">
        <f>'DB Digital'!CZ23</f>
        <v>7</v>
      </c>
      <c r="BV24">
        <f>'DB Digital'!DA23</f>
        <v>7</v>
      </c>
      <c r="BW24">
        <f>'DB Digital'!DB23</f>
        <v>7</v>
      </c>
      <c r="BX24">
        <f>'DB Digital'!DC23</f>
        <v>7</v>
      </c>
      <c r="BY24">
        <f>'DB Digital'!DD23</f>
        <v>7</v>
      </c>
      <c r="BZ24">
        <f>'DB Digital'!DE23</f>
        <v>7</v>
      </c>
      <c r="CA24">
        <f>'DB Digital'!DF23</f>
        <v>7</v>
      </c>
      <c r="CB24">
        <f>'DB Digital'!DG23</f>
        <v>7</v>
      </c>
      <c r="CC24">
        <f>'DB Digital'!DH23</f>
        <v>7</v>
      </c>
      <c r="CD24">
        <f>'DB Digital'!DI23</f>
        <v>7</v>
      </c>
      <c r="CE24">
        <f>'DB Digital'!DJ23</f>
        <v>7</v>
      </c>
      <c r="CF24">
        <f>'DB Digital'!DK23</f>
        <v>7</v>
      </c>
      <c r="CG24">
        <f>'DB Digital'!DL23</f>
        <v>7</v>
      </c>
      <c r="CH24">
        <f>'DB Digital'!DM23</f>
        <v>7</v>
      </c>
      <c r="CI24">
        <f>'DB Digital'!DN23</f>
        <v>6</v>
      </c>
      <c r="CJ24">
        <f>'DB Digital'!DO23</f>
        <v>7</v>
      </c>
      <c r="CK24">
        <f>'DB Digital'!DP23</f>
        <v>6</v>
      </c>
      <c r="CL24">
        <f>'DB Digital'!DQ23</f>
        <v>7</v>
      </c>
      <c r="CM24">
        <f>'DB Digital'!DR23</f>
        <v>7</v>
      </c>
      <c r="CN24">
        <f>'DB Digital'!DS23</f>
        <v>7</v>
      </c>
      <c r="CO24">
        <f>'DB Digital'!DT23</f>
        <v>6</v>
      </c>
      <c r="CP24">
        <f>'DB Digital'!DU23</f>
        <v>6</v>
      </c>
      <c r="CQ24">
        <f>'DB Digital'!DV23</f>
        <v>5</v>
      </c>
      <c r="CR24">
        <f>'DB Digital'!DW23</f>
        <v>5</v>
      </c>
      <c r="CS24">
        <f>'DB Digital'!DX23</f>
        <v>5</v>
      </c>
      <c r="CT24">
        <f>'DB Digital'!DZ23</f>
        <v>6</v>
      </c>
      <c r="CU24">
        <f>'DB Digital'!EA23</f>
        <v>5</v>
      </c>
      <c r="CV24">
        <f>'DB Digital'!EB23</f>
        <v>6</v>
      </c>
      <c r="CW24">
        <f>'DB Digital'!ED23</f>
        <v>5</v>
      </c>
      <c r="CX24">
        <f>'DB Digital'!EE23</f>
        <v>6</v>
      </c>
      <c r="CY24">
        <f>'DB Digital'!EF23</f>
        <v>6</v>
      </c>
      <c r="CZ24">
        <f>'DB Digital'!EH23</f>
        <v>5</v>
      </c>
      <c r="DA24">
        <f>'DB Digital'!EI23</f>
        <v>5</v>
      </c>
      <c r="DB24">
        <f>'DB Digital'!EJ23</f>
        <v>5</v>
      </c>
      <c r="DC24">
        <f>'DB Digital'!EL23</f>
        <v>5</v>
      </c>
      <c r="DD24">
        <f>'DB Digital'!EM23</f>
        <v>5</v>
      </c>
      <c r="DE24">
        <f>'DB Digital'!EN23</f>
        <v>5</v>
      </c>
      <c r="DF24">
        <f>'DB Digital'!EO23</f>
        <v>5</v>
      </c>
      <c r="DG24">
        <f>'DB Digital'!EP23</f>
        <v>4</v>
      </c>
      <c r="DH24">
        <f>'DB Digital'!EQ23</f>
        <v>6</v>
      </c>
      <c r="DI24">
        <f>'DB Digital'!ER23</f>
        <v>6</v>
      </c>
      <c r="DJ24">
        <f>'DB Digital'!ES23</f>
        <v>5</v>
      </c>
      <c r="DK24">
        <f>'DB Digital'!ET23</f>
        <v>6</v>
      </c>
      <c r="DL24">
        <f>'DB Digital'!EU23</f>
        <v>6</v>
      </c>
      <c r="DM24">
        <f>'DB Digital'!EV23</f>
        <v>5</v>
      </c>
      <c r="DN24">
        <f>'DB Digital'!EW23</f>
        <v>6</v>
      </c>
      <c r="DO24">
        <f>'DB Digital'!EX23</f>
        <v>6</v>
      </c>
      <c r="DP24">
        <f>'DB Digital'!EY23</f>
        <v>6</v>
      </c>
      <c r="DQ24">
        <f>'DB Digital'!EZ23</f>
        <v>5</v>
      </c>
      <c r="DR24">
        <f>'DB Digital'!FA23</f>
        <v>5</v>
      </c>
      <c r="DS24">
        <f>'DB Digital'!FB23</f>
        <v>6</v>
      </c>
      <c r="DT24">
        <f>'DB Digital'!FC23</f>
        <v>6</v>
      </c>
      <c r="DU24">
        <f>'DB Digital'!FD23</f>
        <v>5</v>
      </c>
      <c r="DV24">
        <f>'DB Digital'!FE23</f>
        <v>6</v>
      </c>
      <c r="DW24">
        <f>'DB Digital'!FF23</f>
        <v>6</v>
      </c>
      <c r="DX24">
        <f>'DB Digital'!FG23</f>
        <v>5</v>
      </c>
      <c r="DY24">
        <f>'DB Digital'!FH23</f>
        <v>5</v>
      </c>
      <c r="DZ24">
        <f>'DB Digital'!FI23</f>
        <v>6</v>
      </c>
      <c r="EA24">
        <f>'DB Digital'!FJ23</f>
        <v>5</v>
      </c>
      <c r="EB24">
        <f t="shared" si="4"/>
        <v>457</v>
      </c>
      <c r="EC24">
        <f t="shared" si="5"/>
        <v>6.0131578947368425</v>
      </c>
    </row>
    <row r="25" spans="2:133">
      <c r="B25" s="164" t="s">
        <v>4119</v>
      </c>
      <c r="C25" s="164" t="s">
        <v>2422</v>
      </c>
      <c r="D25" s="164" t="s">
        <v>3231</v>
      </c>
      <c r="E25" s="164">
        <v>25</v>
      </c>
      <c r="F25" s="164" t="s">
        <v>2531</v>
      </c>
      <c r="G25" t="s">
        <v>4202</v>
      </c>
      <c r="H25">
        <v>3</v>
      </c>
      <c r="I25">
        <v>3</v>
      </c>
      <c r="J25" s="139" cm="1">
        <f t="array" ref="J25">_xlfn.IFS('DB Digital'!FM24=1,7,'DB Digital'!FM24=2,6,'DB Digital'!FM24=3,5,'DB Digital'!FM24=4,4,'DB Digital'!FM24=5,3,'DB Digital'!FM24=6,2,'DB Digital'!FM24=7,1)</f>
        <v>3</v>
      </c>
      <c r="K25" s="139" cm="1">
        <f t="array" ref="K25">_xlfn.IFS('DB Digital'!FN24=1,7,'DB Digital'!FN24=2,6,'DB Digital'!FN24=3,5,'DB Digital'!FN24=4,4,'DB Digital'!FN24=5,3,'DB Digital'!FN24=6,2,'DB Digital'!FN24=7,1)</f>
        <v>5</v>
      </c>
      <c r="L25" s="139" cm="1">
        <f t="array" ref="L25">_xlfn.IFS('DB Digital'!FO24=1,7,'DB Digital'!FO24=2,6,'DB Digital'!FO24=3,5,'DB Digital'!FO24=4,4,'DB Digital'!FO24=5,3,'DB Digital'!FO24=6,2,'DB Digital'!FO24=7,1)</f>
        <v>5</v>
      </c>
      <c r="M25">
        <v>3</v>
      </c>
      <c r="N25">
        <v>3</v>
      </c>
      <c r="O25">
        <v>3</v>
      </c>
      <c r="P25" s="139" cm="1">
        <f t="array" ref="P25">_xlfn.IFS('DB Digital'!FS24=1,7,'DB Digital'!FS24=2,6,'DB Digital'!FS24=3,5,'DB Digital'!FS24=4,4,'DB Digital'!FS24=5,3,'DB Digital'!FS24=6,2,'DB Digital'!FS24=7,1)</f>
        <v>3</v>
      </c>
      <c r="Q25" s="139" cm="1">
        <f t="array" ref="Q25">_xlfn.IFS('DB Digital'!FT24=1,7,'DB Digital'!FT24=2,6,'DB Digital'!FT24=3,5,'DB Digital'!FT24=4,4,'DB Digital'!FT24=5,3,'DB Digital'!FT24=6,2,'DB Digital'!FT24=7,1)</f>
        <v>3</v>
      </c>
      <c r="R25">
        <v>4</v>
      </c>
      <c r="S25" s="139" cm="1">
        <f t="array" ref="S25">_xlfn.IFS('DB Digital'!FV24=1,7,'DB Digital'!FV24=2,6,'DB Digital'!FV24=3,5,'DB Digital'!FV24=4,4,'DB Digital'!FV24=5,3,'DB Digital'!FV24=6,2,'DB Digital'!FV24=7,1)</f>
        <v>5</v>
      </c>
      <c r="T25">
        <v>3</v>
      </c>
      <c r="U25">
        <v>4</v>
      </c>
      <c r="V25">
        <v>3</v>
      </c>
      <c r="W25">
        <v>3</v>
      </c>
      <c r="X25" s="139" cm="1">
        <f t="array" ref="X25">_xlfn.IFS('DB Digital'!GA24=1,7,'DB Digital'!GA24=2,6,'DB Digital'!GA24=3,5,'DB Digital'!GA24=4,4,'DB Digital'!GA24=5,3,'DB Digital'!GA24=6,2,'DB Digital'!GA24=7,1)</f>
        <v>5</v>
      </c>
      <c r="Y25" s="139" cm="1">
        <f t="array" ref="Y25">_xlfn.IFS('DB Digital'!GB24=1,7,'DB Digital'!GB24=2,6,'DB Digital'!GB24=3,5,'DB Digital'!GB24=4,4,'DB Digital'!GB24=5,3,'DB Digital'!GB24=6,2,'DB Digital'!GB24=7,1)</f>
        <v>5</v>
      </c>
      <c r="Z25" s="139" cm="1">
        <f t="array" ref="Z25">_xlfn.IFS('DB Digital'!GC24=1,7,'DB Digital'!GC24=2,6,'DB Digital'!GC24=3,5,'DB Digital'!GC24=4,4,'DB Digital'!GC24=5,3,'DB Digital'!GC24=6,2,'DB Digital'!GC24=7,1)</f>
        <v>3</v>
      </c>
      <c r="AA25">
        <v>3</v>
      </c>
      <c r="AB25" s="139" cm="1">
        <f t="array" ref="AB25">_xlfn.IFS('DB Digital'!GE24=1,7,'DB Digital'!GE24=2,6,'DB Digital'!GE24=3,5,'DB Digital'!GE24=4,4,'DB Digital'!GE24=5,3,'DB Digital'!GE24=6,2,'DB Digital'!GE24=7,1)</f>
        <v>5</v>
      </c>
      <c r="AC25">
        <v>3</v>
      </c>
      <c r="AD25" s="139" cm="1">
        <f t="array" ref="AD25">_xlfn.IFS('DB Digital'!GG24=1,7,'DB Digital'!GG24=2,6,'DB Digital'!GG24=3,5,'DB Digital'!GG24=4,4,'DB Digital'!GG24=5,3,'DB Digital'!GG24=6,2,'DB Digital'!GG24=7,1)</f>
        <v>3</v>
      </c>
      <c r="AE25" s="139" cm="1">
        <f t="array" ref="AE25">_xlfn.IFS('DB Digital'!GH24=1,7,'DB Digital'!GH24=2,6,'DB Digital'!GH24=3,5,'DB Digital'!GH24=4,4,'DB Digital'!GH24=5,3,'DB Digital'!GH24=6,2,'DB Digital'!GH24=7,1)</f>
        <v>5</v>
      </c>
      <c r="AF25" s="139" cm="1">
        <f t="array" ref="AF25">_xlfn.IFS('DB Digital'!GI24=1,7,'DB Digital'!GI24=2,6,'DB Digital'!GI24=3,5,'DB Digital'!GI24=4,4,'DB Digital'!GI24=5,3,'DB Digital'!GI24=6,2,'DB Digital'!GI24=7,1)</f>
        <v>5</v>
      </c>
      <c r="AG25">
        <v>3</v>
      </c>
      <c r="AH25">
        <f t="shared" si="0"/>
        <v>96</v>
      </c>
      <c r="AI25">
        <f t="shared" si="1"/>
        <v>3.6923076923076925</v>
      </c>
      <c r="AK25">
        <v>3</v>
      </c>
      <c r="AL25">
        <v>3</v>
      </c>
      <c r="AM25">
        <v>3</v>
      </c>
      <c r="AN25">
        <v>3</v>
      </c>
      <c r="AO25">
        <v>2</v>
      </c>
      <c r="AP25">
        <v>3</v>
      </c>
      <c r="AQ25">
        <v>3</v>
      </c>
      <c r="AR25">
        <v>3</v>
      </c>
      <c r="AS25">
        <v>3</v>
      </c>
      <c r="AT25">
        <v>3</v>
      </c>
      <c r="AU25">
        <v>3</v>
      </c>
      <c r="AV25">
        <v>3</v>
      </c>
      <c r="AW25">
        <v>3</v>
      </c>
      <c r="AX25">
        <v>3</v>
      </c>
      <c r="AY25">
        <v>3</v>
      </c>
      <c r="AZ25">
        <v>3</v>
      </c>
      <c r="BA25">
        <f t="shared" si="2"/>
        <v>47</v>
      </c>
      <c r="BB25">
        <f t="shared" si="3"/>
        <v>2.9375</v>
      </c>
      <c r="BD25">
        <f>'DB Digital'!CE24</f>
        <v>5</v>
      </c>
      <c r="BE25">
        <f>'DB Digital'!CF24</f>
        <v>5</v>
      </c>
      <c r="BF25">
        <f>'DB Digital'!CH24</f>
        <v>2</v>
      </c>
      <c r="BG25">
        <f>'DB Digital'!CI24</f>
        <v>4</v>
      </c>
      <c r="BH25">
        <f>'DB Digital'!CJ24</f>
        <v>5</v>
      </c>
      <c r="BI25">
        <f>'DB Digital'!CL24</f>
        <v>5</v>
      </c>
      <c r="BJ25">
        <f>'DB Digital'!CM24</f>
        <v>4</v>
      </c>
      <c r="BK25">
        <f>'DB Digital'!CN24</f>
        <v>4</v>
      </c>
      <c r="BL25">
        <f>'DB Digital'!CP24</f>
        <v>1</v>
      </c>
      <c r="BM25">
        <f>'DB Digital'!CQ24</f>
        <v>1</v>
      </c>
      <c r="BN25">
        <f>'DB Digital'!CR24</f>
        <v>1</v>
      </c>
      <c r="BO25">
        <f>'DB Digital'!CT24</f>
        <v>1</v>
      </c>
      <c r="BP25">
        <f>'DB Digital'!CU24</f>
        <v>1</v>
      </c>
      <c r="BQ25">
        <f>'DB Digital'!CV24</f>
        <v>1</v>
      </c>
      <c r="BR25">
        <f>'DB Digital'!CW24</f>
        <v>1</v>
      </c>
      <c r="BS25">
        <f>'DB Digital'!CX24</f>
        <v>1</v>
      </c>
      <c r="BT25">
        <f>'DB Digital'!CY24</f>
        <v>1</v>
      </c>
      <c r="BU25">
        <f>'DB Digital'!CZ24</f>
        <v>1</v>
      </c>
      <c r="BV25">
        <f>'DB Digital'!DA24</f>
        <v>4</v>
      </c>
      <c r="BW25">
        <f>'DB Digital'!DB24</f>
        <v>4</v>
      </c>
      <c r="BX25">
        <f>'DB Digital'!DC24</f>
        <v>4</v>
      </c>
      <c r="BY25">
        <f>'DB Digital'!DD24</f>
        <v>3</v>
      </c>
      <c r="BZ25">
        <f>'DB Digital'!DE24</f>
        <v>3</v>
      </c>
      <c r="CA25">
        <f>'DB Digital'!DF24</f>
        <v>3</v>
      </c>
      <c r="CB25">
        <f>'DB Digital'!DG24</f>
        <v>4</v>
      </c>
      <c r="CC25">
        <f>'DB Digital'!DH24</f>
        <v>4</v>
      </c>
      <c r="CD25">
        <f>'DB Digital'!DI24</f>
        <v>4</v>
      </c>
      <c r="CE25">
        <f>'DB Digital'!DJ24</f>
        <v>4</v>
      </c>
      <c r="CF25">
        <f>'DB Digital'!DK24</f>
        <v>4</v>
      </c>
      <c r="CG25">
        <f>'DB Digital'!DL24</f>
        <v>4</v>
      </c>
      <c r="CH25">
        <f>'DB Digital'!DM24</f>
        <v>4</v>
      </c>
      <c r="CI25">
        <f>'DB Digital'!DN24</f>
        <v>4</v>
      </c>
      <c r="CJ25">
        <f>'DB Digital'!DO24</f>
        <v>3</v>
      </c>
      <c r="CK25">
        <f>'DB Digital'!DP24</f>
        <v>3</v>
      </c>
      <c r="CL25">
        <f>'DB Digital'!DQ24</f>
        <v>4</v>
      </c>
      <c r="CM25">
        <f>'DB Digital'!DR24</f>
        <v>4</v>
      </c>
      <c r="CN25">
        <f>'DB Digital'!DS24</f>
        <v>4</v>
      </c>
      <c r="CO25">
        <f>'DB Digital'!DT24</f>
        <v>4</v>
      </c>
      <c r="CP25">
        <f>'DB Digital'!DU24</f>
        <v>4</v>
      </c>
      <c r="CQ25">
        <f>'DB Digital'!DV24</f>
        <v>4</v>
      </c>
      <c r="CR25">
        <f>'DB Digital'!DW24</f>
        <v>4</v>
      </c>
      <c r="CS25">
        <f>'DB Digital'!DX24</f>
        <v>5</v>
      </c>
      <c r="CT25">
        <f>'DB Digital'!DZ24</f>
        <v>4</v>
      </c>
      <c r="CU25">
        <f>'DB Digital'!EA24</f>
        <v>4</v>
      </c>
      <c r="CV25">
        <f>'DB Digital'!EB24</f>
        <v>4</v>
      </c>
      <c r="CW25">
        <f>'DB Digital'!ED24</f>
        <v>4</v>
      </c>
      <c r="CX25">
        <f>'DB Digital'!EE24</f>
        <v>4</v>
      </c>
      <c r="CY25">
        <f>'DB Digital'!EF24</f>
        <v>4</v>
      </c>
      <c r="CZ25">
        <f>'DB Digital'!EH24</f>
        <v>4</v>
      </c>
      <c r="DA25">
        <f>'DB Digital'!EI24</f>
        <v>4</v>
      </c>
      <c r="DB25">
        <f>'DB Digital'!EJ24</f>
        <v>4</v>
      </c>
      <c r="DC25">
        <f>'DB Digital'!EL24</f>
        <v>4</v>
      </c>
      <c r="DD25">
        <f>'DB Digital'!EM24</f>
        <v>4</v>
      </c>
      <c r="DE25">
        <f>'DB Digital'!EN24</f>
        <v>4</v>
      </c>
      <c r="DF25">
        <f>'DB Digital'!EO24</f>
        <v>4</v>
      </c>
      <c r="DG25">
        <f>'DB Digital'!EP24</f>
        <v>4</v>
      </c>
      <c r="DH25">
        <f>'DB Digital'!EQ24</f>
        <v>4</v>
      </c>
      <c r="DI25">
        <f>'DB Digital'!ER24</f>
        <v>4</v>
      </c>
      <c r="DJ25">
        <f>'DB Digital'!ES24</f>
        <v>4</v>
      </c>
      <c r="DK25">
        <f>'DB Digital'!ET24</f>
        <v>4</v>
      </c>
      <c r="DL25">
        <f>'DB Digital'!EU24</f>
        <v>4</v>
      </c>
      <c r="DM25">
        <f>'DB Digital'!EV24</f>
        <v>4</v>
      </c>
      <c r="DN25">
        <f>'DB Digital'!EW24</f>
        <v>4</v>
      </c>
      <c r="DO25">
        <f>'DB Digital'!EX24</f>
        <v>4</v>
      </c>
      <c r="DP25">
        <f>'DB Digital'!EY24</f>
        <v>4</v>
      </c>
      <c r="DQ25">
        <f>'DB Digital'!EZ24</f>
        <v>4</v>
      </c>
      <c r="DR25">
        <f>'DB Digital'!FA24</f>
        <v>4</v>
      </c>
      <c r="DS25">
        <f>'DB Digital'!FB24</f>
        <v>4</v>
      </c>
      <c r="DT25">
        <f>'DB Digital'!FC24</f>
        <v>4</v>
      </c>
      <c r="DU25">
        <f>'DB Digital'!FD24</f>
        <v>4</v>
      </c>
      <c r="DV25">
        <f>'DB Digital'!FE24</f>
        <v>4</v>
      </c>
      <c r="DW25">
        <f>'DB Digital'!FF24</f>
        <v>4</v>
      </c>
      <c r="DX25">
        <f>'DB Digital'!FG24</f>
        <v>4</v>
      </c>
      <c r="DY25">
        <f>'DB Digital'!FH24</f>
        <v>4</v>
      </c>
      <c r="DZ25">
        <f>'DB Digital'!FI24</f>
        <v>4</v>
      </c>
      <c r="EA25">
        <f>'DB Digital'!FJ24</f>
        <v>4</v>
      </c>
      <c r="EB25">
        <f t="shared" si="4"/>
        <v>272</v>
      </c>
      <c r="EC25">
        <f t="shared" si="5"/>
        <v>3.5789473684210527</v>
      </c>
    </row>
    <row r="26" spans="2:133">
      <c r="B26" s="163" t="s">
        <v>4120</v>
      </c>
      <c r="C26" s="163" t="s">
        <v>2505</v>
      </c>
      <c r="D26" s="163" t="s">
        <v>3231</v>
      </c>
      <c r="E26" s="163">
        <v>21</v>
      </c>
      <c r="F26" s="163" t="s">
        <v>2456</v>
      </c>
      <c r="G26" t="s">
        <v>4203</v>
      </c>
      <c r="H26">
        <v>5</v>
      </c>
      <c r="I26">
        <v>6</v>
      </c>
      <c r="J26" s="139" cm="1">
        <f t="array" ref="J26">_xlfn.IFS('DB Digital'!FM25=1,7,'DB Digital'!FM25=2,6,'DB Digital'!FM25=3,5,'DB Digital'!FM25=4,4,'DB Digital'!FM25=5,3,'DB Digital'!FM25=6,2,'DB Digital'!FM25=7,1)</f>
        <v>2</v>
      </c>
      <c r="K26" s="139" cm="1">
        <f t="array" ref="K26">_xlfn.IFS('DB Digital'!FN25=1,7,'DB Digital'!FN25=2,6,'DB Digital'!FN25=3,5,'DB Digital'!FN25=4,4,'DB Digital'!FN25=5,3,'DB Digital'!FN25=6,2,'DB Digital'!FN25=7,1)</f>
        <v>3</v>
      </c>
      <c r="L26" s="139" cm="1">
        <f t="array" ref="L26">_xlfn.IFS('DB Digital'!FO25=1,7,'DB Digital'!FO25=2,6,'DB Digital'!FO25=3,5,'DB Digital'!FO25=4,4,'DB Digital'!FO25=5,3,'DB Digital'!FO25=6,2,'DB Digital'!FO25=7,1)</f>
        <v>2</v>
      </c>
      <c r="M26">
        <v>5</v>
      </c>
      <c r="N26">
        <v>6</v>
      </c>
      <c r="O26">
        <v>6</v>
      </c>
      <c r="P26" s="139" cm="1">
        <f t="array" ref="P26">_xlfn.IFS('DB Digital'!FS25=1,7,'DB Digital'!FS25=2,6,'DB Digital'!FS25=3,5,'DB Digital'!FS25=4,4,'DB Digital'!FS25=5,3,'DB Digital'!FS25=6,2,'DB Digital'!FS25=7,1)</f>
        <v>7</v>
      </c>
      <c r="Q26" s="139" cm="1">
        <f t="array" ref="Q26">_xlfn.IFS('DB Digital'!FT25=1,7,'DB Digital'!FT25=2,6,'DB Digital'!FT25=3,5,'DB Digital'!FT25=4,4,'DB Digital'!FT25=5,3,'DB Digital'!FT25=6,2,'DB Digital'!FT25=7,1)</f>
        <v>1</v>
      </c>
      <c r="R26">
        <v>6</v>
      </c>
      <c r="S26" s="139" cm="1">
        <f t="array" ref="S26">_xlfn.IFS('DB Digital'!FV25=1,7,'DB Digital'!FV25=2,6,'DB Digital'!FV25=3,5,'DB Digital'!FV25=4,4,'DB Digital'!FV25=5,3,'DB Digital'!FV25=6,2,'DB Digital'!FV25=7,1)</f>
        <v>2</v>
      </c>
      <c r="T26">
        <v>7</v>
      </c>
      <c r="U26">
        <v>5</v>
      </c>
      <c r="V26">
        <v>7</v>
      </c>
      <c r="W26">
        <v>3</v>
      </c>
      <c r="X26" s="139" cm="1">
        <f t="array" ref="X26">_xlfn.IFS('DB Digital'!GA25=1,7,'DB Digital'!GA25=2,6,'DB Digital'!GA25=3,5,'DB Digital'!GA25=4,4,'DB Digital'!GA25=5,3,'DB Digital'!GA25=6,2,'DB Digital'!GA25=7,1)</f>
        <v>3</v>
      </c>
      <c r="Y26" s="139" cm="1">
        <f t="array" ref="Y26">_xlfn.IFS('DB Digital'!GB25=1,7,'DB Digital'!GB25=2,6,'DB Digital'!GB25=3,5,'DB Digital'!GB25=4,4,'DB Digital'!GB25=5,3,'DB Digital'!GB25=6,2,'DB Digital'!GB25=7,1)</f>
        <v>2</v>
      </c>
      <c r="Z26" s="139" cm="1">
        <f t="array" ref="Z26">_xlfn.IFS('DB Digital'!GC25=1,7,'DB Digital'!GC25=2,6,'DB Digital'!GC25=3,5,'DB Digital'!GC25=4,4,'DB Digital'!GC25=5,3,'DB Digital'!GC25=6,2,'DB Digital'!GC25=7,1)</f>
        <v>5</v>
      </c>
      <c r="AA26">
        <v>5</v>
      </c>
      <c r="AB26" s="139" cm="1">
        <f t="array" ref="AB26">_xlfn.IFS('DB Digital'!GE25=1,7,'DB Digital'!GE25=2,6,'DB Digital'!GE25=3,5,'DB Digital'!GE25=4,4,'DB Digital'!GE25=5,3,'DB Digital'!GE25=6,2,'DB Digital'!GE25=7,1)</f>
        <v>3</v>
      </c>
      <c r="AC26">
        <v>5</v>
      </c>
      <c r="AD26" s="139" cm="1">
        <f t="array" ref="AD26">_xlfn.IFS('DB Digital'!GG25=1,7,'DB Digital'!GG25=2,6,'DB Digital'!GG25=3,5,'DB Digital'!GG25=4,4,'DB Digital'!GG25=5,3,'DB Digital'!GG25=6,2,'DB Digital'!GG25=7,1)</f>
        <v>6</v>
      </c>
      <c r="AE26" s="139" cm="1">
        <f t="array" ref="AE26">_xlfn.IFS('DB Digital'!GH25=1,7,'DB Digital'!GH25=2,6,'DB Digital'!GH25=3,5,'DB Digital'!GH25=4,4,'DB Digital'!GH25=5,3,'DB Digital'!GH25=6,2,'DB Digital'!GH25=7,1)</f>
        <v>2</v>
      </c>
      <c r="AF26" s="139" cm="1">
        <f t="array" ref="AF26">_xlfn.IFS('DB Digital'!GI25=1,7,'DB Digital'!GI25=2,6,'DB Digital'!GI25=3,5,'DB Digital'!GI25=4,4,'DB Digital'!GI25=5,3,'DB Digital'!GI25=6,2,'DB Digital'!GI25=7,1)</f>
        <v>3</v>
      </c>
      <c r="AG26">
        <v>5</v>
      </c>
      <c r="AH26">
        <f t="shared" si="0"/>
        <v>112</v>
      </c>
      <c r="AI26">
        <f t="shared" si="1"/>
        <v>4.3076923076923075</v>
      </c>
      <c r="AK26">
        <v>6</v>
      </c>
      <c r="AL26">
        <v>5</v>
      </c>
      <c r="AM26">
        <v>5</v>
      </c>
      <c r="AN26">
        <v>5</v>
      </c>
      <c r="AO26">
        <v>5</v>
      </c>
      <c r="AP26">
        <v>6</v>
      </c>
      <c r="AQ26">
        <v>6</v>
      </c>
      <c r="AR26">
        <v>6</v>
      </c>
      <c r="AS26">
        <v>5</v>
      </c>
      <c r="AT26">
        <v>5</v>
      </c>
      <c r="AU26">
        <v>5</v>
      </c>
      <c r="AV26">
        <v>5</v>
      </c>
      <c r="AW26">
        <v>5</v>
      </c>
      <c r="AX26">
        <v>6</v>
      </c>
      <c r="AY26">
        <v>5</v>
      </c>
      <c r="AZ26">
        <v>5</v>
      </c>
      <c r="BA26">
        <f t="shared" si="2"/>
        <v>85</v>
      </c>
      <c r="BB26">
        <f t="shared" si="3"/>
        <v>5.3125</v>
      </c>
      <c r="BD26">
        <f>'DB Digital'!CE25</f>
        <v>6</v>
      </c>
      <c r="BE26">
        <f>'DB Digital'!CF25</f>
        <v>7</v>
      </c>
      <c r="BF26">
        <f>'DB Digital'!CH25</f>
        <v>4</v>
      </c>
      <c r="BG26">
        <f>'DB Digital'!CI25</f>
        <v>4</v>
      </c>
      <c r="BH26">
        <f>'DB Digital'!CJ25</f>
        <v>4</v>
      </c>
      <c r="BI26">
        <f>'DB Digital'!CL25</f>
        <v>5</v>
      </c>
      <c r="BJ26">
        <f>'DB Digital'!CM25</f>
        <v>3</v>
      </c>
      <c r="BK26">
        <f>'DB Digital'!CN25</f>
        <v>3</v>
      </c>
      <c r="BL26">
        <f>'DB Digital'!CP25</f>
        <v>5</v>
      </c>
      <c r="BM26">
        <f>'DB Digital'!CQ25</f>
        <v>6</v>
      </c>
      <c r="BN26">
        <f>'DB Digital'!CR25</f>
        <v>6</v>
      </c>
      <c r="BO26">
        <f>'DB Digital'!CT25</f>
        <v>5</v>
      </c>
      <c r="BP26">
        <f>'DB Digital'!CU25</f>
        <v>5</v>
      </c>
      <c r="BQ26">
        <f>'DB Digital'!CV25</f>
        <v>5</v>
      </c>
      <c r="BR26">
        <f>'DB Digital'!CW25</f>
        <v>5</v>
      </c>
      <c r="BS26">
        <f>'DB Digital'!CX25</f>
        <v>6</v>
      </c>
      <c r="BT26">
        <f>'DB Digital'!CY25</f>
        <v>6</v>
      </c>
      <c r="BU26">
        <f>'DB Digital'!CZ25</f>
        <v>6</v>
      </c>
      <c r="BV26">
        <f>'DB Digital'!DA25</f>
        <v>5</v>
      </c>
      <c r="BW26">
        <f>'DB Digital'!DB25</f>
        <v>6</v>
      </c>
      <c r="BX26">
        <f>'DB Digital'!DC25</f>
        <v>5</v>
      </c>
      <c r="BY26">
        <f>'DB Digital'!DD25</f>
        <v>5</v>
      </c>
      <c r="BZ26">
        <f>'DB Digital'!DE25</f>
        <v>5</v>
      </c>
      <c r="CA26">
        <f>'DB Digital'!DF25</f>
        <v>4</v>
      </c>
      <c r="CB26">
        <f>'DB Digital'!DG25</f>
        <v>4</v>
      </c>
      <c r="CC26">
        <f>'DB Digital'!DH25</f>
        <v>4</v>
      </c>
      <c r="CD26">
        <f>'DB Digital'!DI25</f>
        <v>5</v>
      </c>
      <c r="CE26">
        <f>'DB Digital'!DJ25</f>
        <v>4</v>
      </c>
      <c r="CF26">
        <f>'DB Digital'!DK25</f>
        <v>6</v>
      </c>
      <c r="CG26">
        <f>'DB Digital'!DL25</f>
        <v>5</v>
      </c>
      <c r="CH26">
        <f>'DB Digital'!DM25</f>
        <v>5</v>
      </c>
      <c r="CI26">
        <f>'DB Digital'!DN25</f>
        <v>4</v>
      </c>
      <c r="CJ26">
        <f>'DB Digital'!DO25</f>
        <v>6</v>
      </c>
      <c r="CK26">
        <f>'DB Digital'!DP25</f>
        <v>6</v>
      </c>
      <c r="CL26">
        <f>'DB Digital'!DQ25</f>
        <v>5</v>
      </c>
      <c r="CM26">
        <f>'DB Digital'!DR25</f>
        <v>6</v>
      </c>
      <c r="CN26">
        <f>'DB Digital'!DS25</f>
        <v>5</v>
      </c>
      <c r="CO26">
        <f>'DB Digital'!DT25</f>
        <v>5</v>
      </c>
      <c r="CP26">
        <f>'DB Digital'!DU25</f>
        <v>5</v>
      </c>
      <c r="CQ26">
        <f>'DB Digital'!DV25</f>
        <v>5</v>
      </c>
      <c r="CR26">
        <f>'DB Digital'!DW25</f>
        <v>5</v>
      </c>
      <c r="CS26">
        <f>'DB Digital'!DX25</f>
        <v>5</v>
      </c>
      <c r="CT26">
        <f>'DB Digital'!DZ25</f>
        <v>4</v>
      </c>
      <c r="CU26">
        <f>'DB Digital'!EA25</f>
        <v>7</v>
      </c>
      <c r="CV26">
        <f>'DB Digital'!EB25</f>
        <v>5</v>
      </c>
      <c r="CW26">
        <f>'DB Digital'!ED25</f>
        <v>5</v>
      </c>
      <c r="CX26">
        <f>'DB Digital'!EE25</f>
        <v>3</v>
      </c>
      <c r="CY26">
        <f>'DB Digital'!EF25</f>
        <v>2</v>
      </c>
      <c r="CZ26">
        <f>'DB Digital'!EH25</f>
        <v>5</v>
      </c>
      <c r="DA26">
        <f>'DB Digital'!EI25</f>
        <v>5</v>
      </c>
      <c r="DB26">
        <f>'DB Digital'!EJ25</f>
        <v>6</v>
      </c>
      <c r="DC26">
        <f>'DB Digital'!EL25</f>
        <v>5</v>
      </c>
      <c r="DD26">
        <f>'DB Digital'!EM25</f>
        <v>5</v>
      </c>
      <c r="DE26">
        <f>'DB Digital'!EN25</f>
        <v>5</v>
      </c>
      <c r="DF26">
        <f>'DB Digital'!EO25</f>
        <v>5</v>
      </c>
      <c r="DG26">
        <f>'DB Digital'!EP25</f>
        <v>4</v>
      </c>
      <c r="DH26">
        <f>'DB Digital'!EQ25</f>
        <v>4</v>
      </c>
      <c r="DI26">
        <f>'DB Digital'!ER25</f>
        <v>4</v>
      </c>
      <c r="DJ26">
        <f>'DB Digital'!ES25</f>
        <v>4</v>
      </c>
      <c r="DK26">
        <f>'DB Digital'!ET25</f>
        <v>5</v>
      </c>
      <c r="DL26">
        <f>'DB Digital'!EU25</f>
        <v>4</v>
      </c>
      <c r="DM26">
        <f>'DB Digital'!EV25</f>
        <v>4</v>
      </c>
      <c r="DN26">
        <f>'DB Digital'!EW25</f>
        <v>5</v>
      </c>
      <c r="DO26">
        <f>'DB Digital'!EX25</f>
        <v>4</v>
      </c>
      <c r="DP26">
        <f>'DB Digital'!EY25</f>
        <v>4</v>
      </c>
      <c r="DQ26">
        <f>'DB Digital'!EZ25</f>
        <v>3</v>
      </c>
      <c r="DR26">
        <f>'DB Digital'!FA25</f>
        <v>5</v>
      </c>
      <c r="DS26">
        <f>'DB Digital'!FB25</f>
        <v>7</v>
      </c>
      <c r="DT26">
        <f>'DB Digital'!FC25</f>
        <v>6</v>
      </c>
      <c r="DU26">
        <f>'DB Digital'!FD25</f>
        <v>5</v>
      </c>
      <c r="DV26">
        <f>'DB Digital'!FE25</f>
        <v>5</v>
      </c>
      <c r="DW26">
        <f>'DB Digital'!FF25</f>
        <v>5</v>
      </c>
      <c r="DX26">
        <f>'DB Digital'!FG25</f>
        <v>6</v>
      </c>
      <c r="DY26">
        <f>'DB Digital'!FH25</f>
        <v>6</v>
      </c>
      <c r="DZ26">
        <f>'DB Digital'!FI25</f>
        <v>5</v>
      </c>
      <c r="EA26">
        <f>'DB Digital'!FJ25</f>
        <v>5</v>
      </c>
      <c r="EB26">
        <f t="shared" si="4"/>
        <v>373</v>
      </c>
      <c r="EC26">
        <f t="shared" si="5"/>
        <v>4.9078947368421053</v>
      </c>
    </row>
    <row r="27" spans="2:133">
      <c r="B27" s="164" t="s">
        <v>4121</v>
      </c>
      <c r="C27" s="164" t="s">
        <v>2422</v>
      </c>
      <c r="D27" s="164" t="s">
        <v>3231</v>
      </c>
      <c r="E27" s="164">
        <v>27</v>
      </c>
      <c r="F27" s="164" t="s">
        <v>2654</v>
      </c>
      <c r="G27" t="s">
        <v>4204</v>
      </c>
      <c r="H27">
        <v>7</v>
      </c>
      <c r="I27">
        <v>7</v>
      </c>
      <c r="J27" s="139" cm="1">
        <f t="array" ref="J27">_xlfn.IFS('DB Digital'!FM26=1,7,'DB Digital'!FM26=2,6,'DB Digital'!FM26=3,5,'DB Digital'!FM26=4,4,'DB Digital'!FM26=5,3,'DB Digital'!FM26=6,2,'DB Digital'!FM26=7,1)</f>
        <v>7</v>
      </c>
      <c r="K27" s="139" cm="1">
        <f t="array" ref="K27">_xlfn.IFS('DB Digital'!FN26=1,7,'DB Digital'!FN26=2,6,'DB Digital'!FN26=3,5,'DB Digital'!FN26=4,4,'DB Digital'!FN26=5,3,'DB Digital'!FN26=6,2,'DB Digital'!FN26=7,1)</f>
        <v>7</v>
      </c>
      <c r="L27" s="139" cm="1">
        <f t="array" ref="L27">_xlfn.IFS('DB Digital'!FO26=1,7,'DB Digital'!FO26=2,6,'DB Digital'!FO26=3,5,'DB Digital'!FO26=4,4,'DB Digital'!FO26=5,3,'DB Digital'!FO26=6,2,'DB Digital'!FO26=7,1)</f>
        <v>7</v>
      </c>
      <c r="M27">
        <v>7</v>
      </c>
      <c r="N27">
        <v>7</v>
      </c>
      <c r="O27">
        <v>7</v>
      </c>
      <c r="P27" s="139" cm="1">
        <f t="array" ref="P27">_xlfn.IFS('DB Digital'!FS26=1,7,'DB Digital'!FS26=2,6,'DB Digital'!FS26=3,5,'DB Digital'!FS26=4,4,'DB Digital'!FS26=5,3,'DB Digital'!FS26=6,2,'DB Digital'!FS26=7,1)</f>
        <v>1</v>
      </c>
      <c r="Q27" s="139" cm="1">
        <f t="array" ref="Q27">_xlfn.IFS('DB Digital'!FT26=1,7,'DB Digital'!FT26=2,6,'DB Digital'!FT26=3,5,'DB Digital'!FT26=4,4,'DB Digital'!FT26=5,3,'DB Digital'!FT26=6,2,'DB Digital'!FT26=7,1)</f>
        <v>7</v>
      </c>
      <c r="R27">
        <v>1</v>
      </c>
      <c r="S27" s="139" cm="1">
        <f t="array" ref="S27">_xlfn.IFS('DB Digital'!FV26=1,7,'DB Digital'!FV26=2,6,'DB Digital'!FV26=3,5,'DB Digital'!FV26=4,4,'DB Digital'!FV26=5,3,'DB Digital'!FV26=6,2,'DB Digital'!FV26=7,1)</f>
        <v>7</v>
      </c>
      <c r="T27">
        <v>1</v>
      </c>
      <c r="U27">
        <v>7</v>
      </c>
      <c r="V27">
        <v>7</v>
      </c>
      <c r="W27">
        <v>7</v>
      </c>
      <c r="X27" s="139" cm="1">
        <f t="array" ref="X27">_xlfn.IFS('DB Digital'!GA26=1,7,'DB Digital'!GA26=2,6,'DB Digital'!GA26=3,5,'DB Digital'!GA26=4,4,'DB Digital'!GA26=5,3,'DB Digital'!GA26=6,2,'DB Digital'!GA26=7,1)</f>
        <v>7</v>
      </c>
      <c r="Y27" s="139" cm="1">
        <f t="array" ref="Y27">_xlfn.IFS('DB Digital'!GB26=1,7,'DB Digital'!GB26=2,6,'DB Digital'!GB26=3,5,'DB Digital'!GB26=4,4,'DB Digital'!GB26=5,3,'DB Digital'!GB26=6,2,'DB Digital'!GB26=7,1)</f>
        <v>7</v>
      </c>
      <c r="Z27" s="139" cm="1">
        <f t="array" ref="Z27">_xlfn.IFS('DB Digital'!GC26=1,7,'DB Digital'!GC26=2,6,'DB Digital'!GC26=3,5,'DB Digital'!GC26=4,4,'DB Digital'!GC26=5,3,'DB Digital'!GC26=6,2,'DB Digital'!GC26=7,1)</f>
        <v>7</v>
      </c>
      <c r="AA27">
        <v>7</v>
      </c>
      <c r="AB27" s="139" cm="1">
        <f t="array" ref="AB27">_xlfn.IFS('DB Digital'!GE26=1,7,'DB Digital'!GE26=2,6,'DB Digital'!GE26=3,5,'DB Digital'!GE26=4,4,'DB Digital'!GE26=5,3,'DB Digital'!GE26=6,2,'DB Digital'!GE26=7,1)</f>
        <v>7</v>
      </c>
      <c r="AC27">
        <v>7</v>
      </c>
      <c r="AD27" s="139" cm="1">
        <f t="array" ref="AD27">_xlfn.IFS('DB Digital'!GG26=1,7,'DB Digital'!GG26=2,6,'DB Digital'!GG26=3,5,'DB Digital'!GG26=4,4,'DB Digital'!GG26=5,3,'DB Digital'!GG26=6,2,'DB Digital'!GG26=7,1)</f>
        <v>7</v>
      </c>
      <c r="AE27" s="139" cm="1">
        <f t="array" ref="AE27">_xlfn.IFS('DB Digital'!GH26=1,7,'DB Digital'!GH26=2,6,'DB Digital'!GH26=3,5,'DB Digital'!GH26=4,4,'DB Digital'!GH26=5,3,'DB Digital'!GH26=6,2,'DB Digital'!GH26=7,1)</f>
        <v>7</v>
      </c>
      <c r="AF27" s="139" cm="1">
        <f t="array" ref="AF27">_xlfn.IFS('DB Digital'!GI26=1,7,'DB Digital'!GI26=2,6,'DB Digital'!GI26=3,5,'DB Digital'!GI26=4,4,'DB Digital'!GI26=5,3,'DB Digital'!GI26=6,2,'DB Digital'!GI26=7,1)</f>
        <v>7</v>
      </c>
      <c r="AG27">
        <v>7</v>
      </c>
      <c r="AH27">
        <f t="shared" si="0"/>
        <v>164</v>
      </c>
      <c r="AI27">
        <f t="shared" si="1"/>
        <v>6.3076923076923075</v>
      </c>
      <c r="AK27">
        <v>7</v>
      </c>
      <c r="AL27">
        <v>7</v>
      </c>
      <c r="AM27">
        <v>7</v>
      </c>
      <c r="AN27">
        <v>7</v>
      </c>
      <c r="AO27">
        <v>7</v>
      </c>
      <c r="AP27">
        <v>7</v>
      </c>
      <c r="AQ27">
        <v>7</v>
      </c>
      <c r="AR27">
        <v>7</v>
      </c>
      <c r="AS27">
        <v>7</v>
      </c>
      <c r="AT27">
        <v>7</v>
      </c>
      <c r="AU27">
        <v>7</v>
      </c>
      <c r="AV27">
        <v>7</v>
      </c>
      <c r="AW27">
        <v>7</v>
      </c>
      <c r="AX27">
        <v>7</v>
      </c>
      <c r="AY27">
        <v>7</v>
      </c>
      <c r="AZ27">
        <v>7</v>
      </c>
      <c r="BA27">
        <f t="shared" si="2"/>
        <v>112</v>
      </c>
      <c r="BB27">
        <f t="shared" si="3"/>
        <v>7</v>
      </c>
      <c r="BD27">
        <f>'DB Digital'!CE26</f>
        <v>7</v>
      </c>
      <c r="BE27">
        <f>'DB Digital'!CF26</f>
        <v>7</v>
      </c>
      <c r="BF27">
        <f>'DB Digital'!CH26</f>
        <v>7</v>
      </c>
      <c r="BG27">
        <f>'DB Digital'!CI26</f>
        <v>7</v>
      </c>
      <c r="BH27">
        <f>'DB Digital'!CJ26</f>
        <v>7</v>
      </c>
      <c r="BI27">
        <f>'DB Digital'!CL26</f>
        <v>7</v>
      </c>
      <c r="BJ27">
        <f>'DB Digital'!CM26</f>
        <v>7</v>
      </c>
      <c r="BK27">
        <f>'DB Digital'!CN26</f>
        <v>1</v>
      </c>
      <c r="BL27">
        <f>'DB Digital'!CP26</f>
        <v>1</v>
      </c>
      <c r="BM27">
        <f>'DB Digital'!CQ26</f>
        <v>1</v>
      </c>
      <c r="BN27">
        <f>'DB Digital'!CR26</f>
        <v>1</v>
      </c>
      <c r="BO27">
        <f>'DB Digital'!CT26</f>
        <v>1</v>
      </c>
      <c r="BP27">
        <f>'DB Digital'!CU26</f>
        <v>1</v>
      </c>
      <c r="BQ27">
        <f>'DB Digital'!CV26</f>
        <v>1</v>
      </c>
      <c r="BR27">
        <f>'DB Digital'!CW26</f>
        <v>7</v>
      </c>
      <c r="BS27">
        <f>'DB Digital'!CX26</f>
        <v>3</v>
      </c>
      <c r="BT27">
        <f>'DB Digital'!CY26</f>
        <v>7</v>
      </c>
      <c r="BU27">
        <f>'DB Digital'!CZ26</f>
        <v>1</v>
      </c>
      <c r="BV27">
        <f>'DB Digital'!DA26</f>
        <v>7</v>
      </c>
      <c r="BW27">
        <f>'DB Digital'!DB26</f>
        <v>1</v>
      </c>
      <c r="BX27">
        <f>'DB Digital'!DC26</f>
        <v>7</v>
      </c>
      <c r="BY27">
        <f>'DB Digital'!DD26</f>
        <v>1</v>
      </c>
      <c r="BZ27">
        <f>'DB Digital'!DE26</f>
        <v>7</v>
      </c>
      <c r="CA27">
        <f>'DB Digital'!DF26</f>
        <v>7</v>
      </c>
      <c r="CB27">
        <f>'DB Digital'!DG26</f>
        <v>7</v>
      </c>
      <c r="CC27">
        <f>'DB Digital'!DH26</f>
        <v>7</v>
      </c>
      <c r="CD27">
        <f>'DB Digital'!DI26</f>
        <v>7</v>
      </c>
      <c r="CE27">
        <f>'DB Digital'!DJ26</f>
        <v>7</v>
      </c>
      <c r="CF27">
        <f>'DB Digital'!DK26</f>
        <v>7</v>
      </c>
      <c r="CG27">
        <f>'DB Digital'!DL26</f>
        <v>7</v>
      </c>
      <c r="CH27">
        <f>'DB Digital'!DM26</f>
        <v>7</v>
      </c>
      <c r="CI27">
        <f>'DB Digital'!DN26</f>
        <v>7</v>
      </c>
      <c r="CJ27">
        <f>'DB Digital'!DO26</f>
        <v>7</v>
      </c>
      <c r="CK27">
        <f>'DB Digital'!DP26</f>
        <v>7</v>
      </c>
      <c r="CL27">
        <f>'DB Digital'!DQ26</f>
        <v>7</v>
      </c>
      <c r="CM27">
        <f>'DB Digital'!DR26</f>
        <v>7</v>
      </c>
      <c r="CN27">
        <f>'DB Digital'!DS26</f>
        <v>7</v>
      </c>
      <c r="CO27">
        <f>'DB Digital'!DT26</f>
        <v>7</v>
      </c>
      <c r="CP27">
        <f>'DB Digital'!DU26</f>
        <v>7</v>
      </c>
      <c r="CQ27">
        <f>'DB Digital'!DV26</f>
        <v>7</v>
      </c>
      <c r="CR27">
        <f>'DB Digital'!DW26</f>
        <v>7</v>
      </c>
      <c r="CS27">
        <f>'DB Digital'!DX26</f>
        <v>7</v>
      </c>
      <c r="CT27">
        <f>'DB Digital'!DZ26</f>
        <v>7</v>
      </c>
      <c r="CU27">
        <f>'DB Digital'!EA26</f>
        <v>7</v>
      </c>
      <c r="CV27">
        <f>'DB Digital'!EB26</f>
        <v>7</v>
      </c>
      <c r="CW27">
        <f>'DB Digital'!ED26</f>
        <v>7</v>
      </c>
      <c r="CX27">
        <f>'DB Digital'!EE26</f>
        <v>7</v>
      </c>
      <c r="CY27">
        <f>'DB Digital'!EF26</f>
        <v>7</v>
      </c>
      <c r="CZ27">
        <f>'DB Digital'!EH26</f>
        <v>7</v>
      </c>
      <c r="DA27">
        <f>'DB Digital'!EI26</f>
        <v>7</v>
      </c>
      <c r="DB27">
        <f>'DB Digital'!EJ26</f>
        <v>7</v>
      </c>
      <c r="DC27">
        <f>'DB Digital'!EL26</f>
        <v>7</v>
      </c>
      <c r="DD27">
        <f>'DB Digital'!EM26</f>
        <v>7</v>
      </c>
      <c r="DE27">
        <f>'DB Digital'!EN26</f>
        <v>7</v>
      </c>
      <c r="DF27">
        <f>'DB Digital'!EO26</f>
        <v>7</v>
      </c>
      <c r="DG27">
        <f>'DB Digital'!EP26</f>
        <v>7</v>
      </c>
      <c r="DH27">
        <f>'DB Digital'!EQ26</f>
        <v>7</v>
      </c>
      <c r="DI27">
        <f>'DB Digital'!ER26</f>
        <v>7</v>
      </c>
      <c r="DJ27">
        <f>'DB Digital'!ES26</f>
        <v>7</v>
      </c>
      <c r="DK27">
        <f>'DB Digital'!ET26</f>
        <v>7</v>
      </c>
      <c r="DL27">
        <f>'DB Digital'!EU26</f>
        <v>7</v>
      </c>
      <c r="DM27">
        <f>'DB Digital'!EV26</f>
        <v>7</v>
      </c>
      <c r="DN27">
        <f>'DB Digital'!EW26</f>
        <v>7</v>
      </c>
      <c r="DO27">
        <f>'DB Digital'!EX26</f>
        <v>7</v>
      </c>
      <c r="DP27">
        <f>'DB Digital'!EY26</f>
        <v>7</v>
      </c>
      <c r="DQ27">
        <f>'DB Digital'!EZ26</f>
        <v>7</v>
      </c>
      <c r="DR27">
        <f>'DB Digital'!FA26</f>
        <v>7</v>
      </c>
      <c r="DS27">
        <f>'DB Digital'!FB26</f>
        <v>7</v>
      </c>
      <c r="DT27">
        <f>'DB Digital'!FC26</f>
        <v>7</v>
      </c>
      <c r="DU27">
        <f>'DB Digital'!FD26</f>
        <v>7</v>
      </c>
      <c r="DV27">
        <f>'DB Digital'!FE26</f>
        <v>7</v>
      </c>
      <c r="DW27">
        <f>'DB Digital'!FF26</f>
        <v>7</v>
      </c>
      <c r="DX27">
        <f>'DB Digital'!FG26</f>
        <v>7</v>
      </c>
      <c r="DY27">
        <f>'DB Digital'!FH26</f>
        <v>7</v>
      </c>
      <c r="DZ27">
        <f>'DB Digital'!FI26</f>
        <v>7</v>
      </c>
      <c r="EA27">
        <f>'DB Digital'!FJ26</f>
        <v>7</v>
      </c>
      <c r="EB27">
        <f t="shared" si="4"/>
        <v>468</v>
      </c>
      <c r="EC27">
        <f t="shared" si="5"/>
        <v>6.1578947368421053</v>
      </c>
    </row>
    <row r="28" spans="2:133">
      <c r="B28" s="163" t="s">
        <v>4122</v>
      </c>
      <c r="C28" s="163" t="s">
        <v>2422</v>
      </c>
      <c r="D28" s="163" t="s">
        <v>4039</v>
      </c>
      <c r="E28" s="163">
        <v>20</v>
      </c>
      <c r="F28" s="163" t="s">
        <v>2456</v>
      </c>
      <c r="G28" t="s">
        <v>4205</v>
      </c>
      <c r="H28">
        <v>4</v>
      </c>
      <c r="I28">
        <v>4</v>
      </c>
      <c r="J28" s="139" cm="1">
        <f t="array" ref="J28">_xlfn.IFS('DB Digital'!FM27=1,7,'DB Digital'!FM27=2,6,'DB Digital'!FM27=3,5,'DB Digital'!FM27=4,4,'DB Digital'!FM27=5,3,'DB Digital'!FM27=6,2,'DB Digital'!FM27=7,1)</f>
        <v>4</v>
      </c>
      <c r="K28" s="139" cm="1">
        <f t="array" ref="K28">_xlfn.IFS('DB Digital'!FN27=1,7,'DB Digital'!FN27=2,6,'DB Digital'!FN27=3,5,'DB Digital'!FN27=4,4,'DB Digital'!FN27=5,3,'DB Digital'!FN27=6,2,'DB Digital'!FN27=7,1)</f>
        <v>4</v>
      </c>
      <c r="L28" s="139" cm="1">
        <f t="array" ref="L28">_xlfn.IFS('DB Digital'!FO27=1,7,'DB Digital'!FO27=2,6,'DB Digital'!FO27=3,5,'DB Digital'!FO27=4,4,'DB Digital'!FO27=5,3,'DB Digital'!FO27=6,2,'DB Digital'!FO27=7,1)</f>
        <v>4</v>
      </c>
      <c r="M28">
        <v>4</v>
      </c>
      <c r="N28">
        <v>4</v>
      </c>
      <c r="O28">
        <v>4</v>
      </c>
      <c r="P28" s="139" cm="1">
        <f t="array" ref="P28">_xlfn.IFS('DB Digital'!FS27=1,7,'DB Digital'!FS27=2,6,'DB Digital'!FS27=3,5,'DB Digital'!FS27=4,4,'DB Digital'!FS27=5,3,'DB Digital'!FS27=6,2,'DB Digital'!FS27=7,1)</f>
        <v>4</v>
      </c>
      <c r="Q28" s="139" cm="1">
        <f t="array" ref="Q28">_xlfn.IFS('DB Digital'!FT27=1,7,'DB Digital'!FT27=2,6,'DB Digital'!FT27=3,5,'DB Digital'!FT27=4,4,'DB Digital'!FT27=5,3,'DB Digital'!FT27=6,2,'DB Digital'!FT27=7,1)</f>
        <v>4</v>
      </c>
      <c r="R28">
        <v>4</v>
      </c>
      <c r="S28" s="139" cm="1">
        <f t="array" ref="S28">_xlfn.IFS('DB Digital'!FV27=1,7,'DB Digital'!FV27=2,6,'DB Digital'!FV27=3,5,'DB Digital'!FV27=4,4,'DB Digital'!FV27=5,3,'DB Digital'!FV27=6,2,'DB Digital'!FV27=7,1)</f>
        <v>4</v>
      </c>
      <c r="T28">
        <v>4</v>
      </c>
      <c r="U28">
        <v>4</v>
      </c>
      <c r="V28">
        <v>4</v>
      </c>
      <c r="W28">
        <v>4</v>
      </c>
      <c r="X28" s="139" cm="1">
        <f t="array" ref="X28">_xlfn.IFS('DB Digital'!GA27=1,7,'DB Digital'!GA27=2,6,'DB Digital'!GA27=3,5,'DB Digital'!GA27=4,4,'DB Digital'!GA27=5,3,'DB Digital'!GA27=6,2,'DB Digital'!GA27=7,1)</f>
        <v>4</v>
      </c>
      <c r="Y28" s="139" cm="1">
        <f t="array" ref="Y28">_xlfn.IFS('DB Digital'!GB27=1,7,'DB Digital'!GB27=2,6,'DB Digital'!GB27=3,5,'DB Digital'!GB27=4,4,'DB Digital'!GB27=5,3,'DB Digital'!GB27=6,2,'DB Digital'!GB27=7,1)</f>
        <v>4</v>
      </c>
      <c r="Z28" s="139" cm="1">
        <f t="array" ref="Z28">_xlfn.IFS('DB Digital'!GC27=1,7,'DB Digital'!GC27=2,6,'DB Digital'!GC27=3,5,'DB Digital'!GC27=4,4,'DB Digital'!GC27=5,3,'DB Digital'!GC27=6,2,'DB Digital'!GC27=7,1)</f>
        <v>4</v>
      </c>
      <c r="AA28">
        <v>4</v>
      </c>
      <c r="AB28" s="139" cm="1">
        <f t="array" ref="AB28">_xlfn.IFS('DB Digital'!GE27=1,7,'DB Digital'!GE27=2,6,'DB Digital'!GE27=3,5,'DB Digital'!GE27=4,4,'DB Digital'!GE27=5,3,'DB Digital'!GE27=6,2,'DB Digital'!GE27=7,1)</f>
        <v>4</v>
      </c>
      <c r="AC28">
        <v>4</v>
      </c>
      <c r="AD28" s="139" cm="1">
        <f t="array" ref="AD28">_xlfn.IFS('DB Digital'!GG27=1,7,'DB Digital'!GG27=2,6,'DB Digital'!GG27=3,5,'DB Digital'!GG27=4,4,'DB Digital'!GG27=5,3,'DB Digital'!GG27=6,2,'DB Digital'!GG27=7,1)</f>
        <v>4</v>
      </c>
      <c r="AE28" s="139" cm="1">
        <f t="array" ref="AE28">_xlfn.IFS('DB Digital'!GH27=1,7,'DB Digital'!GH27=2,6,'DB Digital'!GH27=3,5,'DB Digital'!GH27=4,4,'DB Digital'!GH27=5,3,'DB Digital'!GH27=6,2,'DB Digital'!GH27=7,1)</f>
        <v>4</v>
      </c>
      <c r="AF28" s="139" cm="1">
        <f t="array" ref="AF28">_xlfn.IFS('DB Digital'!GI27=1,7,'DB Digital'!GI27=2,6,'DB Digital'!GI27=3,5,'DB Digital'!GI27=4,4,'DB Digital'!GI27=5,3,'DB Digital'!GI27=6,2,'DB Digital'!GI27=7,1)</f>
        <v>4</v>
      </c>
      <c r="AG28">
        <v>5</v>
      </c>
      <c r="AH28">
        <f t="shared" si="0"/>
        <v>105</v>
      </c>
      <c r="AI28">
        <f t="shared" si="1"/>
        <v>4.0384615384615383</v>
      </c>
      <c r="AK28">
        <v>5</v>
      </c>
      <c r="AL28">
        <v>5</v>
      </c>
      <c r="AM28">
        <v>5</v>
      </c>
      <c r="AN28">
        <v>5</v>
      </c>
      <c r="AO28">
        <v>1</v>
      </c>
      <c r="AP28">
        <v>4</v>
      </c>
      <c r="AQ28">
        <v>1</v>
      </c>
      <c r="AR28">
        <v>4</v>
      </c>
      <c r="AS28">
        <v>5</v>
      </c>
      <c r="AT28">
        <v>5</v>
      </c>
      <c r="AU28">
        <v>5</v>
      </c>
      <c r="AV28">
        <v>5</v>
      </c>
      <c r="AW28">
        <v>4</v>
      </c>
      <c r="AX28">
        <v>4</v>
      </c>
      <c r="AY28">
        <v>4</v>
      </c>
      <c r="AZ28">
        <v>4</v>
      </c>
      <c r="BA28">
        <f t="shared" si="2"/>
        <v>66</v>
      </c>
      <c r="BB28">
        <f t="shared" si="3"/>
        <v>4.125</v>
      </c>
      <c r="BD28">
        <f>'DB Digital'!CE27</f>
        <v>4</v>
      </c>
      <c r="BE28">
        <f>'DB Digital'!CF27</f>
        <v>4</v>
      </c>
      <c r="BF28">
        <f>'DB Digital'!CH27</f>
        <v>7</v>
      </c>
      <c r="BG28">
        <f>'DB Digital'!CI27</f>
        <v>7</v>
      </c>
      <c r="BH28">
        <f>'DB Digital'!CJ27</f>
        <v>7</v>
      </c>
      <c r="BI28">
        <f>'DB Digital'!CL27</f>
        <v>5</v>
      </c>
      <c r="BJ28">
        <f>'DB Digital'!CM27</f>
        <v>4</v>
      </c>
      <c r="BK28">
        <f>'DB Digital'!CN27</f>
        <v>4</v>
      </c>
      <c r="BL28">
        <f>'DB Digital'!CP27</f>
        <v>6</v>
      </c>
      <c r="BM28">
        <f>'DB Digital'!CQ27</f>
        <v>5</v>
      </c>
      <c r="BN28">
        <f>'DB Digital'!CR27</f>
        <v>6</v>
      </c>
      <c r="BO28">
        <f>'DB Digital'!CT27</f>
        <v>5</v>
      </c>
      <c r="BP28">
        <f>'DB Digital'!CU27</f>
        <v>5</v>
      </c>
      <c r="BQ28">
        <f>'DB Digital'!CV27</f>
        <v>6</v>
      </c>
      <c r="BR28">
        <f>'DB Digital'!CW27</f>
        <v>1</v>
      </c>
      <c r="BS28">
        <f>'DB Digital'!CX27</f>
        <v>7</v>
      </c>
      <c r="BT28">
        <f>'DB Digital'!CY27</f>
        <v>7</v>
      </c>
      <c r="BU28">
        <f>'DB Digital'!CZ27</f>
        <v>7</v>
      </c>
      <c r="BV28">
        <f>'DB Digital'!DA27</f>
        <v>4</v>
      </c>
      <c r="BW28">
        <f>'DB Digital'!DB27</f>
        <v>6</v>
      </c>
      <c r="BX28">
        <f>'DB Digital'!DC27</f>
        <v>7</v>
      </c>
      <c r="BY28">
        <f>'DB Digital'!DD27</f>
        <v>2</v>
      </c>
      <c r="BZ28">
        <f>'DB Digital'!DE27</f>
        <v>6</v>
      </c>
      <c r="CA28">
        <f>'DB Digital'!DF27</f>
        <v>5</v>
      </c>
      <c r="CB28">
        <f>'DB Digital'!DG27</f>
        <v>7</v>
      </c>
      <c r="CC28">
        <f>'DB Digital'!DH27</f>
        <v>4</v>
      </c>
      <c r="CD28">
        <f>'DB Digital'!DI27</f>
        <v>4</v>
      </c>
      <c r="CE28">
        <f>'DB Digital'!DJ27</f>
        <v>4</v>
      </c>
      <c r="CF28">
        <f>'DB Digital'!DK27</f>
        <v>5</v>
      </c>
      <c r="CG28">
        <f>'DB Digital'!DL27</f>
        <v>5</v>
      </c>
      <c r="CH28">
        <f>'DB Digital'!DM27</f>
        <v>4</v>
      </c>
      <c r="CI28">
        <f>'DB Digital'!DN27</f>
        <v>5</v>
      </c>
      <c r="CJ28">
        <f>'DB Digital'!DO27</f>
        <v>4</v>
      </c>
      <c r="CK28">
        <f>'DB Digital'!DP27</f>
        <v>4</v>
      </c>
      <c r="CL28">
        <f>'DB Digital'!DQ27</f>
        <v>4</v>
      </c>
      <c r="CM28">
        <f>'DB Digital'!DR27</f>
        <v>4</v>
      </c>
      <c r="CN28">
        <f>'DB Digital'!DS27</f>
        <v>4</v>
      </c>
      <c r="CO28">
        <f>'DB Digital'!DT27</f>
        <v>4</v>
      </c>
      <c r="CP28">
        <f>'DB Digital'!DU27</f>
        <v>4</v>
      </c>
      <c r="CQ28">
        <f>'DB Digital'!DV27</f>
        <v>5</v>
      </c>
      <c r="CR28">
        <f>'DB Digital'!DW27</f>
        <v>5</v>
      </c>
      <c r="CS28">
        <f>'DB Digital'!DX27</f>
        <v>4</v>
      </c>
      <c r="CT28">
        <f>'DB Digital'!DZ27</f>
        <v>7</v>
      </c>
      <c r="CU28">
        <f>'DB Digital'!EA27</f>
        <v>7</v>
      </c>
      <c r="CV28">
        <f>'DB Digital'!EB27</f>
        <v>7</v>
      </c>
      <c r="CW28">
        <f>'DB Digital'!ED27</f>
        <v>5</v>
      </c>
      <c r="CX28">
        <f>'DB Digital'!EE27</f>
        <v>5</v>
      </c>
      <c r="CY28">
        <f>'DB Digital'!EF27</f>
        <v>5</v>
      </c>
      <c r="CZ28">
        <f>'DB Digital'!EH27</f>
        <v>5</v>
      </c>
      <c r="DA28">
        <f>'DB Digital'!EI27</f>
        <v>5</v>
      </c>
      <c r="DB28">
        <f>'DB Digital'!EJ27</f>
        <v>5</v>
      </c>
      <c r="DC28">
        <f>'DB Digital'!EL27</f>
        <v>5</v>
      </c>
      <c r="DD28">
        <f>'DB Digital'!EM27</f>
        <v>4</v>
      </c>
      <c r="DE28">
        <f>'DB Digital'!EN27</f>
        <v>5</v>
      </c>
      <c r="DF28">
        <f>'DB Digital'!EO27</f>
        <v>5</v>
      </c>
      <c r="DG28">
        <f>'DB Digital'!EP27</f>
        <v>5</v>
      </c>
      <c r="DH28">
        <f>'DB Digital'!EQ27</f>
        <v>6</v>
      </c>
      <c r="DI28">
        <f>'DB Digital'!ER27</f>
        <v>6</v>
      </c>
      <c r="DJ28">
        <f>'DB Digital'!ES27</f>
        <v>7</v>
      </c>
      <c r="DK28">
        <f>'DB Digital'!ET27</f>
        <v>7</v>
      </c>
      <c r="DL28">
        <f>'DB Digital'!EU27</f>
        <v>7</v>
      </c>
      <c r="DM28">
        <f>'DB Digital'!EV27</f>
        <v>7</v>
      </c>
      <c r="DN28">
        <f>'DB Digital'!EW27</f>
        <v>7</v>
      </c>
      <c r="DO28">
        <f>'DB Digital'!EX27</f>
        <v>7</v>
      </c>
      <c r="DP28">
        <f>'DB Digital'!EY27</f>
        <v>7</v>
      </c>
      <c r="DQ28">
        <f>'DB Digital'!EZ27</f>
        <v>5</v>
      </c>
      <c r="DR28">
        <f>'DB Digital'!FA27</f>
        <v>4</v>
      </c>
      <c r="DS28">
        <f>'DB Digital'!FB27</f>
        <v>4</v>
      </c>
      <c r="DT28">
        <f>'DB Digital'!FC27</f>
        <v>5</v>
      </c>
      <c r="DU28">
        <f>'DB Digital'!FD27</f>
        <v>5</v>
      </c>
      <c r="DV28">
        <f>'DB Digital'!FE27</f>
        <v>5</v>
      </c>
      <c r="DW28">
        <f>'DB Digital'!FF27</f>
        <v>5</v>
      </c>
      <c r="DX28">
        <f>'DB Digital'!FG27</f>
        <v>6</v>
      </c>
      <c r="DY28">
        <f>'DB Digital'!FH27</f>
        <v>5</v>
      </c>
      <c r="DZ28">
        <f>'DB Digital'!FI27</f>
        <v>5</v>
      </c>
      <c r="EA28">
        <f>'DB Digital'!FJ27</f>
        <v>5</v>
      </c>
      <c r="EB28">
        <f t="shared" si="4"/>
        <v>397</v>
      </c>
      <c r="EC28">
        <f t="shared" si="5"/>
        <v>5.2236842105263159</v>
      </c>
    </row>
    <row r="29" spans="2:133">
      <c r="B29" s="164" t="s">
        <v>4123</v>
      </c>
      <c r="C29" s="164" t="s">
        <v>2422</v>
      </c>
      <c r="D29" s="164" t="s">
        <v>4039</v>
      </c>
      <c r="E29" s="164">
        <v>18</v>
      </c>
      <c r="F29" s="164" t="s">
        <v>2456</v>
      </c>
      <c r="G29" t="s">
        <v>4206</v>
      </c>
      <c r="H29">
        <v>1</v>
      </c>
      <c r="I29">
        <v>1</v>
      </c>
      <c r="J29" s="139" cm="1">
        <f t="array" ref="J29">_xlfn.IFS('DB Digital'!FM28=1,7,'DB Digital'!FM28=2,6,'DB Digital'!FM28=3,5,'DB Digital'!FM28=4,4,'DB Digital'!FM28=5,3,'DB Digital'!FM28=6,2,'DB Digital'!FM28=7,1)</f>
        <v>7</v>
      </c>
      <c r="K29" s="139" cm="1">
        <f t="array" ref="K29">_xlfn.IFS('DB Digital'!FN28=1,7,'DB Digital'!FN28=2,6,'DB Digital'!FN28=3,5,'DB Digital'!FN28=4,4,'DB Digital'!FN28=5,3,'DB Digital'!FN28=6,2,'DB Digital'!FN28=7,1)</f>
        <v>7</v>
      </c>
      <c r="L29" s="139" cm="1">
        <f t="array" ref="L29">_xlfn.IFS('DB Digital'!FO28=1,7,'DB Digital'!FO28=2,6,'DB Digital'!FO28=3,5,'DB Digital'!FO28=4,4,'DB Digital'!FO28=5,3,'DB Digital'!FO28=6,2,'DB Digital'!FO28=7,1)</f>
        <v>6</v>
      </c>
      <c r="M29">
        <v>1</v>
      </c>
      <c r="N29">
        <v>1</v>
      </c>
      <c r="O29">
        <v>1</v>
      </c>
      <c r="P29" s="139" cm="1">
        <f t="array" ref="P29">_xlfn.IFS('DB Digital'!FS28=1,7,'DB Digital'!FS28=2,6,'DB Digital'!FS28=3,5,'DB Digital'!FS28=4,4,'DB Digital'!FS28=5,3,'DB Digital'!FS28=6,2,'DB Digital'!FS28=7,1)</f>
        <v>7</v>
      </c>
      <c r="Q29" s="139" cm="1">
        <f t="array" ref="Q29">_xlfn.IFS('DB Digital'!FT28=1,7,'DB Digital'!FT28=2,6,'DB Digital'!FT28=3,5,'DB Digital'!FT28=4,4,'DB Digital'!FT28=5,3,'DB Digital'!FT28=6,2,'DB Digital'!FT28=7,1)</f>
        <v>7</v>
      </c>
      <c r="R29">
        <v>1</v>
      </c>
      <c r="S29" s="139" cm="1">
        <f t="array" ref="S29">_xlfn.IFS('DB Digital'!FV28=1,7,'DB Digital'!FV28=2,6,'DB Digital'!FV28=3,5,'DB Digital'!FV28=4,4,'DB Digital'!FV28=5,3,'DB Digital'!FV28=6,2,'DB Digital'!FV28=7,1)</f>
        <v>7</v>
      </c>
      <c r="T29">
        <v>1</v>
      </c>
      <c r="U29">
        <v>1</v>
      </c>
      <c r="V29">
        <v>1</v>
      </c>
      <c r="W29">
        <v>1</v>
      </c>
      <c r="X29" s="139" cm="1">
        <f t="array" ref="X29">_xlfn.IFS('DB Digital'!GA28=1,7,'DB Digital'!GA28=2,6,'DB Digital'!GA28=3,5,'DB Digital'!GA28=4,4,'DB Digital'!GA28=5,3,'DB Digital'!GA28=6,2,'DB Digital'!GA28=7,1)</f>
        <v>7</v>
      </c>
      <c r="Y29" s="139" cm="1">
        <f t="array" ref="Y29">_xlfn.IFS('DB Digital'!GB28=1,7,'DB Digital'!GB28=2,6,'DB Digital'!GB28=3,5,'DB Digital'!GB28=4,4,'DB Digital'!GB28=5,3,'DB Digital'!GB28=6,2,'DB Digital'!GB28=7,1)</f>
        <v>7</v>
      </c>
      <c r="Z29" s="139" cm="1">
        <f t="array" ref="Z29">_xlfn.IFS('DB Digital'!GC28=1,7,'DB Digital'!GC28=2,6,'DB Digital'!GC28=3,5,'DB Digital'!GC28=4,4,'DB Digital'!GC28=5,3,'DB Digital'!GC28=6,2,'DB Digital'!GC28=7,1)</f>
        <v>7</v>
      </c>
      <c r="AA29">
        <v>1</v>
      </c>
      <c r="AB29" s="139" cm="1">
        <f t="array" ref="AB29">_xlfn.IFS('DB Digital'!GE28=1,7,'DB Digital'!GE28=2,6,'DB Digital'!GE28=3,5,'DB Digital'!GE28=4,4,'DB Digital'!GE28=5,3,'DB Digital'!GE28=6,2,'DB Digital'!GE28=7,1)</f>
        <v>7</v>
      </c>
      <c r="AC29">
        <v>4</v>
      </c>
      <c r="AD29" s="139" cm="1">
        <f t="array" ref="AD29">_xlfn.IFS('DB Digital'!GG28=1,7,'DB Digital'!GG28=2,6,'DB Digital'!GG28=3,5,'DB Digital'!GG28=4,4,'DB Digital'!GG28=5,3,'DB Digital'!GG28=6,2,'DB Digital'!GG28=7,1)</f>
        <v>3</v>
      </c>
      <c r="AE29" s="139" cm="1">
        <f t="array" ref="AE29">_xlfn.IFS('DB Digital'!GH28=1,7,'DB Digital'!GH28=2,6,'DB Digital'!GH28=3,5,'DB Digital'!GH28=4,4,'DB Digital'!GH28=5,3,'DB Digital'!GH28=6,2,'DB Digital'!GH28=7,1)</f>
        <v>2</v>
      </c>
      <c r="AF29" s="139" cm="1">
        <f t="array" ref="AF29">_xlfn.IFS('DB Digital'!GI28=1,7,'DB Digital'!GI28=2,6,'DB Digital'!GI28=3,5,'DB Digital'!GI28=4,4,'DB Digital'!GI28=5,3,'DB Digital'!GI28=6,2,'DB Digital'!GI28=7,1)</f>
        <v>3</v>
      </c>
      <c r="AG29">
        <v>4</v>
      </c>
      <c r="AH29">
        <f t="shared" si="0"/>
        <v>96</v>
      </c>
      <c r="AI29">
        <f t="shared" si="1"/>
        <v>3.6923076923076925</v>
      </c>
      <c r="AK29">
        <v>7</v>
      </c>
      <c r="AL29">
        <v>1</v>
      </c>
      <c r="AM29">
        <v>1</v>
      </c>
      <c r="AN29">
        <v>3</v>
      </c>
      <c r="AO29">
        <v>7</v>
      </c>
      <c r="AP29">
        <v>7</v>
      </c>
      <c r="AQ29">
        <v>7</v>
      </c>
      <c r="AR29">
        <v>7</v>
      </c>
      <c r="AS29">
        <v>1</v>
      </c>
      <c r="AT29">
        <v>1</v>
      </c>
      <c r="AU29">
        <v>7</v>
      </c>
      <c r="AV29">
        <v>7</v>
      </c>
      <c r="AW29">
        <v>1</v>
      </c>
      <c r="AX29">
        <v>7</v>
      </c>
      <c r="AY29">
        <v>7</v>
      </c>
      <c r="AZ29">
        <v>1</v>
      </c>
      <c r="BA29">
        <f t="shared" si="2"/>
        <v>72</v>
      </c>
      <c r="BB29">
        <f t="shared" si="3"/>
        <v>4.5</v>
      </c>
      <c r="BD29">
        <f>'DB Digital'!CE28</f>
        <v>1</v>
      </c>
      <c r="BE29">
        <f>'DB Digital'!CF28</f>
        <v>1</v>
      </c>
      <c r="BF29">
        <f>'DB Digital'!CH28</f>
        <v>7</v>
      </c>
      <c r="BG29">
        <f>'DB Digital'!CI28</f>
        <v>7</v>
      </c>
      <c r="BH29">
        <f>'DB Digital'!CJ28</f>
        <v>4</v>
      </c>
      <c r="BI29">
        <f>'DB Digital'!CL28</f>
        <v>7</v>
      </c>
      <c r="BJ29">
        <f>'DB Digital'!CM28</f>
        <v>7</v>
      </c>
      <c r="BK29">
        <f>'DB Digital'!CN28</f>
        <v>7</v>
      </c>
      <c r="BL29">
        <f>'DB Digital'!CP28</f>
        <v>7</v>
      </c>
      <c r="BM29">
        <f>'DB Digital'!CQ28</f>
        <v>7</v>
      </c>
      <c r="BN29">
        <f>'DB Digital'!CR28</f>
        <v>7</v>
      </c>
      <c r="BO29">
        <f>'DB Digital'!CT28</f>
        <v>1</v>
      </c>
      <c r="BP29">
        <f>'DB Digital'!CU28</f>
        <v>1</v>
      </c>
      <c r="BQ29">
        <f>'DB Digital'!CV28</f>
        <v>1</v>
      </c>
      <c r="BR29">
        <f>'DB Digital'!CW28</f>
        <v>7</v>
      </c>
      <c r="BS29">
        <f>'DB Digital'!CX28</f>
        <v>3</v>
      </c>
      <c r="BT29">
        <f>'DB Digital'!CY28</f>
        <v>1</v>
      </c>
      <c r="BU29">
        <f>'DB Digital'!CZ28</f>
        <v>7</v>
      </c>
      <c r="BV29">
        <f>'DB Digital'!DA28</f>
        <v>7</v>
      </c>
      <c r="BW29">
        <f>'DB Digital'!DB28</f>
        <v>7</v>
      </c>
      <c r="BX29">
        <f>'DB Digital'!DC28</f>
        <v>7</v>
      </c>
      <c r="BY29">
        <f>'DB Digital'!DD28</f>
        <v>7</v>
      </c>
      <c r="BZ29">
        <f>'DB Digital'!DE28</f>
        <v>7</v>
      </c>
      <c r="CA29">
        <f>'DB Digital'!DF28</f>
        <v>7</v>
      </c>
      <c r="CB29">
        <f>'DB Digital'!DG28</f>
        <v>7</v>
      </c>
      <c r="CC29">
        <f>'DB Digital'!DH28</f>
        <v>7</v>
      </c>
      <c r="CD29">
        <f>'DB Digital'!DI28</f>
        <v>7</v>
      </c>
      <c r="CE29">
        <f>'DB Digital'!DJ28</f>
        <v>7</v>
      </c>
      <c r="CF29">
        <f>'DB Digital'!DK28</f>
        <v>7</v>
      </c>
      <c r="CG29">
        <f>'DB Digital'!DL28</f>
        <v>7</v>
      </c>
      <c r="CH29">
        <f>'DB Digital'!DM28</f>
        <v>7</v>
      </c>
      <c r="CI29">
        <f>'DB Digital'!DN28</f>
        <v>7</v>
      </c>
      <c r="CJ29">
        <f>'DB Digital'!DO28</f>
        <v>7</v>
      </c>
      <c r="CK29">
        <f>'DB Digital'!DP28</f>
        <v>7</v>
      </c>
      <c r="CL29">
        <f>'DB Digital'!DQ28</f>
        <v>7</v>
      </c>
      <c r="CM29">
        <f>'DB Digital'!DR28</f>
        <v>7</v>
      </c>
      <c r="CN29">
        <f>'DB Digital'!DS28</f>
        <v>7</v>
      </c>
      <c r="CO29">
        <f>'DB Digital'!DT28</f>
        <v>7</v>
      </c>
      <c r="CP29">
        <f>'DB Digital'!DU28</f>
        <v>7</v>
      </c>
      <c r="CQ29">
        <f>'DB Digital'!DV28</f>
        <v>1</v>
      </c>
      <c r="CR29">
        <f>'DB Digital'!DW28</f>
        <v>1</v>
      </c>
      <c r="CS29">
        <f>'DB Digital'!DX28</f>
        <v>1</v>
      </c>
      <c r="CT29">
        <f>'DB Digital'!DZ28</f>
        <v>7</v>
      </c>
      <c r="CU29">
        <f>'DB Digital'!EA28</f>
        <v>7</v>
      </c>
      <c r="CV29">
        <f>'DB Digital'!EB28</f>
        <v>7</v>
      </c>
      <c r="CW29">
        <f>'DB Digital'!ED28</f>
        <v>7</v>
      </c>
      <c r="CX29">
        <f>'DB Digital'!EE28</f>
        <v>7</v>
      </c>
      <c r="CY29">
        <f>'DB Digital'!EF28</f>
        <v>7</v>
      </c>
      <c r="CZ29">
        <f>'DB Digital'!EH28</f>
        <v>1</v>
      </c>
      <c r="DA29">
        <f>'DB Digital'!EI28</f>
        <v>1</v>
      </c>
      <c r="DB29">
        <f>'DB Digital'!EJ28</f>
        <v>1</v>
      </c>
      <c r="DC29">
        <f>'DB Digital'!EL28</f>
        <v>1</v>
      </c>
      <c r="DD29">
        <f>'DB Digital'!EM28</f>
        <v>6</v>
      </c>
      <c r="DE29">
        <f>'DB Digital'!EN28</f>
        <v>7</v>
      </c>
      <c r="DF29">
        <f>'DB Digital'!EO28</f>
        <v>7</v>
      </c>
      <c r="DG29">
        <f>'DB Digital'!EP28</f>
        <v>7</v>
      </c>
      <c r="DH29">
        <f>'DB Digital'!EQ28</f>
        <v>7</v>
      </c>
      <c r="DI29">
        <f>'DB Digital'!ER28</f>
        <v>7</v>
      </c>
      <c r="DJ29">
        <f>'DB Digital'!ES28</f>
        <v>7</v>
      </c>
      <c r="DK29">
        <f>'DB Digital'!ET28</f>
        <v>7</v>
      </c>
      <c r="DL29">
        <f>'DB Digital'!EU28</f>
        <v>7</v>
      </c>
      <c r="DM29">
        <f>'DB Digital'!EV28</f>
        <v>7</v>
      </c>
      <c r="DN29">
        <f>'DB Digital'!EW28</f>
        <v>7</v>
      </c>
      <c r="DO29">
        <f>'DB Digital'!EX28</f>
        <v>7</v>
      </c>
      <c r="DP29">
        <f>'DB Digital'!EY28</f>
        <v>7</v>
      </c>
      <c r="DQ29">
        <f>'DB Digital'!EZ28</f>
        <v>7</v>
      </c>
      <c r="DR29">
        <f>'DB Digital'!FA28</f>
        <v>7</v>
      </c>
      <c r="DS29">
        <f>'DB Digital'!FB28</f>
        <v>7</v>
      </c>
      <c r="DT29">
        <f>'DB Digital'!FC28</f>
        <v>7</v>
      </c>
      <c r="DU29">
        <f>'DB Digital'!FD28</f>
        <v>7</v>
      </c>
      <c r="DV29">
        <f>'DB Digital'!FE28</f>
        <v>7</v>
      </c>
      <c r="DW29">
        <f>'DB Digital'!FF28</f>
        <v>7</v>
      </c>
      <c r="DX29">
        <f>'DB Digital'!FG28</f>
        <v>7</v>
      </c>
      <c r="DY29">
        <f>'DB Digital'!FH28</f>
        <v>7</v>
      </c>
      <c r="DZ29">
        <f>'DB Digital'!FI28</f>
        <v>7</v>
      </c>
      <c r="EA29">
        <f>'DB Digital'!FJ28</f>
        <v>7</v>
      </c>
      <c r="EB29">
        <f t="shared" si="4"/>
        <v>446</v>
      </c>
      <c r="EC29">
        <f t="shared" si="5"/>
        <v>5.8684210526315788</v>
      </c>
    </row>
    <row r="30" spans="2:133">
      <c r="B30" s="163" t="s">
        <v>4124</v>
      </c>
      <c r="C30" s="163" t="s">
        <v>2505</v>
      </c>
      <c r="D30" s="163" t="s">
        <v>4039</v>
      </c>
      <c r="E30" s="163">
        <v>19</v>
      </c>
      <c r="F30" s="163" t="s">
        <v>2456</v>
      </c>
      <c r="G30" t="s">
        <v>4207</v>
      </c>
      <c r="H30">
        <v>7</v>
      </c>
      <c r="I30">
        <v>7</v>
      </c>
      <c r="J30" s="139" cm="1">
        <f t="array" ref="J30">_xlfn.IFS('DB Digital'!FM29=1,7,'DB Digital'!FM29=2,6,'DB Digital'!FM29=3,5,'DB Digital'!FM29=4,4,'DB Digital'!FM29=5,3,'DB Digital'!FM29=6,2,'DB Digital'!FM29=7,1)</f>
        <v>7</v>
      </c>
      <c r="K30" s="139" cm="1">
        <f t="array" ref="K30">_xlfn.IFS('DB Digital'!FN29=1,7,'DB Digital'!FN29=2,6,'DB Digital'!FN29=3,5,'DB Digital'!FN29=4,4,'DB Digital'!FN29=5,3,'DB Digital'!FN29=6,2,'DB Digital'!FN29=7,1)</f>
        <v>1</v>
      </c>
      <c r="L30" s="139" cm="1">
        <f t="array" ref="L30">_xlfn.IFS('DB Digital'!FO29=1,7,'DB Digital'!FO29=2,6,'DB Digital'!FO29=3,5,'DB Digital'!FO29=4,4,'DB Digital'!FO29=5,3,'DB Digital'!FO29=6,2,'DB Digital'!FO29=7,1)</f>
        <v>1</v>
      </c>
      <c r="M30">
        <v>7</v>
      </c>
      <c r="N30">
        <v>7</v>
      </c>
      <c r="O30">
        <v>7</v>
      </c>
      <c r="P30" s="139" cm="1">
        <f t="array" ref="P30">_xlfn.IFS('DB Digital'!FS29=1,7,'DB Digital'!FS29=2,6,'DB Digital'!FS29=3,5,'DB Digital'!FS29=4,4,'DB Digital'!FS29=5,3,'DB Digital'!FS29=6,2,'DB Digital'!FS29=7,1)</f>
        <v>7</v>
      </c>
      <c r="Q30" s="139" cm="1">
        <f t="array" ref="Q30">_xlfn.IFS('DB Digital'!FT29=1,7,'DB Digital'!FT29=2,6,'DB Digital'!FT29=3,5,'DB Digital'!FT29=4,4,'DB Digital'!FT29=5,3,'DB Digital'!FT29=6,2,'DB Digital'!FT29=7,1)</f>
        <v>6</v>
      </c>
      <c r="R30">
        <v>6</v>
      </c>
      <c r="S30" s="139" cm="1">
        <f t="array" ref="S30">_xlfn.IFS('DB Digital'!FV29=1,7,'DB Digital'!FV29=2,6,'DB Digital'!FV29=3,5,'DB Digital'!FV29=4,4,'DB Digital'!FV29=5,3,'DB Digital'!FV29=6,2,'DB Digital'!FV29=7,1)</f>
        <v>1</v>
      </c>
      <c r="T30">
        <v>6</v>
      </c>
      <c r="U30">
        <v>6</v>
      </c>
      <c r="V30">
        <v>5</v>
      </c>
      <c r="W30">
        <v>5</v>
      </c>
      <c r="X30" s="139" cm="1">
        <f t="array" ref="X30">_xlfn.IFS('DB Digital'!GA29=1,7,'DB Digital'!GA29=2,6,'DB Digital'!GA29=3,5,'DB Digital'!GA29=4,4,'DB Digital'!GA29=5,3,'DB Digital'!GA29=6,2,'DB Digital'!GA29=7,1)</f>
        <v>2</v>
      </c>
      <c r="Y30" s="139" cm="1">
        <f t="array" ref="Y30">_xlfn.IFS('DB Digital'!GB29=1,7,'DB Digital'!GB29=2,6,'DB Digital'!GB29=3,5,'DB Digital'!GB29=4,4,'DB Digital'!GB29=5,3,'DB Digital'!GB29=6,2,'DB Digital'!GB29=7,1)</f>
        <v>1</v>
      </c>
      <c r="Z30" s="139" cm="1">
        <f t="array" ref="Z30">_xlfn.IFS('DB Digital'!GC29=1,7,'DB Digital'!GC29=2,6,'DB Digital'!GC29=3,5,'DB Digital'!GC29=4,4,'DB Digital'!GC29=5,3,'DB Digital'!GC29=6,2,'DB Digital'!GC29=7,1)</f>
        <v>4</v>
      </c>
      <c r="AA30">
        <v>5</v>
      </c>
      <c r="AB30" s="139" cm="1">
        <f t="array" ref="AB30">_xlfn.IFS('DB Digital'!GE29=1,7,'DB Digital'!GE29=2,6,'DB Digital'!GE29=3,5,'DB Digital'!GE29=4,4,'DB Digital'!GE29=5,3,'DB Digital'!GE29=6,2,'DB Digital'!GE29=7,1)</f>
        <v>2</v>
      </c>
      <c r="AC30">
        <v>6</v>
      </c>
      <c r="AD30" s="139" cm="1">
        <f t="array" ref="AD30">_xlfn.IFS('DB Digital'!GG29=1,7,'DB Digital'!GG29=2,6,'DB Digital'!GG29=3,5,'DB Digital'!GG29=4,4,'DB Digital'!GG29=5,3,'DB Digital'!GG29=6,2,'DB Digital'!GG29=7,1)</f>
        <v>2</v>
      </c>
      <c r="AE30" s="139" cm="1">
        <f t="array" ref="AE30">_xlfn.IFS('DB Digital'!GH29=1,7,'DB Digital'!GH29=2,6,'DB Digital'!GH29=3,5,'DB Digital'!GH29=4,4,'DB Digital'!GH29=5,3,'DB Digital'!GH29=6,2,'DB Digital'!GH29=7,1)</f>
        <v>2</v>
      </c>
      <c r="AF30" s="139" cm="1">
        <f t="array" ref="AF30">_xlfn.IFS('DB Digital'!GI29=1,7,'DB Digital'!GI29=2,6,'DB Digital'!GI29=3,5,'DB Digital'!GI29=4,4,'DB Digital'!GI29=5,3,'DB Digital'!GI29=6,2,'DB Digital'!GI29=7,1)</f>
        <v>2</v>
      </c>
      <c r="AG30">
        <v>6</v>
      </c>
      <c r="AH30">
        <f t="shared" si="0"/>
        <v>118</v>
      </c>
      <c r="AI30">
        <f t="shared" si="1"/>
        <v>4.5384615384615383</v>
      </c>
      <c r="AK30">
        <v>6</v>
      </c>
      <c r="AL30">
        <v>6</v>
      </c>
      <c r="AM30">
        <v>6</v>
      </c>
      <c r="AN30">
        <v>6</v>
      </c>
      <c r="AO30">
        <v>6</v>
      </c>
      <c r="AP30">
        <v>6</v>
      </c>
      <c r="AQ30">
        <v>6</v>
      </c>
      <c r="AR30">
        <v>6</v>
      </c>
      <c r="AS30">
        <v>6</v>
      </c>
      <c r="AT30">
        <v>7</v>
      </c>
      <c r="AU30">
        <v>7</v>
      </c>
      <c r="AV30">
        <v>6</v>
      </c>
      <c r="AW30">
        <v>7</v>
      </c>
      <c r="AX30">
        <v>7</v>
      </c>
      <c r="AY30">
        <v>7</v>
      </c>
      <c r="AZ30">
        <v>7</v>
      </c>
      <c r="BA30">
        <f t="shared" si="2"/>
        <v>102</v>
      </c>
      <c r="BB30">
        <f t="shared" si="3"/>
        <v>6.375</v>
      </c>
      <c r="BD30">
        <f>'DB Digital'!CE29</f>
        <v>7</v>
      </c>
      <c r="BE30">
        <f>'DB Digital'!CF29</f>
        <v>7</v>
      </c>
      <c r="BF30">
        <f>'DB Digital'!CH29</f>
        <v>7</v>
      </c>
      <c r="BG30">
        <f>'DB Digital'!CI29</f>
        <v>7</v>
      </c>
      <c r="BH30">
        <f>'DB Digital'!CJ29</f>
        <v>7</v>
      </c>
      <c r="BI30">
        <f>'DB Digital'!CL29</f>
        <v>7</v>
      </c>
      <c r="BJ30">
        <f>'DB Digital'!CM29</f>
        <v>7</v>
      </c>
      <c r="BK30">
        <f>'DB Digital'!CN29</f>
        <v>7</v>
      </c>
      <c r="BL30">
        <f>'DB Digital'!CP29</f>
        <v>7</v>
      </c>
      <c r="BM30">
        <f>'DB Digital'!CQ29</f>
        <v>7</v>
      </c>
      <c r="BN30">
        <f>'DB Digital'!CR29</f>
        <v>7</v>
      </c>
      <c r="BO30">
        <f>'DB Digital'!CT29</f>
        <v>7</v>
      </c>
      <c r="BP30">
        <f>'DB Digital'!CU29</f>
        <v>7</v>
      </c>
      <c r="BQ30">
        <f>'DB Digital'!CV29</f>
        <v>7</v>
      </c>
      <c r="BR30">
        <f>'DB Digital'!CW29</f>
        <v>7</v>
      </c>
      <c r="BS30">
        <f>'DB Digital'!CX29</f>
        <v>7</v>
      </c>
      <c r="BT30">
        <f>'DB Digital'!CY29</f>
        <v>7</v>
      </c>
      <c r="BU30">
        <f>'DB Digital'!CZ29</f>
        <v>7</v>
      </c>
      <c r="BV30">
        <f>'DB Digital'!DA29</f>
        <v>7</v>
      </c>
      <c r="BW30">
        <f>'DB Digital'!DB29</f>
        <v>7</v>
      </c>
      <c r="BX30">
        <f>'DB Digital'!DC29</f>
        <v>7</v>
      </c>
      <c r="BY30">
        <f>'DB Digital'!DD29</f>
        <v>7</v>
      </c>
      <c r="BZ30">
        <f>'DB Digital'!DE29</f>
        <v>7</v>
      </c>
      <c r="CA30">
        <f>'DB Digital'!DF29</f>
        <v>7</v>
      </c>
      <c r="CB30">
        <f>'DB Digital'!DG29</f>
        <v>7</v>
      </c>
      <c r="CC30">
        <f>'DB Digital'!DH29</f>
        <v>7</v>
      </c>
      <c r="CD30">
        <f>'DB Digital'!DI29</f>
        <v>7</v>
      </c>
      <c r="CE30">
        <f>'DB Digital'!DJ29</f>
        <v>7</v>
      </c>
      <c r="CF30">
        <f>'DB Digital'!DK29</f>
        <v>7</v>
      </c>
      <c r="CG30">
        <f>'DB Digital'!DL29</f>
        <v>7</v>
      </c>
      <c r="CH30">
        <f>'DB Digital'!DM29</f>
        <v>7</v>
      </c>
      <c r="CI30">
        <f>'DB Digital'!DN29</f>
        <v>7</v>
      </c>
      <c r="CJ30">
        <f>'DB Digital'!DO29</f>
        <v>7</v>
      </c>
      <c r="CK30">
        <f>'DB Digital'!DP29</f>
        <v>7</v>
      </c>
      <c r="CL30">
        <f>'DB Digital'!DQ29</f>
        <v>7</v>
      </c>
      <c r="CM30">
        <f>'DB Digital'!DR29</f>
        <v>7</v>
      </c>
      <c r="CN30">
        <f>'DB Digital'!DS29</f>
        <v>7</v>
      </c>
      <c r="CO30">
        <f>'DB Digital'!DT29</f>
        <v>7</v>
      </c>
      <c r="CP30">
        <f>'DB Digital'!DU29</f>
        <v>7</v>
      </c>
      <c r="CQ30">
        <f>'DB Digital'!DV29</f>
        <v>3</v>
      </c>
      <c r="CR30">
        <f>'DB Digital'!DW29</f>
        <v>4</v>
      </c>
      <c r="CS30">
        <f>'DB Digital'!DX29</f>
        <v>4</v>
      </c>
      <c r="CT30">
        <f>'DB Digital'!DZ29</f>
        <v>7</v>
      </c>
      <c r="CU30">
        <f>'DB Digital'!EA29</f>
        <v>7</v>
      </c>
      <c r="CV30">
        <f>'DB Digital'!EB29</f>
        <v>7</v>
      </c>
      <c r="CW30">
        <f>'DB Digital'!ED29</f>
        <v>5</v>
      </c>
      <c r="CX30">
        <f>'DB Digital'!EE29</f>
        <v>5</v>
      </c>
      <c r="CY30">
        <f>'DB Digital'!EF29</f>
        <v>6</v>
      </c>
      <c r="CZ30">
        <f>'DB Digital'!EH29</f>
        <v>7</v>
      </c>
      <c r="DA30">
        <f>'DB Digital'!EI29</f>
        <v>6</v>
      </c>
      <c r="DB30">
        <f>'DB Digital'!EJ29</f>
        <v>5</v>
      </c>
      <c r="DC30">
        <f>'DB Digital'!EL29</f>
        <v>6</v>
      </c>
      <c r="DD30">
        <f>'DB Digital'!EM29</f>
        <v>5</v>
      </c>
      <c r="DE30">
        <f>'DB Digital'!EN29</f>
        <v>4</v>
      </c>
      <c r="DF30">
        <f>'DB Digital'!EO29</f>
        <v>5</v>
      </c>
      <c r="DG30">
        <f>'DB Digital'!EP29</f>
        <v>6</v>
      </c>
      <c r="DH30">
        <f>'DB Digital'!EQ29</f>
        <v>6</v>
      </c>
      <c r="DI30">
        <f>'DB Digital'!ER29</f>
        <v>7</v>
      </c>
      <c r="DJ30">
        <f>'DB Digital'!ES29</f>
        <v>4</v>
      </c>
      <c r="DK30">
        <f>'DB Digital'!ET29</f>
        <v>6</v>
      </c>
      <c r="DL30">
        <f>'DB Digital'!EU29</f>
        <v>6</v>
      </c>
      <c r="DM30">
        <f>'DB Digital'!EV29</f>
        <v>5</v>
      </c>
      <c r="DN30">
        <f>'DB Digital'!EW29</f>
        <v>5</v>
      </c>
      <c r="DO30">
        <f>'DB Digital'!EX29</f>
        <v>3</v>
      </c>
      <c r="DP30">
        <f>'DB Digital'!EY29</f>
        <v>6</v>
      </c>
      <c r="DQ30">
        <f>'DB Digital'!EZ29</f>
        <v>7</v>
      </c>
      <c r="DR30">
        <f>'DB Digital'!FA29</f>
        <v>7</v>
      </c>
      <c r="DS30">
        <f>'DB Digital'!FB29</f>
        <v>7</v>
      </c>
      <c r="DT30">
        <f>'DB Digital'!FC29</f>
        <v>7</v>
      </c>
      <c r="DU30">
        <f>'DB Digital'!FD29</f>
        <v>7</v>
      </c>
      <c r="DV30">
        <f>'DB Digital'!FE29</f>
        <v>7</v>
      </c>
      <c r="DW30">
        <f>'DB Digital'!FF29</f>
        <v>7</v>
      </c>
      <c r="DX30">
        <f>'DB Digital'!FG29</f>
        <v>7</v>
      </c>
      <c r="DY30">
        <f>'DB Digital'!FH29</f>
        <v>7</v>
      </c>
      <c r="DZ30">
        <f>'DB Digital'!FI29</f>
        <v>7</v>
      </c>
      <c r="EA30">
        <f>'DB Digital'!FJ29</f>
        <v>7</v>
      </c>
      <c r="EB30">
        <f t="shared" si="4"/>
        <v>490</v>
      </c>
      <c r="EC30">
        <f t="shared" si="5"/>
        <v>6.4473684210526319</v>
      </c>
    </row>
    <row r="31" spans="2:133">
      <c r="B31" s="164" t="s">
        <v>4125</v>
      </c>
      <c r="C31" s="164" t="s">
        <v>2422</v>
      </c>
      <c r="D31" s="164" t="s">
        <v>4039</v>
      </c>
      <c r="E31" s="164">
        <v>17</v>
      </c>
      <c r="F31" s="164" t="s">
        <v>2456</v>
      </c>
      <c r="G31" t="s">
        <v>4208</v>
      </c>
      <c r="H31">
        <v>1</v>
      </c>
      <c r="I31">
        <v>1</v>
      </c>
      <c r="J31" s="139" cm="1">
        <f t="array" ref="J31">_xlfn.IFS('DB Digital'!FM30=1,7,'DB Digital'!FM30=2,6,'DB Digital'!FM30=3,5,'DB Digital'!FM30=4,4,'DB Digital'!FM30=5,3,'DB Digital'!FM30=6,2,'DB Digital'!FM30=7,1)</f>
        <v>6</v>
      </c>
      <c r="K31" s="139" cm="1">
        <f t="array" ref="K31">_xlfn.IFS('DB Digital'!FN30=1,7,'DB Digital'!FN30=2,6,'DB Digital'!FN30=3,5,'DB Digital'!FN30=4,4,'DB Digital'!FN30=5,3,'DB Digital'!FN30=6,2,'DB Digital'!FN30=7,1)</f>
        <v>6</v>
      </c>
      <c r="L31" s="139" cm="1">
        <f t="array" ref="L31">_xlfn.IFS('DB Digital'!FO30=1,7,'DB Digital'!FO30=2,6,'DB Digital'!FO30=3,5,'DB Digital'!FO30=4,4,'DB Digital'!FO30=5,3,'DB Digital'!FO30=6,2,'DB Digital'!FO30=7,1)</f>
        <v>3</v>
      </c>
      <c r="M31">
        <v>6</v>
      </c>
      <c r="N31">
        <v>1</v>
      </c>
      <c r="O31">
        <v>6</v>
      </c>
      <c r="P31" s="139" cm="1">
        <f t="array" ref="P31">_xlfn.IFS('DB Digital'!FS30=1,7,'DB Digital'!FS30=2,6,'DB Digital'!FS30=3,5,'DB Digital'!FS30=4,4,'DB Digital'!FS30=5,3,'DB Digital'!FS30=6,2,'DB Digital'!FS30=7,1)</f>
        <v>3</v>
      </c>
      <c r="Q31" s="139" cm="1">
        <f t="array" ref="Q31">_xlfn.IFS('DB Digital'!FT30=1,7,'DB Digital'!FT30=2,6,'DB Digital'!FT30=3,5,'DB Digital'!FT30=4,4,'DB Digital'!FT30=5,3,'DB Digital'!FT30=6,2,'DB Digital'!FT30=7,1)</f>
        <v>1</v>
      </c>
      <c r="R31">
        <v>7</v>
      </c>
      <c r="S31" s="139" cm="1">
        <f t="array" ref="S31">_xlfn.IFS('DB Digital'!FV30=1,7,'DB Digital'!FV30=2,6,'DB Digital'!FV30=3,5,'DB Digital'!FV30=4,4,'DB Digital'!FV30=5,3,'DB Digital'!FV30=6,2,'DB Digital'!FV30=7,1)</f>
        <v>2</v>
      </c>
      <c r="T31">
        <v>7</v>
      </c>
      <c r="U31">
        <v>1</v>
      </c>
      <c r="V31">
        <v>5</v>
      </c>
      <c r="W31">
        <v>7</v>
      </c>
      <c r="X31" s="139" cm="1">
        <f t="array" ref="X31">_xlfn.IFS('DB Digital'!GA30=1,7,'DB Digital'!GA30=2,6,'DB Digital'!GA30=3,5,'DB Digital'!GA30=4,4,'DB Digital'!GA30=5,3,'DB Digital'!GA30=6,2,'DB Digital'!GA30=7,1)</f>
        <v>3</v>
      </c>
      <c r="Y31" s="139" cm="1">
        <f t="array" ref="Y31">_xlfn.IFS('DB Digital'!GB30=1,7,'DB Digital'!GB30=2,6,'DB Digital'!GB30=3,5,'DB Digital'!GB30=4,4,'DB Digital'!GB30=5,3,'DB Digital'!GB30=6,2,'DB Digital'!GB30=7,1)</f>
        <v>2</v>
      </c>
      <c r="Z31" s="139" cm="1">
        <f t="array" ref="Z31">_xlfn.IFS('DB Digital'!GC30=1,7,'DB Digital'!GC30=2,6,'DB Digital'!GC30=3,5,'DB Digital'!GC30=4,4,'DB Digital'!GC30=5,3,'DB Digital'!GC30=6,2,'DB Digital'!GC30=7,1)</f>
        <v>7</v>
      </c>
      <c r="AA31">
        <v>2</v>
      </c>
      <c r="AB31" s="139" cm="1">
        <f t="array" ref="AB31">_xlfn.IFS('DB Digital'!GE30=1,7,'DB Digital'!GE30=2,6,'DB Digital'!GE30=3,5,'DB Digital'!GE30=4,4,'DB Digital'!GE30=5,3,'DB Digital'!GE30=6,2,'DB Digital'!GE30=7,1)</f>
        <v>4</v>
      </c>
      <c r="AC31">
        <v>1</v>
      </c>
      <c r="AD31" s="139" cm="1">
        <f t="array" ref="AD31">_xlfn.IFS('DB Digital'!GG30=1,7,'DB Digital'!GG30=2,6,'DB Digital'!GG30=3,5,'DB Digital'!GG30=4,4,'DB Digital'!GG30=5,3,'DB Digital'!GG30=6,2,'DB Digital'!GG30=7,1)</f>
        <v>7</v>
      </c>
      <c r="AE31" s="139" cm="1">
        <f t="array" ref="AE31">_xlfn.IFS('DB Digital'!GH30=1,7,'DB Digital'!GH30=2,6,'DB Digital'!GH30=3,5,'DB Digital'!GH30=4,4,'DB Digital'!GH30=5,3,'DB Digital'!GH30=6,2,'DB Digital'!GH30=7,1)</f>
        <v>5</v>
      </c>
      <c r="AF31" s="139" cm="1">
        <f t="array" ref="AF31">_xlfn.IFS('DB Digital'!GI30=1,7,'DB Digital'!GI30=2,6,'DB Digital'!GI30=3,5,'DB Digital'!GI30=4,4,'DB Digital'!GI30=5,3,'DB Digital'!GI30=6,2,'DB Digital'!GI30=7,1)</f>
        <v>1</v>
      </c>
      <c r="AG31">
        <v>7</v>
      </c>
      <c r="AH31">
        <f t="shared" si="0"/>
        <v>102</v>
      </c>
      <c r="AI31">
        <f t="shared" si="1"/>
        <v>3.9230769230769229</v>
      </c>
      <c r="AK31">
        <v>1</v>
      </c>
      <c r="AL31">
        <v>4</v>
      </c>
      <c r="AM31">
        <v>6</v>
      </c>
      <c r="AN31">
        <v>3</v>
      </c>
      <c r="AO31">
        <v>1</v>
      </c>
      <c r="AP31">
        <v>2</v>
      </c>
      <c r="AQ31">
        <v>2</v>
      </c>
      <c r="AR31">
        <v>1</v>
      </c>
      <c r="AS31">
        <v>1</v>
      </c>
      <c r="AT31">
        <v>1</v>
      </c>
      <c r="AU31">
        <v>5</v>
      </c>
      <c r="AV31">
        <v>5</v>
      </c>
      <c r="AW31">
        <v>1</v>
      </c>
      <c r="AX31">
        <v>3</v>
      </c>
      <c r="AY31">
        <v>2</v>
      </c>
      <c r="AZ31">
        <v>3</v>
      </c>
      <c r="BA31">
        <f t="shared" si="2"/>
        <v>41</v>
      </c>
      <c r="BB31">
        <f t="shared" si="3"/>
        <v>2.5625</v>
      </c>
      <c r="BD31">
        <f>'DB Digital'!CE30</f>
        <v>7</v>
      </c>
      <c r="BE31">
        <f>'DB Digital'!CF30</f>
        <v>3</v>
      </c>
      <c r="BF31">
        <f>'DB Digital'!CH30</f>
        <v>2</v>
      </c>
      <c r="BG31">
        <f>'DB Digital'!CI30</f>
        <v>2</v>
      </c>
      <c r="BH31">
        <f>'DB Digital'!CJ30</f>
        <v>3</v>
      </c>
      <c r="BI31">
        <f>'DB Digital'!CL30</f>
        <v>1</v>
      </c>
      <c r="BJ31">
        <f>'DB Digital'!CM30</f>
        <v>2</v>
      </c>
      <c r="BK31">
        <f>'DB Digital'!CN30</f>
        <v>2</v>
      </c>
      <c r="BL31">
        <f>'DB Digital'!CP30</f>
        <v>2</v>
      </c>
      <c r="BM31">
        <f>'DB Digital'!CQ30</f>
        <v>2</v>
      </c>
      <c r="BN31">
        <f>'DB Digital'!CR30</f>
        <v>3</v>
      </c>
      <c r="BO31">
        <f>'DB Digital'!CT30</f>
        <v>2</v>
      </c>
      <c r="BP31">
        <f>'DB Digital'!CU30</f>
        <v>2</v>
      </c>
      <c r="BQ31">
        <f>'DB Digital'!CV30</f>
        <v>2</v>
      </c>
      <c r="BR31">
        <f>'DB Digital'!CW30</f>
        <v>2</v>
      </c>
      <c r="BS31">
        <f>'DB Digital'!CX30</f>
        <v>3</v>
      </c>
      <c r="BT31">
        <f>'DB Digital'!CY30</f>
        <v>3</v>
      </c>
      <c r="BU31">
        <f>'DB Digital'!CZ30</f>
        <v>2</v>
      </c>
      <c r="BV31">
        <f>'DB Digital'!DA30</f>
        <v>2</v>
      </c>
      <c r="BW31">
        <f>'DB Digital'!DB30</f>
        <v>2</v>
      </c>
      <c r="BX31">
        <f>'DB Digital'!DC30</f>
        <v>3</v>
      </c>
      <c r="BY31">
        <f>'DB Digital'!DD30</f>
        <v>3</v>
      </c>
      <c r="BZ31">
        <f>'DB Digital'!DE30</f>
        <v>3</v>
      </c>
      <c r="CA31">
        <f>'DB Digital'!DF30</f>
        <v>3</v>
      </c>
      <c r="CB31">
        <f>'DB Digital'!DG30</f>
        <v>2</v>
      </c>
      <c r="CC31">
        <f>'DB Digital'!DH30</f>
        <v>2</v>
      </c>
      <c r="CD31">
        <f>'DB Digital'!DI30</f>
        <v>1</v>
      </c>
      <c r="CE31">
        <f>'DB Digital'!DJ30</f>
        <v>1</v>
      </c>
      <c r="CF31">
        <f>'DB Digital'!DK30</f>
        <v>1</v>
      </c>
      <c r="CG31">
        <f>'DB Digital'!DL30</f>
        <v>1</v>
      </c>
      <c r="CH31">
        <f>'DB Digital'!DM30</f>
        <v>2</v>
      </c>
      <c r="CI31">
        <f>'DB Digital'!DN30</f>
        <v>1</v>
      </c>
      <c r="CJ31">
        <f>'DB Digital'!DO30</f>
        <v>1</v>
      </c>
      <c r="CK31">
        <f>'DB Digital'!DP30</f>
        <v>1</v>
      </c>
      <c r="CL31">
        <f>'DB Digital'!DQ30</f>
        <v>5</v>
      </c>
      <c r="CM31">
        <f>'DB Digital'!DR30</f>
        <v>3</v>
      </c>
      <c r="CN31">
        <f>'DB Digital'!DS30</f>
        <v>1</v>
      </c>
      <c r="CO31">
        <f>'DB Digital'!DT30</f>
        <v>1</v>
      </c>
      <c r="CP31">
        <f>'DB Digital'!DU30</f>
        <v>2</v>
      </c>
      <c r="CQ31">
        <f>'DB Digital'!DV30</f>
        <v>1</v>
      </c>
      <c r="CR31">
        <f>'DB Digital'!DW30</f>
        <v>1</v>
      </c>
      <c r="CS31">
        <f>'DB Digital'!DX30</f>
        <v>4</v>
      </c>
      <c r="CT31">
        <f>'DB Digital'!DZ30</f>
        <v>1</v>
      </c>
      <c r="CU31">
        <f>'DB Digital'!EA30</f>
        <v>2</v>
      </c>
      <c r="CV31">
        <f>'DB Digital'!EB30</f>
        <v>2</v>
      </c>
      <c r="CW31">
        <f>'DB Digital'!ED30</f>
        <v>1</v>
      </c>
      <c r="CX31">
        <f>'DB Digital'!EE30</f>
        <v>2</v>
      </c>
      <c r="CY31">
        <f>'DB Digital'!EF30</f>
        <v>3</v>
      </c>
      <c r="CZ31">
        <f>'DB Digital'!EH30</f>
        <v>2</v>
      </c>
      <c r="DA31">
        <f>'DB Digital'!EI30</f>
        <v>3</v>
      </c>
      <c r="DB31">
        <f>'DB Digital'!EJ30</f>
        <v>5</v>
      </c>
      <c r="DC31">
        <f>'DB Digital'!EL30</f>
        <v>2</v>
      </c>
      <c r="DD31">
        <f>'DB Digital'!EM30</f>
        <v>2</v>
      </c>
      <c r="DE31">
        <f>'DB Digital'!EN30</f>
        <v>2</v>
      </c>
      <c r="DF31">
        <f>'DB Digital'!EO30</f>
        <v>2</v>
      </c>
      <c r="DG31">
        <f>'DB Digital'!EP30</f>
        <v>2</v>
      </c>
      <c r="DH31">
        <f>'DB Digital'!EQ30</f>
        <v>2</v>
      </c>
      <c r="DI31">
        <f>'DB Digital'!ER30</f>
        <v>1</v>
      </c>
      <c r="DJ31">
        <f>'DB Digital'!ES30</f>
        <v>2</v>
      </c>
      <c r="DK31">
        <f>'DB Digital'!ET30</f>
        <v>2</v>
      </c>
      <c r="DL31">
        <f>'DB Digital'!EU30</f>
        <v>2</v>
      </c>
      <c r="DM31">
        <f>'DB Digital'!EV30</f>
        <v>1</v>
      </c>
      <c r="DN31">
        <f>'DB Digital'!EW30</f>
        <v>1</v>
      </c>
      <c r="DO31">
        <f>'DB Digital'!EX30</f>
        <v>6</v>
      </c>
      <c r="DP31">
        <f>'DB Digital'!EY30</f>
        <v>6</v>
      </c>
      <c r="DQ31">
        <f>'DB Digital'!EZ30</f>
        <v>7</v>
      </c>
      <c r="DR31">
        <f>'DB Digital'!FA30</f>
        <v>7</v>
      </c>
      <c r="DS31">
        <f>'DB Digital'!FB30</f>
        <v>3</v>
      </c>
      <c r="DT31">
        <f>'DB Digital'!FC30</f>
        <v>5</v>
      </c>
      <c r="DU31">
        <f>'DB Digital'!FD30</f>
        <v>5</v>
      </c>
      <c r="DV31">
        <f>'DB Digital'!FE30</f>
        <v>7</v>
      </c>
      <c r="DW31">
        <f>'DB Digital'!FF30</f>
        <v>7</v>
      </c>
      <c r="DX31">
        <f>'DB Digital'!FG30</f>
        <v>5</v>
      </c>
      <c r="DY31">
        <f>'DB Digital'!FH30</f>
        <v>4</v>
      </c>
      <c r="DZ31">
        <f>'DB Digital'!FI30</f>
        <v>7</v>
      </c>
      <c r="EA31">
        <f>'DB Digital'!FJ30</f>
        <v>5</v>
      </c>
      <c r="EB31">
        <f t="shared" si="4"/>
        <v>208</v>
      </c>
      <c r="EC31">
        <f t="shared" si="5"/>
        <v>2.736842105263158</v>
      </c>
    </row>
    <row r="32" spans="2:133">
      <c r="B32" s="163" t="s">
        <v>3433</v>
      </c>
      <c r="C32" s="163" t="s">
        <v>2422</v>
      </c>
      <c r="D32" s="163" t="s">
        <v>4039</v>
      </c>
      <c r="E32" s="163">
        <v>19</v>
      </c>
      <c r="F32" s="163" t="s">
        <v>2456</v>
      </c>
      <c r="G32" t="s">
        <v>4209</v>
      </c>
      <c r="H32">
        <v>6</v>
      </c>
      <c r="I32">
        <v>5</v>
      </c>
      <c r="J32" s="139" cm="1">
        <f t="array" ref="J32">_xlfn.IFS('DB Digital'!FM31=1,7,'DB Digital'!FM31=2,6,'DB Digital'!FM31=3,5,'DB Digital'!FM31=4,4,'DB Digital'!FM31=5,3,'DB Digital'!FM31=6,2,'DB Digital'!FM31=7,1)</f>
        <v>3</v>
      </c>
      <c r="K32" s="139" cm="1">
        <f t="array" ref="K32">_xlfn.IFS('DB Digital'!FN31=1,7,'DB Digital'!FN31=2,6,'DB Digital'!FN31=3,5,'DB Digital'!FN31=4,4,'DB Digital'!FN31=5,3,'DB Digital'!FN31=6,2,'DB Digital'!FN31=7,1)</f>
        <v>3</v>
      </c>
      <c r="L32" s="139" cm="1">
        <f t="array" ref="L32">_xlfn.IFS('DB Digital'!FO31=1,7,'DB Digital'!FO31=2,6,'DB Digital'!FO31=3,5,'DB Digital'!FO31=4,4,'DB Digital'!FO31=5,3,'DB Digital'!FO31=6,2,'DB Digital'!FO31=7,1)</f>
        <v>1</v>
      </c>
      <c r="M32">
        <v>6</v>
      </c>
      <c r="N32">
        <v>5</v>
      </c>
      <c r="O32">
        <v>5</v>
      </c>
      <c r="P32" s="139" cm="1">
        <f t="array" ref="P32">_xlfn.IFS('DB Digital'!FS31=1,7,'DB Digital'!FS31=2,6,'DB Digital'!FS31=3,5,'DB Digital'!FS31=4,4,'DB Digital'!FS31=5,3,'DB Digital'!FS31=6,2,'DB Digital'!FS31=7,1)</f>
        <v>5</v>
      </c>
      <c r="Q32" s="139" cm="1">
        <f t="array" ref="Q32">_xlfn.IFS('DB Digital'!FT31=1,7,'DB Digital'!FT31=2,6,'DB Digital'!FT31=3,5,'DB Digital'!FT31=4,4,'DB Digital'!FT31=5,3,'DB Digital'!FT31=6,2,'DB Digital'!FT31=7,1)</f>
        <v>4</v>
      </c>
      <c r="R32">
        <v>3</v>
      </c>
      <c r="S32" s="139" cm="1">
        <f t="array" ref="S32">_xlfn.IFS('DB Digital'!FV31=1,7,'DB Digital'!FV31=2,6,'DB Digital'!FV31=3,5,'DB Digital'!FV31=4,4,'DB Digital'!FV31=5,3,'DB Digital'!FV31=6,2,'DB Digital'!FV31=7,1)</f>
        <v>5</v>
      </c>
      <c r="T32">
        <v>6</v>
      </c>
      <c r="U32">
        <v>5</v>
      </c>
      <c r="V32">
        <v>4</v>
      </c>
      <c r="W32">
        <v>5</v>
      </c>
      <c r="X32" s="139" cm="1">
        <f t="array" ref="X32">_xlfn.IFS('DB Digital'!GA31=1,7,'DB Digital'!GA31=2,6,'DB Digital'!GA31=3,5,'DB Digital'!GA31=4,4,'DB Digital'!GA31=5,3,'DB Digital'!GA31=6,2,'DB Digital'!GA31=7,1)</f>
        <v>3</v>
      </c>
      <c r="Y32" s="139" cm="1">
        <f t="array" ref="Y32">_xlfn.IFS('DB Digital'!GB31=1,7,'DB Digital'!GB31=2,6,'DB Digital'!GB31=3,5,'DB Digital'!GB31=4,4,'DB Digital'!GB31=5,3,'DB Digital'!GB31=6,2,'DB Digital'!GB31=7,1)</f>
        <v>2</v>
      </c>
      <c r="Z32" s="139" cm="1">
        <f t="array" ref="Z32">_xlfn.IFS('DB Digital'!GC31=1,7,'DB Digital'!GC31=2,6,'DB Digital'!GC31=3,5,'DB Digital'!GC31=4,4,'DB Digital'!GC31=5,3,'DB Digital'!GC31=6,2,'DB Digital'!GC31=7,1)</f>
        <v>3</v>
      </c>
      <c r="AA32">
        <v>7</v>
      </c>
      <c r="AB32" s="139" cm="1">
        <f t="array" ref="AB32">_xlfn.IFS('DB Digital'!GE31=1,7,'DB Digital'!GE31=2,6,'DB Digital'!GE31=3,5,'DB Digital'!GE31=4,4,'DB Digital'!GE31=5,3,'DB Digital'!GE31=6,2,'DB Digital'!GE31=7,1)</f>
        <v>2</v>
      </c>
      <c r="AC32">
        <v>5</v>
      </c>
      <c r="AD32" s="139" cm="1">
        <f t="array" ref="AD32">_xlfn.IFS('DB Digital'!GG31=1,7,'DB Digital'!GG31=2,6,'DB Digital'!GG31=3,5,'DB Digital'!GG31=4,4,'DB Digital'!GG31=5,3,'DB Digital'!GG31=6,2,'DB Digital'!GG31=7,1)</f>
        <v>3</v>
      </c>
      <c r="AE32" s="139" cm="1">
        <f t="array" ref="AE32">_xlfn.IFS('DB Digital'!GH31=1,7,'DB Digital'!GH31=2,6,'DB Digital'!GH31=3,5,'DB Digital'!GH31=4,4,'DB Digital'!GH31=5,3,'DB Digital'!GH31=6,2,'DB Digital'!GH31=7,1)</f>
        <v>2</v>
      </c>
      <c r="AF32" s="139" cm="1">
        <f t="array" ref="AF32">_xlfn.IFS('DB Digital'!GI31=1,7,'DB Digital'!GI31=2,6,'DB Digital'!GI31=3,5,'DB Digital'!GI31=4,4,'DB Digital'!GI31=5,3,'DB Digital'!GI31=6,2,'DB Digital'!GI31=7,1)</f>
        <v>1</v>
      </c>
      <c r="AG32">
        <v>7</v>
      </c>
      <c r="AH32">
        <f t="shared" si="0"/>
        <v>106</v>
      </c>
      <c r="AI32">
        <f t="shared" si="1"/>
        <v>4.0769230769230766</v>
      </c>
      <c r="AK32">
        <v>6</v>
      </c>
      <c r="AL32">
        <v>6</v>
      </c>
      <c r="AM32">
        <v>7</v>
      </c>
      <c r="AN32">
        <v>7</v>
      </c>
      <c r="AO32">
        <v>7</v>
      </c>
      <c r="AP32">
        <v>6</v>
      </c>
      <c r="AQ32">
        <v>6</v>
      </c>
      <c r="AR32">
        <v>5</v>
      </c>
      <c r="AS32">
        <v>5</v>
      </c>
      <c r="AT32">
        <v>6</v>
      </c>
      <c r="AU32">
        <v>7</v>
      </c>
      <c r="AV32">
        <v>5</v>
      </c>
      <c r="AW32">
        <v>6</v>
      </c>
      <c r="AX32">
        <v>7</v>
      </c>
      <c r="AY32">
        <v>6</v>
      </c>
      <c r="AZ32">
        <v>6</v>
      </c>
      <c r="BA32">
        <f t="shared" si="2"/>
        <v>98</v>
      </c>
      <c r="BB32">
        <f t="shared" si="3"/>
        <v>6.125</v>
      </c>
      <c r="BD32">
        <f>'DB Digital'!CE31</f>
        <v>7</v>
      </c>
      <c r="BE32">
        <f>'DB Digital'!CF31</f>
        <v>7</v>
      </c>
      <c r="BF32">
        <f>'DB Digital'!CH31</f>
        <v>7</v>
      </c>
      <c r="BG32">
        <f>'DB Digital'!CI31</f>
        <v>7</v>
      </c>
      <c r="BH32">
        <f>'DB Digital'!CJ31</f>
        <v>7</v>
      </c>
      <c r="BI32">
        <f>'DB Digital'!CL31</f>
        <v>7</v>
      </c>
      <c r="BJ32">
        <f>'DB Digital'!CM31</f>
        <v>7</v>
      </c>
      <c r="BK32">
        <f>'DB Digital'!CN31</f>
        <v>7</v>
      </c>
      <c r="BL32">
        <f>'DB Digital'!CP31</f>
        <v>7</v>
      </c>
      <c r="BM32">
        <f>'DB Digital'!CQ31</f>
        <v>7</v>
      </c>
      <c r="BN32">
        <f>'DB Digital'!CR31</f>
        <v>7</v>
      </c>
      <c r="BO32">
        <f>'DB Digital'!CT31</f>
        <v>6</v>
      </c>
      <c r="BP32">
        <f>'DB Digital'!CU31</f>
        <v>6</v>
      </c>
      <c r="BQ32">
        <f>'DB Digital'!CV31</f>
        <v>5</v>
      </c>
      <c r="BR32">
        <f>'DB Digital'!CW31</f>
        <v>6</v>
      </c>
      <c r="BS32">
        <f>'DB Digital'!CX31</f>
        <v>7</v>
      </c>
      <c r="BT32">
        <f>'DB Digital'!CY31</f>
        <v>7</v>
      </c>
      <c r="BU32">
        <f>'DB Digital'!CZ31</f>
        <v>6</v>
      </c>
      <c r="BV32">
        <f>'DB Digital'!DA31</f>
        <v>6</v>
      </c>
      <c r="BW32">
        <f>'DB Digital'!DB31</f>
        <v>7</v>
      </c>
      <c r="BX32">
        <f>'DB Digital'!DC31</f>
        <v>6</v>
      </c>
      <c r="BY32">
        <f>'DB Digital'!DD31</f>
        <v>7</v>
      </c>
      <c r="BZ32">
        <f>'DB Digital'!DE31</f>
        <v>7</v>
      </c>
      <c r="CA32">
        <f>'DB Digital'!DF31</f>
        <v>6</v>
      </c>
      <c r="CB32">
        <f>'DB Digital'!DG31</f>
        <v>7</v>
      </c>
      <c r="CC32">
        <f>'DB Digital'!DH31</f>
        <v>6</v>
      </c>
      <c r="CD32">
        <f>'DB Digital'!DI31</f>
        <v>7</v>
      </c>
      <c r="CE32">
        <f>'DB Digital'!DJ31</f>
        <v>5</v>
      </c>
      <c r="CF32">
        <f>'DB Digital'!DK31</f>
        <v>6</v>
      </c>
      <c r="CG32">
        <f>'DB Digital'!DL31</f>
        <v>7</v>
      </c>
      <c r="CH32">
        <f>'DB Digital'!DM31</f>
        <v>7</v>
      </c>
      <c r="CI32">
        <f>'DB Digital'!DN31</f>
        <v>5</v>
      </c>
      <c r="CJ32">
        <f>'DB Digital'!DO31</f>
        <v>7</v>
      </c>
      <c r="CK32">
        <f>'DB Digital'!DP31</f>
        <v>6</v>
      </c>
      <c r="CL32">
        <f>'DB Digital'!DQ31</f>
        <v>7</v>
      </c>
      <c r="CM32">
        <f>'DB Digital'!DR31</f>
        <v>6</v>
      </c>
      <c r="CN32">
        <f>'DB Digital'!DS31</f>
        <v>5</v>
      </c>
      <c r="CO32">
        <f>'DB Digital'!DT31</f>
        <v>7</v>
      </c>
      <c r="CP32">
        <f>'DB Digital'!DU31</f>
        <v>6</v>
      </c>
      <c r="CQ32">
        <f>'DB Digital'!DV31</f>
        <v>5</v>
      </c>
      <c r="CR32">
        <f>'DB Digital'!DW31</f>
        <v>6</v>
      </c>
      <c r="CS32">
        <f>'DB Digital'!DX31</f>
        <v>7</v>
      </c>
      <c r="CT32">
        <f>'DB Digital'!DZ31</f>
        <v>6</v>
      </c>
      <c r="CU32">
        <f>'DB Digital'!EA31</f>
        <v>6</v>
      </c>
      <c r="CV32">
        <f>'DB Digital'!EB31</f>
        <v>7</v>
      </c>
      <c r="CW32">
        <f>'DB Digital'!ED31</f>
        <v>6</v>
      </c>
      <c r="CX32">
        <f>'DB Digital'!EE31</f>
        <v>7</v>
      </c>
      <c r="CY32">
        <f>'DB Digital'!EF31</f>
        <v>7</v>
      </c>
      <c r="CZ32">
        <f>'DB Digital'!EH31</f>
        <v>6</v>
      </c>
      <c r="DA32">
        <f>'DB Digital'!EI31</f>
        <v>7</v>
      </c>
      <c r="DB32">
        <f>'DB Digital'!EJ31</f>
        <v>7</v>
      </c>
      <c r="DC32">
        <f>'DB Digital'!EL31</f>
        <v>7</v>
      </c>
      <c r="DD32">
        <f>'DB Digital'!EM31</f>
        <v>6</v>
      </c>
      <c r="DE32">
        <f>'DB Digital'!EN31</f>
        <v>7</v>
      </c>
      <c r="DF32">
        <f>'DB Digital'!EO31</f>
        <v>7</v>
      </c>
      <c r="DG32">
        <f>'DB Digital'!EP31</f>
        <v>7</v>
      </c>
      <c r="DH32">
        <f>'DB Digital'!EQ31</f>
        <v>7</v>
      </c>
      <c r="DI32">
        <f>'DB Digital'!ER31</f>
        <v>7</v>
      </c>
      <c r="DJ32">
        <f>'DB Digital'!ES31</f>
        <v>6</v>
      </c>
      <c r="DK32">
        <f>'DB Digital'!ET31</f>
        <v>6</v>
      </c>
      <c r="DL32">
        <f>'DB Digital'!EU31</f>
        <v>6</v>
      </c>
      <c r="DM32">
        <f>'DB Digital'!EV31</f>
        <v>7</v>
      </c>
      <c r="DN32">
        <f>'DB Digital'!EW31</f>
        <v>7</v>
      </c>
      <c r="DO32">
        <f>'DB Digital'!EX31</f>
        <v>7</v>
      </c>
      <c r="DP32">
        <f>'DB Digital'!EY31</f>
        <v>5</v>
      </c>
      <c r="DQ32">
        <f>'DB Digital'!EZ31</f>
        <v>5</v>
      </c>
      <c r="DR32">
        <f>'DB Digital'!FA31</f>
        <v>6</v>
      </c>
      <c r="DS32">
        <f>'DB Digital'!FB31</f>
        <v>5</v>
      </c>
      <c r="DT32">
        <f>'DB Digital'!FC31</f>
        <v>6</v>
      </c>
      <c r="DU32">
        <f>'DB Digital'!FD31</f>
        <v>7</v>
      </c>
      <c r="DV32">
        <f>'DB Digital'!FE31</f>
        <v>6</v>
      </c>
      <c r="DW32">
        <f>'DB Digital'!FF31</f>
        <v>6</v>
      </c>
      <c r="DX32">
        <f>'DB Digital'!FG31</f>
        <v>6</v>
      </c>
      <c r="DY32">
        <f>'DB Digital'!FH31</f>
        <v>6</v>
      </c>
      <c r="DZ32">
        <f>'DB Digital'!FI31</f>
        <v>5</v>
      </c>
      <c r="EA32">
        <f>'DB Digital'!FJ31</f>
        <v>6</v>
      </c>
      <c r="EB32">
        <f t="shared" si="4"/>
        <v>486</v>
      </c>
      <c r="EC32">
        <f t="shared" si="5"/>
        <v>6.3947368421052628</v>
      </c>
    </row>
    <row r="33" spans="2:133">
      <c r="B33" s="164" t="s">
        <v>3443</v>
      </c>
      <c r="C33" s="164" t="s">
        <v>2422</v>
      </c>
      <c r="D33" s="164" t="s">
        <v>4039</v>
      </c>
      <c r="E33" s="164">
        <v>22</v>
      </c>
      <c r="F33" s="164" t="s">
        <v>2456</v>
      </c>
      <c r="G33" t="s">
        <v>4210</v>
      </c>
      <c r="H33">
        <v>7</v>
      </c>
      <c r="I33">
        <v>7</v>
      </c>
      <c r="J33" s="139" cm="1">
        <f t="array" ref="J33">_xlfn.IFS('DB Digital'!FM32=1,7,'DB Digital'!FM32=2,6,'DB Digital'!FM32=3,5,'DB Digital'!FM32=4,4,'DB Digital'!FM32=5,3,'DB Digital'!FM32=6,2,'DB Digital'!FM32=7,1)</f>
        <v>7</v>
      </c>
      <c r="K33" s="139" cm="1">
        <f t="array" ref="K33">_xlfn.IFS('DB Digital'!FN32=1,7,'DB Digital'!FN32=2,6,'DB Digital'!FN32=3,5,'DB Digital'!FN32=4,4,'DB Digital'!FN32=5,3,'DB Digital'!FN32=6,2,'DB Digital'!FN32=7,1)</f>
        <v>5</v>
      </c>
      <c r="L33" s="139" cm="1">
        <f t="array" ref="L33">_xlfn.IFS('DB Digital'!FO32=1,7,'DB Digital'!FO32=2,6,'DB Digital'!FO32=3,5,'DB Digital'!FO32=4,4,'DB Digital'!FO32=5,3,'DB Digital'!FO32=6,2,'DB Digital'!FO32=7,1)</f>
        <v>7</v>
      </c>
      <c r="M33">
        <v>7</v>
      </c>
      <c r="N33">
        <v>7</v>
      </c>
      <c r="O33">
        <v>7</v>
      </c>
      <c r="P33" s="139" cm="1">
        <f t="array" ref="P33">_xlfn.IFS('DB Digital'!FS32=1,7,'DB Digital'!FS32=2,6,'DB Digital'!FS32=3,5,'DB Digital'!FS32=4,4,'DB Digital'!FS32=5,3,'DB Digital'!FS32=6,2,'DB Digital'!FS32=7,1)</f>
        <v>2</v>
      </c>
      <c r="Q33" s="139" cm="1">
        <f t="array" ref="Q33">_xlfn.IFS('DB Digital'!FT32=1,7,'DB Digital'!FT32=2,6,'DB Digital'!FT32=3,5,'DB Digital'!FT32=4,4,'DB Digital'!FT32=5,3,'DB Digital'!FT32=6,2,'DB Digital'!FT32=7,1)</f>
        <v>7</v>
      </c>
      <c r="R33">
        <v>1</v>
      </c>
      <c r="S33" s="139" cm="1">
        <f t="array" ref="S33">_xlfn.IFS('DB Digital'!FV32=1,7,'DB Digital'!FV32=2,6,'DB Digital'!FV32=3,5,'DB Digital'!FV32=4,4,'DB Digital'!FV32=5,3,'DB Digital'!FV32=6,2,'DB Digital'!FV32=7,1)</f>
        <v>7</v>
      </c>
      <c r="T33">
        <v>6</v>
      </c>
      <c r="U33">
        <v>7</v>
      </c>
      <c r="V33">
        <v>7</v>
      </c>
      <c r="W33">
        <v>7</v>
      </c>
      <c r="X33" s="139" cm="1">
        <f t="array" ref="X33">_xlfn.IFS('DB Digital'!GA32=1,7,'DB Digital'!GA32=2,6,'DB Digital'!GA32=3,5,'DB Digital'!GA32=4,4,'DB Digital'!GA32=5,3,'DB Digital'!GA32=6,2,'DB Digital'!GA32=7,1)</f>
        <v>6</v>
      </c>
      <c r="Y33" s="139" cm="1">
        <f t="array" ref="Y33">_xlfn.IFS('DB Digital'!GB32=1,7,'DB Digital'!GB32=2,6,'DB Digital'!GB32=3,5,'DB Digital'!GB32=4,4,'DB Digital'!GB32=5,3,'DB Digital'!GB32=6,2,'DB Digital'!GB32=7,1)</f>
        <v>7</v>
      </c>
      <c r="Z33" s="139" cm="1">
        <f t="array" ref="Z33">_xlfn.IFS('DB Digital'!GC32=1,7,'DB Digital'!GC32=2,6,'DB Digital'!GC32=3,5,'DB Digital'!GC32=4,4,'DB Digital'!GC32=5,3,'DB Digital'!GC32=6,2,'DB Digital'!GC32=7,1)</f>
        <v>7</v>
      </c>
      <c r="AA33">
        <v>6</v>
      </c>
      <c r="AB33" s="139" cm="1">
        <f t="array" ref="AB33">_xlfn.IFS('DB Digital'!GE32=1,7,'DB Digital'!GE32=2,6,'DB Digital'!GE32=3,5,'DB Digital'!GE32=4,4,'DB Digital'!GE32=5,3,'DB Digital'!GE32=6,2,'DB Digital'!GE32=7,1)</f>
        <v>7</v>
      </c>
      <c r="AC33">
        <v>7</v>
      </c>
      <c r="AD33" s="139" cm="1">
        <f t="array" ref="AD33">_xlfn.IFS('DB Digital'!GG32=1,7,'DB Digital'!GG32=2,6,'DB Digital'!GG32=3,5,'DB Digital'!GG32=4,4,'DB Digital'!GG32=5,3,'DB Digital'!GG32=6,2,'DB Digital'!GG32=7,1)</f>
        <v>7</v>
      </c>
      <c r="AE33" s="139" cm="1">
        <f t="array" ref="AE33">_xlfn.IFS('DB Digital'!GH32=1,7,'DB Digital'!GH32=2,6,'DB Digital'!GH32=3,5,'DB Digital'!GH32=4,4,'DB Digital'!GH32=5,3,'DB Digital'!GH32=6,2,'DB Digital'!GH32=7,1)</f>
        <v>7</v>
      </c>
      <c r="AF33" s="139" cm="1">
        <f t="array" ref="AF33">_xlfn.IFS('DB Digital'!GI32=1,7,'DB Digital'!GI32=2,6,'DB Digital'!GI32=3,5,'DB Digital'!GI32=4,4,'DB Digital'!GI32=5,3,'DB Digital'!GI32=6,2,'DB Digital'!GI32=7,1)</f>
        <v>5</v>
      </c>
      <c r="AG33">
        <v>7</v>
      </c>
      <c r="AH33">
        <f t="shared" si="0"/>
        <v>164</v>
      </c>
      <c r="AI33">
        <f t="shared" si="1"/>
        <v>6.3076923076923075</v>
      </c>
      <c r="AK33">
        <v>7</v>
      </c>
      <c r="AL33">
        <v>7</v>
      </c>
      <c r="AM33">
        <v>7</v>
      </c>
      <c r="AN33">
        <v>7</v>
      </c>
      <c r="AO33">
        <v>7</v>
      </c>
      <c r="AP33">
        <v>7</v>
      </c>
      <c r="AQ33">
        <v>1</v>
      </c>
      <c r="AR33">
        <v>7</v>
      </c>
      <c r="AS33">
        <v>7</v>
      </c>
      <c r="AT33">
        <v>7</v>
      </c>
      <c r="AU33">
        <v>7</v>
      </c>
      <c r="AV33">
        <v>7</v>
      </c>
      <c r="AW33">
        <v>6</v>
      </c>
      <c r="AX33">
        <v>7</v>
      </c>
      <c r="AY33">
        <v>7</v>
      </c>
      <c r="AZ33">
        <v>7</v>
      </c>
      <c r="BA33">
        <f t="shared" si="2"/>
        <v>105</v>
      </c>
      <c r="BB33">
        <f t="shared" si="3"/>
        <v>6.5625</v>
      </c>
      <c r="BD33">
        <f>'DB Digital'!CE32</f>
        <v>5</v>
      </c>
      <c r="BE33">
        <f>'DB Digital'!CF32</f>
        <v>5</v>
      </c>
      <c r="BF33">
        <f>'DB Digital'!CH32</f>
        <v>6</v>
      </c>
      <c r="BG33">
        <f>'DB Digital'!CI32</f>
        <v>6</v>
      </c>
      <c r="BH33">
        <f>'DB Digital'!CJ32</f>
        <v>6</v>
      </c>
      <c r="BI33">
        <f>'DB Digital'!CL32</f>
        <v>1</v>
      </c>
      <c r="BJ33">
        <f>'DB Digital'!CM32</f>
        <v>1</v>
      </c>
      <c r="BK33">
        <f>'DB Digital'!CN32</f>
        <v>1</v>
      </c>
      <c r="BL33">
        <f>'DB Digital'!CP32</f>
        <v>6</v>
      </c>
      <c r="BM33">
        <f>'DB Digital'!CQ32</f>
        <v>6</v>
      </c>
      <c r="BN33">
        <f>'DB Digital'!CR32</f>
        <v>6</v>
      </c>
      <c r="BO33">
        <f>'DB Digital'!CT32</f>
        <v>6</v>
      </c>
      <c r="BP33">
        <f>'DB Digital'!CU32</f>
        <v>5</v>
      </c>
      <c r="BQ33">
        <f>'DB Digital'!CV32</f>
        <v>6</v>
      </c>
      <c r="BR33">
        <f>'DB Digital'!CW32</f>
        <v>5</v>
      </c>
      <c r="BS33">
        <f>'DB Digital'!CX32</f>
        <v>5</v>
      </c>
      <c r="BT33">
        <f>'DB Digital'!CY32</f>
        <v>5</v>
      </c>
      <c r="BU33">
        <f>'DB Digital'!CZ32</f>
        <v>6</v>
      </c>
      <c r="BV33">
        <f>'DB Digital'!DA32</f>
        <v>5</v>
      </c>
      <c r="BW33">
        <f>'DB Digital'!DB32</f>
        <v>5</v>
      </c>
      <c r="BX33">
        <f>'DB Digital'!DC32</f>
        <v>6</v>
      </c>
      <c r="BY33">
        <f>'DB Digital'!DD32</f>
        <v>4</v>
      </c>
      <c r="BZ33">
        <f>'DB Digital'!DE32</f>
        <v>5</v>
      </c>
      <c r="CA33">
        <f>'DB Digital'!DF32</f>
        <v>6</v>
      </c>
      <c r="CB33">
        <f>'DB Digital'!DG32</f>
        <v>6</v>
      </c>
      <c r="CC33">
        <f>'DB Digital'!DH32</f>
        <v>2</v>
      </c>
      <c r="CD33">
        <f>'DB Digital'!DI32</f>
        <v>3</v>
      </c>
      <c r="CE33">
        <f>'DB Digital'!DJ32</f>
        <v>2</v>
      </c>
      <c r="CF33">
        <f>'DB Digital'!DK32</f>
        <v>2</v>
      </c>
      <c r="CG33">
        <f>'DB Digital'!DL32</f>
        <v>2</v>
      </c>
      <c r="CH33">
        <f>'DB Digital'!DM32</f>
        <v>3</v>
      </c>
      <c r="CI33">
        <f>'DB Digital'!DN32</f>
        <v>5</v>
      </c>
      <c r="CJ33">
        <f>'DB Digital'!DO32</f>
        <v>7</v>
      </c>
      <c r="CK33">
        <f>'DB Digital'!DP32</f>
        <v>6</v>
      </c>
      <c r="CL33">
        <f>'DB Digital'!DQ32</f>
        <v>7</v>
      </c>
      <c r="CM33">
        <f>'DB Digital'!DR32</f>
        <v>7</v>
      </c>
      <c r="CN33">
        <f>'DB Digital'!DS32</f>
        <v>6</v>
      </c>
      <c r="CO33">
        <f>'DB Digital'!DT32</f>
        <v>6</v>
      </c>
      <c r="CP33">
        <f>'DB Digital'!DU32</f>
        <v>6</v>
      </c>
      <c r="CQ33">
        <f>'DB Digital'!DV32</f>
        <v>5</v>
      </c>
      <c r="CR33">
        <f>'DB Digital'!DW32</f>
        <v>6</v>
      </c>
      <c r="CS33">
        <f>'DB Digital'!DX32</f>
        <v>6</v>
      </c>
      <c r="CT33">
        <f>'DB Digital'!DZ32</f>
        <v>7</v>
      </c>
      <c r="CU33">
        <f>'DB Digital'!EA32</f>
        <v>6</v>
      </c>
      <c r="CV33">
        <f>'DB Digital'!EB32</f>
        <v>7</v>
      </c>
      <c r="CW33">
        <f>'DB Digital'!ED32</f>
        <v>7</v>
      </c>
      <c r="CX33">
        <f>'DB Digital'!EE32</f>
        <v>5</v>
      </c>
      <c r="CY33">
        <f>'DB Digital'!EF32</f>
        <v>3</v>
      </c>
      <c r="CZ33">
        <f>'DB Digital'!EH32</f>
        <v>5</v>
      </c>
      <c r="DA33">
        <f>'DB Digital'!EI32</f>
        <v>6</v>
      </c>
      <c r="DB33">
        <f>'DB Digital'!EJ32</f>
        <v>6</v>
      </c>
      <c r="DC33">
        <f>'DB Digital'!EL32</f>
        <v>3</v>
      </c>
      <c r="DD33">
        <f>'DB Digital'!EM32</f>
        <v>2</v>
      </c>
      <c r="DE33">
        <f>'DB Digital'!EN32</f>
        <v>3</v>
      </c>
      <c r="DF33">
        <f>'DB Digital'!EO32</f>
        <v>6</v>
      </c>
      <c r="DG33">
        <f>'DB Digital'!EP32</f>
        <v>5</v>
      </c>
      <c r="DH33">
        <f>'DB Digital'!EQ32</f>
        <v>6</v>
      </c>
      <c r="DI33">
        <f>'DB Digital'!ER32</f>
        <v>2</v>
      </c>
      <c r="DJ33">
        <f>'DB Digital'!ES32</f>
        <v>7</v>
      </c>
      <c r="DK33">
        <f>'DB Digital'!ET32</f>
        <v>7</v>
      </c>
      <c r="DL33">
        <f>'DB Digital'!EU32</f>
        <v>6</v>
      </c>
      <c r="DM33">
        <f>'DB Digital'!EV32</f>
        <v>5</v>
      </c>
      <c r="DN33">
        <f>'DB Digital'!EW32</f>
        <v>5</v>
      </c>
      <c r="DO33">
        <f>'DB Digital'!EX32</f>
        <v>5</v>
      </c>
      <c r="DP33">
        <f>'DB Digital'!EY32</f>
        <v>3</v>
      </c>
      <c r="DQ33">
        <f>'DB Digital'!EZ32</f>
        <v>4</v>
      </c>
      <c r="DR33">
        <f>'DB Digital'!FA32</f>
        <v>4</v>
      </c>
      <c r="DS33">
        <f>'DB Digital'!FB32</f>
        <v>5</v>
      </c>
      <c r="DT33">
        <f>'DB Digital'!FC32</f>
        <v>7</v>
      </c>
      <c r="DU33">
        <f>'DB Digital'!FD32</f>
        <v>5</v>
      </c>
      <c r="DV33">
        <f>'DB Digital'!FE32</f>
        <v>6</v>
      </c>
      <c r="DW33">
        <f>'DB Digital'!FF32</f>
        <v>5</v>
      </c>
      <c r="DX33">
        <f>'DB Digital'!FG32</f>
        <v>5</v>
      </c>
      <c r="DY33">
        <f>'DB Digital'!FH32</f>
        <v>6</v>
      </c>
      <c r="DZ33">
        <f>'DB Digital'!FI32</f>
        <v>7</v>
      </c>
      <c r="EA33">
        <f>'DB Digital'!FJ32</f>
        <v>6</v>
      </c>
      <c r="EB33">
        <f t="shared" si="4"/>
        <v>382</v>
      </c>
      <c r="EC33">
        <f t="shared" si="5"/>
        <v>5.0263157894736841</v>
      </c>
    </row>
    <row r="34" spans="2:133">
      <c r="B34" s="163" t="s">
        <v>4126</v>
      </c>
      <c r="C34" s="163" t="s">
        <v>2422</v>
      </c>
      <c r="D34" s="163" t="s">
        <v>4039</v>
      </c>
      <c r="E34" s="163">
        <v>21</v>
      </c>
      <c r="F34" s="163" t="s">
        <v>2456</v>
      </c>
      <c r="G34" t="s">
        <v>4211</v>
      </c>
      <c r="H34">
        <v>7</v>
      </c>
      <c r="I34">
        <v>6</v>
      </c>
      <c r="J34" s="139" cm="1">
        <f t="array" ref="J34">_xlfn.IFS('DB Digital'!FM33=1,7,'DB Digital'!FM33=2,6,'DB Digital'!FM33=3,5,'DB Digital'!FM33=4,4,'DB Digital'!FM33=5,3,'DB Digital'!FM33=6,2,'DB Digital'!FM33=7,1)</f>
        <v>7</v>
      </c>
      <c r="K34" s="139" cm="1">
        <f t="array" ref="K34">_xlfn.IFS('DB Digital'!FN33=1,7,'DB Digital'!FN33=2,6,'DB Digital'!FN33=3,5,'DB Digital'!FN33=4,4,'DB Digital'!FN33=5,3,'DB Digital'!FN33=6,2,'DB Digital'!FN33=7,1)</f>
        <v>7</v>
      </c>
      <c r="L34" s="139" cm="1">
        <f t="array" ref="L34">_xlfn.IFS('DB Digital'!FO33=1,7,'DB Digital'!FO33=2,6,'DB Digital'!FO33=3,5,'DB Digital'!FO33=4,4,'DB Digital'!FO33=5,3,'DB Digital'!FO33=6,2,'DB Digital'!FO33=7,1)</f>
        <v>7</v>
      </c>
      <c r="M34">
        <v>7</v>
      </c>
      <c r="N34">
        <v>6</v>
      </c>
      <c r="O34">
        <v>7</v>
      </c>
      <c r="P34" s="139" cm="1">
        <f t="array" ref="P34">_xlfn.IFS('DB Digital'!FS33=1,7,'DB Digital'!FS33=2,6,'DB Digital'!FS33=3,5,'DB Digital'!FS33=4,4,'DB Digital'!FS33=5,3,'DB Digital'!FS33=6,2,'DB Digital'!FS33=7,1)</f>
        <v>7</v>
      </c>
      <c r="Q34" s="139" cm="1">
        <f t="array" ref="Q34">_xlfn.IFS('DB Digital'!FT33=1,7,'DB Digital'!FT33=2,6,'DB Digital'!FT33=3,5,'DB Digital'!FT33=4,4,'DB Digital'!FT33=5,3,'DB Digital'!FT33=6,2,'DB Digital'!FT33=7,1)</f>
        <v>7</v>
      </c>
      <c r="R34">
        <v>1</v>
      </c>
      <c r="S34" s="139" cm="1">
        <f t="array" ref="S34">_xlfn.IFS('DB Digital'!FV33=1,7,'DB Digital'!FV33=2,6,'DB Digital'!FV33=3,5,'DB Digital'!FV33=4,4,'DB Digital'!FV33=5,3,'DB Digital'!FV33=6,2,'DB Digital'!FV33=7,1)</f>
        <v>7</v>
      </c>
      <c r="T34">
        <v>7</v>
      </c>
      <c r="U34">
        <v>7</v>
      </c>
      <c r="V34">
        <v>7</v>
      </c>
      <c r="W34">
        <v>7</v>
      </c>
      <c r="X34" s="139" cm="1">
        <f t="array" ref="X34">_xlfn.IFS('DB Digital'!GA33=1,7,'DB Digital'!GA33=2,6,'DB Digital'!GA33=3,5,'DB Digital'!GA33=4,4,'DB Digital'!GA33=5,3,'DB Digital'!GA33=6,2,'DB Digital'!GA33=7,1)</f>
        <v>7</v>
      </c>
      <c r="Y34" s="139" cm="1">
        <f t="array" ref="Y34">_xlfn.IFS('DB Digital'!GB33=1,7,'DB Digital'!GB33=2,6,'DB Digital'!GB33=3,5,'DB Digital'!GB33=4,4,'DB Digital'!GB33=5,3,'DB Digital'!GB33=6,2,'DB Digital'!GB33=7,1)</f>
        <v>7</v>
      </c>
      <c r="Z34" s="139" cm="1">
        <f t="array" ref="Z34">_xlfn.IFS('DB Digital'!GC33=1,7,'DB Digital'!GC33=2,6,'DB Digital'!GC33=3,5,'DB Digital'!GC33=4,4,'DB Digital'!GC33=5,3,'DB Digital'!GC33=6,2,'DB Digital'!GC33=7,1)</f>
        <v>7</v>
      </c>
      <c r="AA34">
        <v>7</v>
      </c>
      <c r="AB34" s="139" cm="1">
        <f t="array" ref="AB34">_xlfn.IFS('DB Digital'!GE33=1,7,'DB Digital'!GE33=2,6,'DB Digital'!GE33=3,5,'DB Digital'!GE33=4,4,'DB Digital'!GE33=5,3,'DB Digital'!GE33=6,2,'DB Digital'!GE33=7,1)</f>
        <v>7</v>
      </c>
      <c r="AC34">
        <v>7</v>
      </c>
      <c r="AD34" s="139" cm="1">
        <f t="array" ref="AD34">_xlfn.IFS('DB Digital'!GG33=1,7,'DB Digital'!GG33=2,6,'DB Digital'!GG33=3,5,'DB Digital'!GG33=4,4,'DB Digital'!GG33=5,3,'DB Digital'!GG33=6,2,'DB Digital'!GG33=7,1)</f>
        <v>7</v>
      </c>
      <c r="AE34" s="139" cm="1">
        <f t="array" ref="AE34">_xlfn.IFS('DB Digital'!GH33=1,7,'DB Digital'!GH33=2,6,'DB Digital'!GH33=3,5,'DB Digital'!GH33=4,4,'DB Digital'!GH33=5,3,'DB Digital'!GH33=6,2,'DB Digital'!GH33=7,1)</f>
        <v>7</v>
      </c>
      <c r="AF34" s="139" cm="1">
        <f t="array" ref="AF34">_xlfn.IFS('DB Digital'!GI33=1,7,'DB Digital'!GI33=2,6,'DB Digital'!GI33=3,5,'DB Digital'!GI33=4,4,'DB Digital'!GI33=5,3,'DB Digital'!GI33=6,2,'DB Digital'!GI33=7,1)</f>
        <v>4</v>
      </c>
      <c r="AG34">
        <v>7</v>
      </c>
      <c r="AH34">
        <f t="shared" si="0"/>
        <v>171</v>
      </c>
      <c r="AI34">
        <f t="shared" si="1"/>
        <v>6.5769230769230766</v>
      </c>
      <c r="AK34">
        <v>7</v>
      </c>
      <c r="AL34">
        <v>7</v>
      </c>
      <c r="AM34">
        <v>7</v>
      </c>
      <c r="AN34">
        <v>6</v>
      </c>
      <c r="AO34">
        <v>7</v>
      </c>
      <c r="AP34">
        <v>7</v>
      </c>
      <c r="AQ34">
        <v>7</v>
      </c>
      <c r="AR34">
        <v>7</v>
      </c>
      <c r="AS34">
        <v>7</v>
      </c>
      <c r="AT34">
        <v>7</v>
      </c>
      <c r="AU34">
        <v>7</v>
      </c>
      <c r="AV34">
        <v>7</v>
      </c>
      <c r="AW34">
        <v>7</v>
      </c>
      <c r="AX34">
        <v>7</v>
      </c>
      <c r="AY34">
        <v>7</v>
      </c>
      <c r="AZ34">
        <v>7</v>
      </c>
      <c r="BA34">
        <f t="shared" si="2"/>
        <v>111</v>
      </c>
      <c r="BB34">
        <f t="shared" si="3"/>
        <v>6.9375</v>
      </c>
      <c r="BD34">
        <f>'DB Digital'!CE33</f>
        <v>7</v>
      </c>
      <c r="BE34">
        <f>'DB Digital'!CF33</f>
        <v>5</v>
      </c>
      <c r="BF34">
        <f>'DB Digital'!CH33</f>
        <v>6</v>
      </c>
      <c r="BG34">
        <f>'DB Digital'!CI33</f>
        <v>5</v>
      </c>
      <c r="BH34">
        <f>'DB Digital'!CJ33</f>
        <v>4</v>
      </c>
      <c r="BI34">
        <f>'DB Digital'!CL33</f>
        <v>6</v>
      </c>
      <c r="BJ34">
        <f>'DB Digital'!CM33</f>
        <v>4</v>
      </c>
      <c r="BK34">
        <f>'DB Digital'!CN33</f>
        <v>5</v>
      </c>
      <c r="BL34">
        <f>'DB Digital'!CP33</f>
        <v>6</v>
      </c>
      <c r="BM34">
        <f>'DB Digital'!CQ33</f>
        <v>6</v>
      </c>
      <c r="BN34">
        <f>'DB Digital'!CR33</f>
        <v>6</v>
      </c>
      <c r="BO34">
        <f>'DB Digital'!CT33</f>
        <v>6</v>
      </c>
      <c r="BP34">
        <f>'DB Digital'!CU33</f>
        <v>5</v>
      </c>
      <c r="BQ34">
        <f>'DB Digital'!CV33</f>
        <v>6</v>
      </c>
      <c r="BR34">
        <f>'DB Digital'!CW33</f>
        <v>4</v>
      </c>
      <c r="BS34">
        <f>'DB Digital'!CX33</f>
        <v>6</v>
      </c>
      <c r="BT34">
        <f>'DB Digital'!CY33</f>
        <v>6</v>
      </c>
      <c r="BU34">
        <f>'DB Digital'!CZ33</f>
        <v>6</v>
      </c>
      <c r="BV34">
        <f>'DB Digital'!DA33</f>
        <v>6</v>
      </c>
      <c r="BW34">
        <f>'DB Digital'!DB33</f>
        <v>6</v>
      </c>
      <c r="BX34">
        <f>'DB Digital'!DC33</f>
        <v>5</v>
      </c>
      <c r="BY34">
        <f>'DB Digital'!DD33</f>
        <v>4</v>
      </c>
      <c r="BZ34">
        <f>'DB Digital'!DE33</f>
        <v>6</v>
      </c>
      <c r="CA34">
        <f>'DB Digital'!DF33</f>
        <v>5</v>
      </c>
      <c r="CB34">
        <f>'DB Digital'!DG33</f>
        <v>6</v>
      </c>
      <c r="CC34">
        <f>'DB Digital'!DH33</f>
        <v>5</v>
      </c>
      <c r="CD34">
        <f>'DB Digital'!DI33</f>
        <v>6</v>
      </c>
      <c r="CE34">
        <f>'DB Digital'!DJ33</f>
        <v>5</v>
      </c>
      <c r="CF34">
        <f>'DB Digital'!DK33</f>
        <v>4</v>
      </c>
      <c r="CG34">
        <f>'DB Digital'!DL33</f>
        <v>5</v>
      </c>
      <c r="CH34">
        <f>'DB Digital'!DM33</f>
        <v>5</v>
      </c>
      <c r="CI34">
        <f>'DB Digital'!DN33</f>
        <v>6</v>
      </c>
      <c r="CJ34">
        <f>'DB Digital'!DO33</f>
        <v>5</v>
      </c>
      <c r="CK34">
        <f>'DB Digital'!DP33</f>
        <v>5</v>
      </c>
      <c r="CL34">
        <f>'DB Digital'!DQ33</f>
        <v>4</v>
      </c>
      <c r="CM34">
        <f>'DB Digital'!DR33</f>
        <v>6</v>
      </c>
      <c r="CN34">
        <f>'DB Digital'!DS33</f>
        <v>4</v>
      </c>
      <c r="CO34">
        <f>'DB Digital'!DT33</f>
        <v>4</v>
      </c>
      <c r="CP34">
        <f>'DB Digital'!DU33</f>
        <v>6</v>
      </c>
      <c r="CQ34">
        <f>'DB Digital'!DV33</f>
        <v>6</v>
      </c>
      <c r="CR34">
        <f>'DB Digital'!DW33</f>
        <v>7</v>
      </c>
      <c r="CS34">
        <f>'DB Digital'!DX33</f>
        <v>6</v>
      </c>
      <c r="CT34">
        <f>'DB Digital'!DZ33</f>
        <v>6</v>
      </c>
      <c r="CU34">
        <f>'DB Digital'!EA33</f>
        <v>7</v>
      </c>
      <c r="CV34">
        <f>'DB Digital'!EB33</f>
        <v>5</v>
      </c>
      <c r="CW34">
        <f>'DB Digital'!ED33</f>
        <v>6</v>
      </c>
      <c r="CX34">
        <f>'DB Digital'!EE33</f>
        <v>6</v>
      </c>
      <c r="CY34">
        <f>'DB Digital'!EF33</f>
        <v>5</v>
      </c>
      <c r="CZ34">
        <f>'DB Digital'!EH33</f>
        <v>6</v>
      </c>
      <c r="DA34">
        <f>'DB Digital'!EI33</f>
        <v>6</v>
      </c>
      <c r="DB34">
        <f>'DB Digital'!EJ33</f>
        <v>5</v>
      </c>
      <c r="DC34">
        <f>'DB Digital'!EL33</f>
        <v>5</v>
      </c>
      <c r="DD34">
        <f>'DB Digital'!EM33</f>
        <v>5</v>
      </c>
      <c r="DE34">
        <f>'DB Digital'!EN33</f>
        <v>4</v>
      </c>
      <c r="DF34">
        <f>'DB Digital'!EO33</f>
        <v>4</v>
      </c>
      <c r="DG34">
        <f>'DB Digital'!EP33</f>
        <v>5</v>
      </c>
      <c r="DH34">
        <f>'DB Digital'!EQ33</f>
        <v>4</v>
      </c>
      <c r="DI34">
        <f>'DB Digital'!ER33</f>
        <v>4</v>
      </c>
      <c r="DJ34">
        <f>'DB Digital'!ES33</f>
        <v>4</v>
      </c>
      <c r="DK34">
        <f>'DB Digital'!ET33</f>
        <v>4</v>
      </c>
      <c r="DL34">
        <f>'DB Digital'!EU33</f>
        <v>4</v>
      </c>
      <c r="DM34">
        <f>'DB Digital'!EV33</f>
        <v>5</v>
      </c>
      <c r="DN34">
        <f>'DB Digital'!EW33</f>
        <v>3</v>
      </c>
      <c r="DO34">
        <f>'DB Digital'!EX33</f>
        <v>2</v>
      </c>
      <c r="DP34">
        <f>'DB Digital'!EY33</f>
        <v>2</v>
      </c>
      <c r="DQ34">
        <f>'DB Digital'!EZ33</f>
        <v>1</v>
      </c>
      <c r="DR34">
        <f>'DB Digital'!FA33</f>
        <v>1</v>
      </c>
      <c r="DS34">
        <f>'DB Digital'!FB33</f>
        <v>5</v>
      </c>
      <c r="DT34">
        <f>'DB Digital'!FC33</f>
        <v>5</v>
      </c>
      <c r="DU34">
        <f>'DB Digital'!FD33</f>
        <v>5</v>
      </c>
      <c r="DV34">
        <f>'DB Digital'!FE33</f>
        <v>6</v>
      </c>
      <c r="DW34">
        <f>'DB Digital'!FF33</f>
        <v>5</v>
      </c>
      <c r="DX34">
        <f>'DB Digital'!FG33</f>
        <v>4</v>
      </c>
      <c r="DY34">
        <f>'DB Digital'!FH33</f>
        <v>6</v>
      </c>
      <c r="DZ34">
        <f>'DB Digital'!FI33</f>
        <v>7</v>
      </c>
      <c r="EA34">
        <f>'DB Digital'!FJ33</f>
        <v>7</v>
      </c>
      <c r="EB34">
        <f t="shared" si="4"/>
        <v>385</v>
      </c>
      <c r="EC34">
        <f t="shared" si="5"/>
        <v>5.0657894736842106</v>
      </c>
    </row>
    <row r="35" spans="2:133">
      <c r="B35" s="164" t="s">
        <v>4127</v>
      </c>
      <c r="C35" s="164" t="s">
        <v>2422</v>
      </c>
      <c r="D35" s="164" t="s">
        <v>4039</v>
      </c>
      <c r="E35" s="164">
        <v>26</v>
      </c>
      <c r="F35" s="164" t="s">
        <v>2654</v>
      </c>
      <c r="G35" t="s">
        <v>4212</v>
      </c>
      <c r="H35">
        <v>6</v>
      </c>
      <c r="I35">
        <v>6</v>
      </c>
      <c r="J35" s="139" cm="1">
        <f t="array" ref="J35">_xlfn.IFS('DB Digital'!FM34=1,7,'DB Digital'!FM34=2,6,'DB Digital'!FM34=3,5,'DB Digital'!FM34=4,4,'DB Digital'!FM34=5,3,'DB Digital'!FM34=6,2,'DB Digital'!FM34=7,1)</f>
        <v>7</v>
      </c>
      <c r="K35" s="139" cm="1">
        <f t="array" ref="K35">_xlfn.IFS('DB Digital'!FN34=1,7,'DB Digital'!FN34=2,6,'DB Digital'!FN34=3,5,'DB Digital'!FN34=4,4,'DB Digital'!FN34=5,3,'DB Digital'!FN34=6,2,'DB Digital'!FN34=7,1)</f>
        <v>5</v>
      </c>
      <c r="L35" s="139" cm="1">
        <f t="array" ref="L35">_xlfn.IFS('DB Digital'!FO34=1,7,'DB Digital'!FO34=2,6,'DB Digital'!FO34=3,5,'DB Digital'!FO34=4,4,'DB Digital'!FO34=5,3,'DB Digital'!FO34=6,2,'DB Digital'!FO34=7,1)</f>
        <v>6</v>
      </c>
      <c r="M35">
        <v>4</v>
      </c>
      <c r="N35">
        <v>4</v>
      </c>
      <c r="O35">
        <v>6</v>
      </c>
      <c r="P35" s="139" cm="1">
        <f t="array" ref="P35">_xlfn.IFS('DB Digital'!FS34=1,7,'DB Digital'!FS34=2,6,'DB Digital'!FS34=3,5,'DB Digital'!FS34=4,4,'DB Digital'!FS34=5,3,'DB Digital'!FS34=6,2,'DB Digital'!FS34=7,1)</f>
        <v>2</v>
      </c>
      <c r="Q35" s="139" cm="1">
        <f t="array" ref="Q35">_xlfn.IFS('DB Digital'!FT34=1,7,'DB Digital'!FT34=2,6,'DB Digital'!FT34=3,5,'DB Digital'!FT34=4,4,'DB Digital'!FT34=5,3,'DB Digital'!FT34=6,2,'DB Digital'!FT34=7,1)</f>
        <v>6</v>
      </c>
      <c r="R35">
        <v>2</v>
      </c>
      <c r="S35" s="139" cm="1">
        <f t="array" ref="S35">_xlfn.IFS('DB Digital'!FV34=1,7,'DB Digital'!FV34=2,6,'DB Digital'!FV34=3,5,'DB Digital'!FV34=4,4,'DB Digital'!FV34=5,3,'DB Digital'!FV34=6,2,'DB Digital'!FV34=7,1)</f>
        <v>6</v>
      </c>
      <c r="T35">
        <v>5</v>
      </c>
      <c r="U35">
        <v>6</v>
      </c>
      <c r="V35">
        <v>4</v>
      </c>
      <c r="W35">
        <v>5</v>
      </c>
      <c r="X35" s="139" cm="1">
        <f t="array" ref="X35">_xlfn.IFS('DB Digital'!GA34=1,7,'DB Digital'!GA34=2,6,'DB Digital'!GA34=3,5,'DB Digital'!GA34=4,4,'DB Digital'!GA34=5,3,'DB Digital'!GA34=6,2,'DB Digital'!GA34=7,1)</f>
        <v>4</v>
      </c>
      <c r="Y35" s="139" cm="1">
        <f t="array" ref="Y35">_xlfn.IFS('DB Digital'!GB34=1,7,'DB Digital'!GB34=2,6,'DB Digital'!GB34=3,5,'DB Digital'!GB34=4,4,'DB Digital'!GB34=5,3,'DB Digital'!GB34=6,2,'DB Digital'!GB34=7,1)</f>
        <v>4</v>
      </c>
      <c r="Z35" s="139" cm="1">
        <f t="array" ref="Z35">_xlfn.IFS('DB Digital'!GC34=1,7,'DB Digital'!GC34=2,6,'DB Digital'!GC34=3,5,'DB Digital'!GC34=4,4,'DB Digital'!GC34=5,3,'DB Digital'!GC34=6,2,'DB Digital'!GC34=7,1)</f>
        <v>6</v>
      </c>
      <c r="AA35">
        <v>4</v>
      </c>
      <c r="AB35" s="139" cm="1">
        <f t="array" ref="AB35">_xlfn.IFS('DB Digital'!GE34=1,7,'DB Digital'!GE34=2,6,'DB Digital'!GE34=3,5,'DB Digital'!GE34=4,4,'DB Digital'!GE34=5,3,'DB Digital'!GE34=6,2,'DB Digital'!GE34=7,1)</f>
        <v>6</v>
      </c>
      <c r="AC35">
        <v>4</v>
      </c>
      <c r="AD35" s="139" cm="1">
        <f t="array" ref="AD35">_xlfn.IFS('DB Digital'!GG34=1,7,'DB Digital'!GG34=2,6,'DB Digital'!GG34=3,5,'DB Digital'!GG34=4,4,'DB Digital'!GG34=5,3,'DB Digital'!GG34=6,2,'DB Digital'!GG34=7,1)</f>
        <v>6</v>
      </c>
      <c r="AE35" s="139" cm="1">
        <f t="array" ref="AE35">_xlfn.IFS('DB Digital'!GH34=1,7,'DB Digital'!GH34=2,6,'DB Digital'!GH34=3,5,'DB Digital'!GH34=4,4,'DB Digital'!GH34=5,3,'DB Digital'!GH34=6,2,'DB Digital'!GH34=7,1)</f>
        <v>5</v>
      </c>
      <c r="AF35" s="139" cm="1">
        <f t="array" ref="AF35">_xlfn.IFS('DB Digital'!GI34=1,7,'DB Digital'!GI34=2,6,'DB Digital'!GI34=3,5,'DB Digital'!GI34=4,4,'DB Digital'!GI34=5,3,'DB Digital'!GI34=6,2,'DB Digital'!GI34=7,1)</f>
        <v>5</v>
      </c>
      <c r="AG35">
        <v>5</v>
      </c>
      <c r="AH35">
        <f t="shared" si="0"/>
        <v>129</v>
      </c>
      <c r="AI35">
        <f t="shared" si="1"/>
        <v>4.9615384615384617</v>
      </c>
      <c r="AK35">
        <v>4</v>
      </c>
      <c r="AL35">
        <v>4</v>
      </c>
      <c r="AM35">
        <v>4</v>
      </c>
      <c r="AN35">
        <v>4</v>
      </c>
      <c r="AO35">
        <v>4</v>
      </c>
      <c r="AP35">
        <v>4</v>
      </c>
      <c r="AQ35">
        <v>4</v>
      </c>
      <c r="AR35">
        <v>4</v>
      </c>
      <c r="AS35">
        <v>4</v>
      </c>
      <c r="AT35">
        <v>4</v>
      </c>
      <c r="AU35">
        <v>4</v>
      </c>
      <c r="AV35">
        <v>4</v>
      </c>
      <c r="AW35">
        <v>3</v>
      </c>
      <c r="AX35">
        <v>4</v>
      </c>
      <c r="AY35">
        <v>4</v>
      </c>
      <c r="AZ35">
        <v>4</v>
      </c>
      <c r="BA35">
        <f t="shared" si="2"/>
        <v>63</v>
      </c>
      <c r="BB35">
        <f t="shared" si="3"/>
        <v>3.9375</v>
      </c>
      <c r="BD35">
        <f>'DB Digital'!CE34</f>
        <v>4</v>
      </c>
      <c r="BE35">
        <f>'DB Digital'!CF34</f>
        <v>3</v>
      </c>
      <c r="BF35">
        <f>'DB Digital'!CH34</f>
        <v>4</v>
      </c>
      <c r="BG35">
        <f>'DB Digital'!CI34</f>
        <v>3</v>
      </c>
      <c r="BH35">
        <f>'DB Digital'!CJ34</f>
        <v>2</v>
      </c>
      <c r="BI35">
        <f>'DB Digital'!CL34</f>
        <v>5</v>
      </c>
      <c r="BJ35">
        <f>'DB Digital'!CM34</f>
        <v>4</v>
      </c>
      <c r="BK35">
        <f>'DB Digital'!CN34</f>
        <v>5</v>
      </c>
      <c r="BL35">
        <f>'DB Digital'!CP34</f>
        <v>5</v>
      </c>
      <c r="BM35">
        <f>'DB Digital'!CQ34</f>
        <v>4</v>
      </c>
      <c r="BN35">
        <f>'DB Digital'!CR34</f>
        <v>4</v>
      </c>
      <c r="BO35">
        <f>'DB Digital'!CT34</f>
        <v>5</v>
      </c>
      <c r="BP35">
        <f>'DB Digital'!CU34</f>
        <v>5</v>
      </c>
      <c r="BQ35">
        <f>'DB Digital'!CV34</f>
        <v>4</v>
      </c>
      <c r="BR35">
        <f>'DB Digital'!CW34</f>
        <v>5</v>
      </c>
      <c r="BS35">
        <f>'DB Digital'!CX34</f>
        <v>4</v>
      </c>
      <c r="BT35">
        <f>'DB Digital'!CY34</f>
        <v>4</v>
      </c>
      <c r="BU35">
        <f>'DB Digital'!CZ34</f>
        <v>5</v>
      </c>
      <c r="BV35">
        <f>'DB Digital'!DA34</f>
        <v>4</v>
      </c>
      <c r="BW35">
        <f>'DB Digital'!DB34</f>
        <v>5</v>
      </c>
      <c r="BX35">
        <f>'DB Digital'!DC34</f>
        <v>6</v>
      </c>
      <c r="BY35">
        <f>'DB Digital'!DD34</f>
        <v>4</v>
      </c>
      <c r="BZ35">
        <f>'DB Digital'!DE34</f>
        <v>5</v>
      </c>
      <c r="CA35">
        <f>'DB Digital'!DF34</f>
        <v>4</v>
      </c>
      <c r="CB35">
        <f>'DB Digital'!DG34</f>
        <v>6</v>
      </c>
      <c r="CC35">
        <f>'DB Digital'!DH34</f>
        <v>6</v>
      </c>
      <c r="CD35">
        <f>'DB Digital'!DI34</f>
        <v>6</v>
      </c>
      <c r="CE35">
        <f>'DB Digital'!DJ34</f>
        <v>6</v>
      </c>
      <c r="CF35">
        <f>'DB Digital'!DK34</f>
        <v>4</v>
      </c>
      <c r="CG35">
        <f>'DB Digital'!DL34</f>
        <v>5</v>
      </c>
      <c r="CH35">
        <f>'DB Digital'!DM34</f>
        <v>4</v>
      </c>
      <c r="CI35">
        <f>'DB Digital'!DN34</f>
        <v>6</v>
      </c>
      <c r="CJ35">
        <f>'DB Digital'!DO34</f>
        <v>6</v>
      </c>
      <c r="CK35">
        <f>'DB Digital'!DP34</f>
        <v>6</v>
      </c>
      <c r="CL35">
        <f>'DB Digital'!DQ34</f>
        <v>6</v>
      </c>
      <c r="CM35">
        <f>'DB Digital'!DR34</f>
        <v>6</v>
      </c>
      <c r="CN35">
        <f>'DB Digital'!DS34</f>
        <v>6</v>
      </c>
      <c r="CO35">
        <f>'DB Digital'!DT34</f>
        <v>5</v>
      </c>
      <c r="CP35">
        <f>'DB Digital'!DU34</f>
        <v>6</v>
      </c>
      <c r="CQ35">
        <f>'DB Digital'!DV34</f>
        <v>6</v>
      </c>
      <c r="CR35">
        <f>'DB Digital'!DW34</f>
        <v>6</v>
      </c>
      <c r="CS35">
        <f>'DB Digital'!DX34</f>
        <v>4</v>
      </c>
      <c r="CT35">
        <f>'DB Digital'!DZ34</f>
        <v>4</v>
      </c>
      <c r="CU35">
        <f>'DB Digital'!EA34</f>
        <v>4</v>
      </c>
      <c r="CV35">
        <f>'DB Digital'!EB34</f>
        <v>4</v>
      </c>
      <c r="CW35">
        <f>'DB Digital'!ED34</f>
        <v>6</v>
      </c>
      <c r="CX35">
        <f>'DB Digital'!EE34</f>
        <v>6</v>
      </c>
      <c r="CY35">
        <f>'DB Digital'!EF34</f>
        <v>6</v>
      </c>
      <c r="CZ35">
        <f>'DB Digital'!EH34</f>
        <v>6</v>
      </c>
      <c r="DA35">
        <f>'DB Digital'!EI34</f>
        <v>6</v>
      </c>
      <c r="DB35">
        <f>'DB Digital'!EJ34</f>
        <v>6</v>
      </c>
      <c r="DC35">
        <f>'DB Digital'!EL34</f>
        <v>2</v>
      </c>
      <c r="DD35">
        <f>'DB Digital'!EM34</f>
        <v>5</v>
      </c>
      <c r="DE35">
        <f>'DB Digital'!EN34</f>
        <v>4</v>
      </c>
      <c r="DF35">
        <f>'DB Digital'!EO34</f>
        <v>5</v>
      </c>
      <c r="DG35">
        <f>'DB Digital'!EP34</f>
        <v>5</v>
      </c>
      <c r="DH35">
        <f>'DB Digital'!EQ34</f>
        <v>5</v>
      </c>
      <c r="DI35">
        <f>'DB Digital'!ER34</f>
        <v>5</v>
      </c>
      <c r="DJ35">
        <f>'DB Digital'!ES34</f>
        <v>5</v>
      </c>
      <c r="DK35">
        <f>'DB Digital'!ET34</f>
        <v>5</v>
      </c>
      <c r="DL35">
        <f>'DB Digital'!EU34</f>
        <v>5</v>
      </c>
      <c r="DM35">
        <f>'DB Digital'!EV34</f>
        <v>3</v>
      </c>
      <c r="DN35">
        <f>'DB Digital'!EW34</f>
        <v>3</v>
      </c>
      <c r="DO35">
        <f>'DB Digital'!EX34</f>
        <v>2</v>
      </c>
      <c r="DP35">
        <f>'DB Digital'!EY34</f>
        <v>2</v>
      </c>
      <c r="DQ35">
        <f>'DB Digital'!EZ34</f>
        <v>2</v>
      </c>
      <c r="DR35">
        <f>'DB Digital'!FA34</f>
        <v>2</v>
      </c>
      <c r="DS35">
        <f>'DB Digital'!FB34</f>
        <v>2</v>
      </c>
      <c r="DT35">
        <f>'DB Digital'!FC34</f>
        <v>2</v>
      </c>
      <c r="DU35">
        <f>'DB Digital'!FD34</f>
        <v>4</v>
      </c>
      <c r="DV35">
        <f>'DB Digital'!FE34</f>
        <v>4</v>
      </c>
      <c r="DW35">
        <f>'DB Digital'!FF34</f>
        <v>3</v>
      </c>
      <c r="DX35">
        <f>'DB Digital'!FG34</f>
        <v>2</v>
      </c>
      <c r="DY35">
        <f>'DB Digital'!FH34</f>
        <v>2</v>
      </c>
      <c r="DZ35">
        <f>'DB Digital'!FI34</f>
        <v>4</v>
      </c>
      <c r="EA35">
        <f>'DB Digital'!FJ34</f>
        <v>5</v>
      </c>
      <c r="EB35">
        <f t="shared" si="4"/>
        <v>339</v>
      </c>
      <c r="EC35">
        <f t="shared" si="5"/>
        <v>4.4605263157894735</v>
      </c>
    </row>
    <row r="36" spans="2:133">
      <c r="B36" s="163" t="s">
        <v>4128</v>
      </c>
      <c r="C36" s="163" t="s">
        <v>2422</v>
      </c>
      <c r="D36" s="163" t="s">
        <v>4039</v>
      </c>
      <c r="E36" s="163">
        <v>19</v>
      </c>
      <c r="F36" s="163" t="s">
        <v>2456</v>
      </c>
      <c r="G36" t="s">
        <v>4213</v>
      </c>
      <c r="H36">
        <v>7</v>
      </c>
      <c r="I36">
        <v>6</v>
      </c>
      <c r="J36" s="139" cm="1">
        <f t="array" ref="J36">_xlfn.IFS('DB Digital'!FM35=1,7,'DB Digital'!FM35=2,6,'DB Digital'!FM35=3,5,'DB Digital'!FM35=4,4,'DB Digital'!FM35=5,3,'DB Digital'!FM35=6,2,'DB Digital'!FM35=7,1)</f>
        <v>3</v>
      </c>
      <c r="K36" s="139" cm="1">
        <f t="array" ref="K36">_xlfn.IFS('DB Digital'!FN35=1,7,'DB Digital'!FN35=2,6,'DB Digital'!FN35=3,5,'DB Digital'!FN35=4,4,'DB Digital'!FN35=5,3,'DB Digital'!FN35=6,2,'DB Digital'!FN35=7,1)</f>
        <v>5</v>
      </c>
      <c r="L36" s="139" cm="1">
        <f t="array" ref="L36">_xlfn.IFS('DB Digital'!FO35=1,7,'DB Digital'!FO35=2,6,'DB Digital'!FO35=3,5,'DB Digital'!FO35=4,4,'DB Digital'!FO35=5,3,'DB Digital'!FO35=6,2,'DB Digital'!FO35=7,1)</f>
        <v>6</v>
      </c>
      <c r="M36">
        <v>7</v>
      </c>
      <c r="N36">
        <v>7</v>
      </c>
      <c r="O36">
        <v>6</v>
      </c>
      <c r="P36" s="139" cm="1">
        <f t="array" ref="P36">_xlfn.IFS('DB Digital'!FS35=1,7,'DB Digital'!FS35=2,6,'DB Digital'!FS35=3,5,'DB Digital'!FS35=4,4,'DB Digital'!FS35=5,3,'DB Digital'!FS35=6,2,'DB Digital'!FS35=7,1)</f>
        <v>5</v>
      </c>
      <c r="Q36" s="139" cm="1">
        <f t="array" ref="Q36">_xlfn.IFS('DB Digital'!FT35=1,7,'DB Digital'!FT35=2,6,'DB Digital'!FT35=3,5,'DB Digital'!FT35=4,4,'DB Digital'!FT35=5,3,'DB Digital'!FT35=6,2,'DB Digital'!FT35=7,1)</f>
        <v>6</v>
      </c>
      <c r="R36">
        <v>2</v>
      </c>
      <c r="S36" s="139" cm="1">
        <f t="array" ref="S36">_xlfn.IFS('DB Digital'!FV35=1,7,'DB Digital'!FV35=2,6,'DB Digital'!FV35=3,5,'DB Digital'!FV35=4,4,'DB Digital'!FV35=5,3,'DB Digital'!FV35=6,2,'DB Digital'!FV35=7,1)</f>
        <v>6</v>
      </c>
      <c r="T36">
        <v>5</v>
      </c>
      <c r="U36">
        <v>6</v>
      </c>
      <c r="V36">
        <v>6</v>
      </c>
      <c r="W36">
        <v>6</v>
      </c>
      <c r="X36" s="139" cm="1">
        <f t="array" ref="X36">_xlfn.IFS('DB Digital'!GA35=1,7,'DB Digital'!GA35=2,6,'DB Digital'!GA35=3,5,'DB Digital'!GA35=4,4,'DB Digital'!GA35=5,3,'DB Digital'!GA35=6,2,'DB Digital'!GA35=7,1)</f>
        <v>5</v>
      </c>
      <c r="Y36" s="139" cm="1">
        <f t="array" ref="Y36">_xlfn.IFS('DB Digital'!GB35=1,7,'DB Digital'!GB35=2,6,'DB Digital'!GB35=3,5,'DB Digital'!GB35=4,4,'DB Digital'!GB35=5,3,'DB Digital'!GB35=6,2,'DB Digital'!GB35=7,1)</f>
        <v>5</v>
      </c>
      <c r="Z36" s="139" cm="1">
        <f t="array" ref="Z36">_xlfn.IFS('DB Digital'!GC35=1,7,'DB Digital'!GC35=2,6,'DB Digital'!GC35=3,5,'DB Digital'!GC35=4,4,'DB Digital'!GC35=5,3,'DB Digital'!GC35=6,2,'DB Digital'!GC35=7,1)</f>
        <v>6</v>
      </c>
      <c r="AA36">
        <v>7</v>
      </c>
      <c r="AB36" s="139" cm="1">
        <f t="array" ref="AB36">_xlfn.IFS('DB Digital'!GE35=1,7,'DB Digital'!GE35=2,6,'DB Digital'!GE35=3,5,'DB Digital'!GE35=4,4,'DB Digital'!GE35=5,3,'DB Digital'!GE35=6,2,'DB Digital'!GE35=7,1)</f>
        <v>6</v>
      </c>
      <c r="AC36">
        <v>7</v>
      </c>
      <c r="AD36" s="139" cm="1">
        <f t="array" ref="AD36">_xlfn.IFS('DB Digital'!GG35=1,7,'DB Digital'!GG35=2,6,'DB Digital'!GG35=3,5,'DB Digital'!GG35=4,4,'DB Digital'!GG35=5,3,'DB Digital'!GG35=6,2,'DB Digital'!GG35=7,1)</f>
        <v>7</v>
      </c>
      <c r="AE36" s="139" cm="1">
        <f t="array" ref="AE36">_xlfn.IFS('DB Digital'!GH35=1,7,'DB Digital'!GH35=2,6,'DB Digital'!GH35=3,5,'DB Digital'!GH35=4,4,'DB Digital'!GH35=5,3,'DB Digital'!GH35=6,2,'DB Digital'!GH35=7,1)</f>
        <v>7</v>
      </c>
      <c r="AF36" s="139" cm="1">
        <f t="array" ref="AF36">_xlfn.IFS('DB Digital'!GI35=1,7,'DB Digital'!GI35=2,6,'DB Digital'!GI35=3,5,'DB Digital'!GI35=4,4,'DB Digital'!GI35=5,3,'DB Digital'!GI35=6,2,'DB Digital'!GI35=7,1)</f>
        <v>5</v>
      </c>
      <c r="AG36">
        <v>7</v>
      </c>
      <c r="AH36">
        <f t="shared" si="0"/>
        <v>151</v>
      </c>
      <c r="AI36">
        <f t="shared" si="1"/>
        <v>5.8076923076923075</v>
      </c>
      <c r="AK36">
        <v>6</v>
      </c>
      <c r="AL36">
        <v>7</v>
      </c>
      <c r="AM36">
        <v>6</v>
      </c>
      <c r="AN36">
        <v>7</v>
      </c>
      <c r="AO36">
        <v>7</v>
      </c>
      <c r="AP36">
        <v>7</v>
      </c>
      <c r="AQ36">
        <v>5</v>
      </c>
      <c r="AR36">
        <v>7</v>
      </c>
      <c r="AS36">
        <v>6</v>
      </c>
      <c r="AT36">
        <v>7</v>
      </c>
      <c r="AU36">
        <v>7</v>
      </c>
      <c r="AV36">
        <v>7</v>
      </c>
      <c r="AW36">
        <v>6</v>
      </c>
      <c r="AX36">
        <v>7</v>
      </c>
      <c r="AY36">
        <v>6</v>
      </c>
      <c r="AZ36">
        <v>7</v>
      </c>
      <c r="BA36">
        <f t="shared" si="2"/>
        <v>105</v>
      </c>
      <c r="BB36">
        <f t="shared" si="3"/>
        <v>6.5625</v>
      </c>
      <c r="BD36">
        <f>'DB Digital'!CE35</f>
        <v>6</v>
      </c>
      <c r="BE36">
        <f>'DB Digital'!CF35</f>
        <v>6</v>
      </c>
      <c r="BF36">
        <f>'DB Digital'!CH35</f>
        <v>7</v>
      </c>
      <c r="BG36">
        <f>'DB Digital'!CI35</f>
        <v>5</v>
      </c>
      <c r="BH36">
        <f>'DB Digital'!CJ35</f>
        <v>5</v>
      </c>
      <c r="BI36">
        <f>'DB Digital'!CL35</f>
        <v>5</v>
      </c>
      <c r="BJ36">
        <f>'DB Digital'!CM35</f>
        <v>3</v>
      </c>
      <c r="BK36">
        <f>'DB Digital'!CN35</f>
        <v>4</v>
      </c>
      <c r="BL36">
        <f>'DB Digital'!CP35</f>
        <v>7</v>
      </c>
      <c r="BM36">
        <f>'DB Digital'!CQ35</f>
        <v>5</v>
      </c>
      <c r="BN36">
        <f>'DB Digital'!CR35</f>
        <v>6</v>
      </c>
      <c r="BO36">
        <f>'DB Digital'!CT35</f>
        <v>4</v>
      </c>
      <c r="BP36">
        <f>'DB Digital'!CU35</f>
        <v>5</v>
      </c>
      <c r="BQ36">
        <f>'DB Digital'!CV35</f>
        <v>5</v>
      </c>
      <c r="BR36">
        <f>'DB Digital'!CW35</f>
        <v>3</v>
      </c>
      <c r="BS36">
        <f>'DB Digital'!CX35</f>
        <v>4</v>
      </c>
      <c r="BT36">
        <f>'DB Digital'!CY35</f>
        <v>4</v>
      </c>
      <c r="BU36">
        <f>'DB Digital'!CZ35</f>
        <v>6</v>
      </c>
      <c r="BV36">
        <f>'DB Digital'!DA35</f>
        <v>6</v>
      </c>
      <c r="BW36">
        <f>'DB Digital'!DB35</f>
        <v>5</v>
      </c>
      <c r="BX36">
        <f>'DB Digital'!DC35</f>
        <v>6</v>
      </c>
      <c r="BY36">
        <f>'DB Digital'!DD35</f>
        <v>3</v>
      </c>
      <c r="BZ36">
        <f>'DB Digital'!DE35</f>
        <v>5</v>
      </c>
      <c r="CA36">
        <f>'DB Digital'!DF35</f>
        <v>4</v>
      </c>
      <c r="CB36">
        <f>'DB Digital'!DG35</f>
        <v>7</v>
      </c>
      <c r="CC36">
        <f>'DB Digital'!DH35</f>
        <v>5</v>
      </c>
      <c r="CD36">
        <f>'DB Digital'!DI35</f>
        <v>3</v>
      </c>
      <c r="CE36">
        <f>'DB Digital'!DJ35</f>
        <v>3</v>
      </c>
      <c r="CF36">
        <f>'DB Digital'!DK35</f>
        <v>5</v>
      </c>
      <c r="CG36">
        <f>'DB Digital'!DL35</f>
        <v>5</v>
      </c>
      <c r="CH36">
        <f>'DB Digital'!DM35</f>
        <v>5</v>
      </c>
      <c r="CI36">
        <f>'DB Digital'!DN35</f>
        <v>7</v>
      </c>
      <c r="CJ36">
        <f>'DB Digital'!DO35</f>
        <v>6</v>
      </c>
      <c r="CK36">
        <f>'DB Digital'!DP35</f>
        <v>6</v>
      </c>
      <c r="CL36">
        <f>'DB Digital'!DQ35</f>
        <v>6</v>
      </c>
      <c r="CM36">
        <f>'DB Digital'!DR35</f>
        <v>5</v>
      </c>
      <c r="CN36">
        <f>'DB Digital'!DS35</f>
        <v>5</v>
      </c>
      <c r="CO36">
        <f>'DB Digital'!DT35</f>
        <v>5</v>
      </c>
      <c r="CP36">
        <f>'DB Digital'!DU35</f>
        <v>6</v>
      </c>
      <c r="CQ36">
        <f>'DB Digital'!DV35</f>
        <v>3</v>
      </c>
      <c r="CR36">
        <f>'DB Digital'!DW35</f>
        <v>4</v>
      </c>
      <c r="CS36">
        <f>'DB Digital'!DX35</f>
        <v>4</v>
      </c>
      <c r="CT36">
        <f>'DB Digital'!DZ35</f>
        <v>4</v>
      </c>
      <c r="CU36">
        <f>'DB Digital'!EA35</f>
        <v>3</v>
      </c>
      <c r="CV36">
        <f>'DB Digital'!EB35</f>
        <v>5</v>
      </c>
      <c r="CW36">
        <f>'DB Digital'!ED35</f>
        <v>3</v>
      </c>
      <c r="CX36">
        <f>'DB Digital'!EE35</f>
        <v>2</v>
      </c>
      <c r="CY36">
        <f>'DB Digital'!EF35</f>
        <v>3</v>
      </c>
      <c r="CZ36">
        <f>'DB Digital'!EH35</f>
        <v>3</v>
      </c>
      <c r="DA36">
        <f>'DB Digital'!EI35</f>
        <v>3</v>
      </c>
      <c r="DB36">
        <f>'DB Digital'!EJ35</f>
        <v>4</v>
      </c>
      <c r="DC36">
        <f>'DB Digital'!EL35</f>
        <v>2</v>
      </c>
      <c r="DD36">
        <f>'DB Digital'!EM35</f>
        <v>3</v>
      </c>
      <c r="DE36">
        <f>'DB Digital'!EN35</f>
        <v>2</v>
      </c>
      <c r="DF36">
        <f>'DB Digital'!EO35</f>
        <v>2</v>
      </c>
      <c r="DG36">
        <f>'DB Digital'!EP35</f>
        <v>1</v>
      </c>
      <c r="DH36">
        <f>'DB Digital'!EQ35</f>
        <v>2</v>
      </c>
      <c r="DI36">
        <f>'DB Digital'!ER35</f>
        <v>2</v>
      </c>
      <c r="DJ36">
        <f>'DB Digital'!ES35</f>
        <v>2</v>
      </c>
      <c r="DK36">
        <f>'DB Digital'!ET35</f>
        <v>2</v>
      </c>
      <c r="DL36">
        <f>'DB Digital'!EU35</f>
        <v>2</v>
      </c>
      <c r="DM36">
        <f>'DB Digital'!EV35</f>
        <v>4</v>
      </c>
      <c r="DN36">
        <f>'DB Digital'!EW35</f>
        <v>4</v>
      </c>
      <c r="DO36">
        <f>'DB Digital'!EX35</f>
        <v>1</v>
      </c>
      <c r="DP36">
        <f>'DB Digital'!EY35</f>
        <v>1</v>
      </c>
      <c r="DQ36">
        <f>'DB Digital'!EZ35</f>
        <v>1</v>
      </c>
      <c r="DR36">
        <f>'DB Digital'!FA35</f>
        <v>1</v>
      </c>
      <c r="DS36">
        <f>'DB Digital'!FB35</f>
        <v>2</v>
      </c>
      <c r="DT36">
        <f>'DB Digital'!FC35</f>
        <v>2</v>
      </c>
      <c r="DU36">
        <f>'DB Digital'!FD35</f>
        <v>5</v>
      </c>
      <c r="DV36">
        <f>'DB Digital'!FE35</f>
        <v>4</v>
      </c>
      <c r="DW36">
        <f>'DB Digital'!FF35</f>
        <v>5</v>
      </c>
      <c r="DX36">
        <f>'DB Digital'!FG35</f>
        <v>5</v>
      </c>
      <c r="DY36">
        <f>'DB Digital'!FH35</f>
        <v>2</v>
      </c>
      <c r="DZ36">
        <f>'DB Digital'!FI35</f>
        <v>5</v>
      </c>
      <c r="EA36">
        <f>'DB Digital'!FJ35</f>
        <v>6</v>
      </c>
      <c r="EB36">
        <f t="shared" si="4"/>
        <v>307</v>
      </c>
      <c r="EC36">
        <f t="shared" si="5"/>
        <v>4.0394736842105265</v>
      </c>
    </row>
    <row r="37" spans="2:133">
      <c r="B37" s="164" t="s">
        <v>3539</v>
      </c>
      <c r="C37" s="164" t="s">
        <v>2422</v>
      </c>
      <c r="D37" s="164" t="s">
        <v>4039</v>
      </c>
      <c r="E37" s="164">
        <v>20</v>
      </c>
      <c r="F37" s="164" t="s">
        <v>2456</v>
      </c>
      <c r="G37" t="s">
        <v>4214</v>
      </c>
      <c r="H37">
        <v>5</v>
      </c>
      <c r="I37">
        <v>5</v>
      </c>
      <c r="J37" s="139" cm="1">
        <f t="array" ref="J37">_xlfn.IFS('DB Digital'!FM36=1,7,'DB Digital'!FM36=2,6,'DB Digital'!FM36=3,5,'DB Digital'!FM36=4,4,'DB Digital'!FM36=5,3,'DB Digital'!FM36=6,2,'DB Digital'!FM36=7,1)</f>
        <v>6</v>
      </c>
      <c r="K37" s="139" cm="1">
        <f t="array" ref="K37">_xlfn.IFS('DB Digital'!FN36=1,7,'DB Digital'!FN36=2,6,'DB Digital'!FN36=3,5,'DB Digital'!FN36=4,4,'DB Digital'!FN36=5,3,'DB Digital'!FN36=6,2,'DB Digital'!FN36=7,1)</f>
        <v>2</v>
      </c>
      <c r="L37" s="139" cm="1">
        <f t="array" ref="L37">_xlfn.IFS('DB Digital'!FO36=1,7,'DB Digital'!FO36=2,6,'DB Digital'!FO36=3,5,'DB Digital'!FO36=4,4,'DB Digital'!FO36=5,3,'DB Digital'!FO36=6,2,'DB Digital'!FO36=7,1)</f>
        <v>3</v>
      </c>
      <c r="M37">
        <v>5</v>
      </c>
      <c r="N37">
        <v>5</v>
      </c>
      <c r="O37">
        <v>6</v>
      </c>
      <c r="P37" s="139" cm="1">
        <f t="array" ref="P37">_xlfn.IFS('DB Digital'!FS36=1,7,'DB Digital'!FS36=2,6,'DB Digital'!FS36=3,5,'DB Digital'!FS36=4,4,'DB Digital'!FS36=5,3,'DB Digital'!FS36=6,2,'DB Digital'!FS36=7,1)</f>
        <v>3</v>
      </c>
      <c r="Q37" s="139" cm="1">
        <f t="array" ref="Q37">_xlfn.IFS('DB Digital'!FT36=1,7,'DB Digital'!FT36=2,6,'DB Digital'!FT36=3,5,'DB Digital'!FT36=4,4,'DB Digital'!FT36=5,3,'DB Digital'!FT36=6,2,'DB Digital'!FT36=7,1)</f>
        <v>5</v>
      </c>
      <c r="R37">
        <v>6</v>
      </c>
      <c r="S37" s="139" cm="1">
        <f t="array" ref="S37">_xlfn.IFS('DB Digital'!FV36=1,7,'DB Digital'!FV36=2,6,'DB Digital'!FV36=3,5,'DB Digital'!FV36=4,4,'DB Digital'!FV36=5,3,'DB Digital'!FV36=6,2,'DB Digital'!FV36=7,1)</f>
        <v>3</v>
      </c>
      <c r="T37">
        <v>5</v>
      </c>
      <c r="U37">
        <v>5</v>
      </c>
      <c r="V37">
        <v>5</v>
      </c>
      <c r="W37">
        <v>6</v>
      </c>
      <c r="X37" s="139" cm="1">
        <f t="array" ref="X37">_xlfn.IFS('DB Digital'!GA36=1,7,'DB Digital'!GA36=2,6,'DB Digital'!GA36=3,5,'DB Digital'!GA36=4,4,'DB Digital'!GA36=5,3,'DB Digital'!GA36=6,2,'DB Digital'!GA36=7,1)</f>
        <v>4</v>
      </c>
      <c r="Y37" s="139" cm="1">
        <f t="array" ref="Y37">_xlfn.IFS('DB Digital'!GB36=1,7,'DB Digital'!GB36=2,6,'DB Digital'!GB36=3,5,'DB Digital'!GB36=4,4,'DB Digital'!GB36=5,3,'DB Digital'!GB36=6,2,'DB Digital'!GB36=7,1)</f>
        <v>4</v>
      </c>
      <c r="Z37" s="139" cm="1">
        <f t="array" ref="Z37">_xlfn.IFS('DB Digital'!GC36=1,7,'DB Digital'!GC36=2,6,'DB Digital'!GC36=3,5,'DB Digital'!GC36=4,4,'DB Digital'!GC36=5,3,'DB Digital'!GC36=6,2,'DB Digital'!GC36=7,1)</f>
        <v>4</v>
      </c>
      <c r="AA37">
        <v>6</v>
      </c>
      <c r="AB37" s="139" cm="1">
        <f t="array" ref="AB37">_xlfn.IFS('DB Digital'!GE36=1,7,'DB Digital'!GE36=2,6,'DB Digital'!GE36=3,5,'DB Digital'!GE36=4,4,'DB Digital'!GE36=5,3,'DB Digital'!GE36=6,2,'DB Digital'!GE36=7,1)</f>
        <v>3</v>
      </c>
      <c r="AC37">
        <v>3</v>
      </c>
      <c r="AD37" s="139" cm="1">
        <f t="array" ref="AD37">_xlfn.IFS('DB Digital'!GG36=1,7,'DB Digital'!GG36=2,6,'DB Digital'!GG36=3,5,'DB Digital'!GG36=4,4,'DB Digital'!GG36=5,3,'DB Digital'!GG36=6,2,'DB Digital'!GG36=7,1)</f>
        <v>4</v>
      </c>
      <c r="AE37" s="139" cm="1">
        <f t="array" ref="AE37">_xlfn.IFS('DB Digital'!GH36=1,7,'DB Digital'!GH36=2,6,'DB Digital'!GH36=3,5,'DB Digital'!GH36=4,4,'DB Digital'!GH36=5,3,'DB Digital'!GH36=6,2,'DB Digital'!GH36=7,1)</f>
        <v>3</v>
      </c>
      <c r="AF37" s="139" cm="1">
        <f t="array" ref="AF37">_xlfn.IFS('DB Digital'!GI36=1,7,'DB Digital'!GI36=2,6,'DB Digital'!GI36=3,5,'DB Digital'!GI36=4,4,'DB Digital'!GI36=5,3,'DB Digital'!GI36=6,2,'DB Digital'!GI36=7,1)</f>
        <v>3</v>
      </c>
      <c r="AG37">
        <v>6</v>
      </c>
      <c r="AH37">
        <f t="shared" si="0"/>
        <v>115</v>
      </c>
      <c r="AI37">
        <f t="shared" si="1"/>
        <v>4.4230769230769234</v>
      </c>
      <c r="AK37">
        <v>5</v>
      </c>
      <c r="AL37">
        <v>5</v>
      </c>
      <c r="AM37">
        <v>3</v>
      </c>
      <c r="AN37">
        <v>5</v>
      </c>
      <c r="AO37">
        <v>5</v>
      </c>
      <c r="AP37">
        <v>5</v>
      </c>
      <c r="AQ37">
        <v>3</v>
      </c>
      <c r="AR37">
        <v>6</v>
      </c>
      <c r="AS37">
        <v>5</v>
      </c>
      <c r="AT37">
        <v>6</v>
      </c>
      <c r="AU37">
        <v>7</v>
      </c>
      <c r="AV37">
        <v>1</v>
      </c>
      <c r="AW37">
        <v>5</v>
      </c>
      <c r="AX37">
        <v>4</v>
      </c>
      <c r="AY37">
        <v>6</v>
      </c>
      <c r="AZ37">
        <v>5</v>
      </c>
      <c r="BA37">
        <f t="shared" si="2"/>
        <v>76</v>
      </c>
      <c r="BB37">
        <f t="shared" si="3"/>
        <v>4.75</v>
      </c>
      <c r="BD37">
        <f>'DB Digital'!CE36</f>
        <v>7</v>
      </c>
      <c r="BE37">
        <f>'DB Digital'!CF36</f>
        <v>5</v>
      </c>
      <c r="BF37">
        <f>'DB Digital'!CH36</f>
        <v>3</v>
      </c>
      <c r="BG37">
        <f>'DB Digital'!CI36</f>
        <v>7</v>
      </c>
      <c r="BH37">
        <f>'DB Digital'!CJ36</f>
        <v>6</v>
      </c>
      <c r="BI37">
        <f>'DB Digital'!CL36</f>
        <v>7</v>
      </c>
      <c r="BJ37">
        <f>'DB Digital'!CM36</f>
        <v>4</v>
      </c>
      <c r="BK37">
        <f>'DB Digital'!CN36</f>
        <v>5</v>
      </c>
      <c r="BL37">
        <f>'DB Digital'!CP36</f>
        <v>5</v>
      </c>
      <c r="BM37">
        <f>'DB Digital'!CQ36</f>
        <v>5</v>
      </c>
      <c r="BN37">
        <f>'DB Digital'!CR36</f>
        <v>5</v>
      </c>
      <c r="BO37">
        <f>'DB Digital'!CT36</f>
        <v>6</v>
      </c>
      <c r="BP37">
        <f>'DB Digital'!CU36</f>
        <v>7</v>
      </c>
      <c r="BQ37">
        <f>'DB Digital'!CV36</f>
        <v>6</v>
      </c>
      <c r="BR37">
        <f>'DB Digital'!CW36</f>
        <v>5</v>
      </c>
      <c r="BS37">
        <f>'DB Digital'!CX36</f>
        <v>5</v>
      </c>
      <c r="BT37">
        <f>'DB Digital'!CY36</f>
        <v>5</v>
      </c>
      <c r="BU37">
        <f>'DB Digital'!CZ36</f>
        <v>4</v>
      </c>
      <c r="BV37">
        <f>'DB Digital'!DA36</f>
        <v>4</v>
      </c>
      <c r="BW37">
        <f>'DB Digital'!DB36</f>
        <v>5</v>
      </c>
      <c r="BX37">
        <f>'DB Digital'!DC36</f>
        <v>6</v>
      </c>
      <c r="BY37">
        <f>'DB Digital'!DD36</f>
        <v>4</v>
      </c>
      <c r="BZ37">
        <f>'DB Digital'!DE36</f>
        <v>4</v>
      </c>
      <c r="CA37">
        <f>'DB Digital'!DF36</f>
        <v>6</v>
      </c>
      <c r="CB37">
        <f>'DB Digital'!DG36</f>
        <v>5</v>
      </c>
      <c r="CC37">
        <f>'DB Digital'!DH36</f>
        <v>4</v>
      </c>
      <c r="CD37">
        <f>'DB Digital'!DI36</f>
        <v>4</v>
      </c>
      <c r="CE37">
        <f>'DB Digital'!DJ36</f>
        <v>4</v>
      </c>
      <c r="CF37">
        <f>'DB Digital'!DK36</f>
        <v>4</v>
      </c>
      <c r="CG37">
        <f>'DB Digital'!DL36</f>
        <v>5</v>
      </c>
      <c r="CH37">
        <f>'DB Digital'!DM36</f>
        <v>4</v>
      </c>
      <c r="CI37">
        <f>'DB Digital'!DN36</f>
        <v>4</v>
      </c>
      <c r="CJ37">
        <f>'DB Digital'!DO36</f>
        <v>3</v>
      </c>
      <c r="CK37">
        <f>'DB Digital'!DP36</f>
        <v>4</v>
      </c>
      <c r="CL37">
        <f>'DB Digital'!DQ36</f>
        <v>3</v>
      </c>
      <c r="CM37">
        <f>'DB Digital'!DR36</f>
        <v>4</v>
      </c>
      <c r="CN37">
        <f>'DB Digital'!DS36</f>
        <v>4</v>
      </c>
      <c r="CO37">
        <f>'DB Digital'!DT36</f>
        <v>5</v>
      </c>
      <c r="CP37">
        <f>'DB Digital'!DU36</f>
        <v>5</v>
      </c>
      <c r="CQ37">
        <f>'DB Digital'!DV36</f>
        <v>4</v>
      </c>
      <c r="CR37">
        <f>'DB Digital'!DW36</f>
        <v>4</v>
      </c>
      <c r="CS37">
        <f>'DB Digital'!DX36</f>
        <v>5</v>
      </c>
      <c r="CT37">
        <f>'DB Digital'!DZ36</f>
        <v>3</v>
      </c>
      <c r="CU37">
        <f>'DB Digital'!EA36</f>
        <v>4</v>
      </c>
      <c r="CV37">
        <f>'DB Digital'!EB36</f>
        <v>5</v>
      </c>
      <c r="CW37">
        <f>'DB Digital'!ED36</f>
        <v>4</v>
      </c>
      <c r="CX37">
        <f>'DB Digital'!EE36</f>
        <v>3</v>
      </c>
      <c r="CY37">
        <f>'DB Digital'!EF36</f>
        <v>6</v>
      </c>
      <c r="CZ37">
        <f>'DB Digital'!EH36</f>
        <v>5</v>
      </c>
      <c r="DA37">
        <f>'DB Digital'!EI36</f>
        <v>4</v>
      </c>
      <c r="DB37">
        <f>'DB Digital'!EJ36</f>
        <v>6</v>
      </c>
      <c r="DC37">
        <f>'DB Digital'!EL36</f>
        <v>4</v>
      </c>
      <c r="DD37">
        <f>'DB Digital'!EM36</f>
        <v>4</v>
      </c>
      <c r="DE37">
        <f>'DB Digital'!EN36</f>
        <v>5</v>
      </c>
      <c r="DF37">
        <f>'DB Digital'!EO36</f>
        <v>4</v>
      </c>
      <c r="DG37">
        <f>'DB Digital'!EP36</f>
        <v>5</v>
      </c>
      <c r="DH37">
        <f>'DB Digital'!EQ36</f>
        <v>5</v>
      </c>
      <c r="DI37">
        <f>'DB Digital'!ER36</f>
        <v>4</v>
      </c>
      <c r="DJ37">
        <f>'DB Digital'!ES36</f>
        <v>4</v>
      </c>
      <c r="DK37">
        <f>'DB Digital'!ET36</f>
        <v>5</v>
      </c>
      <c r="DL37">
        <f>'DB Digital'!EU36</f>
        <v>4</v>
      </c>
      <c r="DM37">
        <f>'DB Digital'!EV36</f>
        <v>6</v>
      </c>
      <c r="DN37">
        <f>'DB Digital'!EW36</f>
        <v>7</v>
      </c>
      <c r="DO37">
        <f>'DB Digital'!EX36</f>
        <v>6</v>
      </c>
      <c r="DP37">
        <f>'DB Digital'!EY36</f>
        <v>6</v>
      </c>
      <c r="DQ37">
        <f>'DB Digital'!EZ36</f>
        <v>6</v>
      </c>
      <c r="DR37">
        <f>'DB Digital'!FA36</f>
        <v>4</v>
      </c>
      <c r="DS37">
        <f>'DB Digital'!FB36</f>
        <v>5</v>
      </c>
      <c r="DT37">
        <f>'DB Digital'!FC36</f>
        <v>6</v>
      </c>
      <c r="DU37">
        <f>'DB Digital'!FD36</f>
        <v>4</v>
      </c>
      <c r="DV37">
        <f>'DB Digital'!FE36</f>
        <v>5</v>
      </c>
      <c r="DW37">
        <f>'DB Digital'!FF36</f>
        <v>7</v>
      </c>
      <c r="DX37">
        <f>'DB Digital'!FG36</f>
        <v>6</v>
      </c>
      <c r="DY37">
        <f>'DB Digital'!FH36</f>
        <v>6</v>
      </c>
      <c r="DZ37">
        <f>'DB Digital'!FI36</f>
        <v>4</v>
      </c>
      <c r="EA37">
        <f>'DB Digital'!FJ36</f>
        <v>4</v>
      </c>
      <c r="EB37">
        <f t="shared" si="4"/>
        <v>367</v>
      </c>
      <c r="EC37">
        <f t="shared" si="5"/>
        <v>4.8289473684210522</v>
      </c>
    </row>
    <row r="38" spans="2:133">
      <c r="B38" s="163" t="s">
        <v>3567</v>
      </c>
      <c r="C38" s="163" t="s">
        <v>2422</v>
      </c>
      <c r="D38" s="163" t="s">
        <v>4039</v>
      </c>
      <c r="E38" s="163">
        <v>21</v>
      </c>
      <c r="F38" s="163" t="s">
        <v>2456</v>
      </c>
      <c r="G38" t="s">
        <v>4215</v>
      </c>
      <c r="H38">
        <v>7</v>
      </c>
      <c r="I38">
        <v>7</v>
      </c>
      <c r="J38" s="139" cm="1">
        <f t="array" ref="J38">_xlfn.IFS('DB Digital'!FM37=1,7,'DB Digital'!FM37=2,6,'DB Digital'!FM37=3,5,'DB Digital'!FM37=4,4,'DB Digital'!FM37=5,3,'DB Digital'!FM37=6,2,'DB Digital'!FM37=7,1)</f>
        <v>7</v>
      </c>
      <c r="K38" s="139" cm="1">
        <f t="array" ref="K38">_xlfn.IFS('DB Digital'!FN37=1,7,'DB Digital'!FN37=2,6,'DB Digital'!FN37=3,5,'DB Digital'!FN37=4,4,'DB Digital'!FN37=5,3,'DB Digital'!FN37=6,2,'DB Digital'!FN37=7,1)</f>
        <v>7</v>
      </c>
      <c r="L38" s="139" cm="1">
        <f t="array" ref="L38">_xlfn.IFS('DB Digital'!FO37=1,7,'DB Digital'!FO37=2,6,'DB Digital'!FO37=3,5,'DB Digital'!FO37=4,4,'DB Digital'!FO37=5,3,'DB Digital'!FO37=6,2,'DB Digital'!FO37=7,1)</f>
        <v>7</v>
      </c>
      <c r="M38">
        <v>7</v>
      </c>
      <c r="N38">
        <v>7</v>
      </c>
      <c r="O38">
        <v>7</v>
      </c>
      <c r="P38" s="139" cm="1">
        <f t="array" ref="P38">_xlfn.IFS('DB Digital'!FS37=1,7,'DB Digital'!FS37=2,6,'DB Digital'!FS37=3,5,'DB Digital'!FS37=4,4,'DB Digital'!FS37=5,3,'DB Digital'!FS37=6,2,'DB Digital'!FS37=7,1)</f>
        <v>7</v>
      </c>
      <c r="Q38" s="139" cm="1">
        <f t="array" ref="Q38">_xlfn.IFS('DB Digital'!FT37=1,7,'DB Digital'!FT37=2,6,'DB Digital'!FT37=3,5,'DB Digital'!FT37=4,4,'DB Digital'!FT37=5,3,'DB Digital'!FT37=6,2,'DB Digital'!FT37=7,1)</f>
        <v>7</v>
      </c>
      <c r="R38">
        <v>1</v>
      </c>
      <c r="S38" s="139" cm="1">
        <f t="array" ref="S38">_xlfn.IFS('DB Digital'!FV37=1,7,'DB Digital'!FV37=2,6,'DB Digital'!FV37=3,5,'DB Digital'!FV37=4,4,'DB Digital'!FV37=5,3,'DB Digital'!FV37=6,2,'DB Digital'!FV37=7,1)</f>
        <v>7</v>
      </c>
      <c r="T38">
        <v>7</v>
      </c>
      <c r="U38">
        <v>7</v>
      </c>
      <c r="V38">
        <v>7</v>
      </c>
      <c r="W38">
        <v>7</v>
      </c>
      <c r="X38" s="139" cm="1">
        <f t="array" ref="X38">_xlfn.IFS('DB Digital'!GA37=1,7,'DB Digital'!GA37=2,6,'DB Digital'!GA37=3,5,'DB Digital'!GA37=4,4,'DB Digital'!GA37=5,3,'DB Digital'!GA37=6,2,'DB Digital'!GA37=7,1)</f>
        <v>7</v>
      </c>
      <c r="Y38" s="139" cm="1">
        <f t="array" ref="Y38">_xlfn.IFS('DB Digital'!GB37=1,7,'DB Digital'!GB37=2,6,'DB Digital'!GB37=3,5,'DB Digital'!GB37=4,4,'DB Digital'!GB37=5,3,'DB Digital'!GB37=6,2,'DB Digital'!GB37=7,1)</f>
        <v>7</v>
      </c>
      <c r="Z38" s="139" cm="1">
        <f t="array" ref="Z38">_xlfn.IFS('DB Digital'!GC37=1,7,'DB Digital'!GC37=2,6,'DB Digital'!GC37=3,5,'DB Digital'!GC37=4,4,'DB Digital'!GC37=5,3,'DB Digital'!GC37=6,2,'DB Digital'!GC37=7,1)</f>
        <v>7</v>
      </c>
      <c r="AA38">
        <v>7</v>
      </c>
      <c r="AB38" s="139" cm="1">
        <f t="array" ref="AB38">_xlfn.IFS('DB Digital'!GE37=1,7,'DB Digital'!GE37=2,6,'DB Digital'!GE37=3,5,'DB Digital'!GE37=4,4,'DB Digital'!GE37=5,3,'DB Digital'!GE37=6,2,'DB Digital'!GE37=7,1)</f>
        <v>7</v>
      </c>
      <c r="AC38">
        <v>7</v>
      </c>
      <c r="AD38" s="139" cm="1">
        <f t="array" ref="AD38">_xlfn.IFS('DB Digital'!GG37=1,7,'DB Digital'!GG37=2,6,'DB Digital'!GG37=3,5,'DB Digital'!GG37=4,4,'DB Digital'!GG37=5,3,'DB Digital'!GG37=6,2,'DB Digital'!GG37=7,1)</f>
        <v>7</v>
      </c>
      <c r="AE38" s="139" cm="1">
        <f t="array" ref="AE38">_xlfn.IFS('DB Digital'!GH37=1,7,'DB Digital'!GH37=2,6,'DB Digital'!GH37=3,5,'DB Digital'!GH37=4,4,'DB Digital'!GH37=5,3,'DB Digital'!GH37=6,2,'DB Digital'!GH37=7,1)</f>
        <v>7</v>
      </c>
      <c r="AF38" s="139" cm="1">
        <f t="array" ref="AF38">_xlfn.IFS('DB Digital'!GI37=1,7,'DB Digital'!GI37=2,6,'DB Digital'!GI37=3,5,'DB Digital'!GI37=4,4,'DB Digital'!GI37=5,3,'DB Digital'!GI37=6,2,'DB Digital'!GI37=7,1)</f>
        <v>7</v>
      </c>
      <c r="AG38">
        <v>7</v>
      </c>
      <c r="AH38">
        <f t="shared" si="0"/>
        <v>176</v>
      </c>
      <c r="AI38">
        <f t="shared" si="1"/>
        <v>6.7692307692307692</v>
      </c>
      <c r="AK38">
        <v>7</v>
      </c>
      <c r="AL38">
        <v>6</v>
      </c>
      <c r="AM38">
        <v>7</v>
      </c>
      <c r="AN38">
        <v>7</v>
      </c>
      <c r="AO38">
        <v>7</v>
      </c>
      <c r="AP38">
        <v>7</v>
      </c>
      <c r="AQ38">
        <v>1</v>
      </c>
      <c r="AR38">
        <v>7</v>
      </c>
      <c r="AS38">
        <v>7</v>
      </c>
      <c r="AT38">
        <v>7</v>
      </c>
      <c r="AU38">
        <v>7</v>
      </c>
      <c r="AV38">
        <v>7</v>
      </c>
      <c r="AW38">
        <v>7</v>
      </c>
      <c r="AX38">
        <v>7</v>
      </c>
      <c r="AY38">
        <v>7</v>
      </c>
      <c r="AZ38">
        <v>7</v>
      </c>
      <c r="BA38">
        <f t="shared" si="2"/>
        <v>105</v>
      </c>
      <c r="BB38">
        <f t="shared" si="3"/>
        <v>6.5625</v>
      </c>
      <c r="BD38">
        <f>'DB Digital'!CE37</f>
        <v>6</v>
      </c>
      <c r="BE38">
        <f>'DB Digital'!CF37</f>
        <v>6</v>
      </c>
      <c r="BF38">
        <f>'DB Digital'!CH37</f>
        <v>6</v>
      </c>
      <c r="BG38">
        <f>'DB Digital'!CI37</f>
        <v>5</v>
      </c>
      <c r="BH38">
        <f>'DB Digital'!CJ37</f>
        <v>5</v>
      </c>
      <c r="BI38">
        <f>'DB Digital'!CL37</f>
        <v>6</v>
      </c>
      <c r="BJ38">
        <f>'DB Digital'!CM37</f>
        <v>5</v>
      </c>
      <c r="BK38">
        <f>'DB Digital'!CN37</f>
        <v>5</v>
      </c>
      <c r="BL38">
        <f>'DB Digital'!CP37</f>
        <v>5</v>
      </c>
      <c r="BM38">
        <f>'DB Digital'!CQ37</f>
        <v>6</v>
      </c>
      <c r="BN38">
        <f>'DB Digital'!CR37</f>
        <v>5</v>
      </c>
      <c r="BO38">
        <f>'DB Digital'!CT37</f>
        <v>5</v>
      </c>
      <c r="BP38">
        <f>'DB Digital'!CU37</f>
        <v>5</v>
      </c>
      <c r="BQ38">
        <f>'DB Digital'!CV37</f>
        <v>6</v>
      </c>
      <c r="BR38">
        <f>'DB Digital'!CW37</f>
        <v>2</v>
      </c>
      <c r="BS38">
        <f>'DB Digital'!CX37</f>
        <v>5</v>
      </c>
      <c r="BT38">
        <f>'DB Digital'!CY37</f>
        <v>5</v>
      </c>
      <c r="BU38">
        <f>'DB Digital'!CZ37</f>
        <v>5</v>
      </c>
      <c r="BV38">
        <f>'DB Digital'!DA37</f>
        <v>5</v>
      </c>
      <c r="BW38">
        <f>'DB Digital'!DB37</f>
        <v>5</v>
      </c>
      <c r="BX38">
        <f>'DB Digital'!DC37</f>
        <v>5</v>
      </c>
      <c r="BY38">
        <f>'DB Digital'!DD37</f>
        <v>1</v>
      </c>
      <c r="BZ38">
        <f>'DB Digital'!DE37</f>
        <v>5</v>
      </c>
      <c r="CA38">
        <f>'DB Digital'!DF37</f>
        <v>6</v>
      </c>
      <c r="CB38">
        <f>'DB Digital'!DG37</f>
        <v>6</v>
      </c>
      <c r="CC38">
        <f>'DB Digital'!DH37</f>
        <v>6</v>
      </c>
      <c r="CD38">
        <f>'DB Digital'!DI37</f>
        <v>6</v>
      </c>
      <c r="CE38">
        <f>'DB Digital'!DJ37</f>
        <v>6</v>
      </c>
      <c r="CF38">
        <f>'DB Digital'!DK37</f>
        <v>1</v>
      </c>
      <c r="CG38">
        <f>'DB Digital'!DL37</f>
        <v>6</v>
      </c>
      <c r="CH38">
        <f>'DB Digital'!DM37</f>
        <v>6</v>
      </c>
      <c r="CI38">
        <f>'DB Digital'!DN37</f>
        <v>7</v>
      </c>
      <c r="CJ38">
        <f>'DB Digital'!DO37</f>
        <v>7</v>
      </c>
      <c r="CK38">
        <f>'DB Digital'!DP37</f>
        <v>7</v>
      </c>
      <c r="CL38">
        <f>'DB Digital'!DQ37</f>
        <v>7</v>
      </c>
      <c r="CM38">
        <f>'DB Digital'!DR37</f>
        <v>7</v>
      </c>
      <c r="CN38">
        <f>'DB Digital'!DS37</f>
        <v>6</v>
      </c>
      <c r="CO38">
        <f>'DB Digital'!DT37</f>
        <v>6</v>
      </c>
      <c r="CP38">
        <f>'DB Digital'!DU37</f>
        <v>6</v>
      </c>
      <c r="CQ38">
        <f>'DB Digital'!DV37</f>
        <v>7</v>
      </c>
      <c r="CR38">
        <f>'DB Digital'!DW37</f>
        <v>7</v>
      </c>
      <c r="CS38">
        <f>'DB Digital'!DX37</f>
        <v>5</v>
      </c>
      <c r="CT38">
        <f>'DB Digital'!DZ37</f>
        <v>7</v>
      </c>
      <c r="CU38">
        <f>'DB Digital'!EA37</f>
        <v>7</v>
      </c>
      <c r="CV38">
        <f>'DB Digital'!EB37</f>
        <v>5</v>
      </c>
      <c r="CW38">
        <f>'DB Digital'!ED37</f>
        <v>7</v>
      </c>
      <c r="CX38">
        <f>'DB Digital'!EE37</f>
        <v>7</v>
      </c>
      <c r="CY38">
        <f>'DB Digital'!EF37</f>
        <v>5</v>
      </c>
      <c r="CZ38">
        <f>'DB Digital'!EH37</f>
        <v>7</v>
      </c>
      <c r="DA38">
        <f>'DB Digital'!EI37</f>
        <v>7</v>
      </c>
      <c r="DB38">
        <f>'DB Digital'!EJ37</f>
        <v>5</v>
      </c>
      <c r="DC38">
        <f>'DB Digital'!EL37</f>
        <v>5</v>
      </c>
      <c r="DD38">
        <f>'DB Digital'!EM37</f>
        <v>6</v>
      </c>
      <c r="DE38">
        <f>'DB Digital'!EN37</f>
        <v>6</v>
      </c>
      <c r="DF38">
        <f>'DB Digital'!EO37</f>
        <v>6</v>
      </c>
      <c r="DG38">
        <f>'DB Digital'!EP37</f>
        <v>5</v>
      </c>
      <c r="DH38">
        <f>'DB Digital'!EQ37</f>
        <v>5</v>
      </c>
      <c r="DI38">
        <f>'DB Digital'!ER37</f>
        <v>6</v>
      </c>
      <c r="DJ38">
        <f>'DB Digital'!ES37</f>
        <v>5</v>
      </c>
      <c r="DK38">
        <f>'DB Digital'!ET37</f>
        <v>5</v>
      </c>
      <c r="DL38">
        <f>'DB Digital'!EU37</f>
        <v>4</v>
      </c>
      <c r="DM38">
        <f>'DB Digital'!EV37</f>
        <v>4</v>
      </c>
      <c r="DN38">
        <f>'DB Digital'!EW37</f>
        <v>7</v>
      </c>
      <c r="DO38">
        <f>'DB Digital'!EX37</f>
        <v>2</v>
      </c>
      <c r="DP38">
        <f>'DB Digital'!EY37</f>
        <v>2</v>
      </c>
      <c r="DQ38">
        <f>'DB Digital'!EZ37</f>
        <v>1</v>
      </c>
      <c r="DR38">
        <f>'DB Digital'!FA37</f>
        <v>1</v>
      </c>
      <c r="DS38">
        <f>'DB Digital'!FB37</f>
        <v>6</v>
      </c>
      <c r="DT38">
        <f>'DB Digital'!FC37</f>
        <v>2</v>
      </c>
      <c r="DU38">
        <f>'DB Digital'!FD37</f>
        <v>2</v>
      </c>
      <c r="DV38">
        <f>'DB Digital'!FE37</f>
        <v>1</v>
      </c>
      <c r="DW38">
        <f>'DB Digital'!FF37</f>
        <v>2</v>
      </c>
      <c r="DX38">
        <f>'DB Digital'!FG37</f>
        <v>2</v>
      </c>
      <c r="DY38">
        <f>'DB Digital'!FH37</f>
        <v>1</v>
      </c>
      <c r="DZ38">
        <f>'DB Digital'!FI37</f>
        <v>5</v>
      </c>
      <c r="EA38">
        <f>'DB Digital'!FJ37</f>
        <v>5</v>
      </c>
      <c r="EB38">
        <f t="shared" si="4"/>
        <v>382</v>
      </c>
      <c r="EC38">
        <f t="shared" si="5"/>
        <v>5.0263157894736841</v>
      </c>
    </row>
    <row r="39" spans="2:133">
      <c r="B39" s="164" t="s">
        <v>4129</v>
      </c>
      <c r="C39" s="164" t="s">
        <v>2505</v>
      </c>
      <c r="D39" s="164" t="s">
        <v>4041</v>
      </c>
      <c r="E39" s="164">
        <v>19</v>
      </c>
      <c r="F39" s="164" t="s">
        <v>2456</v>
      </c>
      <c r="G39" t="s">
        <v>4216</v>
      </c>
      <c r="H39">
        <v>1</v>
      </c>
      <c r="I39">
        <v>2</v>
      </c>
      <c r="J39" s="139" cm="1">
        <f t="array" ref="J39">_xlfn.IFS('DB Digital'!FM38=1,7,'DB Digital'!FM38=2,6,'DB Digital'!FM38=3,5,'DB Digital'!FM38=4,4,'DB Digital'!FM38=5,3,'DB Digital'!FM38=6,2,'DB Digital'!FM38=7,1)</f>
        <v>2</v>
      </c>
      <c r="K39" s="139" cm="1">
        <f t="array" ref="K39">_xlfn.IFS('DB Digital'!FN38=1,7,'DB Digital'!FN38=2,6,'DB Digital'!FN38=3,5,'DB Digital'!FN38=4,4,'DB Digital'!FN38=5,3,'DB Digital'!FN38=6,2,'DB Digital'!FN38=7,1)</f>
        <v>7</v>
      </c>
      <c r="L39" s="139" cm="1">
        <f t="array" ref="L39">_xlfn.IFS('DB Digital'!FO38=1,7,'DB Digital'!FO38=2,6,'DB Digital'!FO38=3,5,'DB Digital'!FO38=4,4,'DB Digital'!FO38=5,3,'DB Digital'!FO38=6,2,'DB Digital'!FO38=7,1)</f>
        <v>7</v>
      </c>
      <c r="M39">
        <v>1</v>
      </c>
      <c r="N39">
        <v>2</v>
      </c>
      <c r="O39">
        <v>2</v>
      </c>
      <c r="P39" s="139" cm="1">
        <f t="array" ref="P39">_xlfn.IFS('DB Digital'!FS38=1,7,'DB Digital'!FS38=2,6,'DB Digital'!FS38=3,5,'DB Digital'!FS38=4,4,'DB Digital'!FS38=5,3,'DB Digital'!FS38=6,2,'DB Digital'!FS38=7,1)</f>
        <v>7</v>
      </c>
      <c r="Q39" s="139" cm="1">
        <f t="array" ref="Q39">_xlfn.IFS('DB Digital'!FT38=1,7,'DB Digital'!FT38=2,6,'DB Digital'!FT38=3,5,'DB Digital'!FT38=4,4,'DB Digital'!FT38=5,3,'DB Digital'!FT38=6,2,'DB Digital'!FT38=7,1)</f>
        <v>1</v>
      </c>
      <c r="R39">
        <v>2</v>
      </c>
      <c r="S39" s="139" cm="1">
        <f t="array" ref="S39">_xlfn.IFS('DB Digital'!FV38=1,7,'DB Digital'!FV38=2,6,'DB Digital'!FV38=3,5,'DB Digital'!FV38=4,4,'DB Digital'!FV38=5,3,'DB Digital'!FV38=6,2,'DB Digital'!FV38=7,1)</f>
        <v>6</v>
      </c>
      <c r="T39">
        <v>2</v>
      </c>
      <c r="U39">
        <v>1</v>
      </c>
      <c r="V39">
        <v>2</v>
      </c>
      <c r="W39">
        <v>3</v>
      </c>
      <c r="X39" s="139" cm="1">
        <f t="array" ref="X39">_xlfn.IFS('DB Digital'!GA38=1,7,'DB Digital'!GA38=2,6,'DB Digital'!GA38=3,5,'DB Digital'!GA38=4,4,'DB Digital'!GA38=5,3,'DB Digital'!GA38=6,2,'DB Digital'!GA38=7,1)</f>
        <v>5</v>
      </c>
      <c r="Y39" s="139" cm="1">
        <f t="array" ref="Y39">_xlfn.IFS('DB Digital'!GB38=1,7,'DB Digital'!GB38=2,6,'DB Digital'!GB38=3,5,'DB Digital'!GB38=4,4,'DB Digital'!GB38=5,3,'DB Digital'!GB38=6,2,'DB Digital'!GB38=7,1)</f>
        <v>2</v>
      </c>
      <c r="Z39" s="139" cm="1">
        <f t="array" ref="Z39">_xlfn.IFS('DB Digital'!GC38=1,7,'DB Digital'!GC38=2,6,'DB Digital'!GC38=3,5,'DB Digital'!GC38=4,4,'DB Digital'!GC38=5,3,'DB Digital'!GC38=6,2,'DB Digital'!GC38=7,1)</f>
        <v>3</v>
      </c>
      <c r="AA39">
        <v>5</v>
      </c>
      <c r="AB39" s="139" cm="1">
        <f t="array" ref="AB39">_xlfn.IFS('DB Digital'!GE38=1,7,'DB Digital'!GE38=2,6,'DB Digital'!GE38=3,5,'DB Digital'!GE38=4,4,'DB Digital'!GE38=5,3,'DB Digital'!GE38=6,2,'DB Digital'!GE38=7,1)</f>
        <v>5</v>
      </c>
      <c r="AC39">
        <v>1</v>
      </c>
      <c r="AD39" s="139" cm="1">
        <f t="array" ref="AD39">_xlfn.IFS('DB Digital'!GG38=1,7,'DB Digital'!GG38=2,6,'DB Digital'!GG38=3,5,'DB Digital'!GG38=4,4,'DB Digital'!GG38=5,3,'DB Digital'!GG38=6,2,'DB Digital'!GG38=7,1)</f>
        <v>6</v>
      </c>
      <c r="AE39" s="139" cm="1">
        <f t="array" ref="AE39">_xlfn.IFS('DB Digital'!GH38=1,7,'DB Digital'!GH38=2,6,'DB Digital'!GH38=3,5,'DB Digital'!GH38=4,4,'DB Digital'!GH38=5,3,'DB Digital'!GH38=6,2,'DB Digital'!GH38=7,1)</f>
        <v>6</v>
      </c>
      <c r="AF39" s="139" cm="1">
        <f t="array" ref="AF39">_xlfn.IFS('DB Digital'!GI38=1,7,'DB Digital'!GI38=2,6,'DB Digital'!GI38=3,5,'DB Digital'!GI38=4,4,'DB Digital'!GI38=5,3,'DB Digital'!GI38=6,2,'DB Digital'!GI38=7,1)</f>
        <v>7</v>
      </c>
      <c r="AG39">
        <v>2</v>
      </c>
      <c r="AH39">
        <f t="shared" si="0"/>
        <v>90</v>
      </c>
      <c r="AI39">
        <f t="shared" si="1"/>
        <v>3.4615384615384617</v>
      </c>
      <c r="AK39">
        <v>4</v>
      </c>
      <c r="AL39">
        <v>5</v>
      </c>
      <c r="AM39">
        <v>4</v>
      </c>
      <c r="AN39">
        <v>3</v>
      </c>
      <c r="AO39">
        <v>5</v>
      </c>
      <c r="AP39">
        <v>5</v>
      </c>
      <c r="AQ39">
        <v>4</v>
      </c>
      <c r="AR39">
        <v>4</v>
      </c>
      <c r="AS39">
        <v>4</v>
      </c>
      <c r="AT39">
        <v>4</v>
      </c>
      <c r="AU39">
        <v>4</v>
      </c>
      <c r="AV39">
        <v>5</v>
      </c>
      <c r="AW39">
        <v>4</v>
      </c>
      <c r="AX39">
        <v>5</v>
      </c>
      <c r="AY39">
        <v>5</v>
      </c>
      <c r="AZ39">
        <v>6</v>
      </c>
      <c r="BA39">
        <f t="shared" si="2"/>
        <v>71</v>
      </c>
      <c r="BB39">
        <f t="shared" si="3"/>
        <v>4.4375</v>
      </c>
      <c r="BD39">
        <f>'DB Digital'!CE38</f>
        <v>1</v>
      </c>
      <c r="BE39">
        <f>'DB Digital'!CF38</f>
        <v>1</v>
      </c>
      <c r="BF39">
        <f>'DB Digital'!CH38</f>
        <v>1</v>
      </c>
      <c r="BG39">
        <f>'DB Digital'!CI38</f>
        <v>1</v>
      </c>
      <c r="BH39">
        <f>'DB Digital'!CJ38</f>
        <v>1</v>
      </c>
      <c r="BI39">
        <f>'DB Digital'!CL38</f>
        <v>1</v>
      </c>
      <c r="BJ39">
        <f>'DB Digital'!CM38</f>
        <v>1</v>
      </c>
      <c r="BK39">
        <f>'DB Digital'!CN38</f>
        <v>1</v>
      </c>
      <c r="BL39">
        <f>'DB Digital'!CP38</f>
        <v>1</v>
      </c>
      <c r="BM39">
        <f>'DB Digital'!CQ38</f>
        <v>1</v>
      </c>
      <c r="BN39">
        <f>'DB Digital'!CR38</f>
        <v>1</v>
      </c>
      <c r="BO39">
        <f>'DB Digital'!CT38</f>
        <v>1</v>
      </c>
      <c r="BP39">
        <f>'DB Digital'!CU38</f>
        <v>1</v>
      </c>
      <c r="BQ39">
        <f>'DB Digital'!CV38</f>
        <v>1</v>
      </c>
      <c r="BR39">
        <f>'DB Digital'!CW38</f>
        <v>1</v>
      </c>
      <c r="BS39">
        <f>'DB Digital'!CX38</f>
        <v>1</v>
      </c>
      <c r="BT39">
        <f>'DB Digital'!CY38</f>
        <v>1</v>
      </c>
      <c r="BU39">
        <f>'DB Digital'!CZ38</f>
        <v>1</v>
      </c>
      <c r="BV39">
        <f>'DB Digital'!DA38</f>
        <v>1</v>
      </c>
      <c r="BW39">
        <f>'DB Digital'!DB38</f>
        <v>1</v>
      </c>
      <c r="BX39">
        <f>'DB Digital'!DC38</f>
        <v>1</v>
      </c>
      <c r="BY39">
        <f>'DB Digital'!DD38</f>
        <v>1</v>
      </c>
      <c r="BZ39">
        <f>'DB Digital'!DE38</f>
        <v>1</v>
      </c>
      <c r="CA39">
        <f>'DB Digital'!DF38</f>
        <v>1</v>
      </c>
      <c r="CB39">
        <f>'DB Digital'!DG38</f>
        <v>1</v>
      </c>
      <c r="CC39">
        <f>'DB Digital'!DH38</f>
        <v>1</v>
      </c>
      <c r="CD39">
        <f>'DB Digital'!DI38</f>
        <v>1</v>
      </c>
      <c r="CE39">
        <f>'DB Digital'!DJ38</f>
        <v>1</v>
      </c>
      <c r="CF39">
        <f>'DB Digital'!DK38</f>
        <v>1</v>
      </c>
      <c r="CG39">
        <f>'DB Digital'!DL38</f>
        <v>1</v>
      </c>
      <c r="CH39">
        <f>'DB Digital'!DM38</f>
        <v>1</v>
      </c>
      <c r="CI39">
        <f>'DB Digital'!DN38</f>
        <v>7</v>
      </c>
      <c r="CJ39">
        <f>'DB Digital'!DO38</f>
        <v>1</v>
      </c>
      <c r="CK39">
        <f>'DB Digital'!DP38</f>
        <v>2</v>
      </c>
      <c r="CL39">
        <f>'DB Digital'!DQ38</f>
        <v>1</v>
      </c>
      <c r="CM39">
        <f>'DB Digital'!DR38</f>
        <v>2</v>
      </c>
      <c r="CN39">
        <f>'DB Digital'!DS38</f>
        <v>1</v>
      </c>
      <c r="CO39">
        <f>'DB Digital'!DT38</f>
        <v>2</v>
      </c>
      <c r="CP39">
        <f>'DB Digital'!DU38</f>
        <v>1</v>
      </c>
      <c r="CQ39">
        <f>'DB Digital'!DV38</f>
        <v>1</v>
      </c>
      <c r="CR39">
        <f>'DB Digital'!DW38</f>
        <v>1</v>
      </c>
      <c r="CS39">
        <f>'DB Digital'!DX38</f>
        <v>1</v>
      </c>
      <c r="CT39">
        <f>'DB Digital'!DZ38</f>
        <v>2</v>
      </c>
      <c r="CU39">
        <f>'DB Digital'!EA38</f>
        <v>1</v>
      </c>
      <c r="CV39">
        <f>'DB Digital'!EB38</f>
        <v>1</v>
      </c>
      <c r="CW39">
        <f>'DB Digital'!ED38</f>
        <v>1</v>
      </c>
      <c r="CX39">
        <f>'DB Digital'!EE38</f>
        <v>1</v>
      </c>
      <c r="CY39">
        <f>'DB Digital'!EF38</f>
        <v>1</v>
      </c>
      <c r="CZ39">
        <f>'DB Digital'!EH38</f>
        <v>1</v>
      </c>
      <c r="DA39">
        <f>'DB Digital'!EI38</f>
        <v>3</v>
      </c>
      <c r="DB39">
        <f>'DB Digital'!EJ38</f>
        <v>3</v>
      </c>
      <c r="DC39">
        <f>'DB Digital'!EL38</f>
        <v>1</v>
      </c>
      <c r="DD39">
        <f>'DB Digital'!EM38</f>
        <v>1</v>
      </c>
      <c r="DE39">
        <f>'DB Digital'!EN38</f>
        <v>1</v>
      </c>
      <c r="DF39">
        <f>'DB Digital'!EO38</f>
        <v>1</v>
      </c>
      <c r="DG39">
        <f>'DB Digital'!EP38</f>
        <v>1</v>
      </c>
      <c r="DH39">
        <f>'DB Digital'!EQ38</f>
        <v>1</v>
      </c>
      <c r="DI39">
        <f>'DB Digital'!ER38</f>
        <v>1</v>
      </c>
      <c r="DJ39">
        <f>'DB Digital'!ES38</f>
        <v>1</v>
      </c>
      <c r="DK39">
        <f>'DB Digital'!ET38</f>
        <v>2</v>
      </c>
      <c r="DL39">
        <f>'DB Digital'!EU38</f>
        <v>2</v>
      </c>
      <c r="DM39">
        <f>'DB Digital'!EV38</f>
        <v>1</v>
      </c>
      <c r="DN39">
        <f>'DB Digital'!EW38</f>
        <v>2</v>
      </c>
      <c r="DO39">
        <f>'DB Digital'!EX38</f>
        <v>1</v>
      </c>
      <c r="DP39">
        <f>'DB Digital'!EY38</f>
        <v>1</v>
      </c>
      <c r="DQ39">
        <f>'DB Digital'!EZ38</f>
        <v>1</v>
      </c>
      <c r="DR39">
        <f>'DB Digital'!FA38</f>
        <v>1</v>
      </c>
      <c r="DS39">
        <f>'DB Digital'!FB38</f>
        <v>2</v>
      </c>
      <c r="DT39">
        <f>'DB Digital'!FC38</f>
        <v>1</v>
      </c>
      <c r="DU39">
        <f>'DB Digital'!FD38</f>
        <v>1</v>
      </c>
      <c r="DV39">
        <f>'DB Digital'!FE38</f>
        <v>5</v>
      </c>
      <c r="DW39">
        <f>'DB Digital'!FF38</f>
        <v>3</v>
      </c>
      <c r="DX39">
        <f>'DB Digital'!FG38</f>
        <v>1</v>
      </c>
      <c r="DY39">
        <f>'DB Digital'!FH38</f>
        <v>1</v>
      </c>
      <c r="DZ39">
        <f>'DB Digital'!FI38</f>
        <v>2</v>
      </c>
      <c r="EA39">
        <f>'DB Digital'!FJ38</f>
        <v>2</v>
      </c>
      <c r="EB39">
        <f t="shared" si="4"/>
        <v>102</v>
      </c>
      <c r="EC39">
        <f t="shared" si="5"/>
        <v>1.3421052631578947</v>
      </c>
    </row>
    <row r="40" spans="2:133">
      <c r="B40" s="163" t="s">
        <v>3655</v>
      </c>
      <c r="C40" s="163" t="s">
        <v>2505</v>
      </c>
      <c r="D40" s="163" t="s">
        <v>4041</v>
      </c>
      <c r="E40" s="163">
        <v>25</v>
      </c>
      <c r="F40" s="163" t="s">
        <v>2654</v>
      </c>
      <c r="G40" t="s">
        <v>4217</v>
      </c>
      <c r="H40">
        <v>7</v>
      </c>
      <c r="I40">
        <v>6</v>
      </c>
      <c r="J40" s="139" cm="1">
        <f t="array" ref="J40">_xlfn.IFS('DB Digital'!FM39=1,7,'DB Digital'!FM39=2,6,'DB Digital'!FM39=3,5,'DB Digital'!FM39=4,4,'DB Digital'!FM39=5,3,'DB Digital'!FM39=6,2,'DB Digital'!FM39=7,1)</f>
        <v>7</v>
      </c>
      <c r="K40" s="139" cm="1">
        <f t="array" ref="K40">_xlfn.IFS('DB Digital'!FN39=1,7,'DB Digital'!FN39=2,6,'DB Digital'!FN39=3,5,'DB Digital'!FN39=4,4,'DB Digital'!FN39=5,3,'DB Digital'!FN39=6,2,'DB Digital'!FN39=7,1)</f>
        <v>6</v>
      </c>
      <c r="L40" s="139" cm="1">
        <f t="array" ref="L40">_xlfn.IFS('DB Digital'!FO39=1,7,'DB Digital'!FO39=2,6,'DB Digital'!FO39=3,5,'DB Digital'!FO39=4,4,'DB Digital'!FO39=5,3,'DB Digital'!FO39=6,2,'DB Digital'!FO39=7,1)</f>
        <v>6</v>
      </c>
      <c r="M40">
        <v>7</v>
      </c>
      <c r="N40">
        <v>7</v>
      </c>
      <c r="O40">
        <v>7</v>
      </c>
      <c r="P40" s="139" cm="1">
        <f t="array" ref="P40">_xlfn.IFS('DB Digital'!FS39=1,7,'DB Digital'!FS39=2,6,'DB Digital'!FS39=3,5,'DB Digital'!FS39=4,4,'DB Digital'!FS39=5,3,'DB Digital'!FS39=6,2,'DB Digital'!FS39=7,1)</f>
        <v>7</v>
      </c>
      <c r="Q40" s="139" cm="1">
        <f t="array" ref="Q40">_xlfn.IFS('DB Digital'!FT39=1,7,'DB Digital'!FT39=2,6,'DB Digital'!FT39=3,5,'DB Digital'!FT39=4,4,'DB Digital'!FT39=5,3,'DB Digital'!FT39=6,2,'DB Digital'!FT39=7,1)</f>
        <v>7</v>
      </c>
      <c r="R40">
        <v>1</v>
      </c>
      <c r="S40" s="139" cm="1">
        <f t="array" ref="S40">_xlfn.IFS('DB Digital'!FV39=1,7,'DB Digital'!FV39=2,6,'DB Digital'!FV39=3,5,'DB Digital'!FV39=4,4,'DB Digital'!FV39=5,3,'DB Digital'!FV39=6,2,'DB Digital'!FV39=7,1)</f>
        <v>7</v>
      </c>
      <c r="T40">
        <v>7</v>
      </c>
      <c r="U40">
        <v>7</v>
      </c>
      <c r="V40">
        <v>6</v>
      </c>
      <c r="W40">
        <v>7</v>
      </c>
      <c r="X40" s="139" cm="1">
        <f t="array" ref="X40">_xlfn.IFS('DB Digital'!GA39=1,7,'DB Digital'!GA39=2,6,'DB Digital'!GA39=3,5,'DB Digital'!GA39=4,4,'DB Digital'!GA39=5,3,'DB Digital'!GA39=6,2,'DB Digital'!GA39=7,1)</f>
        <v>7</v>
      </c>
      <c r="Y40" s="139" cm="1">
        <f t="array" ref="Y40">_xlfn.IFS('DB Digital'!GB39=1,7,'DB Digital'!GB39=2,6,'DB Digital'!GB39=3,5,'DB Digital'!GB39=4,4,'DB Digital'!GB39=5,3,'DB Digital'!GB39=6,2,'DB Digital'!GB39=7,1)</f>
        <v>6</v>
      </c>
      <c r="Z40" s="139" cm="1">
        <f t="array" ref="Z40">_xlfn.IFS('DB Digital'!GC39=1,7,'DB Digital'!GC39=2,6,'DB Digital'!GC39=3,5,'DB Digital'!GC39=4,4,'DB Digital'!GC39=5,3,'DB Digital'!GC39=6,2,'DB Digital'!GC39=7,1)</f>
        <v>6</v>
      </c>
      <c r="AA40">
        <v>7</v>
      </c>
      <c r="AB40" s="139" cm="1">
        <f t="array" ref="AB40">_xlfn.IFS('DB Digital'!GE39=1,7,'DB Digital'!GE39=2,6,'DB Digital'!GE39=3,5,'DB Digital'!GE39=4,4,'DB Digital'!GE39=5,3,'DB Digital'!GE39=6,2,'DB Digital'!GE39=7,1)</f>
        <v>6</v>
      </c>
      <c r="AC40">
        <v>7</v>
      </c>
      <c r="AD40" s="139" cm="1">
        <f t="array" ref="AD40">_xlfn.IFS('DB Digital'!GG39=1,7,'DB Digital'!GG39=2,6,'DB Digital'!GG39=3,5,'DB Digital'!GG39=4,4,'DB Digital'!GG39=5,3,'DB Digital'!GG39=6,2,'DB Digital'!GG39=7,1)</f>
        <v>6</v>
      </c>
      <c r="AE40" s="139" cm="1">
        <f t="array" ref="AE40">_xlfn.IFS('DB Digital'!GH39=1,7,'DB Digital'!GH39=2,6,'DB Digital'!GH39=3,5,'DB Digital'!GH39=4,4,'DB Digital'!GH39=5,3,'DB Digital'!GH39=6,2,'DB Digital'!GH39=7,1)</f>
        <v>7</v>
      </c>
      <c r="AF40" s="139" cm="1">
        <f t="array" ref="AF40">_xlfn.IFS('DB Digital'!GI39=1,7,'DB Digital'!GI39=2,6,'DB Digital'!GI39=3,5,'DB Digital'!GI39=4,4,'DB Digital'!GI39=5,3,'DB Digital'!GI39=6,2,'DB Digital'!GI39=7,1)</f>
        <v>6</v>
      </c>
      <c r="AG40">
        <v>7</v>
      </c>
      <c r="AH40">
        <f t="shared" si="0"/>
        <v>167</v>
      </c>
      <c r="AI40">
        <f t="shared" si="1"/>
        <v>6.4230769230769234</v>
      </c>
      <c r="AK40">
        <v>7</v>
      </c>
      <c r="AL40">
        <v>7</v>
      </c>
      <c r="AM40">
        <v>7</v>
      </c>
      <c r="AN40">
        <v>7</v>
      </c>
      <c r="AO40">
        <v>7</v>
      </c>
      <c r="AP40">
        <v>7</v>
      </c>
      <c r="AQ40">
        <v>7</v>
      </c>
      <c r="AR40">
        <v>7</v>
      </c>
      <c r="AS40">
        <v>7</v>
      </c>
      <c r="AT40">
        <v>7</v>
      </c>
      <c r="AU40">
        <v>7</v>
      </c>
      <c r="AV40">
        <v>7</v>
      </c>
      <c r="AW40">
        <v>6</v>
      </c>
      <c r="AX40">
        <v>7</v>
      </c>
      <c r="AY40">
        <v>7</v>
      </c>
      <c r="AZ40">
        <v>7</v>
      </c>
      <c r="BA40">
        <f t="shared" si="2"/>
        <v>111</v>
      </c>
      <c r="BB40">
        <f t="shared" si="3"/>
        <v>6.9375</v>
      </c>
      <c r="BD40">
        <f>'DB Digital'!CE39</f>
        <v>7</v>
      </c>
      <c r="BE40">
        <f>'DB Digital'!CF39</f>
        <v>3</v>
      </c>
      <c r="BF40">
        <f>'DB Digital'!CH39</f>
        <v>5</v>
      </c>
      <c r="BG40">
        <f>'DB Digital'!CI39</f>
        <v>3</v>
      </c>
      <c r="BH40">
        <f>'DB Digital'!CJ39</f>
        <v>5</v>
      </c>
      <c r="BI40">
        <f>'DB Digital'!CL39</f>
        <v>6</v>
      </c>
      <c r="BJ40">
        <f>'DB Digital'!CM39</f>
        <v>5</v>
      </c>
      <c r="BK40">
        <f>'DB Digital'!CN39</f>
        <v>5</v>
      </c>
      <c r="BL40">
        <f>'DB Digital'!CP39</f>
        <v>7</v>
      </c>
      <c r="BM40">
        <f>'DB Digital'!CQ39</f>
        <v>4</v>
      </c>
      <c r="BN40">
        <f>'DB Digital'!CR39</f>
        <v>6</v>
      </c>
      <c r="BO40">
        <f>'DB Digital'!CT39</f>
        <v>5</v>
      </c>
      <c r="BP40">
        <f>'DB Digital'!CU39</f>
        <v>7</v>
      </c>
      <c r="BQ40">
        <f>'DB Digital'!CV39</f>
        <v>7</v>
      </c>
      <c r="BR40">
        <f>'DB Digital'!CW39</f>
        <v>3</v>
      </c>
      <c r="BS40">
        <f>'DB Digital'!CX39</f>
        <v>5</v>
      </c>
      <c r="BT40">
        <f>'DB Digital'!CY39</f>
        <v>3</v>
      </c>
      <c r="BU40">
        <f>'DB Digital'!CZ39</f>
        <v>7</v>
      </c>
      <c r="BV40">
        <f>'DB Digital'!DA39</f>
        <v>4</v>
      </c>
      <c r="BW40">
        <f>'DB Digital'!DB39</f>
        <v>5</v>
      </c>
      <c r="BX40">
        <f>'DB Digital'!DC39</f>
        <v>5</v>
      </c>
      <c r="BY40">
        <f>'DB Digital'!DD39</f>
        <v>5</v>
      </c>
      <c r="BZ40">
        <f>'DB Digital'!DE39</f>
        <v>6</v>
      </c>
      <c r="CA40">
        <f>'DB Digital'!DF39</f>
        <v>7</v>
      </c>
      <c r="CB40">
        <f>'DB Digital'!DG39</f>
        <v>7</v>
      </c>
      <c r="CC40">
        <f>'DB Digital'!DH39</f>
        <v>5</v>
      </c>
      <c r="CD40">
        <f>'DB Digital'!DI39</f>
        <v>6</v>
      </c>
      <c r="CE40">
        <f>'DB Digital'!DJ39</f>
        <v>5</v>
      </c>
      <c r="CF40">
        <f>'DB Digital'!DK39</f>
        <v>7</v>
      </c>
      <c r="CG40">
        <f>'DB Digital'!DL39</f>
        <v>4</v>
      </c>
      <c r="CH40">
        <f>'DB Digital'!DM39</f>
        <v>7</v>
      </c>
      <c r="CI40">
        <f>'DB Digital'!DN39</f>
        <v>5</v>
      </c>
      <c r="CJ40">
        <f>'DB Digital'!DO39</f>
        <v>5</v>
      </c>
      <c r="CK40">
        <f>'DB Digital'!DP39</f>
        <v>4</v>
      </c>
      <c r="CL40">
        <f>'DB Digital'!DQ39</f>
        <v>3</v>
      </c>
      <c r="CM40">
        <f>'DB Digital'!DR39</f>
        <v>7</v>
      </c>
      <c r="CN40">
        <f>'DB Digital'!DS39</f>
        <v>7</v>
      </c>
      <c r="CO40">
        <f>'DB Digital'!DT39</f>
        <v>7</v>
      </c>
      <c r="CP40">
        <f>'DB Digital'!DU39</f>
        <v>7</v>
      </c>
      <c r="CQ40">
        <f>'DB Digital'!DV39</f>
        <v>6</v>
      </c>
      <c r="CR40">
        <f>'DB Digital'!DW39</f>
        <v>7</v>
      </c>
      <c r="CS40">
        <f>'DB Digital'!DX39</f>
        <v>7</v>
      </c>
      <c r="CT40">
        <f>'DB Digital'!DZ39</f>
        <v>7</v>
      </c>
      <c r="CU40">
        <f>'DB Digital'!EA39</f>
        <v>6</v>
      </c>
      <c r="CV40">
        <f>'DB Digital'!EB39</f>
        <v>4</v>
      </c>
      <c r="CW40">
        <f>'DB Digital'!ED39</f>
        <v>5</v>
      </c>
      <c r="CX40">
        <f>'DB Digital'!EE39</f>
        <v>4</v>
      </c>
      <c r="CY40">
        <f>'DB Digital'!EF39</f>
        <v>6</v>
      </c>
      <c r="CZ40">
        <f>'DB Digital'!EH39</f>
        <v>7</v>
      </c>
      <c r="DA40">
        <f>'DB Digital'!EI39</f>
        <v>7</v>
      </c>
      <c r="DB40">
        <f>'DB Digital'!EJ39</f>
        <v>7</v>
      </c>
      <c r="DC40">
        <f>'DB Digital'!EL39</f>
        <v>5</v>
      </c>
      <c r="DD40">
        <f>'DB Digital'!EM39</f>
        <v>6</v>
      </c>
      <c r="DE40">
        <f>'DB Digital'!EN39</f>
        <v>6</v>
      </c>
      <c r="DF40">
        <f>'DB Digital'!EO39</f>
        <v>5</v>
      </c>
      <c r="DG40">
        <f>'DB Digital'!EP39</f>
        <v>6</v>
      </c>
      <c r="DH40">
        <f>'DB Digital'!EQ39</f>
        <v>7</v>
      </c>
      <c r="DI40">
        <f>'DB Digital'!ER39</f>
        <v>7</v>
      </c>
      <c r="DJ40">
        <f>'DB Digital'!ES39</f>
        <v>7</v>
      </c>
      <c r="DK40">
        <f>'DB Digital'!ET39</f>
        <v>6</v>
      </c>
      <c r="DL40">
        <f>'DB Digital'!EU39</f>
        <v>7</v>
      </c>
      <c r="DM40">
        <f>'DB Digital'!EV39</f>
        <v>5</v>
      </c>
      <c r="DN40">
        <f>'DB Digital'!EW39</f>
        <v>6</v>
      </c>
      <c r="DO40">
        <f>'DB Digital'!EX39</f>
        <v>7</v>
      </c>
      <c r="DP40">
        <f>'DB Digital'!EY39</f>
        <v>6</v>
      </c>
      <c r="DQ40">
        <f>'DB Digital'!EZ39</f>
        <v>7</v>
      </c>
      <c r="DR40">
        <f>'DB Digital'!FA39</f>
        <v>6</v>
      </c>
      <c r="DS40">
        <f>'DB Digital'!FB39</f>
        <v>6</v>
      </c>
      <c r="DT40">
        <f>'DB Digital'!FC39</f>
        <v>6</v>
      </c>
      <c r="DU40">
        <f>'DB Digital'!FD39</f>
        <v>7</v>
      </c>
      <c r="DV40">
        <f>'DB Digital'!FE39</f>
        <v>7</v>
      </c>
      <c r="DW40">
        <f>'DB Digital'!FF39</f>
        <v>7</v>
      </c>
      <c r="DX40">
        <f>'DB Digital'!FG39</f>
        <v>7</v>
      </c>
      <c r="DY40">
        <f>'DB Digital'!FH39</f>
        <v>7</v>
      </c>
      <c r="DZ40">
        <f>'DB Digital'!FI39</f>
        <v>7</v>
      </c>
      <c r="EA40">
        <f>'DB Digital'!FJ39</f>
        <v>7</v>
      </c>
      <c r="EB40">
        <f t="shared" si="4"/>
        <v>444</v>
      </c>
      <c r="EC40">
        <f t="shared" si="5"/>
        <v>5.8421052631578947</v>
      </c>
    </row>
    <row r="41" spans="2:133">
      <c r="B41" s="164" t="s">
        <v>3669</v>
      </c>
      <c r="C41" s="164" t="s">
        <v>2505</v>
      </c>
      <c r="D41" s="164" t="s">
        <v>4041</v>
      </c>
      <c r="E41" s="164">
        <v>19</v>
      </c>
      <c r="F41" s="164" t="s">
        <v>2456</v>
      </c>
      <c r="G41" t="s">
        <v>4218</v>
      </c>
      <c r="H41">
        <v>7</v>
      </c>
      <c r="I41">
        <v>7</v>
      </c>
      <c r="J41" s="139" cm="1">
        <f t="array" ref="J41">_xlfn.IFS('DB Digital'!FM40=1,7,'DB Digital'!FM40=2,6,'DB Digital'!FM40=3,5,'DB Digital'!FM40=4,4,'DB Digital'!FM40=5,3,'DB Digital'!FM40=6,2,'DB Digital'!FM40=7,1)</f>
        <v>7</v>
      </c>
      <c r="K41" s="139" cm="1">
        <f t="array" ref="K41">_xlfn.IFS('DB Digital'!FN40=1,7,'DB Digital'!FN40=2,6,'DB Digital'!FN40=3,5,'DB Digital'!FN40=4,4,'DB Digital'!FN40=5,3,'DB Digital'!FN40=6,2,'DB Digital'!FN40=7,1)</f>
        <v>1</v>
      </c>
      <c r="L41" s="139" cm="1">
        <f t="array" ref="L41">_xlfn.IFS('DB Digital'!FO40=1,7,'DB Digital'!FO40=2,6,'DB Digital'!FO40=3,5,'DB Digital'!FO40=4,4,'DB Digital'!FO40=5,3,'DB Digital'!FO40=6,2,'DB Digital'!FO40=7,1)</f>
        <v>1</v>
      </c>
      <c r="M41">
        <v>7</v>
      </c>
      <c r="N41">
        <v>7</v>
      </c>
      <c r="O41">
        <v>7</v>
      </c>
      <c r="P41" s="139" cm="1">
        <f t="array" ref="P41">_xlfn.IFS('DB Digital'!FS40=1,7,'DB Digital'!FS40=2,6,'DB Digital'!FS40=3,5,'DB Digital'!FS40=4,4,'DB Digital'!FS40=5,3,'DB Digital'!FS40=6,2,'DB Digital'!FS40=7,1)</f>
        <v>7</v>
      </c>
      <c r="Q41" s="139" cm="1">
        <f t="array" ref="Q41">_xlfn.IFS('DB Digital'!FT40=1,7,'DB Digital'!FT40=2,6,'DB Digital'!FT40=3,5,'DB Digital'!FT40=4,4,'DB Digital'!FT40=5,3,'DB Digital'!FT40=6,2,'DB Digital'!FT40=7,1)</f>
        <v>7</v>
      </c>
      <c r="R41">
        <v>7</v>
      </c>
      <c r="S41" s="139" cm="1">
        <f t="array" ref="S41">_xlfn.IFS('DB Digital'!FV40=1,7,'DB Digital'!FV40=2,6,'DB Digital'!FV40=3,5,'DB Digital'!FV40=4,4,'DB Digital'!FV40=5,3,'DB Digital'!FV40=6,2,'DB Digital'!FV40=7,1)</f>
        <v>1</v>
      </c>
      <c r="T41">
        <v>7</v>
      </c>
      <c r="U41">
        <v>7</v>
      </c>
      <c r="V41">
        <v>7</v>
      </c>
      <c r="W41">
        <v>7</v>
      </c>
      <c r="X41" s="139" cm="1">
        <f t="array" ref="X41">_xlfn.IFS('DB Digital'!GA40=1,7,'DB Digital'!GA40=2,6,'DB Digital'!GA40=3,5,'DB Digital'!GA40=4,4,'DB Digital'!GA40=5,3,'DB Digital'!GA40=6,2,'DB Digital'!GA40=7,1)</f>
        <v>1</v>
      </c>
      <c r="Y41" s="139" cm="1">
        <f t="array" ref="Y41">_xlfn.IFS('DB Digital'!GB40=1,7,'DB Digital'!GB40=2,6,'DB Digital'!GB40=3,5,'DB Digital'!GB40=4,4,'DB Digital'!GB40=5,3,'DB Digital'!GB40=6,2,'DB Digital'!GB40=7,1)</f>
        <v>1</v>
      </c>
      <c r="Z41" s="139" cm="1">
        <f t="array" ref="Z41">_xlfn.IFS('DB Digital'!GC40=1,7,'DB Digital'!GC40=2,6,'DB Digital'!GC40=3,5,'DB Digital'!GC40=4,4,'DB Digital'!GC40=5,3,'DB Digital'!GC40=6,2,'DB Digital'!GC40=7,1)</f>
        <v>7</v>
      </c>
      <c r="AA41">
        <v>7</v>
      </c>
      <c r="AB41" s="139" cm="1">
        <f t="array" ref="AB41">_xlfn.IFS('DB Digital'!GE40=1,7,'DB Digital'!GE40=2,6,'DB Digital'!GE40=3,5,'DB Digital'!GE40=4,4,'DB Digital'!GE40=5,3,'DB Digital'!GE40=6,2,'DB Digital'!GE40=7,1)</f>
        <v>1</v>
      </c>
      <c r="AC41">
        <v>7</v>
      </c>
      <c r="AD41" s="139" cm="1">
        <f t="array" ref="AD41">_xlfn.IFS('DB Digital'!GG40=1,7,'DB Digital'!GG40=2,6,'DB Digital'!GG40=3,5,'DB Digital'!GG40=4,4,'DB Digital'!GG40=5,3,'DB Digital'!GG40=6,2,'DB Digital'!GG40=7,1)</f>
        <v>7</v>
      </c>
      <c r="AE41" s="139" cm="1">
        <f t="array" ref="AE41">_xlfn.IFS('DB Digital'!GH40=1,7,'DB Digital'!GH40=2,6,'DB Digital'!GH40=3,5,'DB Digital'!GH40=4,4,'DB Digital'!GH40=5,3,'DB Digital'!GH40=6,2,'DB Digital'!GH40=7,1)</f>
        <v>4</v>
      </c>
      <c r="AF41" s="139" cm="1">
        <f t="array" ref="AF41">_xlfn.IFS('DB Digital'!GI40=1,7,'DB Digital'!GI40=2,6,'DB Digital'!GI40=3,5,'DB Digital'!GI40=4,4,'DB Digital'!GI40=5,3,'DB Digital'!GI40=6,2,'DB Digital'!GI40=7,1)</f>
        <v>1</v>
      </c>
      <c r="AG41">
        <v>7</v>
      </c>
      <c r="AH41">
        <f t="shared" si="0"/>
        <v>137</v>
      </c>
      <c r="AI41">
        <f t="shared" si="1"/>
        <v>5.2692307692307692</v>
      </c>
      <c r="AK41">
        <v>7</v>
      </c>
      <c r="AL41">
        <v>7</v>
      </c>
      <c r="AM41">
        <v>7</v>
      </c>
      <c r="AN41">
        <v>7</v>
      </c>
      <c r="AO41">
        <v>7</v>
      </c>
      <c r="AP41">
        <v>7</v>
      </c>
      <c r="AQ41">
        <v>4</v>
      </c>
      <c r="AR41">
        <v>7</v>
      </c>
      <c r="AS41">
        <v>7</v>
      </c>
      <c r="AT41">
        <v>7</v>
      </c>
      <c r="AU41">
        <v>7</v>
      </c>
      <c r="AV41">
        <v>7</v>
      </c>
      <c r="AW41">
        <v>6</v>
      </c>
      <c r="AX41">
        <v>7</v>
      </c>
      <c r="AY41">
        <v>7</v>
      </c>
      <c r="AZ41">
        <v>7</v>
      </c>
      <c r="BA41">
        <f t="shared" si="2"/>
        <v>108</v>
      </c>
      <c r="BB41">
        <f t="shared" si="3"/>
        <v>6.75</v>
      </c>
      <c r="BD41">
        <f>'DB Digital'!CE40</f>
        <v>5</v>
      </c>
      <c r="BE41">
        <f>'DB Digital'!CF40</f>
        <v>5</v>
      </c>
      <c r="BF41">
        <f>'DB Digital'!CH40</f>
        <v>7</v>
      </c>
      <c r="BG41">
        <f>'DB Digital'!CI40</f>
        <v>6</v>
      </c>
      <c r="BH41">
        <f>'DB Digital'!CJ40</f>
        <v>5</v>
      </c>
      <c r="BI41">
        <f>'DB Digital'!CL40</f>
        <v>7</v>
      </c>
      <c r="BJ41">
        <f>'DB Digital'!CM40</f>
        <v>7</v>
      </c>
      <c r="BK41">
        <f>'DB Digital'!CN40</f>
        <v>7</v>
      </c>
      <c r="BL41">
        <f>'DB Digital'!CP40</f>
        <v>7</v>
      </c>
      <c r="BM41">
        <f>'DB Digital'!CQ40</f>
        <v>6</v>
      </c>
      <c r="BN41">
        <f>'DB Digital'!CR40</f>
        <v>7</v>
      </c>
      <c r="BO41">
        <f>'DB Digital'!CT40</f>
        <v>7</v>
      </c>
      <c r="BP41">
        <f>'DB Digital'!CU40</f>
        <v>6</v>
      </c>
      <c r="BQ41">
        <f>'DB Digital'!CV40</f>
        <v>7</v>
      </c>
      <c r="BR41">
        <f>'DB Digital'!CW40</f>
        <v>7</v>
      </c>
      <c r="BS41">
        <f>'DB Digital'!CX40</f>
        <v>7</v>
      </c>
      <c r="BT41">
        <f>'DB Digital'!CY40</f>
        <v>7</v>
      </c>
      <c r="BU41">
        <f>'DB Digital'!CZ40</f>
        <v>7</v>
      </c>
      <c r="BV41">
        <f>'DB Digital'!DA40</f>
        <v>6</v>
      </c>
      <c r="BW41">
        <f>'DB Digital'!DB40</f>
        <v>7</v>
      </c>
      <c r="BX41">
        <f>'DB Digital'!DC40</f>
        <v>7</v>
      </c>
      <c r="BY41">
        <f>'DB Digital'!DD40</f>
        <v>4</v>
      </c>
      <c r="BZ41">
        <f>'DB Digital'!DE40</f>
        <v>6</v>
      </c>
      <c r="CA41">
        <f>'DB Digital'!DF40</f>
        <v>7</v>
      </c>
      <c r="CB41">
        <f>'DB Digital'!DG40</f>
        <v>7</v>
      </c>
      <c r="CC41">
        <f>'DB Digital'!DH40</f>
        <v>7</v>
      </c>
      <c r="CD41">
        <f>'DB Digital'!DI40</f>
        <v>7</v>
      </c>
      <c r="CE41">
        <f>'DB Digital'!DJ40</f>
        <v>7</v>
      </c>
      <c r="CF41">
        <f>'DB Digital'!DK40</f>
        <v>1</v>
      </c>
      <c r="CG41">
        <f>'DB Digital'!DL40</f>
        <v>7</v>
      </c>
      <c r="CH41">
        <f>'DB Digital'!DM40</f>
        <v>7</v>
      </c>
      <c r="CI41">
        <f>'DB Digital'!DN40</f>
        <v>7</v>
      </c>
      <c r="CJ41">
        <f>'DB Digital'!DO40</f>
        <v>7</v>
      </c>
      <c r="CK41">
        <f>'DB Digital'!DP40</f>
        <v>7</v>
      </c>
      <c r="CL41">
        <f>'DB Digital'!DQ40</f>
        <v>7</v>
      </c>
      <c r="CM41">
        <f>'DB Digital'!DR40</f>
        <v>7</v>
      </c>
      <c r="CN41">
        <f>'DB Digital'!DS40</f>
        <v>7</v>
      </c>
      <c r="CO41">
        <f>'DB Digital'!DT40</f>
        <v>7</v>
      </c>
      <c r="CP41">
        <f>'DB Digital'!DU40</f>
        <v>7</v>
      </c>
      <c r="CQ41">
        <f>'DB Digital'!DV40</f>
        <v>7</v>
      </c>
      <c r="CR41">
        <f>'DB Digital'!DW40</f>
        <v>5</v>
      </c>
      <c r="CS41">
        <f>'DB Digital'!DX40</f>
        <v>7</v>
      </c>
      <c r="CT41">
        <f>'DB Digital'!DZ40</f>
        <v>7</v>
      </c>
      <c r="CU41">
        <f>'DB Digital'!EA40</f>
        <v>7</v>
      </c>
      <c r="CV41">
        <f>'DB Digital'!EB40</f>
        <v>7</v>
      </c>
      <c r="CW41">
        <f>'DB Digital'!ED40</f>
        <v>7</v>
      </c>
      <c r="CX41">
        <f>'DB Digital'!EE40</f>
        <v>7</v>
      </c>
      <c r="CY41">
        <f>'DB Digital'!EF40</f>
        <v>7</v>
      </c>
      <c r="CZ41">
        <f>'DB Digital'!EH40</f>
        <v>7</v>
      </c>
      <c r="DA41">
        <f>'DB Digital'!EI40</f>
        <v>7</v>
      </c>
      <c r="DB41">
        <f>'DB Digital'!EJ40</f>
        <v>7</v>
      </c>
      <c r="DC41">
        <f>'DB Digital'!EL40</f>
        <v>7</v>
      </c>
      <c r="DD41">
        <f>'DB Digital'!EM40</f>
        <v>7</v>
      </c>
      <c r="DE41">
        <f>'DB Digital'!EN40</f>
        <v>7</v>
      </c>
      <c r="DF41">
        <f>'DB Digital'!EO40</f>
        <v>7</v>
      </c>
      <c r="DG41">
        <f>'DB Digital'!EP40</f>
        <v>7</v>
      </c>
      <c r="DH41">
        <f>'DB Digital'!EQ40</f>
        <v>7</v>
      </c>
      <c r="DI41">
        <f>'DB Digital'!ER40</f>
        <v>7</v>
      </c>
      <c r="DJ41">
        <f>'DB Digital'!ES40</f>
        <v>7</v>
      </c>
      <c r="DK41">
        <f>'DB Digital'!ET40</f>
        <v>7</v>
      </c>
      <c r="DL41">
        <f>'DB Digital'!EU40</f>
        <v>7</v>
      </c>
      <c r="DM41">
        <f>'DB Digital'!EV40</f>
        <v>7</v>
      </c>
      <c r="DN41">
        <f>'DB Digital'!EW40</f>
        <v>7</v>
      </c>
      <c r="DO41">
        <f>'DB Digital'!EX40</f>
        <v>7</v>
      </c>
      <c r="DP41">
        <f>'DB Digital'!EY40</f>
        <v>7</v>
      </c>
      <c r="DQ41">
        <f>'DB Digital'!EZ40</f>
        <v>7</v>
      </c>
      <c r="DR41">
        <f>'DB Digital'!FA40</f>
        <v>7</v>
      </c>
      <c r="DS41">
        <f>'DB Digital'!FB40</f>
        <v>7</v>
      </c>
      <c r="DT41">
        <f>'DB Digital'!FC40</f>
        <v>7</v>
      </c>
      <c r="DU41">
        <f>'DB Digital'!FD40</f>
        <v>7</v>
      </c>
      <c r="DV41">
        <f>'DB Digital'!FE40</f>
        <v>7</v>
      </c>
      <c r="DW41">
        <f>'DB Digital'!FF40</f>
        <v>7</v>
      </c>
      <c r="DX41">
        <f>'DB Digital'!FG40</f>
        <v>7</v>
      </c>
      <c r="DY41">
        <f>'DB Digital'!FH40</f>
        <v>7</v>
      </c>
      <c r="DZ41">
        <f>'DB Digital'!FI40</f>
        <v>7</v>
      </c>
      <c r="EA41">
        <f>'DB Digital'!FJ40</f>
        <v>7</v>
      </c>
      <c r="EB41">
        <f t="shared" si="4"/>
        <v>510</v>
      </c>
      <c r="EC41">
        <f t="shared" si="5"/>
        <v>6.7105263157894735</v>
      </c>
    </row>
    <row r="42" spans="2:133">
      <c r="B42" s="163" t="s">
        <v>4130</v>
      </c>
      <c r="C42" s="163" t="s">
        <v>2505</v>
      </c>
      <c r="D42" s="163" t="s">
        <v>4041</v>
      </c>
      <c r="E42" s="163">
        <v>20</v>
      </c>
      <c r="F42" s="163" t="s">
        <v>2456</v>
      </c>
      <c r="G42" t="s">
        <v>4219</v>
      </c>
      <c r="H42">
        <v>5</v>
      </c>
      <c r="I42">
        <v>5</v>
      </c>
      <c r="J42" s="139" cm="1">
        <f t="array" ref="J42">_xlfn.IFS('DB Digital'!FM41=1,7,'DB Digital'!FM41=2,6,'DB Digital'!FM41=3,5,'DB Digital'!FM41=4,4,'DB Digital'!FM41=5,3,'DB Digital'!FM41=6,2,'DB Digital'!FM41=7,1)</f>
        <v>5</v>
      </c>
      <c r="K42" s="139" cm="1">
        <f t="array" ref="K42">_xlfn.IFS('DB Digital'!FN41=1,7,'DB Digital'!FN41=2,6,'DB Digital'!FN41=3,5,'DB Digital'!FN41=4,4,'DB Digital'!FN41=5,3,'DB Digital'!FN41=6,2,'DB Digital'!FN41=7,1)</f>
        <v>5</v>
      </c>
      <c r="L42" s="139" cm="1">
        <f t="array" ref="L42">_xlfn.IFS('DB Digital'!FO41=1,7,'DB Digital'!FO41=2,6,'DB Digital'!FO41=3,5,'DB Digital'!FO41=4,4,'DB Digital'!FO41=5,3,'DB Digital'!FO41=6,2,'DB Digital'!FO41=7,1)</f>
        <v>5</v>
      </c>
      <c r="M42">
        <v>5</v>
      </c>
      <c r="N42">
        <v>5</v>
      </c>
      <c r="O42">
        <v>5</v>
      </c>
      <c r="P42" s="139" cm="1">
        <f t="array" ref="P42">_xlfn.IFS('DB Digital'!FS41=1,7,'DB Digital'!FS41=2,6,'DB Digital'!FS41=3,5,'DB Digital'!FS41=4,4,'DB Digital'!FS41=5,3,'DB Digital'!FS41=6,2,'DB Digital'!FS41=7,1)</f>
        <v>5</v>
      </c>
      <c r="Q42" s="139" cm="1">
        <f t="array" ref="Q42">_xlfn.IFS('DB Digital'!FT41=1,7,'DB Digital'!FT41=2,6,'DB Digital'!FT41=3,5,'DB Digital'!FT41=4,4,'DB Digital'!FT41=5,3,'DB Digital'!FT41=6,2,'DB Digital'!FT41=7,1)</f>
        <v>5</v>
      </c>
      <c r="R42">
        <v>5</v>
      </c>
      <c r="S42" s="139" cm="1">
        <f t="array" ref="S42">_xlfn.IFS('DB Digital'!FV41=1,7,'DB Digital'!FV41=2,6,'DB Digital'!FV41=3,5,'DB Digital'!FV41=4,4,'DB Digital'!FV41=5,3,'DB Digital'!FV41=6,2,'DB Digital'!FV41=7,1)</f>
        <v>5</v>
      </c>
      <c r="T42">
        <v>5</v>
      </c>
      <c r="U42">
        <v>5</v>
      </c>
      <c r="V42">
        <v>5</v>
      </c>
      <c r="W42">
        <v>5</v>
      </c>
      <c r="X42" s="139" cm="1">
        <f t="array" ref="X42">_xlfn.IFS('DB Digital'!GA41=1,7,'DB Digital'!GA41=2,6,'DB Digital'!GA41=3,5,'DB Digital'!GA41=4,4,'DB Digital'!GA41=5,3,'DB Digital'!GA41=6,2,'DB Digital'!GA41=7,1)</f>
        <v>5</v>
      </c>
      <c r="Y42" s="139" cm="1">
        <f t="array" ref="Y42">_xlfn.IFS('DB Digital'!GB41=1,7,'DB Digital'!GB41=2,6,'DB Digital'!GB41=3,5,'DB Digital'!GB41=4,4,'DB Digital'!GB41=5,3,'DB Digital'!GB41=6,2,'DB Digital'!GB41=7,1)</f>
        <v>5</v>
      </c>
      <c r="Z42" s="139" cm="1">
        <f t="array" ref="Z42">_xlfn.IFS('DB Digital'!GC41=1,7,'DB Digital'!GC41=2,6,'DB Digital'!GC41=3,5,'DB Digital'!GC41=4,4,'DB Digital'!GC41=5,3,'DB Digital'!GC41=6,2,'DB Digital'!GC41=7,1)</f>
        <v>5</v>
      </c>
      <c r="AA42">
        <v>5</v>
      </c>
      <c r="AB42" s="139" cm="1">
        <f t="array" ref="AB42">_xlfn.IFS('DB Digital'!GE41=1,7,'DB Digital'!GE41=2,6,'DB Digital'!GE41=3,5,'DB Digital'!GE41=4,4,'DB Digital'!GE41=5,3,'DB Digital'!GE41=6,2,'DB Digital'!GE41=7,1)</f>
        <v>5</v>
      </c>
      <c r="AC42">
        <v>5</v>
      </c>
      <c r="AD42" s="139" cm="1">
        <f t="array" ref="AD42">_xlfn.IFS('DB Digital'!GG41=1,7,'DB Digital'!GG41=2,6,'DB Digital'!GG41=3,5,'DB Digital'!GG41=4,4,'DB Digital'!GG41=5,3,'DB Digital'!GG41=6,2,'DB Digital'!GG41=7,1)</f>
        <v>5</v>
      </c>
      <c r="AE42" s="139" cm="1">
        <f t="array" ref="AE42">_xlfn.IFS('DB Digital'!GH41=1,7,'DB Digital'!GH41=2,6,'DB Digital'!GH41=3,5,'DB Digital'!GH41=4,4,'DB Digital'!GH41=5,3,'DB Digital'!GH41=6,2,'DB Digital'!GH41=7,1)</f>
        <v>5</v>
      </c>
      <c r="AF42" s="139" cm="1">
        <f t="array" ref="AF42">_xlfn.IFS('DB Digital'!GI41=1,7,'DB Digital'!GI41=2,6,'DB Digital'!GI41=3,5,'DB Digital'!GI41=4,4,'DB Digital'!GI41=5,3,'DB Digital'!GI41=6,2,'DB Digital'!GI41=7,1)</f>
        <v>5</v>
      </c>
      <c r="AG42">
        <v>5</v>
      </c>
      <c r="AH42">
        <f t="shared" si="0"/>
        <v>130</v>
      </c>
      <c r="AI42">
        <f t="shared" si="1"/>
        <v>5</v>
      </c>
      <c r="AK42">
        <v>5</v>
      </c>
      <c r="AL42">
        <v>5</v>
      </c>
      <c r="AM42">
        <v>5</v>
      </c>
      <c r="AN42">
        <v>5</v>
      </c>
      <c r="AO42">
        <v>5</v>
      </c>
      <c r="AP42">
        <v>5</v>
      </c>
      <c r="AQ42">
        <v>4</v>
      </c>
      <c r="AR42">
        <v>5</v>
      </c>
      <c r="AS42">
        <v>5</v>
      </c>
      <c r="AT42">
        <v>5</v>
      </c>
      <c r="AU42">
        <v>5</v>
      </c>
      <c r="AV42">
        <v>5</v>
      </c>
      <c r="AW42">
        <v>5</v>
      </c>
      <c r="AX42">
        <v>5</v>
      </c>
      <c r="AY42">
        <v>5</v>
      </c>
      <c r="AZ42">
        <v>5</v>
      </c>
      <c r="BA42">
        <f t="shared" si="2"/>
        <v>79</v>
      </c>
      <c r="BB42">
        <f t="shared" si="3"/>
        <v>4.9375</v>
      </c>
      <c r="BD42">
        <f>'DB Digital'!CE41</f>
        <v>4</v>
      </c>
      <c r="BE42">
        <f>'DB Digital'!CF41</f>
        <v>4</v>
      </c>
      <c r="BF42">
        <f>'DB Digital'!CH41</f>
        <v>5</v>
      </c>
      <c r="BG42">
        <f>'DB Digital'!CI41</f>
        <v>5</v>
      </c>
      <c r="BH42">
        <f>'DB Digital'!CJ41</f>
        <v>5</v>
      </c>
      <c r="BI42">
        <f>'DB Digital'!CL41</f>
        <v>1</v>
      </c>
      <c r="BJ42">
        <f>'DB Digital'!CM41</f>
        <v>1</v>
      </c>
      <c r="BK42">
        <f>'DB Digital'!CN41</f>
        <v>1</v>
      </c>
      <c r="BL42">
        <f>'DB Digital'!CP41</f>
        <v>5</v>
      </c>
      <c r="BM42">
        <f>'DB Digital'!CQ41</f>
        <v>5</v>
      </c>
      <c r="BN42">
        <f>'DB Digital'!CR41</f>
        <v>5</v>
      </c>
      <c r="BO42">
        <f>'DB Digital'!CT41</f>
        <v>3</v>
      </c>
      <c r="BP42">
        <f>'DB Digital'!CU41</f>
        <v>3</v>
      </c>
      <c r="BQ42">
        <f>'DB Digital'!CV41</f>
        <v>3</v>
      </c>
      <c r="BR42">
        <f>'DB Digital'!CW41</f>
        <v>3</v>
      </c>
      <c r="BS42">
        <f>'DB Digital'!CX41</f>
        <v>3</v>
      </c>
      <c r="BT42">
        <f>'DB Digital'!CY41</f>
        <v>3</v>
      </c>
      <c r="BU42">
        <f>'DB Digital'!CZ41</f>
        <v>3</v>
      </c>
      <c r="BV42">
        <f>'DB Digital'!DA41</f>
        <v>5</v>
      </c>
      <c r="BW42">
        <f>'DB Digital'!DB41</f>
        <v>5</v>
      </c>
      <c r="BX42">
        <f>'DB Digital'!DC41</f>
        <v>5</v>
      </c>
      <c r="BY42">
        <f>'DB Digital'!DD41</f>
        <v>5</v>
      </c>
      <c r="BZ42">
        <f>'DB Digital'!DE41</f>
        <v>5</v>
      </c>
      <c r="CA42">
        <f>'DB Digital'!DF41</f>
        <v>5</v>
      </c>
      <c r="CB42">
        <f>'DB Digital'!DG41</f>
        <v>5</v>
      </c>
      <c r="CC42">
        <f>'DB Digital'!DH41</f>
        <v>3</v>
      </c>
      <c r="CD42">
        <f>'DB Digital'!DI41</f>
        <v>3</v>
      </c>
      <c r="CE42">
        <f>'DB Digital'!DJ41</f>
        <v>3</v>
      </c>
      <c r="CF42">
        <f>'DB Digital'!DK41</f>
        <v>3</v>
      </c>
      <c r="CG42">
        <f>'DB Digital'!DL41</f>
        <v>3</v>
      </c>
      <c r="CH42">
        <f>'DB Digital'!DM41</f>
        <v>3</v>
      </c>
      <c r="CI42">
        <f>'DB Digital'!DN41</f>
        <v>3</v>
      </c>
      <c r="CJ42">
        <f>'DB Digital'!DO41</f>
        <v>5</v>
      </c>
      <c r="CK42">
        <f>'DB Digital'!DP41</f>
        <v>5</v>
      </c>
      <c r="CL42">
        <f>'DB Digital'!DQ41</f>
        <v>5</v>
      </c>
      <c r="CM42">
        <f>'DB Digital'!DR41</f>
        <v>5</v>
      </c>
      <c r="CN42">
        <f>'DB Digital'!DS41</f>
        <v>5</v>
      </c>
      <c r="CO42">
        <f>'DB Digital'!DT41</f>
        <v>5</v>
      </c>
      <c r="CP42">
        <f>'DB Digital'!DU41</f>
        <v>5</v>
      </c>
      <c r="CQ42">
        <f>'DB Digital'!DV41</f>
        <v>3</v>
      </c>
      <c r="CR42">
        <f>'DB Digital'!DW41</f>
        <v>3</v>
      </c>
      <c r="CS42">
        <f>'DB Digital'!DX41</f>
        <v>3</v>
      </c>
      <c r="CT42">
        <f>'DB Digital'!DZ41</f>
        <v>5</v>
      </c>
      <c r="CU42">
        <f>'DB Digital'!EA41</f>
        <v>5</v>
      </c>
      <c r="CV42">
        <f>'DB Digital'!EB41</f>
        <v>5</v>
      </c>
      <c r="CW42">
        <f>'DB Digital'!ED41</f>
        <v>3</v>
      </c>
      <c r="CX42">
        <f>'DB Digital'!EE41</f>
        <v>3</v>
      </c>
      <c r="CY42">
        <f>'DB Digital'!EF41</f>
        <v>3</v>
      </c>
      <c r="CZ42">
        <f>'DB Digital'!EH41</f>
        <v>5</v>
      </c>
      <c r="DA42">
        <f>'DB Digital'!EI41</f>
        <v>5</v>
      </c>
      <c r="DB42">
        <f>'DB Digital'!EJ41</f>
        <v>5</v>
      </c>
      <c r="DC42">
        <f>'DB Digital'!EL41</f>
        <v>3</v>
      </c>
      <c r="DD42">
        <f>'DB Digital'!EM41</f>
        <v>3</v>
      </c>
      <c r="DE42">
        <f>'DB Digital'!EN41</f>
        <v>3</v>
      </c>
      <c r="DF42">
        <f>'DB Digital'!EO41</f>
        <v>3</v>
      </c>
      <c r="DG42">
        <f>'DB Digital'!EP41</f>
        <v>3</v>
      </c>
      <c r="DH42">
        <f>'DB Digital'!EQ41</f>
        <v>3</v>
      </c>
      <c r="DI42">
        <f>'DB Digital'!ER41</f>
        <v>3</v>
      </c>
      <c r="DJ42">
        <f>'DB Digital'!ES41</f>
        <v>3</v>
      </c>
      <c r="DK42">
        <f>'DB Digital'!ET41</f>
        <v>3</v>
      </c>
      <c r="DL42">
        <f>'DB Digital'!EU41</f>
        <v>3</v>
      </c>
      <c r="DM42">
        <f>'DB Digital'!EV41</f>
        <v>3</v>
      </c>
      <c r="DN42">
        <f>'DB Digital'!EW41</f>
        <v>3</v>
      </c>
      <c r="DO42">
        <f>'DB Digital'!EX41</f>
        <v>3</v>
      </c>
      <c r="DP42">
        <f>'DB Digital'!EY41</f>
        <v>3</v>
      </c>
      <c r="DQ42">
        <f>'DB Digital'!EZ41</f>
        <v>3</v>
      </c>
      <c r="DR42">
        <f>'DB Digital'!FA41</f>
        <v>3</v>
      </c>
      <c r="DS42">
        <f>'DB Digital'!FB41</f>
        <v>3</v>
      </c>
      <c r="DT42">
        <f>'DB Digital'!FC41</f>
        <v>3</v>
      </c>
      <c r="DU42">
        <f>'DB Digital'!FD41</f>
        <v>3</v>
      </c>
      <c r="DV42">
        <f>'DB Digital'!FE41</f>
        <v>3</v>
      </c>
      <c r="DW42">
        <f>'DB Digital'!FF41</f>
        <v>3</v>
      </c>
      <c r="DX42">
        <f>'DB Digital'!FG41</f>
        <v>3</v>
      </c>
      <c r="DY42">
        <f>'DB Digital'!FH41</f>
        <v>3</v>
      </c>
      <c r="DZ42">
        <f>'DB Digital'!FI41</f>
        <v>3</v>
      </c>
      <c r="EA42">
        <f>'DB Digital'!FJ41</f>
        <v>3</v>
      </c>
      <c r="EB42">
        <f t="shared" si="4"/>
        <v>276</v>
      </c>
      <c r="EC42">
        <f t="shared" si="5"/>
        <v>3.6315789473684212</v>
      </c>
    </row>
    <row r="43" spans="2:133">
      <c r="B43" s="164" t="s">
        <v>4131</v>
      </c>
      <c r="C43" s="164" t="s">
        <v>2422</v>
      </c>
      <c r="D43" s="164" t="s">
        <v>4041</v>
      </c>
      <c r="E43" s="164">
        <v>21</v>
      </c>
      <c r="F43" s="164" t="s">
        <v>2456</v>
      </c>
      <c r="G43" t="s">
        <v>4220</v>
      </c>
      <c r="H43">
        <v>2</v>
      </c>
      <c r="I43">
        <v>2</v>
      </c>
      <c r="J43" s="139" cm="1">
        <f t="array" ref="J43">_xlfn.IFS('DB Digital'!FM42=1,7,'DB Digital'!FM42=2,6,'DB Digital'!FM42=3,5,'DB Digital'!FM42=4,4,'DB Digital'!FM42=5,3,'DB Digital'!FM42=6,2,'DB Digital'!FM42=7,1)</f>
        <v>2</v>
      </c>
      <c r="K43" s="139" cm="1">
        <f t="array" ref="K43">_xlfn.IFS('DB Digital'!FN42=1,7,'DB Digital'!FN42=2,6,'DB Digital'!FN42=3,5,'DB Digital'!FN42=4,4,'DB Digital'!FN42=5,3,'DB Digital'!FN42=6,2,'DB Digital'!FN42=7,1)</f>
        <v>6</v>
      </c>
      <c r="L43" s="139" cm="1">
        <f t="array" ref="L43">_xlfn.IFS('DB Digital'!FO42=1,7,'DB Digital'!FO42=2,6,'DB Digital'!FO42=3,5,'DB Digital'!FO42=4,4,'DB Digital'!FO42=5,3,'DB Digital'!FO42=6,2,'DB Digital'!FO42=7,1)</f>
        <v>6</v>
      </c>
      <c r="M43">
        <v>2</v>
      </c>
      <c r="N43">
        <v>2</v>
      </c>
      <c r="O43">
        <v>2</v>
      </c>
      <c r="P43" s="139" cm="1">
        <f t="array" ref="P43">_xlfn.IFS('DB Digital'!FS42=1,7,'DB Digital'!FS42=2,6,'DB Digital'!FS42=3,5,'DB Digital'!FS42=4,4,'DB Digital'!FS42=5,3,'DB Digital'!FS42=6,2,'DB Digital'!FS42=7,1)</f>
        <v>2</v>
      </c>
      <c r="Q43" s="139" cm="1">
        <f t="array" ref="Q43">_xlfn.IFS('DB Digital'!FT42=1,7,'DB Digital'!FT42=2,6,'DB Digital'!FT42=3,5,'DB Digital'!FT42=4,4,'DB Digital'!FT42=5,3,'DB Digital'!FT42=6,2,'DB Digital'!FT42=7,1)</f>
        <v>2</v>
      </c>
      <c r="R43">
        <v>2</v>
      </c>
      <c r="S43" s="139" cm="1">
        <f t="array" ref="S43">_xlfn.IFS('DB Digital'!FV42=1,7,'DB Digital'!FV42=2,6,'DB Digital'!FV42=3,5,'DB Digital'!FV42=4,4,'DB Digital'!FV42=5,3,'DB Digital'!FV42=6,2,'DB Digital'!FV42=7,1)</f>
        <v>6</v>
      </c>
      <c r="T43">
        <v>3</v>
      </c>
      <c r="U43">
        <v>2</v>
      </c>
      <c r="V43">
        <v>2</v>
      </c>
      <c r="W43">
        <v>2</v>
      </c>
      <c r="X43" s="139" cm="1">
        <f t="array" ref="X43">_xlfn.IFS('DB Digital'!GA42=1,7,'DB Digital'!GA42=2,6,'DB Digital'!GA42=3,5,'DB Digital'!GA42=4,4,'DB Digital'!GA42=5,3,'DB Digital'!GA42=6,2,'DB Digital'!GA42=7,1)</f>
        <v>6</v>
      </c>
      <c r="Y43" s="139" cm="1">
        <f t="array" ref="Y43">_xlfn.IFS('DB Digital'!GB42=1,7,'DB Digital'!GB42=2,6,'DB Digital'!GB42=3,5,'DB Digital'!GB42=4,4,'DB Digital'!GB42=5,3,'DB Digital'!GB42=6,2,'DB Digital'!GB42=7,1)</f>
        <v>6</v>
      </c>
      <c r="Z43" s="139" cm="1">
        <f t="array" ref="Z43">_xlfn.IFS('DB Digital'!GC42=1,7,'DB Digital'!GC42=2,6,'DB Digital'!GC42=3,5,'DB Digital'!GC42=4,4,'DB Digital'!GC42=5,3,'DB Digital'!GC42=6,2,'DB Digital'!GC42=7,1)</f>
        <v>2</v>
      </c>
      <c r="AA43">
        <v>2</v>
      </c>
      <c r="AB43" s="139" cm="1">
        <f t="array" ref="AB43">_xlfn.IFS('DB Digital'!GE42=1,7,'DB Digital'!GE42=2,6,'DB Digital'!GE42=3,5,'DB Digital'!GE42=4,4,'DB Digital'!GE42=5,3,'DB Digital'!GE42=6,2,'DB Digital'!GE42=7,1)</f>
        <v>6</v>
      </c>
      <c r="AC43">
        <v>2</v>
      </c>
      <c r="AD43" s="139" cm="1">
        <f t="array" ref="AD43">_xlfn.IFS('DB Digital'!GG42=1,7,'DB Digital'!GG42=2,6,'DB Digital'!GG42=3,5,'DB Digital'!GG42=4,4,'DB Digital'!GG42=5,3,'DB Digital'!GG42=6,2,'DB Digital'!GG42=7,1)</f>
        <v>2</v>
      </c>
      <c r="AE43" s="139" cm="1">
        <f t="array" ref="AE43">_xlfn.IFS('DB Digital'!GH42=1,7,'DB Digital'!GH42=2,6,'DB Digital'!GH42=3,5,'DB Digital'!GH42=4,4,'DB Digital'!GH42=5,3,'DB Digital'!GH42=6,2,'DB Digital'!GH42=7,1)</f>
        <v>6</v>
      </c>
      <c r="AF43" s="139" cm="1">
        <f t="array" ref="AF43">_xlfn.IFS('DB Digital'!GI42=1,7,'DB Digital'!GI42=2,6,'DB Digital'!GI42=3,5,'DB Digital'!GI42=4,4,'DB Digital'!GI42=5,3,'DB Digital'!GI42=6,2,'DB Digital'!GI42=7,1)</f>
        <v>6</v>
      </c>
      <c r="AG43">
        <v>2</v>
      </c>
      <c r="AH43">
        <f t="shared" si="0"/>
        <v>85</v>
      </c>
      <c r="AI43">
        <f t="shared" si="1"/>
        <v>3.2692307692307692</v>
      </c>
      <c r="AK43">
        <v>4</v>
      </c>
      <c r="AL43">
        <v>4</v>
      </c>
      <c r="AM43">
        <v>4</v>
      </c>
      <c r="AN43">
        <v>4</v>
      </c>
      <c r="AO43">
        <v>4</v>
      </c>
      <c r="AP43">
        <v>4</v>
      </c>
      <c r="AQ43">
        <v>4</v>
      </c>
      <c r="AR43">
        <v>4</v>
      </c>
      <c r="AS43">
        <v>3</v>
      </c>
      <c r="AT43">
        <v>3</v>
      </c>
      <c r="AU43">
        <v>3</v>
      </c>
      <c r="AV43">
        <v>3</v>
      </c>
      <c r="AW43">
        <v>3</v>
      </c>
      <c r="AX43">
        <v>3</v>
      </c>
      <c r="AY43">
        <v>3</v>
      </c>
      <c r="AZ43">
        <v>3</v>
      </c>
      <c r="BA43">
        <f t="shared" si="2"/>
        <v>56</v>
      </c>
      <c r="BB43">
        <f t="shared" si="3"/>
        <v>3.5</v>
      </c>
      <c r="BD43">
        <f>'DB Digital'!CE42</f>
        <v>1</v>
      </c>
      <c r="BE43">
        <f>'DB Digital'!CF42</f>
        <v>1</v>
      </c>
      <c r="BF43">
        <f>'DB Digital'!CH42</f>
        <v>2</v>
      </c>
      <c r="BG43">
        <f>'DB Digital'!CI42</f>
        <v>2</v>
      </c>
      <c r="BH43">
        <f>'DB Digital'!CJ42</f>
        <v>2</v>
      </c>
      <c r="BI43">
        <f>'DB Digital'!CL42</f>
        <v>3</v>
      </c>
      <c r="BJ43">
        <f>'DB Digital'!CM42</f>
        <v>6</v>
      </c>
      <c r="BK43">
        <f>'DB Digital'!CN42</f>
        <v>6</v>
      </c>
      <c r="BL43">
        <f>'DB Digital'!CP42</f>
        <v>3</v>
      </c>
      <c r="BM43">
        <f>'DB Digital'!CQ42</f>
        <v>3</v>
      </c>
      <c r="BN43">
        <f>'DB Digital'!CR42</f>
        <v>3</v>
      </c>
      <c r="BO43">
        <f>'DB Digital'!CT42</f>
        <v>1</v>
      </c>
      <c r="BP43">
        <f>'DB Digital'!CU42</f>
        <v>1</v>
      </c>
      <c r="BQ43">
        <f>'DB Digital'!CV42</f>
        <v>1</v>
      </c>
      <c r="BR43">
        <f>'DB Digital'!CW42</f>
        <v>1</v>
      </c>
      <c r="BS43">
        <f>'DB Digital'!CX42</f>
        <v>1</v>
      </c>
      <c r="BT43">
        <f>'DB Digital'!CY42</f>
        <v>2</v>
      </c>
      <c r="BU43">
        <f>'DB Digital'!CZ42</f>
        <v>2</v>
      </c>
      <c r="BV43">
        <f>'DB Digital'!DA42</f>
        <v>3</v>
      </c>
      <c r="BW43">
        <f>'DB Digital'!DB42</f>
        <v>3</v>
      </c>
      <c r="BX43">
        <f>'DB Digital'!DC42</f>
        <v>3</v>
      </c>
      <c r="BY43">
        <f>'DB Digital'!DD42</f>
        <v>3</v>
      </c>
      <c r="BZ43">
        <f>'DB Digital'!DE42</f>
        <v>3</v>
      </c>
      <c r="CA43">
        <f>'DB Digital'!DF42</f>
        <v>3</v>
      </c>
      <c r="CB43">
        <f>'DB Digital'!DG42</f>
        <v>3</v>
      </c>
      <c r="CC43">
        <f>'DB Digital'!DH42</f>
        <v>3</v>
      </c>
      <c r="CD43">
        <f>'DB Digital'!DI42</f>
        <v>3</v>
      </c>
      <c r="CE43">
        <f>'DB Digital'!DJ42</f>
        <v>3</v>
      </c>
      <c r="CF43">
        <f>'DB Digital'!DK42</f>
        <v>3</v>
      </c>
      <c r="CG43">
        <f>'DB Digital'!DL42</f>
        <v>3</v>
      </c>
      <c r="CH43">
        <f>'DB Digital'!DM42</f>
        <v>3</v>
      </c>
      <c r="CI43">
        <f>'DB Digital'!DN42</f>
        <v>3</v>
      </c>
      <c r="CJ43">
        <f>'DB Digital'!DO42</f>
        <v>3</v>
      </c>
      <c r="CK43">
        <f>'DB Digital'!DP42</f>
        <v>3</v>
      </c>
      <c r="CL43">
        <f>'DB Digital'!DQ42</f>
        <v>3</v>
      </c>
      <c r="CM43">
        <f>'DB Digital'!DR42</f>
        <v>3</v>
      </c>
      <c r="CN43">
        <f>'DB Digital'!DS42</f>
        <v>3</v>
      </c>
      <c r="CO43">
        <f>'DB Digital'!DT42</f>
        <v>3</v>
      </c>
      <c r="CP43">
        <f>'DB Digital'!DU42</f>
        <v>3</v>
      </c>
      <c r="CQ43">
        <f>'DB Digital'!DV42</f>
        <v>1</v>
      </c>
      <c r="CR43">
        <f>'DB Digital'!DW42</f>
        <v>2</v>
      </c>
      <c r="CS43">
        <f>'DB Digital'!DX42</f>
        <v>4</v>
      </c>
      <c r="CT43">
        <f>'DB Digital'!DZ42</f>
        <v>3</v>
      </c>
      <c r="CU43">
        <f>'DB Digital'!EA42</f>
        <v>4</v>
      </c>
      <c r="CV43">
        <f>'DB Digital'!EB42</f>
        <v>4</v>
      </c>
      <c r="CW43">
        <f>'DB Digital'!ED42</f>
        <v>4</v>
      </c>
      <c r="CX43">
        <f>'DB Digital'!EE42</f>
        <v>4</v>
      </c>
      <c r="CY43">
        <f>'DB Digital'!EF42</f>
        <v>4</v>
      </c>
      <c r="CZ43">
        <f>'DB Digital'!EH42</f>
        <v>2</v>
      </c>
      <c r="DA43">
        <f>'DB Digital'!EI42</f>
        <v>2</v>
      </c>
      <c r="DB43">
        <f>'DB Digital'!EJ42</f>
        <v>2</v>
      </c>
      <c r="DC43">
        <f>'DB Digital'!EL42</f>
        <v>3</v>
      </c>
      <c r="DD43">
        <f>'DB Digital'!EM42</f>
        <v>3</v>
      </c>
      <c r="DE43">
        <f>'DB Digital'!EN42</f>
        <v>3</v>
      </c>
      <c r="DF43">
        <f>'DB Digital'!EO42</f>
        <v>3</v>
      </c>
      <c r="DG43">
        <f>'DB Digital'!EP42</f>
        <v>3</v>
      </c>
      <c r="DH43">
        <f>'DB Digital'!EQ42</f>
        <v>3</v>
      </c>
      <c r="DI43">
        <f>'DB Digital'!ER42</f>
        <v>3</v>
      </c>
      <c r="DJ43">
        <f>'DB Digital'!ES42</f>
        <v>3</v>
      </c>
      <c r="DK43">
        <f>'DB Digital'!ET42</f>
        <v>3</v>
      </c>
      <c r="DL43">
        <f>'DB Digital'!EU42</f>
        <v>3</v>
      </c>
      <c r="DM43">
        <f>'DB Digital'!EV42</f>
        <v>3</v>
      </c>
      <c r="DN43">
        <f>'DB Digital'!EW42</f>
        <v>3</v>
      </c>
      <c r="DO43">
        <f>'DB Digital'!EX42</f>
        <v>3</v>
      </c>
      <c r="DP43">
        <f>'DB Digital'!EY42</f>
        <v>3</v>
      </c>
      <c r="DQ43">
        <f>'DB Digital'!EZ42</f>
        <v>3</v>
      </c>
      <c r="DR43">
        <f>'DB Digital'!FA42</f>
        <v>3</v>
      </c>
      <c r="DS43">
        <f>'DB Digital'!FB42</f>
        <v>4</v>
      </c>
      <c r="DT43">
        <f>'DB Digital'!FC42</f>
        <v>4</v>
      </c>
      <c r="DU43">
        <f>'DB Digital'!FD42</f>
        <v>4</v>
      </c>
      <c r="DV43">
        <f>'DB Digital'!FE42</f>
        <v>4</v>
      </c>
      <c r="DW43">
        <f>'DB Digital'!FF42</f>
        <v>4</v>
      </c>
      <c r="DX43">
        <f>'DB Digital'!FG42</f>
        <v>4</v>
      </c>
      <c r="DY43">
        <f>'DB Digital'!FH42</f>
        <v>4</v>
      </c>
      <c r="DZ43">
        <f>'DB Digital'!FI42</f>
        <v>4</v>
      </c>
      <c r="EA43">
        <f>'DB Digital'!FJ42</f>
        <v>4</v>
      </c>
      <c r="EB43">
        <f t="shared" si="4"/>
        <v>224</v>
      </c>
      <c r="EC43">
        <f t="shared" si="5"/>
        <v>2.9473684210526314</v>
      </c>
    </row>
    <row r="44" spans="2:133">
      <c r="B44" s="163" t="s">
        <v>4132</v>
      </c>
      <c r="C44" s="163" t="s">
        <v>2422</v>
      </c>
      <c r="D44" s="163" t="s">
        <v>4041</v>
      </c>
      <c r="E44" s="163">
        <v>18</v>
      </c>
      <c r="F44" s="163" t="s">
        <v>2456</v>
      </c>
      <c r="G44" t="s">
        <v>4221</v>
      </c>
      <c r="H44">
        <v>4</v>
      </c>
      <c r="I44">
        <v>4</v>
      </c>
      <c r="J44" s="139" cm="1">
        <f t="array" ref="J44">_xlfn.IFS('DB Digital'!FM43=1,7,'DB Digital'!FM43=2,6,'DB Digital'!FM43=3,5,'DB Digital'!FM43=4,4,'DB Digital'!FM43=5,3,'DB Digital'!FM43=6,2,'DB Digital'!FM43=7,1)</f>
        <v>3</v>
      </c>
      <c r="K44" s="139" cm="1">
        <f t="array" ref="K44">_xlfn.IFS('DB Digital'!FN43=1,7,'DB Digital'!FN43=2,6,'DB Digital'!FN43=3,5,'DB Digital'!FN43=4,4,'DB Digital'!FN43=5,3,'DB Digital'!FN43=6,2,'DB Digital'!FN43=7,1)</f>
        <v>3</v>
      </c>
      <c r="L44" s="139" cm="1">
        <f t="array" ref="L44">_xlfn.IFS('DB Digital'!FO43=1,7,'DB Digital'!FO43=2,6,'DB Digital'!FO43=3,5,'DB Digital'!FO43=4,4,'DB Digital'!FO43=5,3,'DB Digital'!FO43=6,2,'DB Digital'!FO43=7,1)</f>
        <v>3</v>
      </c>
      <c r="M44">
        <v>5</v>
      </c>
      <c r="N44">
        <v>6</v>
      </c>
      <c r="O44">
        <v>5</v>
      </c>
      <c r="P44" s="139" cm="1">
        <f t="array" ref="P44">_xlfn.IFS('DB Digital'!FS43=1,7,'DB Digital'!FS43=2,6,'DB Digital'!FS43=3,5,'DB Digital'!FS43=4,4,'DB Digital'!FS43=5,3,'DB Digital'!FS43=6,2,'DB Digital'!FS43=7,1)</f>
        <v>4</v>
      </c>
      <c r="Q44" s="139" cm="1">
        <f t="array" ref="Q44">_xlfn.IFS('DB Digital'!FT43=1,7,'DB Digital'!FT43=2,6,'DB Digital'!FT43=3,5,'DB Digital'!FT43=4,4,'DB Digital'!FT43=5,3,'DB Digital'!FT43=6,2,'DB Digital'!FT43=7,1)</f>
        <v>4</v>
      </c>
      <c r="R44">
        <v>4</v>
      </c>
      <c r="S44" s="139" cm="1">
        <f t="array" ref="S44">_xlfn.IFS('DB Digital'!FV43=1,7,'DB Digital'!FV43=2,6,'DB Digital'!FV43=3,5,'DB Digital'!FV43=4,4,'DB Digital'!FV43=5,3,'DB Digital'!FV43=6,2,'DB Digital'!FV43=7,1)</f>
        <v>3</v>
      </c>
      <c r="T44">
        <v>4</v>
      </c>
      <c r="U44">
        <v>5</v>
      </c>
      <c r="V44">
        <v>4</v>
      </c>
      <c r="W44">
        <v>5</v>
      </c>
      <c r="X44" s="139" cm="1">
        <f t="array" ref="X44">_xlfn.IFS('DB Digital'!GA43=1,7,'DB Digital'!GA43=2,6,'DB Digital'!GA43=3,5,'DB Digital'!GA43=4,4,'DB Digital'!GA43=5,3,'DB Digital'!GA43=6,2,'DB Digital'!GA43=7,1)</f>
        <v>3</v>
      </c>
      <c r="Y44" s="139" cm="1">
        <f t="array" ref="Y44">_xlfn.IFS('DB Digital'!GB43=1,7,'DB Digital'!GB43=2,6,'DB Digital'!GB43=3,5,'DB Digital'!GB43=4,4,'DB Digital'!GB43=5,3,'DB Digital'!GB43=6,2,'DB Digital'!GB43=7,1)</f>
        <v>4</v>
      </c>
      <c r="Z44" s="139" cm="1">
        <f t="array" ref="Z44">_xlfn.IFS('DB Digital'!GC43=1,7,'DB Digital'!GC43=2,6,'DB Digital'!GC43=3,5,'DB Digital'!GC43=4,4,'DB Digital'!GC43=5,3,'DB Digital'!GC43=6,2,'DB Digital'!GC43=7,1)</f>
        <v>4</v>
      </c>
      <c r="AA44">
        <v>4</v>
      </c>
      <c r="AB44" s="139" cm="1">
        <f t="array" ref="AB44">_xlfn.IFS('DB Digital'!GE43=1,7,'DB Digital'!GE43=2,6,'DB Digital'!GE43=3,5,'DB Digital'!GE43=4,4,'DB Digital'!GE43=5,3,'DB Digital'!GE43=6,2,'DB Digital'!GE43=7,1)</f>
        <v>5</v>
      </c>
      <c r="AC44">
        <v>5</v>
      </c>
      <c r="AD44" s="139" cm="1">
        <f t="array" ref="AD44">_xlfn.IFS('DB Digital'!GG43=1,7,'DB Digital'!GG43=2,6,'DB Digital'!GG43=3,5,'DB Digital'!GG43=4,4,'DB Digital'!GG43=5,3,'DB Digital'!GG43=6,2,'DB Digital'!GG43=7,1)</f>
        <v>5</v>
      </c>
      <c r="AE44" s="139" cm="1">
        <f t="array" ref="AE44">_xlfn.IFS('DB Digital'!GH43=1,7,'DB Digital'!GH43=2,6,'DB Digital'!GH43=3,5,'DB Digital'!GH43=4,4,'DB Digital'!GH43=5,3,'DB Digital'!GH43=6,2,'DB Digital'!GH43=7,1)</f>
        <v>4</v>
      </c>
      <c r="AF44" s="139" cm="1">
        <f t="array" ref="AF44">_xlfn.IFS('DB Digital'!GI43=1,7,'DB Digital'!GI43=2,6,'DB Digital'!GI43=3,5,'DB Digital'!GI43=4,4,'DB Digital'!GI43=5,3,'DB Digital'!GI43=6,2,'DB Digital'!GI43=7,1)</f>
        <v>4</v>
      </c>
      <c r="AG44">
        <v>4</v>
      </c>
      <c r="AH44">
        <f t="shared" si="0"/>
        <v>108</v>
      </c>
      <c r="AI44">
        <f t="shared" si="1"/>
        <v>4.1538461538461542</v>
      </c>
      <c r="AK44">
        <v>4</v>
      </c>
      <c r="AL44">
        <v>4</v>
      </c>
      <c r="AM44">
        <v>5</v>
      </c>
      <c r="AN44">
        <v>5</v>
      </c>
      <c r="AO44">
        <v>4</v>
      </c>
      <c r="AP44">
        <v>5</v>
      </c>
      <c r="AQ44">
        <v>6</v>
      </c>
      <c r="AR44">
        <v>5</v>
      </c>
      <c r="AS44">
        <v>5</v>
      </c>
      <c r="AT44">
        <v>4</v>
      </c>
      <c r="AU44">
        <v>5</v>
      </c>
      <c r="AV44">
        <v>5</v>
      </c>
      <c r="AW44">
        <v>4</v>
      </c>
      <c r="AX44">
        <v>5</v>
      </c>
      <c r="AY44">
        <v>4</v>
      </c>
      <c r="AZ44">
        <v>4</v>
      </c>
      <c r="BA44">
        <f t="shared" si="2"/>
        <v>74</v>
      </c>
      <c r="BB44">
        <f t="shared" si="3"/>
        <v>4.625</v>
      </c>
      <c r="BD44">
        <f>'DB Digital'!CE43</f>
        <v>6</v>
      </c>
      <c r="BE44">
        <f>'DB Digital'!CF43</f>
        <v>7</v>
      </c>
      <c r="BF44">
        <f>'DB Digital'!CH43</f>
        <v>7</v>
      </c>
      <c r="BG44">
        <f>'DB Digital'!CI43</f>
        <v>4</v>
      </c>
      <c r="BH44">
        <f>'DB Digital'!CJ43</f>
        <v>3</v>
      </c>
      <c r="BI44">
        <f>'DB Digital'!CL43</f>
        <v>7</v>
      </c>
      <c r="BJ44">
        <f>'DB Digital'!CM43</f>
        <v>6</v>
      </c>
      <c r="BK44">
        <f>'DB Digital'!CN43</f>
        <v>5</v>
      </c>
      <c r="BL44">
        <f>'DB Digital'!CP43</f>
        <v>5</v>
      </c>
      <c r="BM44">
        <f>'DB Digital'!CQ43</f>
        <v>4</v>
      </c>
      <c r="BN44">
        <f>'DB Digital'!CR43</f>
        <v>4</v>
      </c>
      <c r="BO44">
        <f>'DB Digital'!CT43</f>
        <v>5</v>
      </c>
      <c r="BP44">
        <f>'DB Digital'!CU43</f>
        <v>4</v>
      </c>
      <c r="BQ44">
        <f>'DB Digital'!CV43</f>
        <v>4</v>
      </c>
      <c r="BR44">
        <f>'DB Digital'!CW43</f>
        <v>4</v>
      </c>
      <c r="BS44">
        <f>'DB Digital'!CX43</f>
        <v>6</v>
      </c>
      <c r="BT44">
        <f>'DB Digital'!CY43</f>
        <v>3</v>
      </c>
      <c r="BU44">
        <f>'DB Digital'!CZ43</f>
        <v>3</v>
      </c>
      <c r="BV44">
        <f>'DB Digital'!DA43</f>
        <v>6</v>
      </c>
      <c r="BW44">
        <f>'DB Digital'!DB43</f>
        <v>6</v>
      </c>
      <c r="BX44">
        <f>'DB Digital'!DC43</f>
        <v>4</v>
      </c>
      <c r="BY44">
        <f>'DB Digital'!DD43</f>
        <v>5</v>
      </c>
      <c r="BZ44">
        <f>'DB Digital'!DE43</f>
        <v>5</v>
      </c>
      <c r="CA44">
        <f>'DB Digital'!DF43</f>
        <v>5</v>
      </c>
      <c r="CB44">
        <f>'DB Digital'!DG43</f>
        <v>5</v>
      </c>
      <c r="CC44">
        <f>'DB Digital'!DH43</f>
        <v>6</v>
      </c>
      <c r="CD44">
        <f>'DB Digital'!DI43</f>
        <v>5</v>
      </c>
      <c r="CE44">
        <f>'DB Digital'!DJ43</f>
        <v>6</v>
      </c>
      <c r="CF44">
        <f>'DB Digital'!DK43</f>
        <v>3</v>
      </c>
      <c r="CG44">
        <f>'DB Digital'!DL43</f>
        <v>6</v>
      </c>
      <c r="CH44">
        <f>'DB Digital'!DM43</f>
        <v>5</v>
      </c>
      <c r="CI44">
        <f>'DB Digital'!DN43</f>
        <v>5</v>
      </c>
      <c r="CJ44">
        <f>'DB Digital'!DO43</f>
        <v>5</v>
      </c>
      <c r="CK44">
        <f>'DB Digital'!DP43</f>
        <v>5</v>
      </c>
      <c r="CL44">
        <f>'DB Digital'!DQ43</f>
        <v>7</v>
      </c>
      <c r="CM44">
        <f>'DB Digital'!DR43</f>
        <v>3</v>
      </c>
      <c r="CN44">
        <f>'DB Digital'!DS43</f>
        <v>2</v>
      </c>
      <c r="CO44">
        <f>'DB Digital'!DT43</f>
        <v>3</v>
      </c>
      <c r="CP44">
        <f>'DB Digital'!DU43</f>
        <v>4</v>
      </c>
      <c r="CQ44">
        <f>'DB Digital'!DV43</f>
        <v>5</v>
      </c>
      <c r="CR44">
        <f>'DB Digital'!DW43</f>
        <v>6</v>
      </c>
      <c r="CS44">
        <f>'DB Digital'!DX43</f>
        <v>5</v>
      </c>
      <c r="CT44">
        <f>'DB Digital'!DZ43</f>
        <v>5</v>
      </c>
      <c r="CU44">
        <f>'DB Digital'!EA43</f>
        <v>5</v>
      </c>
      <c r="CV44">
        <f>'DB Digital'!EB43</f>
        <v>4</v>
      </c>
      <c r="CW44">
        <f>'DB Digital'!ED43</f>
        <v>6</v>
      </c>
      <c r="CX44">
        <f>'DB Digital'!EE43</f>
        <v>3</v>
      </c>
      <c r="CY44">
        <f>'DB Digital'!EF43</f>
        <v>4</v>
      </c>
      <c r="CZ44">
        <f>'DB Digital'!EH43</f>
        <v>5</v>
      </c>
      <c r="DA44">
        <f>'DB Digital'!EI43</f>
        <v>7</v>
      </c>
      <c r="DB44">
        <f>'DB Digital'!EJ43</f>
        <v>6</v>
      </c>
      <c r="DC44">
        <f>'DB Digital'!EL43</f>
        <v>5</v>
      </c>
      <c r="DD44">
        <f>'DB Digital'!EM43</f>
        <v>5</v>
      </c>
      <c r="DE44">
        <f>'DB Digital'!EN43</f>
        <v>4</v>
      </c>
      <c r="DF44">
        <f>'DB Digital'!EO43</f>
        <v>4</v>
      </c>
      <c r="DG44">
        <f>'DB Digital'!EP43</f>
        <v>5</v>
      </c>
      <c r="DH44">
        <f>'DB Digital'!EQ43</f>
        <v>7</v>
      </c>
      <c r="DI44">
        <f>'DB Digital'!ER43</f>
        <v>5</v>
      </c>
      <c r="DJ44">
        <f>'DB Digital'!ES43</f>
        <v>6</v>
      </c>
      <c r="DK44">
        <f>'DB Digital'!ET43</f>
        <v>5</v>
      </c>
      <c r="DL44">
        <f>'DB Digital'!EU43</f>
        <v>5</v>
      </c>
      <c r="DM44">
        <f>'DB Digital'!EV43</f>
        <v>5</v>
      </c>
      <c r="DN44">
        <f>'DB Digital'!EW43</f>
        <v>5</v>
      </c>
      <c r="DO44">
        <f>'DB Digital'!EX43</f>
        <v>5</v>
      </c>
      <c r="DP44">
        <f>'DB Digital'!EY43</f>
        <v>6</v>
      </c>
      <c r="DQ44">
        <f>'DB Digital'!EZ43</f>
        <v>5</v>
      </c>
      <c r="DR44">
        <f>'DB Digital'!FA43</f>
        <v>5</v>
      </c>
      <c r="DS44">
        <f>'DB Digital'!FB43</f>
        <v>5</v>
      </c>
      <c r="DT44">
        <f>'DB Digital'!FC43</f>
        <v>5</v>
      </c>
      <c r="DU44">
        <f>'DB Digital'!FD43</f>
        <v>4</v>
      </c>
      <c r="DV44">
        <f>'DB Digital'!FE43</f>
        <v>4</v>
      </c>
      <c r="DW44">
        <f>'DB Digital'!FF43</f>
        <v>4</v>
      </c>
      <c r="DX44">
        <f>'DB Digital'!FG43</f>
        <v>5</v>
      </c>
      <c r="DY44">
        <f>'DB Digital'!FH43</f>
        <v>5</v>
      </c>
      <c r="DZ44">
        <f>'DB Digital'!FI43</f>
        <v>6</v>
      </c>
      <c r="EA44">
        <f>'DB Digital'!FJ43</f>
        <v>6</v>
      </c>
      <c r="EB44">
        <f t="shared" si="4"/>
        <v>375</v>
      </c>
      <c r="EC44">
        <f t="shared" si="5"/>
        <v>4.9342105263157894</v>
      </c>
    </row>
    <row r="45" spans="2:133">
      <c r="B45" s="164" t="s">
        <v>4133</v>
      </c>
      <c r="C45" s="164" t="s">
        <v>2422</v>
      </c>
      <c r="D45" s="164" t="s">
        <v>4041</v>
      </c>
      <c r="E45" s="164">
        <v>25</v>
      </c>
      <c r="F45" s="164" t="s">
        <v>2654</v>
      </c>
      <c r="G45" t="s">
        <v>4222</v>
      </c>
      <c r="H45">
        <v>4</v>
      </c>
      <c r="I45">
        <v>4</v>
      </c>
      <c r="J45" s="139" cm="1">
        <f t="array" ref="J45">_xlfn.IFS('DB Digital'!FM44=1,7,'DB Digital'!FM44=2,6,'DB Digital'!FM44=3,5,'DB Digital'!FM44=4,4,'DB Digital'!FM44=5,3,'DB Digital'!FM44=6,2,'DB Digital'!FM44=7,1)</f>
        <v>4</v>
      </c>
      <c r="K45" s="139" cm="1">
        <f t="array" ref="K45">_xlfn.IFS('DB Digital'!FN44=1,7,'DB Digital'!FN44=2,6,'DB Digital'!FN44=3,5,'DB Digital'!FN44=4,4,'DB Digital'!FN44=5,3,'DB Digital'!FN44=6,2,'DB Digital'!FN44=7,1)</f>
        <v>4</v>
      </c>
      <c r="L45" s="139" cm="1">
        <f t="array" ref="L45">_xlfn.IFS('DB Digital'!FO44=1,7,'DB Digital'!FO44=2,6,'DB Digital'!FO44=3,5,'DB Digital'!FO44=4,4,'DB Digital'!FO44=5,3,'DB Digital'!FO44=6,2,'DB Digital'!FO44=7,1)</f>
        <v>5</v>
      </c>
      <c r="M45">
        <v>4</v>
      </c>
      <c r="N45">
        <v>3</v>
      </c>
      <c r="O45">
        <v>4</v>
      </c>
      <c r="P45" s="139" cm="1">
        <f t="array" ref="P45">_xlfn.IFS('DB Digital'!FS44=1,7,'DB Digital'!FS44=2,6,'DB Digital'!FS44=3,5,'DB Digital'!FS44=4,4,'DB Digital'!FS44=5,3,'DB Digital'!FS44=6,2,'DB Digital'!FS44=7,1)</f>
        <v>3</v>
      </c>
      <c r="Q45" s="139" cm="1">
        <f t="array" ref="Q45">_xlfn.IFS('DB Digital'!FT44=1,7,'DB Digital'!FT44=2,6,'DB Digital'!FT44=3,5,'DB Digital'!FT44=4,4,'DB Digital'!FT44=5,3,'DB Digital'!FT44=6,2,'DB Digital'!FT44=7,1)</f>
        <v>5</v>
      </c>
      <c r="R45">
        <v>4</v>
      </c>
      <c r="S45" s="139" cm="1">
        <f t="array" ref="S45">_xlfn.IFS('DB Digital'!FV44=1,7,'DB Digital'!FV44=2,6,'DB Digital'!FV44=3,5,'DB Digital'!FV44=4,4,'DB Digital'!FV44=5,3,'DB Digital'!FV44=6,2,'DB Digital'!FV44=7,1)</f>
        <v>5</v>
      </c>
      <c r="T45">
        <v>3</v>
      </c>
      <c r="U45">
        <v>3</v>
      </c>
      <c r="V45">
        <v>3</v>
      </c>
      <c r="W45">
        <v>3</v>
      </c>
      <c r="X45" s="139" cm="1">
        <f t="array" ref="X45">_xlfn.IFS('DB Digital'!GA44=1,7,'DB Digital'!GA44=2,6,'DB Digital'!GA44=3,5,'DB Digital'!GA44=4,4,'DB Digital'!GA44=5,3,'DB Digital'!GA44=6,2,'DB Digital'!GA44=7,1)</f>
        <v>5</v>
      </c>
      <c r="Y45" s="139" cm="1">
        <f t="array" ref="Y45">_xlfn.IFS('DB Digital'!GB44=1,7,'DB Digital'!GB44=2,6,'DB Digital'!GB44=3,5,'DB Digital'!GB44=4,4,'DB Digital'!GB44=5,3,'DB Digital'!GB44=6,2,'DB Digital'!GB44=7,1)</f>
        <v>5</v>
      </c>
      <c r="Z45" s="139" cm="1">
        <f t="array" ref="Z45">_xlfn.IFS('DB Digital'!GC44=1,7,'DB Digital'!GC44=2,6,'DB Digital'!GC44=3,5,'DB Digital'!GC44=4,4,'DB Digital'!GC44=5,3,'DB Digital'!GC44=6,2,'DB Digital'!GC44=7,1)</f>
        <v>5</v>
      </c>
      <c r="AA45">
        <v>3</v>
      </c>
      <c r="AB45" s="139" cm="1">
        <f t="array" ref="AB45">_xlfn.IFS('DB Digital'!GE44=1,7,'DB Digital'!GE44=2,6,'DB Digital'!GE44=3,5,'DB Digital'!GE44=4,4,'DB Digital'!GE44=5,3,'DB Digital'!GE44=6,2,'DB Digital'!GE44=7,1)</f>
        <v>5</v>
      </c>
      <c r="AC45">
        <v>3</v>
      </c>
      <c r="AD45" s="139" cm="1">
        <f t="array" ref="AD45">_xlfn.IFS('DB Digital'!GG44=1,7,'DB Digital'!GG44=2,6,'DB Digital'!GG44=3,5,'DB Digital'!GG44=4,4,'DB Digital'!GG44=5,3,'DB Digital'!GG44=6,2,'DB Digital'!GG44=7,1)</f>
        <v>5</v>
      </c>
      <c r="AE45" s="139" cm="1">
        <f t="array" ref="AE45">_xlfn.IFS('DB Digital'!GH44=1,7,'DB Digital'!GH44=2,6,'DB Digital'!GH44=3,5,'DB Digital'!GH44=4,4,'DB Digital'!GH44=5,3,'DB Digital'!GH44=6,2,'DB Digital'!GH44=7,1)</f>
        <v>5</v>
      </c>
      <c r="AF45" s="139" cm="1">
        <f t="array" ref="AF45">_xlfn.IFS('DB Digital'!GI44=1,7,'DB Digital'!GI44=2,6,'DB Digital'!GI44=3,5,'DB Digital'!GI44=4,4,'DB Digital'!GI44=5,3,'DB Digital'!GI44=6,2,'DB Digital'!GI44=7,1)</f>
        <v>5</v>
      </c>
      <c r="AG45">
        <v>3</v>
      </c>
      <c r="AH45">
        <f t="shared" si="0"/>
        <v>105</v>
      </c>
      <c r="AI45">
        <f t="shared" si="1"/>
        <v>4.0384615384615383</v>
      </c>
      <c r="AK45">
        <v>4</v>
      </c>
      <c r="AL45">
        <v>4</v>
      </c>
      <c r="AM45">
        <v>4</v>
      </c>
      <c r="AN45">
        <v>4</v>
      </c>
      <c r="AO45">
        <v>4</v>
      </c>
      <c r="AP45">
        <v>4</v>
      </c>
      <c r="AQ45">
        <v>4</v>
      </c>
      <c r="AR45">
        <v>4</v>
      </c>
      <c r="AS45">
        <v>3</v>
      </c>
      <c r="AT45">
        <v>3</v>
      </c>
      <c r="AU45">
        <v>4</v>
      </c>
      <c r="AV45">
        <v>4</v>
      </c>
      <c r="AW45">
        <v>2</v>
      </c>
      <c r="AX45">
        <v>4</v>
      </c>
      <c r="AY45">
        <v>3</v>
      </c>
      <c r="AZ45">
        <v>2</v>
      </c>
      <c r="BA45">
        <f t="shared" si="2"/>
        <v>57</v>
      </c>
      <c r="BB45">
        <f t="shared" si="3"/>
        <v>3.5625</v>
      </c>
      <c r="BD45">
        <f>'DB Digital'!CE44</f>
        <v>4</v>
      </c>
      <c r="BE45">
        <f>'DB Digital'!CF44</f>
        <v>3</v>
      </c>
      <c r="BF45">
        <f>'DB Digital'!CH44</f>
        <v>6</v>
      </c>
      <c r="BG45">
        <f>'DB Digital'!CI44</f>
        <v>5</v>
      </c>
      <c r="BH45">
        <f>'DB Digital'!CJ44</f>
        <v>6</v>
      </c>
      <c r="BI45">
        <f>'DB Digital'!CL44</f>
        <v>2</v>
      </c>
      <c r="BJ45">
        <f>'DB Digital'!CM44</f>
        <v>3</v>
      </c>
      <c r="BK45">
        <f>'DB Digital'!CN44</f>
        <v>2</v>
      </c>
      <c r="BL45">
        <f>'DB Digital'!CP44</f>
        <v>4</v>
      </c>
      <c r="BM45">
        <f>'DB Digital'!CQ44</f>
        <v>3</v>
      </c>
      <c r="BN45">
        <f>'DB Digital'!CR44</f>
        <v>3</v>
      </c>
      <c r="BO45">
        <f>'DB Digital'!CT44</f>
        <v>3</v>
      </c>
      <c r="BP45">
        <f>'DB Digital'!CU44</f>
        <v>4</v>
      </c>
      <c r="BQ45">
        <f>'DB Digital'!CV44</f>
        <v>4</v>
      </c>
      <c r="BR45">
        <f>'DB Digital'!CW44</f>
        <v>3</v>
      </c>
      <c r="BS45">
        <f>'DB Digital'!CX44</f>
        <v>3</v>
      </c>
      <c r="BT45">
        <f>'DB Digital'!CY44</f>
        <v>3</v>
      </c>
      <c r="BU45">
        <f>'DB Digital'!CZ44</f>
        <v>5</v>
      </c>
      <c r="BV45">
        <f>'DB Digital'!DA44</f>
        <v>4</v>
      </c>
      <c r="BW45">
        <f>'DB Digital'!DB44</f>
        <v>4</v>
      </c>
      <c r="BX45">
        <f>'DB Digital'!DC44</f>
        <v>5</v>
      </c>
      <c r="BY45">
        <f>'DB Digital'!DD44</f>
        <v>5</v>
      </c>
      <c r="BZ45">
        <f>'DB Digital'!DE44</f>
        <v>4</v>
      </c>
      <c r="CA45">
        <f>'DB Digital'!DF44</f>
        <v>4</v>
      </c>
      <c r="CB45">
        <f>'DB Digital'!DG44</f>
        <v>6</v>
      </c>
      <c r="CC45">
        <f>'DB Digital'!DH44</f>
        <v>3</v>
      </c>
      <c r="CD45">
        <f>'DB Digital'!DI44</f>
        <v>3</v>
      </c>
      <c r="CE45">
        <f>'DB Digital'!DJ44</f>
        <v>3</v>
      </c>
      <c r="CF45">
        <f>'DB Digital'!DK44</f>
        <v>3</v>
      </c>
      <c r="CG45">
        <f>'DB Digital'!DL44</f>
        <v>3</v>
      </c>
      <c r="CH45">
        <f>'DB Digital'!DM44</f>
        <v>4</v>
      </c>
      <c r="CI45">
        <f>'DB Digital'!DN44</f>
        <v>5</v>
      </c>
      <c r="CJ45">
        <f>'DB Digital'!DO44</f>
        <v>5</v>
      </c>
      <c r="CK45">
        <f>'DB Digital'!DP44</f>
        <v>5</v>
      </c>
      <c r="CL45">
        <f>'DB Digital'!DQ44</f>
        <v>4</v>
      </c>
      <c r="CM45">
        <f>'DB Digital'!DR44</f>
        <v>4</v>
      </c>
      <c r="CN45">
        <f>'DB Digital'!DS44</f>
        <v>4</v>
      </c>
      <c r="CO45">
        <f>'DB Digital'!DT44</f>
        <v>4</v>
      </c>
      <c r="CP45">
        <f>'DB Digital'!DU44</f>
        <v>4</v>
      </c>
      <c r="CQ45">
        <f>'DB Digital'!DV44</f>
        <v>4</v>
      </c>
      <c r="CR45">
        <f>'DB Digital'!DW44</f>
        <v>3</v>
      </c>
      <c r="CS45">
        <f>'DB Digital'!DX44</f>
        <v>3</v>
      </c>
      <c r="CT45">
        <f>'DB Digital'!DZ44</f>
        <v>4</v>
      </c>
      <c r="CU45">
        <f>'DB Digital'!EA44</f>
        <v>6</v>
      </c>
      <c r="CV45">
        <f>'DB Digital'!EB44</f>
        <v>5</v>
      </c>
      <c r="CW45">
        <f>'DB Digital'!ED44</f>
        <v>4</v>
      </c>
      <c r="CX45">
        <f>'DB Digital'!EE44</f>
        <v>4</v>
      </c>
      <c r="CY45">
        <f>'DB Digital'!EF44</f>
        <v>4</v>
      </c>
      <c r="CZ45">
        <f>'DB Digital'!EH44</f>
        <v>4</v>
      </c>
      <c r="DA45">
        <f>'DB Digital'!EI44</f>
        <v>4</v>
      </c>
      <c r="DB45">
        <f>'DB Digital'!EJ44</f>
        <v>4</v>
      </c>
      <c r="DC45">
        <f>'DB Digital'!EL44</f>
        <v>4</v>
      </c>
      <c r="DD45">
        <f>'DB Digital'!EM44</f>
        <v>4</v>
      </c>
      <c r="DE45">
        <f>'DB Digital'!EN44</f>
        <v>4</v>
      </c>
      <c r="DF45">
        <f>'DB Digital'!EO44</f>
        <v>4</v>
      </c>
      <c r="DG45">
        <f>'DB Digital'!EP44</f>
        <v>4</v>
      </c>
      <c r="DH45">
        <f>'DB Digital'!EQ44</f>
        <v>4</v>
      </c>
      <c r="DI45">
        <f>'DB Digital'!ER44</f>
        <v>4</v>
      </c>
      <c r="DJ45">
        <f>'DB Digital'!ES44</f>
        <v>4</v>
      </c>
      <c r="DK45">
        <f>'DB Digital'!ET44</f>
        <v>4</v>
      </c>
      <c r="DL45">
        <f>'DB Digital'!EU44</f>
        <v>4</v>
      </c>
      <c r="DM45">
        <f>'DB Digital'!EV44</f>
        <v>4</v>
      </c>
      <c r="DN45">
        <f>'DB Digital'!EW44</f>
        <v>3</v>
      </c>
      <c r="DO45">
        <f>'DB Digital'!EX44</f>
        <v>3</v>
      </c>
      <c r="DP45">
        <f>'DB Digital'!EY44</f>
        <v>4</v>
      </c>
      <c r="DQ45">
        <f>'DB Digital'!EZ44</f>
        <v>4</v>
      </c>
      <c r="DR45">
        <f>'DB Digital'!FA44</f>
        <v>4</v>
      </c>
      <c r="DS45">
        <f>'DB Digital'!FB44</f>
        <v>3</v>
      </c>
      <c r="DT45">
        <f>'DB Digital'!FC44</f>
        <v>4</v>
      </c>
      <c r="DU45">
        <f>'DB Digital'!FD44</f>
        <v>4</v>
      </c>
      <c r="DV45">
        <f>'DB Digital'!FE44</f>
        <v>3</v>
      </c>
      <c r="DW45">
        <f>'DB Digital'!FF44</f>
        <v>4</v>
      </c>
      <c r="DX45">
        <f>'DB Digital'!FG44</f>
        <v>4</v>
      </c>
      <c r="DY45">
        <f>'DB Digital'!FH44</f>
        <v>4</v>
      </c>
      <c r="DZ45">
        <f>'DB Digital'!FI44</f>
        <v>4</v>
      </c>
      <c r="EA45">
        <f>'DB Digital'!FJ44</f>
        <v>4</v>
      </c>
      <c r="EB45">
        <f t="shared" si="4"/>
        <v>297</v>
      </c>
      <c r="EC45">
        <f t="shared" si="5"/>
        <v>3.9078947368421053</v>
      </c>
    </row>
    <row r="46" spans="2:133">
      <c r="B46" s="163" t="s">
        <v>4134</v>
      </c>
      <c r="C46" s="163" t="s">
        <v>2422</v>
      </c>
      <c r="D46" s="163" t="s">
        <v>4041</v>
      </c>
      <c r="E46" s="163">
        <v>22</v>
      </c>
      <c r="F46" s="163" t="s">
        <v>2456</v>
      </c>
      <c r="G46" t="s">
        <v>4223</v>
      </c>
      <c r="H46">
        <v>4</v>
      </c>
      <c r="I46">
        <v>5</v>
      </c>
      <c r="J46" s="139" cm="1">
        <f t="array" ref="J46">_xlfn.IFS('DB Digital'!FM45=1,7,'DB Digital'!FM45=2,6,'DB Digital'!FM45=3,5,'DB Digital'!FM45=4,4,'DB Digital'!FM45=5,3,'DB Digital'!FM45=6,2,'DB Digital'!FM45=7,1)</f>
        <v>3</v>
      </c>
      <c r="K46" s="139" cm="1">
        <f t="array" ref="K46">_xlfn.IFS('DB Digital'!FN45=1,7,'DB Digital'!FN45=2,6,'DB Digital'!FN45=3,5,'DB Digital'!FN45=4,4,'DB Digital'!FN45=5,3,'DB Digital'!FN45=6,2,'DB Digital'!FN45=7,1)</f>
        <v>2</v>
      </c>
      <c r="L46" s="139" cm="1">
        <f t="array" ref="L46">_xlfn.IFS('DB Digital'!FO45=1,7,'DB Digital'!FO45=2,6,'DB Digital'!FO45=3,5,'DB Digital'!FO45=4,4,'DB Digital'!FO45=5,3,'DB Digital'!FO45=6,2,'DB Digital'!FO45=7,1)</f>
        <v>3</v>
      </c>
      <c r="M46">
        <v>5</v>
      </c>
      <c r="N46">
        <v>5</v>
      </c>
      <c r="O46">
        <v>5</v>
      </c>
      <c r="P46" s="139" cm="1">
        <f t="array" ref="P46">_xlfn.IFS('DB Digital'!FS45=1,7,'DB Digital'!FS45=2,6,'DB Digital'!FS45=3,5,'DB Digital'!FS45=4,4,'DB Digital'!FS45=5,3,'DB Digital'!FS45=6,2,'DB Digital'!FS45=7,1)</f>
        <v>4</v>
      </c>
      <c r="Q46" s="139" cm="1">
        <f t="array" ref="Q46">_xlfn.IFS('DB Digital'!FT45=1,7,'DB Digital'!FT45=2,6,'DB Digital'!FT45=3,5,'DB Digital'!FT45=4,4,'DB Digital'!FT45=5,3,'DB Digital'!FT45=6,2,'DB Digital'!FT45=7,1)</f>
        <v>2</v>
      </c>
      <c r="R46">
        <v>5</v>
      </c>
      <c r="S46" s="139" cm="1">
        <f t="array" ref="S46">_xlfn.IFS('DB Digital'!FV45=1,7,'DB Digital'!FV45=2,6,'DB Digital'!FV45=3,5,'DB Digital'!FV45=4,4,'DB Digital'!FV45=5,3,'DB Digital'!FV45=6,2,'DB Digital'!FV45=7,1)</f>
        <v>4</v>
      </c>
      <c r="T46">
        <v>6</v>
      </c>
      <c r="U46">
        <v>5</v>
      </c>
      <c r="V46">
        <v>7</v>
      </c>
      <c r="W46">
        <v>6</v>
      </c>
      <c r="X46" s="139" cm="1">
        <f t="array" ref="X46">_xlfn.IFS('DB Digital'!GA45=1,7,'DB Digital'!GA45=2,6,'DB Digital'!GA45=3,5,'DB Digital'!GA45=4,4,'DB Digital'!GA45=5,3,'DB Digital'!GA45=6,2,'DB Digital'!GA45=7,1)</f>
        <v>4</v>
      </c>
      <c r="Y46" s="139" cm="1">
        <f t="array" ref="Y46">_xlfn.IFS('DB Digital'!GB45=1,7,'DB Digital'!GB45=2,6,'DB Digital'!GB45=3,5,'DB Digital'!GB45=4,4,'DB Digital'!GB45=5,3,'DB Digital'!GB45=6,2,'DB Digital'!GB45=7,1)</f>
        <v>5</v>
      </c>
      <c r="Z46" s="139" cm="1">
        <f t="array" ref="Z46">_xlfn.IFS('DB Digital'!GC45=1,7,'DB Digital'!GC45=2,6,'DB Digital'!GC45=3,5,'DB Digital'!GC45=4,4,'DB Digital'!GC45=5,3,'DB Digital'!GC45=6,2,'DB Digital'!GC45=7,1)</f>
        <v>5</v>
      </c>
      <c r="AA46">
        <v>6</v>
      </c>
      <c r="AB46" s="139" cm="1">
        <f t="array" ref="AB46">_xlfn.IFS('DB Digital'!GE45=1,7,'DB Digital'!GE45=2,6,'DB Digital'!GE45=3,5,'DB Digital'!GE45=4,4,'DB Digital'!GE45=5,3,'DB Digital'!GE45=6,2,'DB Digital'!GE45=7,1)</f>
        <v>2</v>
      </c>
      <c r="AC46">
        <v>5</v>
      </c>
      <c r="AD46" s="139" cm="1">
        <f t="array" ref="AD46">_xlfn.IFS('DB Digital'!GG45=1,7,'DB Digital'!GG45=2,6,'DB Digital'!GG45=3,5,'DB Digital'!GG45=4,4,'DB Digital'!GG45=5,3,'DB Digital'!GG45=6,2,'DB Digital'!GG45=7,1)</f>
        <v>5</v>
      </c>
      <c r="AE46" s="139" cm="1">
        <f t="array" ref="AE46">_xlfn.IFS('DB Digital'!GH45=1,7,'DB Digital'!GH45=2,6,'DB Digital'!GH45=3,5,'DB Digital'!GH45=4,4,'DB Digital'!GH45=5,3,'DB Digital'!GH45=6,2,'DB Digital'!GH45=7,1)</f>
        <v>2</v>
      </c>
      <c r="AF46" s="139" cm="1">
        <f t="array" ref="AF46">_xlfn.IFS('DB Digital'!GI45=1,7,'DB Digital'!GI45=2,6,'DB Digital'!GI45=3,5,'DB Digital'!GI45=4,4,'DB Digital'!GI45=5,3,'DB Digital'!GI45=6,2,'DB Digital'!GI45=7,1)</f>
        <v>3</v>
      </c>
      <c r="AG46">
        <v>4</v>
      </c>
      <c r="AH46">
        <f t="shared" si="0"/>
        <v>112</v>
      </c>
      <c r="AI46">
        <f t="shared" si="1"/>
        <v>4.3076923076923075</v>
      </c>
      <c r="AK46">
        <v>4</v>
      </c>
      <c r="AL46">
        <v>6</v>
      </c>
      <c r="AM46">
        <v>6</v>
      </c>
      <c r="AN46">
        <v>6</v>
      </c>
      <c r="AO46">
        <v>4</v>
      </c>
      <c r="AP46">
        <v>6</v>
      </c>
      <c r="AQ46">
        <v>6</v>
      </c>
      <c r="AR46">
        <v>4</v>
      </c>
      <c r="AS46">
        <v>4</v>
      </c>
      <c r="AT46">
        <v>4</v>
      </c>
      <c r="AU46">
        <v>4</v>
      </c>
      <c r="AV46">
        <v>3</v>
      </c>
      <c r="AW46">
        <v>4</v>
      </c>
      <c r="AX46">
        <v>4</v>
      </c>
      <c r="AY46">
        <v>6</v>
      </c>
      <c r="AZ46">
        <v>4</v>
      </c>
      <c r="BA46">
        <f t="shared" si="2"/>
        <v>75</v>
      </c>
      <c r="BB46">
        <f t="shared" si="3"/>
        <v>4.6875</v>
      </c>
      <c r="BD46">
        <f>'DB Digital'!CE45</f>
        <v>5</v>
      </c>
      <c r="BE46">
        <f>'DB Digital'!CF45</f>
        <v>4</v>
      </c>
      <c r="BF46">
        <f>'DB Digital'!CH45</f>
        <v>4</v>
      </c>
      <c r="BG46">
        <f>'DB Digital'!CI45</f>
        <v>5</v>
      </c>
      <c r="BH46">
        <f>'DB Digital'!CJ45</f>
        <v>5</v>
      </c>
      <c r="BI46">
        <f>'DB Digital'!CL45</f>
        <v>4</v>
      </c>
      <c r="BJ46">
        <f>'DB Digital'!CM45</f>
        <v>6</v>
      </c>
      <c r="BK46">
        <f>'DB Digital'!CN45</f>
        <v>4</v>
      </c>
      <c r="BL46">
        <f>'DB Digital'!CP45</f>
        <v>4</v>
      </c>
      <c r="BM46">
        <f>'DB Digital'!CQ45</f>
        <v>5</v>
      </c>
      <c r="BN46">
        <f>'DB Digital'!CR45</f>
        <v>5</v>
      </c>
      <c r="BO46">
        <f>'DB Digital'!CT45</f>
        <v>5</v>
      </c>
      <c r="BP46">
        <f>'DB Digital'!CU45</f>
        <v>5</v>
      </c>
      <c r="BQ46">
        <f>'DB Digital'!CV45</f>
        <v>5</v>
      </c>
      <c r="BR46">
        <f>'DB Digital'!CW45</f>
        <v>6</v>
      </c>
      <c r="BS46">
        <f>'DB Digital'!CX45</f>
        <v>5</v>
      </c>
      <c r="BT46">
        <f>'DB Digital'!CY45</f>
        <v>5</v>
      </c>
      <c r="BU46">
        <f>'DB Digital'!CZ45</f>
        <v>5</v>
      </c>
      <c r="BV46">
        <f>'DB Digital'!DA45</f>
        <v>2</v>
      </c>
      <c r="BW46">
        <f>'DB Digital'!DB45</f>
        <v>5</v>
      </c>
      <c r="BX46">
        <f>'DB Digital'!DC45</f>
        <v>4</v>
      </c>
      <c r="BY46">
        <f>'DB Digital'!DD45</f>
        <v>4</v>
      </c>
      <c r="BZ46">
        <f>'DB Digital'!DE45</f>
        <v>5</v>
      </c>
      <c r="CA46">
        <f>'DB Digital'!DF45</f>
        <v>4</v>
      </c>
      <c r="CB46">
        <f>'DB Digital'!DG45</f>
        <v>3</v>
      </c>
      <c r="CC46">
        <f>'DB Digital'!DH45</f>
        <v>4</v>
      </c>
      <c r="CD46">
        <f>'DB Digital'!DI45</f>
        <v>5</v>
      </c>
      <c r="CE46">
        <f>'DB Digital'!DJ45</f>
        <v>6</v>
      </c>
      <c r="CF46">
        <f>'DB Digital'!DK45</f>
        <v>5</v>
      </c>
      <c r="CG46">
        <f>'DB Digital'!DL45</f>
        <v>5</v>
      </c>
      <c r="CH46">
        <f>'DB Digital'!DM45</f>
        <v>5</v>
      </c>
      <c r="CI46">
        <f>'DB Digital'!DN45</f>
        <v>5</v>
      </c>
      <c r="CJ46">
        <f>'DB Digital'!DO45</f>
        <v>4</v>
      </c>
      <c r="CK46">
        <f>'DB Digital'!DP45</f>
        <v>4</v>
      </c>
      <c r="CL46">
        <f>'DB Digital'!DQ45</f>
        <v>5</v>
      </c>
      <c r="CM46">
        <f>'DB Digital'!DR45</f>
        <v>5</v>
      </c>
      <c r="CN46">
        <f>'DB Digital'!DS45</f>
        <v>4</v>
      </c>
      <c r="CO46">
        <f>'DB Digital'!DT45</f>
        <v>3</v>
      </c>
      <c r="CP46">
        <f>'DB Digital'!DU45</f>
        <v>5</v>
      </c>
      <c r="CQ46">
        <f>'DB Digital'!DV45</f>
        <v>5</v>
      </c>
      <c r="CR46">
        <f>'DB Digital'!DW45</f>
        <v>4</v>
      </c>
      <c r="CS46">
        <f>'DB Digital'!DX45</f>
        <v>5</v>
      </c>
      <c r="CT46">
        <f>'DB Digital'!DZ45</f>
        <v>4</v>
      </c>
      <c r="CU46">
        <f>'DB Digital'!EA45</f>
        <v>5</v>
      </c>
      <c r="CV46">
        <f>'DB Digital'!EB45</f>
        <v>7</v>
      </c>
      <c r="CW46">
        <f>'DB Digital'!ED45</f>
        <v>4</v>
      </c>
      <c r="CX46">
        <f>'DB Digital'!EE45</f>
        <v>3</v>
      </c>
      <c r="CY46">
        <f>'DB Digital'!EF45</f>
        <v>4</v>
      </c>
      <c r="CZ46">
        <f>'DB Digital'!EH45</f>
        <v>4</v>
      </c>
      <c r="DA46">
        <f>'DB Digital'!EI45</f>
        <v>6</v>
      </c>
      <c r="DB46">
        <f>'DB Digital'!EJ45</f>
        <v>4</v>
      </c>
      <c r="DC46">
        <f>'DB Digital'!EL45</f>
        <v>4</v>
      </c>
      <c r="DD46">
        <f>'DB Digital'!EM45</f>
        <v>5</v>
      </c>
      <c r="DE46">
        <f>'DB Digital'!EN45</f>
        <v>5</v>
      </c>
      <c r="DF46">
        <f>'DB Digital'!EO45</f>
        <v>7</v>
      </c>
      <c r="DG46">
        <f>'DB Digital'!EP45</f>
        <v>5</v>
      </c>
      <c r="DH46">
        <f>'DB Digital'!EQ45</f>
        <v>5</v>
      </c>
      <c r="DI46">
        <f>'DB Digital'!ER45</f>
        <v>6</v>
      </c>
      <c r="DJ46">
        <f>'DB Digital'!ES45</f>
        <v>6</v>
      </c>
      <c r="DK46">
        <f>'DB Digital'!ET45</f>
        <v>5</v>
      </c>
      <c r="DL46">
        <f>'DB Digital'!EU45</f>
        <v>5</v>
      </c>
      <c r="DM46">
        <f>'DB Digital'!EV45</f>
        <v>5</v>
      </c>
      <c r="DN46">
        <f>'DB Digital'!EW45</f>
        <v>5</v>
      </c>
      <c r="DO46">
        <f>'DB Digital'!EX45</f>
        <v>5</v>
      </c>
      <c r="DP46">
        <f>'DB Digital'!EY45</f>
        <v>5</v>
      </c>
      <c r="DQ46">
        <f>'DB Digital'!EZ45</f>
        <v>7</v>
      </c>
      <c r="DR46">
        <f>'DB Digital'!FA45</f>
        <v>4</v>
      </c>
      <c r="DS46">
        <f>'DB Digital'!FB45</f>
        <v>4</v>
      </c>
      <c r="DT46">
        <f>'DB Digital'!FC45</f>
        <v>5</v>
      </c>
      <c r="DU46">
        <f>'DB Digital'!FD45</f>
        <v>5</v>
      </c>
      <c r="DV46">
        <f>'DB Digital'!FE45</f>
        <v>4</v>
      </c>
      <c r="DW46">
        <f>'DB Digital'!FF45</f>
        <v>6</v>
      </c>
      <c r="DX46">
        <f>'DB Digital'!FG45</f>
        <v>6</v>
      </c>
      <c r="DY46">
        <f>'DB Digital'!FH45</f>
        <v>5</v>
      </c>
      <c r="DZ46">
        <f>'DB Digital'!FI45</f>
        <v>4</v>
      </c>
      <c r="EA46">
        <f>'DB Digital'!FJ45</f>
        <v>5</v>
      </c>
      <c r="EB46">
        <f t="shared" si="4"/>
        <v>362</v>
      </c>
      <c r="EC46">
        <f t="shared" si="5"/>
        <v>4.7631578947368425</v>
      </c>
    </row>
    <row r="47" spans="2:133">
      <c r="B47" s="164" t="s">
        <v>3751</v>
      </c>
      <c r="C47" s="164" t="s">
        <v>2422</v>
      </c>
      <c r="D47" s="164" t="s">
        <v>4041</v>
      </c>
      <c r="E47" s="164">
        <v>25</v>
      </c>
      <c r="F47" s="164" t="s">
        <v>2654</v>
      </c>
      <c r="G47" t="s">
        <v>4224</v>
      </c>
      <c r="H47">
        <v>4</v>
      </c>
      <c r="I47">
        <v>4</v>
      </c>
      <c r="J47" s="139" cm="1">
        <f t="array" ref="J47">_xlfn.IFS('DB Digital'!FM46=1,7,'DB Digital'!FM46=2,6,'DB Digital'!FM46=3,5,'DB Digital'!FM46=4,4,'DB Digital'!FM46=5,3,'DB Digital'!FM46=6,2,'DB Digital'!FM46=7,1)</f>
        <v>7</v>
      </c>
      <c r="K47" s="139" cm="1">
        <f t="array" ref="K47">_xlfn.IFS('DB Digital'!FN46=1,7,'DB Digital'!FN46=2,6,'DB Digital'!FN46=3,5,'DB Digital'!FN46=4,4,'DB Digital'!FN46=5,3,'DB Digital'!FN46=6,2,'DB Digital'!FN46=7,1)</f>
        <v>7</v>
      </c>
      <c r="L47" s="139" cm="1">
        <f t="array" ref="L47">_xlfn.IFS('DB Digital'!FO46=1,7,'DB Digital'!FO46=2,6,'DB Digital'!FO46=3,5,'DB Digital'!FO46=4,4,'DB Digital'!FO46=5,3,'DB Digital'!FO46=6,2,'DB Digital'!FO46=7,1)</f>
        <v>7</v>
      </c>
      <c r="M47">
        <v>3</v>
      </c>
      <c r="N47">
        <v>4</v>
      </c>
      <c r="O47">
        <v>7</v>
      </c>
      <c r="P47" s="139" cm="1">
        <f t="array" ref="P47">_xlfn.IFS('DB Digital'!FS46=1,7,'DB Digital'!FS46=2,6,'DB Digital'!FS46=3,5,'DB Digital'!FS46=4,4,'DB Digital'!FS46=5,3,'DB Digital'!FS46=6,2,'DB Digital'!FS46=7,1)</f>
        <v>6</v>
      </c>
      <c r="Q47" s="139" cm="1">
        <f t="array" ref="Q47">_xlfn.IFS('DB Digital'!FT46=1,7,'DB Digital'!FT46=2,6,'DB Digital'!FT46=3,5,'DB Digital'!FT46=4,4,'DB Digital'!FT46=5,3,'DB Digital'!FT46=6,2,'DB Digital'!FT46=7,1)</f>
        <v>7</v>
      </c>
      <c r="R47">
        <v>1</v>
      </c>
      <c r="S47" s="139" cm="1">
        <f t="array" ref="S47">_xlfn.IFS('DB Digital'!FV46=1,7,'DB Digital'!FV46=2,6,'DB Digital'!FV46=3,5,'DB Digital'!FV46=4,4,'DB Digital'!FV46=5,3,'DB Digital'!FV46=6,2,'DB Digital'!FV46=7,1)</f>
        <v>5</v>
      </c>
      <c r="T47">
        <v>4</v>
      </c>
      <c r="U47">
        <v>5</v>
      </c>
      <c r="V47">
        <v>7</v>
      </c>
      <c r="W47">
        <v>4</v>
      </c>
      <c r="X47" s="139" cm="1">
        <f t="array" ref="X47">_xlfn.IFS('DB Digital'!GA46=1,7,'DB Digital'!GA46=2,6,'DB Digital'!GA46=3,5,'DB Digital'!GA46=4,4,'DB Digital'!GA46=5,3,'DB Digital'!GA46=6,2,'DB Digital'!GA46=7,1)</f>
        <v>4</v>
      </c>
      <c r="Y47" s="139" cm="1">
        <f t="array" ref="Y47">_xlfn.IFS('DB Digital'!GB46=1,7,'DB Digital'!GB46=2,6,'DB Digital'!GB46=3,5,'DB Digital'!GB46=4,4,'DB Digital'!GB46=5,3,'DB Digital'!GB46=6,2,'DB Digital'!GB46=7,1)</f>
        <v>7</v>
      </c>
      <c r="Z47" s="139" cm="1">
        <f t="array" ref="Z47">_xlfn.IFS('DB Digital'!GC46=1,7,'DB Digital'!GC46=2,6,'DB Digital'!GC46=3,5,'DB Digital'!GC46=4,4,'DB Digital'!GC46=5,3,'DB Digital'!GC46=6,2,'DB Digital'!GC46=7,1)</f>
        <v>4</v>
      </c>
      <c r="AA47">
        <v>3</v>
      </c>
      <c r="AB47" s="139" cm="1">
        <f t="array" ref="AB47">_xlfn.IFS('DB Digital'!GE46=1,7,'DB Digital'!GE46=2,6,'DB Digital'!GE46=3,5,'DB Digital'!GE46=4,4,'DB Digital'!GE46=5,3,'DB Digital'!GE46=6,2,'DB Digital'!GE46=7,1)</f>
        <v>6</v>
      </c>
      <c r="AC47">
        <v>2</v>
      </c>
      <c r="AD47" s="139" cm="1">
        <f t="array" ref="AD47">_xlfn.IFS('DB Digital'!GG46=1,7,'DB Digital'!GG46=2,6,'DB Digital'!GG46=3,5,'DB Digital'!GG46=4,4,'DB Digital'!GG46=5,3,'DB Digital'!GG46=6,2,'DB Digital'!GG46=7,1)</f>
        <v>6</v>
      </c>
      <c r="AE47" s="139" cm="1">
        <f t="array" ref="AE47">_xlfn.IFS('DB Digital'!GH46=1,7,'DB Digital'!GH46=2,6,'DB Digital'!GH46=3,5,'DB Digital'!GH46=4,4,'DB Digital'!GH46=5,3,'DB Digital'!GH46=6,2,'DB Digital'!GH46=7,1)</f>
        <v>4</v>
      </c>
      <c r="AF47" s="139" cm="1">
        <f t="array" ref="AF47">_xlfn.IFS('DB Digital'!GI46=1,7,'DB Digital'!GI46=2,6,'DB Digital'!GI46=3,5,'DB Digital'!GI46=4,4,'DB Digital'!GI46=5,3,'DB Digital'!GI46=6,2,'DB Digital'!GI46=7,1)</f>
        <v>4</v>
      </c>
      <c r="AG47">
        <v>4</v>
      </c>
      <c r="AH47">
        <f t="shared" si="0"/>
        <v>126</v>
      </c>
      <c r="AI47">
        <f t="shared" si="1"/>
        <v>4.8461538461538458</v>
      </c>
      <c r="AK47">
        <v>4</v>
      </c>
      <c r="AL47">
        <v>6</v>
      </c>
      <c r="AM47">
        <v>5</v>
      </c>
      <c r="AN47">
        <v>7</v>
      </c>
      <c r="AO47">
        <v>7</v>
      </c>
      <c r="AP47">
        <v>4</v>
      </c>
      <c r="AQ47">
        <v>5</v>
      </c>
      <c r="AR47">
        <v>4</v>
      </c>
      <c r="AS47">
        <v>7</v>
      </c>
      <c r="AT47">
        <v>5</v>
      </c>
      <c r="AU47">
        <v>7</v>
      </c>
      <c r="AV47">
        <v>7</v>
      </c>
      <c r="AW47">
        <v>6</v>
      </c>
      <c r="AX47">
        <v>5</v>
      </c>
      <c r="AY47">
        <v>6</v>
      </c>
      <c r="AZ47">
        <v>7</v>
      </c>
      <c r="BA47">
        <f t="shared" si="2"/>
        <v>92</v>
      </c>
      <c r="BB47">
        <f t="shared" si="3"/>
        <v>5.75</v>
      </c>
      <c r="BD47">
        <f>'DB Digital'!CE46</f>
        <v>5</v>
      </c>
      <c r="BE47">
        <f>'DB Digital'!CF46</f>
        <v>7</v>
      </c>
      <c r="BF47">
        <f>'DB Digital'!CH46</f>
        <v>7</v>
      </c>
      <c r="BG47">
        <f>'DB Digital'!CI46</f>
        <v>4</v>
      </c>
      <c r="BH47">
        <f>'DB Digital'!CJ46</f>
        <v>4</v>
      </c>
      <c r="BI47">
        <f>'DB Digital'!CL46</f>
        <v>7</v>
      </c>
      <c r="BJ47">
        <f>'DB Digital'!CM46</f>
        <v>7</v>
      </c>
      <c r="BK47">
        <f>'DB Digital'!CN46</f>
        <v>7</v>
      </c>
      <c r="BL47">
        <f>'DB Digital'!CP46</f>
        <v>4</v>
      </c>
      <c r="BM47">
        <f>'DB Digital'!CQ46</f>
        <v>4</v>
      </c>
      <c r="BN47">
        <f>'DB Digital'!CR46</f>
        <v>4</v>
      </c>
      <c r="BO47">
        <f>'DB Digital'!CT46</f>
        <v>6</v>
      </c>
      <c r="BP47">
        <f>'DB Digital'!CU46</f>
        <v>6</v>
      </c>
      <c r="BQ47">
        <f>'DB Digital'!CV46</f>
        <v>6</v>
      </c>
      <c r="BR47">
        <f>'DB Digital'!CW46</f>
        <v>2</v>
      </c>
      <c r="BS47">
        <f>'DB Digital'!CX46</f>
        <v>6</v>
      </c>
      <c r="BT47">
        <f>'DB Digital'!CY46</f>
        <v>6</v>
      </c>
      <c r="BU47">
        <f>'DB Digital'!CZ46</f>
        <v>5</v>
      </c>
      <c r="BV47">
        <f>'DB Digital'!DA46</f>
        <v>6</v>
      </c>
      <c r="BW47">
        <f>'DB Digital'!DB46</f>
        <v>6</v>
      </c>
      <c r="BX47">
        <f>'DB Digital'!DC46</f>
        <v>7</v>
      </c>
      <c r="BY47">
        <f>'DB Digital'!DD46</f>
        <v>6</v>
      </c>
      <c r="BZ47">
        <f>'DB Digital'!DE46</f>
        <v>6</v>
      </c>
      <c r="CA47">
        <f>'DB Digital'!DF46</f>
        <v>5</v>
      </c>
      <c r="CB47">
        <f>'DB Digital'!DG46</f>
        <v>4</v>
      </c>
      <c r="CC47">
        <f>'DB Digital'!DH46</f>
        <v>7</v>
      </c>
      <c r="CD47">
        <f>'DB Digital'!DI46</f>
        <v>7</v>
      </c>
      <c r="CE47">
        <f>'DB Digital'!DJ46</f>
        <v>7</v>
      </c>
      <c r="CF47">
        <f>'DB Digital'!DK46</f>
        <v>3</v>
      </c>
      <c r="CG47">
        <f>'DB Digital'!DL46</f>
        <v>6</v>
      </c>
      <c r="CH47">
        <f>'DB Digital'!DM46</f>
        <v>6</v>
      </c>
      <c r="CI47">
        <f>'DB Digital'!DN46</f>
        <v>6</v>
      </c>
      <c r="CJ47">
        <f>'DB Digital'!DO46</f>
        <v>6</v>
      </c>
      <c r="CK47">
        <f>'DB Digital'!DP46</f>
        <v>6</v>
      </c>
      <c r="CL47">
        <f>'DB Digital'!DQ46</f>
        <v>5</v>
      </c>
      <c r="CM47">
        <f>'DB Digital'!DR46</f>
        <v>5</v>
      </c>
      <c r="CN47">
        <f>'DB Digital'!DS46</f>
        <v>5</v>
      </c>
      <c r="CO47">
        <f>'DB Digital'!DT46</f>
        <v>5</v>
      </c>
      <c r="CP47">
        <f>'DB Digital'!DU46</f>
        <v>4</v>
      </c>
      <c r="CQ47">
        <f>'DB Digital'!DV46</f>
        <v>6</v>
      </c>
      <c r="CR47">
        <f>'DB Digital'!DW46</f>
        <v>7</v>
      </c>
      <c r="CS47">
        <f>'DB Digital'!DX46</f>
        <v>6</v>
      </c>
      <c r="CT47">
        <f>'DB Digital'!DZ46</f>
        <v>6</v>
      </c>
      <c r="CU47">
        <f>'DB Digital'!EA46</f>
        <v>7</v>
      </c>
      <c r="CV47">
        <f>'DB Digital'!EB46</f>
        <v>5</v>
      </c>
      <c r="CW47">
        <f>'DB Digital'!ED46</f>
        <v>7</v>
      </c>
      <c r="CX47">
        <f>'DB Digital'!EE46</f>
        <v>7</v>
      </c>
      <c r="CY47">
        <f>'DB Digital'!EF46</f>
        <v>7</v>
      </c>
      <c r="CZ47">
        <f>'DB Digital'!EH46</f>
        <v>4</v>
      </c>
      <c r="DA47">
        <f>'DB Digital'!EI46</f>
        <v>4</v>
      </c>
      <c r="DB47">
        <f>'DB Digital'!EJ46</f>
        <v>4</v>
      </c>
      <c r="DC47">
        <f>'DB Digital'!EL46</f>
        <v>4</v>
      </c>
      <c r="DD47">
        <f>'DB Digital'!EM46</f>
        <v>4</v>
      </c>
      <c r="DE47">
        <f>'DB Digital'!EN46</f>
        <v>6</v>
      </c>
      <c r="DF47">
        <f>'DB Digital'!EO46</f>
        <v>4</v>
      </c>
      <c r="DG47">
        <f>'DB Digital'!EP46</f>
        <v>3</v>
      </c>
      <c r="DH47">
        <f>'DB Digital'!EQ46</f>
        <v>4</v>
      </c>
      <c r="DI47">
        <f>'DB Digital'!ER46</f>
        <v>4</v>
      </c>
      <c r="DJ47">
        <f>'DB Digital'!ES46</f>
        <v>4</v>
      </c>
      <c r="DK47">
        <f>'DB Digital'!ET46</f>
        <v>5</v>
      </c>
      <c r="DL47">
        <f>'DB Digital'!EU46</f>
        <v>5</v>
      </c>
      <c r="DM47">
        <f>'DB Digital'!EV46</f>
        <v>6</v>
      </c>
      <c r="DN47">
        <f>'DB Digital'!EW46</f>
        <v>4</v>
      </c>
      <c r="DO47">
        <f>'DB Digital'!EX46</f>
        <v>4</v>
      </c>
      <c r="DP47">
        <f>'DB Digital'!EY46</f>
        <v>4</v>
      </c>
      <c r="DQ47">
        <f>'DB Digital'!EZ46</f>
        <v>4</v>
      </c>
      <c r="DR47">
        <f>'DB Digital'!FA46</f>
        <v>4</v>
      </c>
      <c r="DS47">
        <f>'DB Digital'!FB46</f>
        <v>4</v>
      </c>
      <c r="DT47">
        <f>'DB Digital'!FC46</f>
        <v>4</v>
      </c>
      <c r="DU47">
        <f>'DB Digital'!FD46</f>
        <v>4</v>
      </c>
      <c r="DV47">
        <f>'DB Digital'!FE46</f>
        <v>4</v>
      </c>
      <c r="DW47">
        <f>'DB Digital'!FF46</f>
        <v>4</v>
      </c>
      <c r="DX47">
        <f>'DB Digital'!FG46</f>
        <v>4</v>
      </c>
      <c r="DY47">
        <f>'DB Digital'!FH46</f>
        <v>4</v>
      </c>
      <c r="DZ47">
        <f>'DB Digital'!FI46</f>
        <v>7</v>
      </c>
      <c r="EA47">
        <f>'DB Digital'!FJ46</f>
        <v>7</v>
      </c>
      <c r="EB47">
        <f t="shared" si="4"/>
        <v>396</v>
      </c>
      <c r="EC47">
        <f t="shared" si="5"/>
        <v>5.2105263157894735</v>
      </c>
    </row>
    <row r="48" spans="2:133">
      <c r="B48" s="163" t="s">
        <v>4135</v>
      </c>
      <c r="C48" s="163" t="s">
        <v>2422</v>
      </c>
      <c r="D48" s="163" t="s">
        <v>4041</v>
      </c>
      <c r="E48" s="163">
        <v>24</v>
      </c>
      <c r="F48" s="163" t="s">
        <v>2456</v>
      </c>
      <c r="G48" t="s">
        <v>4225</v>
      </c>
      <c r="H48">
        <v>6</v>
      </c>
      <c r="I48">
        <v>6</v>
      </c>
      <c r="J48" s="139" cm="1">
        <f t="array" ref="J48">_xlfn.IFS('DB Digital'!FM47=1,7,'DB Digital'!FM47=2,6,'DB Digital'!FM47=3,5,'DB Digital'!FM47=4,4,'DB Digital'!FM47=5,3,'DB Digital'!FM47=6,2,'DB Digital'!FM47=7,1)</f>
        <v>2</v>
      </c>
      <c r="K48" s="139" cm="1">
        <f t="array" ref="K48">_xlfn.IFS('DB Digital'!FN47=1,7,'DB Digital'!FN47=2,6,'DB Digital'!FN47=3,5,'DB Digital'!FN47=4,4,'DB Digital'!FN47=5,3,'DB Digital'!FN47=6,2,'DB Digital'!FN47=7,1)</f>
        <v>2</v>
      </c>
      <c r="L48" s="139" cm="1">
        <f t="array" ref="L48">_xlfn.IFS('DB Digital'!FO47=1,7,'DB Digital'!FO47=2,6,'DB Digital'!FO47=3,5,'DB Digital'!FO47=4,4,'DB Digital'!FO47=5,3,'DB Digital'!FO47=6,2,'DB Digital'!FO47=7,1)</f>
        <v>2</v>
      </c>
      <c r="M48">
        <v>6</v>
      </c>
      <c r="N48">
        <v>6</v>
      </c>
      <c r="O48">
        <v>6</v>
      </c>
      <c r="P48" s="139" cm="1">
        <f t="array" ref="P48">_xlfn.IFS('DB Digital'!FS47=1,7,'DB Digital'!FS47=2,6,'DB Digital'!FS47=3,5,'DB Digital'!FS47=4,4,'DB Digital'!FS47=5,3,'DB Digital'!FS47=6,2,'DB Digital'!FS47=7,1)</f>
        <v>6</v>
      </c>
      <c r="Q48" s="139" cm="1">
        <f t="array" ref="Q48">_xlfn.IFS('DB Digital'!FT47=1,7,'DB Digital'!FT47=2,6,'DB Digital'!FT47=3,5,'DB Digital'!FT47=4,4,'DB Digital'!FT47=5,3,'DB Digital'!FT47=6,2,'DB Digital'!FT47=7,1)</f>
        <v>2</v>
      </c>
      <c r="R48">
        <v>6</v>
      </c>
      <c r="S48" s="139" cm="1">
        <f t="array" ref="S48">_xlfn.IFS('DB Digital'!FV47=1,7,'DB Digital'!FV47=2,6,'DB Digital'!FV47=3,5,'DB Digital'!FV47=4,4,'DB Digital'!FV47=5,3,'DB Digital'!FV47=6,2,'DB Digital'!FV47=7,1)</f>
        <v>2</v>
      </c>
      <c r="T48">
        <v>6</v>
      </c>
      <c r="U48">
        <v>6</v>
      </c>
      <c r="V48">
        <v>6</v>
      </c>
      <c r="W48">
        <v>6</v>
      </c>
      <c r="X48" s="139" cm="1">
        <f t="array" ref="X48">_xlfn.IFS('DB Digital'!GA47=1,7,'DB Digital'!GA47=2,6,'DB Digital'!GA47=3,5,'DB Digital'!GA47=4,4,'DB Digital'!GA47=5,3,'DB Digital'!GA47=6,2,'DB Digital'!GA47=7,1)</f>
        <v>2</v>
      </c>
      <c r="Y48" s="139" cm="1">
        <f t="array" ref="Y48">_xlfn.IFS('DB Digital'!GB47=1,7,'DB Digital'!GB47=2,6,'DB Digital'!GB47=3,5,'DB Digital'!GB47=4,4,'DB Digital'!GB47=5,3,'DB Digital'!GB47=6,2,'DB Digital'!GB47=7,1)</f>
        <v>2</v>
      </c>
      <c r="Z48" s="139" cm="1">
        <f t="array" ref="Z48">_xlfn.IFS('DB Digital'!GC47=1,7,'DB Digital'!GC47=2,6,'DB Digital'!GC47=3,5,'DB Digital'!GC47=4,4,'DB Digital'!GC47=5,3,'DB Digital'!GC47=6,2,'DB Digital'!GC47=7,1)</f>
        <v>2</v>
      </c>
      <c r="AA48">
        <v>6</v>
      </c>
      <c r="AB48" s="139" cm="1">
        <f t="array" ref="AB48">_xlfn.IFS('DB Digital'!GE47=1,7,'DB Digital'!GE47=2,6,'DB Digital'!GE47=3,5,'DB Digital'!GE47=4,4,'DB Digital'!GE47=5,3,'DB Digital'!GE47=6,2,'DB Digital'!GE47=7,1)</f>
        <v>5</v>
      </c>
      <c r="AC48">
        <v>5</v>
      </c>
      <c r="AD48" s="139" cm="1">
        <f t="array" ref="AD48">_xlfn.IFS('DB Digital'!GG47=1,7,'DB Digital'!GG47=2,6,'DB Digital'!GG47=3,5,'DB Digital'!GG47=4,4,'DB Digital'!GG47=5,3,'DB Digital'!GG47=6,2,'DB Digital'!GG47=7,1)</f>
        <v>5</v>
      </c>
      <c r="AE48" s="139" cm="1">
        <f t="array" ref="AE48">_xlfn.IFS('DB Digital'!GH47=1,7,'DB Digital'!GH47=2,6,'DB Digital'!GH47=3,5,'DB Digital'!GH47=4,4,'DB Digital'!GH47=5,3,'DB Digital'!GH47=6,2,'DB Digital'!GH47=7,1)</f>
        <v>5</v>
      </c>
      <c r="AF48" s="139" cm="1">
        <f t="array" ref="AF48">_xlfn.IFS('DB Digital'!GI47=1,7,'DB Digital'!GI47=2,6,'DB Digital'!GI47=3,5,'DB Digital'!GI47=4,4,'DB Digital'!GI47=5,3,'DB Digital'!GI47=6,2,'DB Digital'!GI47=7,1)</f>
        <v>5</v>
      </c>
      <c r="AG48">
        <v>3</v>
      </c>
      <c r="AH48">
        <f t="shared" si="0"/>
        <v>116</v>
      </c>
      <c r="AI48">
        <f t="shared" si="1"/>
        <v>4.4615384615384617</v>
      </c>
      <c r="AK48">
        <v>6</v>
      </c>
      <c r="AL48">
        <v>6</v>
      </c>
      <c r="AM48">
        <v>6</v>
      </c>
      <c r="AN48">
        <v>5</v>
      </c>
      <c r="AO48">
        <v>5</v>
      </c>
      <c r="AP48">
        <v>6</v>
      </c>
      <c r="AQ48">
        <v>6</v>
      </c>
      <c r="AR48">
        <v>5</v>
      </c>
      <c r="AS48">
        <v>6</v>
      </c>
      <c r="AT48">
        <v>5</v>
      </c>
      <c r="AU48">
        <v>6</v>
      </c>
      <c r="AV48">
        <v>5</v>
      </c>
      <c r="AW48">
        <v>5</v>
      </c>
      <c r="AX48">
        <v>6</v>
      </c>
      <c r="AY48">
        <v>6</v>
      </c>
      <c r="AZ48">
        <v>5</v>
      </c>
      <c r="BA48">
        <f t="shared" si="2"/>
        <v>89</v>
      </c>
      <c r="BB48">
        <f t="shared" si="3"/>
        <v>5.5625</v>
      </c>
      <c r="BD48">
        <f>'DB Digital'!CE47</f>
        <v>5</v>
      </c>
      <c r="BE48">
        <f>'DB Digital'!CF47</f>
        <v>6</v>
      </c>
      <c r="BF48">
        <f>'DB Digital'!CH47</f>
        <v>6</v>
      </c>
      <c r="BG48">
        <f>'DB Digital'!CI47</f>
        <v>6</v>
      </c>
      <c r="BH48">
        <f>'DB Digital'!CJ47</f>
        <v>5</v>
      </c>
      <c r="BI48">
        <f>'DB Digital'!CL47</f>
        <v>6</v>
      </c>
      <c r="BJ48">
        <f>'DB Digital'!CM47</f>
        <v>6</v>
      </c>
      <c r="BK48">
        <f>'DB Digital'!CN47</f>
        <v>6</v>
      </c>
      <c r="BL48">
        <f>'DB Digital'!CP47</f>
        <v>2</v>
      </c>
      <c r="BM48">
        <f>'DB Digital'!CQ47</f>
        <v>2</v>
      </c>
      <c r="BN48">
        <f>'DB Digital'!CR47</f>
        <v>2</v>
      </c>
      <c r="BO48">
        <f>'DB Digital'!CT47</f>
        <v>6</v>
      </c>
      <c r="BP48">
        <f>'DB Digital'!CU47</f>
        <v>5</v>
      </c>
      <c r="BQ48">
        <f>'DB Digital'!CV47</f>
        <v>5</v>
      </c>
      <c r="BR48">
        <f>'DB Digital'!CW47</f>
        <v>5</v>
      </c>
      <c r="BS48">
        <f>'DB Digital'!CX47</f>
        <v>4</v>
      </c>
      <c r="BT48">
        <f>'DB Digital'!CY47</f>
        <v>5</v>
      </c>
      <c r="BU48">
        <f>'DB Digital'!CZ47</f>
        <v>5</v>
      </c>
      <c r="BV48">
        <f>'DB Digital'!DA47</f>
        <v>5</v>
      </c>
      <c r="BW48">
        <f>'DB Digital'!DB47</f>
        <v>5</v>
      </c>
      <c r="BX48">
        <f>'DB Digital'!DC47</f>
        <v>6</v>
      </c>
      <c r="BY48">
        <f>'DB Digital'!DD47</f>
        <v>5</v>
      </c>
      <c r="BZ48">
        <f>'DB Digital'!DE47</f>
        <v>5</v>
      </c>
      <c r="CA48">
        <f>'DB Digital'!DF47</f>
        <v>5</v>
      </c>
      <c r="CB48">
        <f>'DB Digital'!DG47</f>
        <v>5</v>
      </c>
      <c r="CC48">
        <f>'DB Digital'!DH47</f>
        <v>5</v>
      </c>
      <c r="CD48">
        <f>'DB Digital'!DI47</f>
        <v>5</v>
      </c>
      <c r="CE48">
        <f>'DB Digital'!DJ47</f>
        <v>5</v>
      </c>
      <c r="CF48">
        <f>'DB Digital'!DK47</f>
        <v>5</v>
      </c>
      <c r="CG48">
        <f>'DB Digital'!DL47</f>
        <v>5</v>
      </c>
      <c r="CH48">
        <f>'DB Digital'!DM47</f>
        <v>5</v>
      </c>
      <c r="CI48">
        <f>'DB Digital'!DN47</f>
        <v>5</v>
      </c>
      <c r="CJ48">
        <f>'DB Digital'!DO47</f>
        <v>4</v>
      </c>
      <c r="CK48">
        <f>'DB Digital'!DP47</f>
        <v>4</v>
      </c>
      <c r="CL48">
        <f>'DB Digital'!DQ47</f>
        <v>4</v>
      </c>
      <c r="CM48">
        <f>'DB Digital'!DR47</f>
        <v>4</v>
      </c>
      <c r="CN48">
        <f>'DB Digital'!DS47</f>
        <v>4</v>
      </c>
      <c r="CO48">
        <f>'DB Digital'!DT47</f>
        <v>4</v>
      </c>
      <c r="CP48">
        <f>'DB Digital'!DU47</f>
        <v>4</v>
      </c>
      <c r="CQ48">
        <f>'DB Digital'!DV47</f>
        <v>5</v>
      </c>
      <c r="CR48">
        <f>'DB Digital'!DW47</f>
        <v>5</v>
      </c>
      <c r="CS48">
        <f>'DB Digital'!DX47</f>
        <v>5</v>
      </c>
      <c r="CT48">
        <f>'DB Digital'!DZ47</f>
        <v>5</v>
      </c>
      <c r="CU48">
        <f>'DB Digital'!EA47</f>
        <v>5</v>
      </c>
      <c r="CV48">
        <f>'DB Digital'!EB47</f>
        <v>5</v>
      </c>
      <c r="CW48">
        <f>'DB Digital'!ED47</f>
        <v>6</v>
      </c>
      <c r="CX48">
        <f>'DB Digital'!EE47</f>
        <v>6</v>
      </c>
      <c r="CY48">
        <f>'DB Digital'!EF47</f>
        <v>6</v>
      </c>
      <c r="CZ48">
        <f>'DB Digital'!EH47</f>
        <v>2</v>
      </c>
      <c r="DA48">
        <f>'DB Digital'!EI47</f>
        <v>2</v>
      </c>
      <c r="DB48">
        <f>'DB Digital'!EJ47</f>
        <v>2</v>
      </c>
      <c r="DC48">
        <f>'DB Digital'!EL47</f>
        <v>6</v>
      </c>
      <c r="DD48">
        <f>'DB Digital'!EM47</f>
        <v>6</v>
      </c>
      <c r="DE48">
        <f>'DB Digital'!EN47</f>
        <v>6</v>
      </c>
      <c r="DF48">
        <f>'DB Digital'!EO47</f>
        <v>6</v>
      </c>
      <c r="DG48">
        <f>'DB Digital'!EP47</f>
        <v>6</v>
      </c>
      <c r="DH48">
        <f>'DB Digital'!EQ47</f>
        <v>6</v>
      </c>
      <c r="DI48">
        <f>'DB Digital'!ER47</f>
        <v>6</v>
      </c>
      <c r="DJ48">
        <f>'DB Digital'!ES47</f>
        <v>6</v>
      </c>
      <c r="DK48">
        <f>'DB Digital'!ET47</f>
        <v>6</v>
      </c>
      <c r="DL48">
        <f>'DB Digital'!EU47</f>
        <v>6</v>
      </c>
      <c r="DM48">
        <f>'DB Digital'!EV47</f>
        <v>6</v>
      </c>
      <c r="DN48">
        <f>'DB Digital'!EW47</f>
        <v>6</v>
      </c>
      <c r="DO48">
        <f>'DB Digital'!EX47</f>
        <v>6</v>
      </c>
      <c r="DP48">
        <f>'DB Digital'!EY47</f>
        <v>6</v>
      </c>
      <c r="DQ48">
        <f>'DB Digital'!EZ47</f>
        <v>6</v>
      </c>
      <c r="DR48">
        <f>'DB Digital'!FA47</f>
        <v>6</v>
      </c>
      <c r="DS48">
        <f>'DB Digital'!FB47</f>
        <v>6</v>
      </c>
      <c r="DT48">
        <f>'DB Digital'!FC47</f>
        <v>6</v>
      </c>
      <c r="DU48">
        <f>'DB Digital'!FD47</f>
        <v>6</v>
      </c>
      <c r="DV48">
        <f>'DB Digital'!FE47</f>
        <v>6</v>
      </c>
      <c r="DW48">
        <f>'DB Digital'!FF47</f>
        <v>6</v>
      </c>
      <c r="DX48">
        <f>'DB Digital'!FG47</f>
        <v>6</v>
      </c>
      <c r="DY48">
        <f>'DB Digital'!FH47</f>
        <v>6</v>
      </c>
      <c r="DZ48">
        <f>'DB Digital'!FI47</f>
        <v>6</v>
      </c>
      <c r="EA48">
        <f>'DB Digital'!FJ47</f>
        <v>6</v>
      </c>
      <c r="EB48">
        <f t="shared" si="4"/>
        <v>390</v>
      </c>
      <c r="EC48">
        <f t="shared" si="5"/>
        <v>5.1315789473684212</v>
      </c>
    </row>
    <row r="49" spans="2:133">
      <c r="B49" s="166" t="s">
        <v>4136</v>
      </c>
      <c r="C49" s="166" t="s">
        <v>2422</v>
      </c>
      <c r="D49" s="166" t="s">
        <v>4039</v>
      </c>
      <c r="E49" s="166">
        <v>20</v>
      </c>
      <c r="F49" s="166" t="s">
        <v>2456</v>
      </c>
      <c r="G49" t="s">
        <v>4226</v>
      </c>
      <c r="H49">
        <v>5</v>
      </c>
      <c r="I49">
        <v>3</v>
      </c>
      <c r="J49" s="139" cm="1">
        <f t="array" ref="J49">_xlfn.IFS('DB Digital'!FM48=1,7,'DB Digital'!FM48=2,6,'DB Digital'!FM48=3,5,'DB Digital'!FM48=4,4,'DB Digital'!FM48=5,3,'DB Digital'!FM48=6,2,'DB Digital'!FM48=7,1)</f>
        <v>4</v>
      </c>
      <c r="K49" s="139" cm="1">
        <f t="array" ref="K49">_xlfn.IFS('DB Digital'!FN48=1,7,'DB Digital'!FN48=2,6,'DB Digital'!FN48=3,5,'DB Digital'!FN48=4,4,'DB Digital'!FN48=5,3,'DB Digital'!FN48=6,2,'DB Digital'!FN48=7,1)</f>
        <v>4</v>
      </c>
      <c r="L49" s="139" cm="1">
        <f t="array" ref="L49">_xlfn.IFS('DB Digital'!FO48=1,7,'DB Digital'!FO48=2,6,'DB Digital'!FO48=3,5,'DB Digital'!FO48=4,4,'DB Digital'!FO48=5,3,'DB Digital'!FO48=6,2,'DB Digital'!FO48=7,1)</f>
        <v>4</v>
      </c>
      <c r="M49">
        <v>4</v>
      </c>
      <c r="N49">
        <v>4</v>
      </c>
      <c r="O49">
        <v>4</v>
      </c>
      <c r="P49" s="139" cm="1">
        <f t="array" ref="P49">_xlfn.IFS('DB Digital'!FS48=1,7,'DB Digital'!FS48=2,6,'DB Digital'!FS48=3,5,'DB Digital'!FS48=4,4,'DB Digital'!FS48=5,3,'DB Digital'!FS48=6,2,'DB Digital'!FS48=7,1)</f>
        <v>4</v>
      </c>
      <c r="Q49" s="139" cm="1">
        <f t="array" ref="Q49">_xlfn.IFS('DB Digital'!FT48=1,7,'DB Digital'!FT48=2,6,'DB Digital'!FT48=3,5,'DB Digital'!FT48=4,4,'DB Digital'!FT48=5,3,'DB Digital'!FT48=6,2,'DB Digital'!FT48=7,1)</f>
        <v>4</v>
      </c>
      <c r="R49">
        <v>4</v>
      </c>
      <c r="S49" s="139" cm="1">
        <f t="array" ref="S49">_xlfn.IFS('DB Digital'!FV48=1,7,'DB Digital'!FV48=2,6,'DB Digital'!FV48=3,5,'DB Digital'!FV48=4,4,'DB Digital'!FV48=5,3,'DB Digital'!FV48=6,2,'DB Digital'!FV48=7,1)</f>
        <v>4</v>
      </c>
      <c r="T49">
        <v>4</v>
      </c>
      <c r="U49">
        <v>4</v>
      </c>
      <c r="V49">
        <v>4</v>
      </c>
      <c r="W49">
        <v>4</v>
      </c>
      <c r="X49" s="139" cm="1">
        <f t="array" ref="X49">_xlfn.IFS('DB Digital'!GA48=1,7,'DB Digital'!GA48=2,6,'DB Digital'!GA48=3,5,'DB Digital'!GA48=4,4,'DB Digital'!GA48=5,3,'DB Digital'!GA48=6,2,'DB Digital'!GA48=7,1)</f>
        <v>4</v>
      </c>
      <c r="Y49" s="139" cm="1">
        <f t="array" ref="Y49">_xlfn.IFS('DB Digital'!GB48=1,7,'DB Digital'!GB48=2,6,'DB Digital'!GB48=3,5,'DB Digital'!GB48=4,4,'DB Digital'!GB48=5,3,'DB Digital'!GB48=6,2,'DB Digital'!GB48=7,1)</f>
        <v>4</v>
      </c>
      <c r="Z49" s="139" cm="1">
        <f t="array" ref="Z49">_xlfn.IFS('DB Digital'!GC48=1,7,'DB Digital'!GC48=2,6,'DB Digital'!GC48=3,5,'DB Digital'!GC48=4,4,'DB Digital'!GC48=5,3,'DB Digital'!GC48=6,2,'DB Digital'!GC48=7,1)</f>
        <v>4</v>
      </c>
      <c r="AA49">
        <v>4</v>
      </c>
      <c r="AB49" s="139" cm="1">
        <f t="array" ref="AB49">_xlfn.IFS('DB Digital'!GE48=1,7,'DB Digital'!GE48=2,6,'DB Digital'!GE48=3,5,'DB Digital'!GE48=4,4,'DB Digital'!GE48=5,3,'DB Digital'!GE48=6,2,'DB Digital'!GE48=7,1)</f>
        <v>4</v>
      </c>
      <c r="AC49">
        <v>4</v>
      </c>
      <c r="AD49" s="139" cm="1">
        <f t="array" ref="AD49">_xlfn.IFS('DB Digital'!GG48=1,7,'DB Digital'!GG48=2,6,'DB Digital'!GG48=3,5,'DB Digital'!GG48=4,4,'DB Digital'!GG48=5,3,'DB Digital'!GG48=6,2,'DB Digital'!GG48=7,1)</f>
        <v>4</v>
      </c>
      <c r="AE49" s="139" cm="1">
        <f t="array" ref="AE49">_xlfn.IFS('DB Digital'!GH48=1,7,'DB Digital'!GH48=2,6,'DB Digital'!GH48=3,5,'DB Digital'!GH48=4,4,'DB Digital'!GH48=5,3,'DB Digital'!GH48=6,2,'DB Digital'!GH48=7,1)</f>
        <v>4</v>
      </c>
      <c r="AF49" s="139" cm="1">
        <f t="array" ref="AF49">_xlfn.IFS('DB Digital'!GI48=1,7,'DB Digital'!GI48=2,6,'DB Digital'!GI48=3,5,'DB Digital'!GI48=4,4,'DB Digital'!GI48=5,3,'DB Digital'!GI48=6,2,'DB Digital'!GI48=7,1)</f>
        <v>4</v>
      </c>
      <c r="AG49">
        <v>4</v>
      </c>
      <c r="AH49">
        <f t="shared" si="0"/>
        <v>104</v>
      </c>
      <c r="AI49">
        <f t="shared" si="1"/>
        <v>4</v>
      </c>
      <c r="AK49">
        <v>4</v>
      </c>
      <c r="AL49">
        <v>4</v>
      </c>
      <c r="AM49">
        <v>4</v>
      </c>
      <c r="AN49">
        <v>4</v>
      </c>
      <c r="AO49">
        <v>4</v>
      </c>
      <c r="AP49">
        <v>4</v>
      </c>
      <c r="AQ49">
        <v>4</v>
      </c>
      <c r="AR49">
        <v>4</v>
      </c>
      <c r="AS49">
        <v>5</v>
      </c>
      <c r="AT49">
        <v>4</v>
      </c>
      <c r="AU49">
        <v>4</v>
      </c>
      <c r="AV49">
        <v>4</v>
      </c>
      <c r="AW49">
        <v>4</v>
      </c>
      <c r="AX49">
        <v>4</v>
      </c>
      <c r="AY49">
        <v>4</v>
      </c>
      <c r="AZ49">
        <v>4</v>
      </c>
      <c r="BA49">
        <f t="shared" si="2"/>
        <v>65</v>
      </c>
      <c r="BB49">
        <f t="shared" si="3"/>
        <v>4.0625</v>
      </c>
      <c r="BD49">
        <f>'DB Digital'!CE48</f>
        <v>5</v>
      </c>
      <c r="BE49">
        <f>'DB Digital'!CF48</f>
        <v>4</v>
      </c>
      <c r="BF49">
        <f>'DB Digital'!CH48</f>
        <v>6</v>
      </c>
      <c r="BG49">
        <f>'DB Digital'!CI48</f>
        <v>4</v>
      </c>
      <c r="BH49">
        <f>'DB Digital'!CJ48</f>
        <v>5</v>
      </c>
      <c r="BI49">
        <f>'DB Digital'!CL48</f>
        <v>4</v>
      </c>
      <c r="BJ49">
        <f>'DB Digital'!CM48</f>
        <v>5</v>
      </c>
      <c r="BK49">
        <f>'DB Digital'!CN48</f>
        <v>4</v>
      </c>
      <c r="BL49">
        <f>'DB Digital'!CP48</f>
        <v>4</v>
      </c>
      <c r="BM49">
        <f>'DB Digital'!CQ48</f>
        <v>4</v>
      </c>
      <c r="BN49">
        <f>'DB Digital'!CR48</f>
        <v>4</v>
      </c>
      <c r="BO49">
        <f>'DB Digital'!CT48</f>
        <v>4</v>
      </c>
      <c r="BP49">
        <f>'DB Digital'!CU48</f>
        <v>4</v>
      </c>
      <c r="BQ49">
        <f>'DB Digital'!CV48</f>
        <v>4</v>
      </c>
      <c r="BR49">
        <f>'DB Digital'!CW48</f>
        <v>4</v>
      </c>
      <c r="BS49">
        <f>'DB Digital'!CX48</f>
        <v>4</v>
      </c>
      <c r="BT49">
        <f>'DB Digital'!CY48</f>
        <v>4</v>
      </c>
      <c r="BU49">
        <f>'DB Digital'!CZ48</f>
        <v>4</v>
      </c>
      <c r="BV49">
        <f>'DB Digital'!DA48</f>
        <v>4</v>
      </c>
      <c r="BW49">
        <f>'DB Digital'!DB48</f>
        <v>4</v>
      </c>
      <c r="BX49">
        <f>'DB Digital'!DC48</f>
        <v>4</v>
      </c>
      <c r="BY49">
        <f>'DB Digital'!DD48</f>
        <v>4</v>
      </c>
      <c r="BZ49">
        <f>'DB Digital'!DE48</f>
        <v>4</v>
      </c>
      <c r="CA49">
        <f>'DB Digital'!DF48</f>
        <v>4</v>
      </c>
      <c r="CB49">
        <f>'DB Digital'!DG48</f>
        <v>4</v>
      </c>
      <c r="CC49">
        <f>'DB Digital'!DH48</f>
        <v>4</v>
      </c>
      <c r="CD49">
        <f>'DB Digital'!DI48</f>
        <v>4</v>
      </c>
      <c r="CE49">
        <f>'DB Digital'!DJ48</f>
        <v>4</v>
      </c>
      <c r="CF49">
        <f>'DB Digital'!DK48</f>
        <v>4</v>
      </c>
      <c r="CG49">
        <f>'DB Digital'!DL48</f>
        <v>4</v>
      </c>
      <c r="CH49">
        <f>'DB Digital'!DM48</f>
        <v>4</v>
      </c>
      <c r="CI49">
        <f>'DB Digital'!DN48</f>
        <v>4</v>
      </c>
      <c r="CJ49">
        <f>'DB Digital'!DO48</f>
        <v>3</v>
      </c>
      <c r="CK49">
        <f>'DB Digital'!DP48</f>
        <v>5</v>
      </c>
      <c r="CL49">
        <f>'DB Digital'!DQ48</f>
        <v>5</v>
      </c>
      <c r="CM49">
        <f>'DB Digital'!DR48</f>
        <v>5</v>
      </c>
      <c r="CN49">
        <f>'DB Digital'!DS48</f>
        <v>5</v>
      </c>
      <c r="CO49">
        <f>'DB Digital'!DT48</f>
        <v>5</v>
      </c>
      <c r="CP49">
        <f>'DB Digital'!DU48</f>
        <v>5</v>
      </c>
      <c r="CQ49">
        <f>'DB Digital'!DV48</f>
        <v>4</v>
      </c>
      <c r="CR49">
        <f>'DB Digital'!DW48</f>
        <v>4</v>
      </c>
      <c r="CS49">
        <f>'DB Digital'!DX48</f>
        <v>4</v>
      </c>
      <c r="CT49">
        <f>'DB Digital'!DZ48</f>
        <v>4</v>
      </c>
      <c r="CU49">
        <f>'DB Digital'!EA48</f>
        <v>4</v>
      </c>
      <c r="CV49">
        <f>'DB Digital'!EB48</f>
        <v>4</v>
      </c>
      <c r="CW49">
        <f>'DB Digital'!ED48</f>
        <v>4</v>
      </c>
      <c r="CX49">
        <f>'DB Digital'!EE48</f>
        <v>4</v>
      </c>
      <c r="CY49">
        <f>'DB Digital'!EF48</f>
        <v>4</v>
      </c>
      <c r="CZ49">
        <f>'DB Digital'!EH48</f>
        <v>4</v>
      </c>
      <c r="DA49">
        <f>'DB Digital'!EI48</f>
        <v>4</v>
      </c>
      <c r="DB49">
        <f>'DB Digital'!EJ48</f>
        <v>4</v>
      </c>
      <c r="DC49">
        <f>'DB Digital'!EL48</f>
        <v>4</v>
      </c>
      <c r="DD49">
        <f>'DB Digital'!EM48</f>
        <v>4</v>
      </c>
      <c r="DE49">
        <f>'DB Digital'!EN48</f>
        <v>4</v>
      </c>
      <c r="DF49">
        <f>'DB Digital'!EO48</f>
        <v>4</v>
      </c>
      <c r="DG49">
        <f>'DB Digital'!EP48</f>
        <v>4</v>
      </c>
      <c r="DH49">
        <f>'DB Digital'!EQ48</f>
        <v>4</v>
      </c>
      <c r="DI49">
        <f>'DB Digital'!ER48</f>
        <v>4</v>
      </c>
      <c r="DJ49">
        <f>'DB Digital'!ES48</f>
        <v>4</v>
      </c>
      <c r="DK49">
        <f>'DB Digital'!ET48</f>
        <v>4</v>
      </c>
      <c r="DL49">
        <f>'DB Digital'!EU48</f>
        <v>4</v>
      </c>
      <c r="DM49">
        <f>'DB Digital'!EV48</f>
        <v>4</v>
      </c>
      <c r="DN49">
        <f>'DB Digital'!EW48</f>
        <v>4</v>
      </c>
      <c r="DO49">
        <f>'DB Digital'!EX48</f>
        <v>4</v>
      </c>
      <c r="DP49">
        <f>'DB Digital'!EY48</f>
        <v>4</v>
      </c>
      <c r="DQ49">
        <f>'DB Digital'!EZ48</f>
        <v>4</v>
      </c>
      <c r="DR49">
        <f>'DB Digital'!FA48</f>
        <v>4</v>
      </c>
      <c r="DS49">
        <f>'DB Digital'!FB48</f>
        <v>4</v>
      </c>
      <c r="DT49">
        <f>'DB Digital'!FC48</f>
        <v>4</v>
      </c>
      <c r="DU49">
        <f>'DB Digital'!FD48</f>
        <v>4</v>
      </c>
      <c r="DV49">
        <f>'DB Digital'!FE48</f>
        <v>4</v>
      </c>
      <c r="DW49">
        <f>'DB Digital'!FF48</f>
        <v>4</v>
      </c>
      <c r="DX49">
        <f>'DB Digital'!FG48</f>
        <v>4</v>
      </c>
      <c r="DY49">
        <f>'DB Digital'!FH48</f>
        <v>4</v>
      </c>
      <c r="DZ49">
        <f>'DB Digital'!FI48</f>
        <v>4</v>
      </c>
      <c r="EA49">
        <f>'DB Digital'!FJ48</f>
        <v>4</v>
      </c>
      <c r="EB49">
        <f t="shared" si="4"/>
        <v>314</v>
      </c>
      <c r="EC49">
        <f t="shared" si="5"/>
        <v>4.1315789473684212</v>
      </c>
    </row>
    <row r="50" spans="2:133" s="161" customFormat="1">
      <c r="B50" s="161" t="s">
        <v>2527</v>
      </c>
      <c r="C50" s="161" t="s">
        <v>2422</v>
      </c>
      <c r="D50" s="167" t="s">
        <v>4033</v>
      </c>
      <c r="E50" s="167">
        <v>22</v>
      </c>
      <c r="F50" s="167" t="s">
        <v>2531</v>
      </c>
      <c r="G50" s="161" t="s">
        <v>4228</v>
      </c>
      <c r="H50" s="161">
        <v>6</v>
      </c>
      <c r="I50" s="161">
        <v>5</v>
      </c>
      <c r="J50" s="161">
        <v>5</v>
      </c>
      <c r="K50" s="161">
        <v>3</v>
      </c>
      <c r="L50" s="161">
        <v>3</v>
      </c>
      <c r="M50" s="161">
        <v>6</v>
      </c>
      <c r="N50" s="161">
        <v>4</v>
      </c>
      <c r="O50" s="161">
        <v>5</v>
      </c>
      <c r="P50" s="161">
        <v>4</v>
      </c>
      <c r="Q50" s="161">
        <v>5</v>
      </c>
      <c r="R50" s="161">
        <v>3</v>
      </c>
      <c r="S50" s="161">
        <v>6</v>
      </c>
      <c r="T50" s="161">
        <v>3</v>
      </c>
      <c r="U50" s="161">
        <v>4</v>
      </c>
      <c r="V50" s="161">
        <v>5</v>
      </c>
      <c r="W50" s="161">
        <v>2</v>
      </c>
      <c r="X50" s="161">
        <v>5</v>
      </c>
      <c r="Y50" s="161">
        <v>5</v>
      </c>
      <c r="Z50" s="161">
        <v>5</v>
      </c>
      <c r="AA50" s="161">
        <v>5</v>
      </c>
      <c r="AB50" s="161">
        <v>6</v>
      </c>
      <c r="AC50" s="161">
        <v>6</v>
      </c>
      <c r="AD50" s="161">
        <v>7</v>
      </c>
      <c r="AE50" s="161">
        <v>6</v>
      </c>
      <c r="AF50" s="161">
        <v>4</v>
      </c>
      <c r="AG50" s="161">
        <v>6</v>
      </c>
      <c r="AH50" s="161">
        <v>124</v>
      </c>
      <c r="AI50" s="161">
        <f>AVERAGE(H50:AG50)</f>
        <v>4.7692307692307692</v>
      </c>
      <c r="AK50" s="161">
        <v>6</v>
      </c>
      <c r="AL50" s="161">
        <v>5</v>
      </c>
      <c r="AM50" s="161">
        <v>5</v>
      </c>
      <c r="AN50" s="161">
        <v>6</v>
      </c>
      <c r="AO50" s="161">
        <v>6</v>
      </c>
      <c r="AP50" s="161">
        <v>6</v>
      </c>
      <c r="AQ50" s="161">
        <v>5</v>
      </c>
      <c r="AR50" s="161">
        <v>5</v>
      </c>
      <c r="AS50" s="161">
        <v>6</v>
      </c>
      <c r="AT50" s="161">
        <v>5</v>
      </c>
      <c r="AU50" s="161">
        <v>3</v>
      </c>
      <c r="AV50" s="161">
        <v>6</v>
      </c>
      <c r="AW50" s="161">
        <v>5</v>
      </c>
      <c r="AX50" s="161">
        <v>6</v>
      </c>
      <c r="AY50" s="161">
        <v>5</v>
      </c>
      <c r="AZ50" s="161">
        <v>5</v>
      </c>
      <c r="BA50" s="161">
        <f t="shared" ref="BA50:BA67" si="6">SUM(AK50:AZ50)</f>
        <v>85</v>
      </c>
      <c r="BB50" s="161">
        <f t="shared" ref="BB50:BB67" si="7">AVERAGE(AK50:AZ50)</f>
        <v>5.3125</v>
      </c>
      <c r="BD50" s="161">
        <f>'DB Konvensional'!CE3</f>
        <v>7</v>
      </c>
      <c r="BE50" s="161">
        <f>'DB Konvensional'!CF3</f>
        <v>7</v>
      </c>
      <c r="BF50" s="161">
        <f>'DB Konvensional'!CH3</f>
        <v>7</v>
      </c>
      <c r="BG50" s="161">
        <f>'DB Konvensional'!CI3</f>
        <v>7</v>
      </c>
      <c r="BH50" s="161">
        <f>'DB Konvensional'!CJ3</f>
        <v>7</v>
      </c>
      <c r="BI50" s="161">
        <f>'DB Konvensional'!CL3</f>
        <v>7</v>
      </c>
      <c r="BJ50" s="161">
        <f>'DB Konvensional'!CM3</f>
        <v>7</v>
      </c>
      <c r="BK50" s="161">
        <f>'DB Konvensional'!CN3</f>
        <v>7</v>
      </c>
      <c r="BL50" s="161">
        <f>'DB Konvensional'!CP3</f>
        <v>7</v>
      </c>
      <c r="BM50" s="161">
        <f>'DB Konvensional'!CQ3</f>
        <v>7</v>
      </c>
      <c r="BN50" s="161">
        <f>'DB Konvensional'!CR3</f>
        <v>7</v>
      </c>
      <c r="BO50" s="161">
        <f>'DB Konvensional'!CT3</f>
        <v>7</v>
      </c>
      <c r="BP50" s="161">
        <f>'DB Konvensional'!CU3</f>
        <v>7</v>
      </c>
      <c r="BQ50" s="161">
        <f>'DB Konvensional'!CV3</f>
        <v>7</v>
      </c>
      <c r="BR50" s="161">
        <f>'DB Konvensional'!CW3</f>
        <v>1</v>
      </c>
      <c r="BS50" s="161">
        <f>'DB Konvensional'!CX3</f>
        <v>7</v>
      </c>
      <c r="BT50" s="161">
        <f>'DB Konvensional'!CY3</f>
        <v>7</v>
      </c>
      <c r="BU50" s="161">
        <f>'DB Konvensional'!CZ3</f>
        <v>7</v>
      </c>
      <c r="BV50" s="161">
        <f>'DB Konvensional'!DA3</f>
        <v>7</v>
      </c>
      <c r="BW50" s="161">
        <f>'DB Konvensional'!DB3</f>
        <v>1</v>
      </c>
      <c r="BX50" s="161">
        <f>'DB Konvensional'!DC3</f>
        <v>7</v>
      </c>
      <c r="BY50" s="161">
        <f>'DB Konvensional'!DD3</f>
        <v>1</v>
      </c>
      <c r="BZ50" s="161">
        <f>'DB Konvensional'!DE3</f>
        <v>7</v>
      </c>
      <c r="CA50" s="161">
        <f>'DB Konvensional'!DF3</f>
        <v>7</v>
      </c>
      <c r="CB50" s="161">
        <f>'DB Konvensional'!DG3</f>
        <v>7</v>
      </c>
      <c r="CC50" s="161">
        <f>'DB Konvensional'!DH3</f>
        <v>7</v>
      </c>
      <c r="CD50" s="161">
        <f>'DB Konvensional'!DI3</f>
        <v>7</v>
      </c>
      <c r="CE50" s="161">
        <f>'DB Konvensional'!DJ3</f>
        <v>7</v>
      </c>
      <c r="CF50" s="161">
        <f>'DB Konvensional'!DK3</f>
        <v>1</v>
      </c>
      <c r="CG50" s="161">
        <f>'DB Konvensional'!DL3</f>
        <v>7</v>
      </c>
      <c r="CH50" s="161">
        <f>'DB Konvensional'!DM3</f>
        <v>7</v>
      </c>
      <c r="CI50" s="161">
        <f>'DB Konvensional'!DN3</f>
        <v>7</v>
      </c>
      <c r="CJ50" s="161">
        <f>'DB Konvensional'!DO3</f>
        <v>7</v>
      </c>
      <c r="CK50" s="161">
        <f>'DB Konvensional'!DP3</f>
        <v>7</v>
      </c>
      <c r="CL50" s="161">
        <f>'DB Konvensional'!DQ3</f>
        <v>7</v>
      </c>
      <c r="CM50" s="161">
        <f>'DB Konvensional'!DR3</f>
        <v>7</v>
      </c>
      <c r="CN50" s="161">
        <f>'DB Konvensional'!DS3</f>
        <v>7</v>
      </c>
      <c r="CO50" s="161">
        <f>'DB Konvensional'!DT3</f>
        <v>7</v>
      </c>
      <c r="CP50" s="161">
        <f>'DB Konvensional'!DU3</f>
        <v>7</v>
      </c>
      <c r="CQ50" s="161">
        <f>'DB Konvensional'!DV3</f>
        <v>5</v>
      </c>
      <c r="CR50" s="161">
        <f>'DB Konvensional'!DW3</f>
        <v>6</v>
      </c>
      <c r="CS50" s="161">
        <f>'DB Konvensional'!DX3</f>
        <v>5</v>
      </c>
      <c r="CT50" s="161">
        <f>'DB Konvensional'!DZ3</f>
        <v>6</v>
      </c>
      <c r="CU50" s="161">
        <f>'DB Konvensional'!EA3</f>
        <v>6</v>
      </c>
      <c r="CV50" s="161">
        <f>'DB Konvensional'!EB3</f>
        <v>7</v>
      </c>
      <c r="CW50" s="161">
        <f>'DB Konvensional'!ED3</f>
        <v>4</v>
      </c>
      <c r="CX50" s="161">
        <f>'DB Konvensional'!EE3</f>
        <v>5</v>
      </c>
      <c r="CY50" s="161">
        <f>'DB Konvensional'!EF3</f>
        <v>4</v>
      </c>
      <c r="CZ50" s="161">
        <f>'DB Konvensional'!EH3</f>
        <v>7</v>
      </c>
      <c r="DA50" s="161">
        <f>'DB Konvensional'!EI3</f>
        <v>5</v>
      </c>
      <c r="DB50" s="161">
        <f>'DB Konvensional'!EJ3</f>
        <v>5</v>
      </c>
      <c r="DC50" s="161">
        <f>'DB Konvensional'!EL3</f>
        <v>4</v>
      </c>
      <c r="DD50" s="161">
        <f>'DB Konvensional'!EM3</f>
        <v>4</v>
      </c>
      <c r="DE50" s="161">
        <f>'DB Konvensional'!EN3</f>
        <v>4</v>
      </c>
      <c r="DF50" s="161">
        <f>'DB Konvensional'!EO3</f>
        <v>4</v>
      </c>
      <c r="DG50" s="161">
        <f>'DB Konvensional'!EP3</f>
        <v>4</v>
      </c>
      <c r="DH50" s="161">
        <f>'DB Konvensional'!EQ3</f>
        <v>3</v>
      </c>
      <c r="DI50" s="161">
        <f>'DB Konvensional'!ER3</f>
        <v>3</v>
      </c>
      <c r="DJ50" s="161">
        <f>'DB Konvensional'!ES3</f>
        <v>3</v>
      </c>
      <c r="DK50" s="161">
        <f>'DB Konvensional'!ET3</f>
        <v>2</v>
      </c>
      <c r="DL50" s="161">
        <f>'DB Konvensional'!EU3</f>
        <v>3</v>
      </c>
      <c r="DM50" s="161">
        <f>'DB Konvensional'!EV3</f>
        <v>2</v>
      </c>
      <c r="DN50" s="161">
        <f>'DB Konvensional'!EW3</f>
        <v>3</v>
      </c>
      <c r="DO50" s="161">
        <f>'DB Konvensional'!EX3</f>
        <v>3</v>
      </c>
      <c r="DP50" s="161">
        <f>'DB Konvensional'!EY3</f>
        <v>2</v>
      </c>
      <c r="DQ50" s="161">
        <f>'DB Konvensional'!EZ3</f>
        <v>3</v>
      </c>
      <c r="DR50" s="161">
        <f>'DB Konvensional'!FA3</f>
        <v>2</v>
      </c>
      <c r="DS50" s="161">
        <f>'DB Konvensional'!FB3</f>
        <v>2</v>
      </c>
      <c r="DT50" s="161">
        <f>'DB Konvensional'!FC3</f>
        <v>5</v>
      </c>
      <c r="DU50" s="161">
        <f>'DB Konvensional'!FD3</f>
        <v>2</v>
      </c>
      <c r="DV50" s="161">
        <f>'DB Konvensional'!FE3</f>
        <v>3</v>
      </c>
      <c r="DW50" s="161">
        <f>'DB Konvensional'!FF3</f>
        <v>2</v>
      </c>
      <c r="DX50" s="161">
        <f>'DB Konvensional'!FG3</f>
        <v>2</v>
      </c>
      <c r="DY50" s="161">
        <f>'DB Konvensional'!FH3</f>
        <v>2</v>
      </c>
      <c r="DZ50" s="161">
        <f>'DB Konvensional'!FI3</f>
        <v>6</v>
      </c>
      <c r="EA50" s="161">
        <f>'DB Konvensional'!FJ3</f>
        <v>5</v>
      </c>
      <c r="EB50">
        <f t="shared" si="4"/>
        <v>392</v>
      </c>
      <c r="EC50">
        <f t="shared" si="5"/>
        <v>5.1578947368421053</v>
      </c>
    </row>
    <row r="51" spans="2:133">
      <c r="B51" t="s">
        <v>4302</v>
      </c>
      <c r="C51" t="s">
        <v>2422</v>
      </c>
      <c r="D51" t="s">
        <v>4033</v>
      </c>
      <c r="E51">
        <v>20</v>
      </c>
      <c r="F51" t="s">
        <v>2456</v>
      </c>
      <c r="G51" t="s">
        <v>4233</v>
      </c>
      <c r="H51">
        <v>3</v>
      </c>
      <c r="I51">
        <v>3</v>
      </c>
      <c r="J51" s="139">
        <v>4</v>
      </c>
      <c r="K51" s="139">
        <v>3</v>
      </c>
      <c r="L51" s="139">
        <v>3</v>
      </c>
      <c r="M51">
        <v>4</v>
      </c>
      <c r="N51">
        <v>5</v>
      </c>
      <c r="O51">
        <v>6</v>
      </c>
      <c r="P51" s="139">
        <v>4</v>
      </c>
      <c r="Q51" s="139">
        <v>3</v>
      </c>
      <c r="R51">
        <v>5</v>
      </c>
      <c r="S51" s="139">
        <v>4</v>
      </c>
      <c r="T51">
        <v>5</v>
      </c>
      <c r="U51">
        <v>4</v>
      </c>
      <c r="V51">
        <v>4</v>
      </c>
      <c r="W51">
        <v>4</v>
      </c>
      <c r="X51" s="139">
        <v>5</v>
      </c>
      <c r="Y51" s="139">
        <v>4</v>
      </c>
      <c r="Z51" s="139">
        <v>4</v>
      </c>
      <c r="AA51">
        <v>5</v>
      </c>
      <c r="AB51" s="139">
        <v>4</v>
      </c>
      <c r="AC51">
        <v>4</v>
      </c>
      <c r="AD51" s="139">
        <v>4</v>
      </c>
      <c r="AE51" s="139">
        <v>3</v>
      </c>
      <c r="AF51" s="139">
        <v>4</v>
      </c>
      <c r="AG51">
        <v>5</v>
      </c>
      <c r="AH51">
        <v>106</v>
      </c>
      <c r="AI51">
        <f t="shared" ref="AI51:AI84" si="8">AVERAGE(H51:AG51)</f>
        <v>4.0769230769230766</v>
      </c>
      <c r="AK51">
        <v>5</v>
      </c>
      <c r="AL51">
        <v>6</v>
      </c>
      <c r="AM51">
        <v>5</v>
      </c>
      <c r="AN51">
        <v>6</v>
      </c>
      <c r="AO51">
        <v>6</v>
      </c>
      <c r="AP51">
        <v>6</v>
      </c>
      <c r="AQ51">
        <v>5</v>
      </c>
      <c r="AR51">
        <v>4</v>
      </c>
      <c r="AS51">
        <v>4</v>
      </c>
      <c r="AT51">
        <v>4</v>
      </c>
      <c r="AU51">
        <v>4</v>
      </c>
      <c r="AV51">
        <v>4</v>
      </c>
      <c r="AW51">
        <v>5</v>
      </c>
      <c r="AX51">
        <v>4</v>
      </c>
      <c r="AY51">
        <v>4</v>
      </c>
      <c r="AZ51">
        <v>4</v>
      </c>
      <c r="BA51">
        <f t="shared" si="6"/>
        <v>76</v>
      </c>
      <c r="BB51">
        <f t="shared" si="7"/>
        <v>4.75</v>
      </c>
      <c r="BD51" s="161">
        <f>'DB Konvensional'!CE4</f>
        <v>6</v>
      </c>
      <c r="BE51" s="161">
        <f>'DB Konvensional'!CF4</f>
        <v>6</v>
      </c>
      <c r="BF51" s="161">
        <f>'DB Konvensional'!CH4</f>
        <v>6</v>
      </c>
      <c r="BG51" s="161">
        <f>'DB Konvensional'!CI4</f>
        <v>5</v>
      </c>
      <c r="BH51" s="161">
        <f>'DB Konvensional'!CJ4</f>
        <v>4</v>
      </c>
      <c r="BI51" s="161">
        <f>'DB Konvensional'!CL4</f>
        <v>3</v>
      </c>
      <c r="BJ51" s="161">
        <f>'DB Konvensional'!CM4</f>
        <v>3</v>
      </c>
      <c r="BK51" s="161">
        <f>'DB Konvensional'!CN4</f>
        <v>3</v>
      </c>
      <c r="BL51" s="161">
        <f>'DB Konvensional'!CP4</f>
        <v>6</v>
      </c>
      <c r="BM51" s="161">
        <f>'DB Konvensional'!CQ4</f>
        <v>6</v>
      </c>
      <c r="BN51" s="161">
        <f>'DB Konvensional'!CR4</f>
        <v>6</v>
      </c>
      <c r="BO51" s="161">
        <f>'DB Konvensional'!CT4</f>
        <v>4</v>
      </c>
      <c r="BP51" s="161">
        <f>'DB Konvensional'!CU4</f>
        <v>4</v>
      </c>
      <c r="BQ51" s="161">
        <f>'DB Konvensional'!CV4</f>
        <v>4</v>
      </c>
      <c r="BR51" s="161">
        <f>'DB Konvensional'!CW4</f>
        <v>5</v>
      </c>
      <c r="BS51" s="161">
        <f>'DB Konvensional'!CX4</f>
        <v>4</v>
      </c>
      <c r="BT51" s="161">
        <f>'DB Konvensional'!CY4</f>
        <v>3</v>
      </c>
      <c r="BU51" s="161">
        <f>'DB Konvensional'!CZ4</f>
        <v>5</v>
      </c>
      <c r="BV51" s="161">
        <f>'DB Konvensional'!DA4</f>
        <v>4</v>
      </c>
      <c r="BW51" s="161">
        <f>'DB Konvensional'!DB4</f>
        <v>3</v>
      </c>
      <c r="BX51" s="161">
        <f>'DB Konvensional'!DC4</f>
        <v>3</v>
      </c>
      <c r="BY51" s="161">
        <f>'DB Konvensional'!DD4</f>
        <v>5</v>
      </c>
      <c r="BZ51" s="161">
        <f>'DB Konvensional'!DE4</f>
        <v>3</v>
      </c>
      <c r="CA51" s="161">
        <f>'DB Konvensional'!DF4</f>
        <v>3</v>
      </c>
      <c r="CB51" s="161">
        <f>'DB Konvensional'!DG4</f>
        <v>4</v>
      </c>
      <c r="CC51" s="161">
        <f>'DB Konvensional'!DH4</f>
        <v>5</v>
      </c>
      <c r="CD51" s="161">
        <f>'DB Konvensional'!DI4</f>
        <v>5</v>
      </c>
      <c r="CE51" s="161">
        <f>'DB Konvensional'!DJ4</f>
        <v>4</v>
      </c>
      <c r="CF51" s="161">
        <f>'DB Konvensional'!DK4</f>
        <v>5</v>
      </c>
      <c r="CG51" s="161">
        <f>'DB Konvensional'!DL4</f>
        <v>3</v>
      </c>
      <c r="CH51" s="161">
        <f>'DB Konvensional'!DM4</f>
        <v>3</v>
      </c>
      <c r="CI51" s="161">
        <f>'DB Konvensional'!DN4</f>
        <v>4</v>
      </c>
      <c r="CJ51" s="161">
        <f>'DB Konvensional'!DO4</f>
        <v>7</v>
      </c>
      <c r="CK51" s="161">
        <f>'DB Konvensional'!DP4</f>
        <v>5</v>
      </c>
      <c r="CL51" s="161">
        <f>'DB Konvensional'!DQ4</f>
        <v>7</v>
      </c>
      <c r="CM51" s="161">
        <f>'DB Konvensional'!DR4</f>
        <v>7</v>
      </c>
      <c r="CN51" s="161">
        <f>'DB Konvensional'!DS4</f>
        <v>4</v>
      </c>
      <c r="CO51" s="161">
        <f>'DB Konvensional'!DT4</f>
        <v>4</v>
      </c>
      <c r="CP51" s="161">
        <f>'DB Konvensional'!DU4</f>
        <v>6</v>
      </c>
      <c r="CQ51" s="161">
        <f>'DB Konvensional'!DV4</f>
        <v>5</v>
      </c>
      <c r="CR51" s="161">
        <f>'DB Konvensional'!DW4</f>
        <v>5</v>
      </c>
      <c r="CS51" s="161">
        <f>'DB Konvensional'!DX4</f>
        <v>5</v>
      </c>
      <c r="CT51" s="161">
        <f>'DB Konvensional'!DZ4</f>
        <v>6</v>
      </c>
      <c r="CU51" s="161">
        <f>'DB Konvensional'!EA4</f>
        <v>6</v>
      </c>
      <c r="CV51" s="161">
        <f>'DB Konvensional'!EB4</f>
        <v>5</v>
      </c>
      <c r="CW51" s="161">
        <f>'DB Konvensional'!ED4</f>
        <v>6</v>
      </c>
      <c r="CX51" s="161">
        <f>'DB Konvensional'!EE4</f>
        <v>6</v>
      </c>
      <c r="CY51" s="161">
        <f>'DB Konvensional'!EF4</f>
        <v>5</v>
      </c>
      <c r="CZ51" s="161">
        <f>'DB Konvensional'!EH4</f>
        <v>6</v>
      </c>
      <c r="DA51" s="161">
        <f>'DB Konvensional'!EI4</f>
        <v>5</v>
      </c>
      <c r="DB51" s="161">
        <f>'DB Konvensional'!EJ4</f>
        <v>7</v>
      </c>
      <c r="DC51" s="161">
        <f>'DB Konvensional'!EL4</f>
        <v>3</v>
      </c>
      <c r="DD51" s="161">
        <f>'DB Konvensional'!EM4</f>
        <v>5</v>
      </c>
      <c r="DE51" s="161">
        <f>'DB Konvensional'!EN4</f>
        <v>6</v>
      </c>
      <c r="DF51" s="161">
        <f>'DB Konvensional'!EO4</f>
        <v>6</v>
      </c>
      <c r="DG51" s="161">
        <f>'DB Konvensional'!EP4</f>
        <v>2</v>
      </c>
      <c r="DH51" s="161">
        <f>'DB Konvensional'!EQ4</f>
        <v>3</v>
      </c>
      <c r="DI51" s="161">
        <f>'DB Konvensional'!ER4</f>
        <v>3</v>
      </c>
      <c r="DJ51" s="161">
        <f>'DB Konvensional'!ES4</f>
        <v>4</v>
      </c>
      <c r="DK51" s="161">
        <f>'DB Konvensional'!ET4</f>
        <v>4</v>
      </c>
      <c r="DL51" s="161">
        <f>'DB Konvensional'!EU4</f>
        <v>5</v>
      </c>
      <c r="DM51" s="161">
        <f>'DB Konvensional'!EV4</f>
        <v>2</v>
      </c>
      <c r="DN51" s="161">
        <f>'DB Konvensional'!EW4</f>
        <v>2</v>
      </c>
      <c r="DO51" s="161">
        <f>'DB Konvensional'!EX4</f>
        <v>1</v>
      </c>
      <c r="DP51" s="161">
        <f>'DB Konvensional'!EY4</f>
        <v>3</v>
      </c>
      <c r="DQ51" s="161">
        <f>'DB Konvensional'!EZ4</f>
        <v>3</v>
      </c>
      <c r="DR51" s="161">
        <f>'DB Konvensional'!FA4</f>
        <v>3</v>
      </c>
      <c r="DS51" s="161">
        <f>'DB Konvensional'!FB4</f>
        <v>2</v>
      </c>
      <c r="DT51" s="161">
        <f>'DB Konvensional'!FC4</f>
        <v>2</v>
      </c>
      <c r="DU51" s="161">
        <f>'DB Konvensional'!FD4</f>
        <v>2</v>
      </c>
      <c r="DV51" s="161">
        <f>'DB Konvensional'!FE4</f>
        <v>2</v>
      </c>
      <c r="DW51" s="161">
        <f>'DB Konvensional'!FF4</f>
        <v>2</v>
      </c>
      <c r="DX51" s="161">
        <f>'DB Konvensional'!FG4</f>
        <v>2</v>
      </c>
      <c r="DY51" s="161">
        <f>'DB Konvensional'!FH4</f>
        <v>2</v>
      </c>
      <c r="DZ51" s="161">
        <f>'DB Konvensional'!FI4</f>
        <v>6</v>
      </c>
      <c r="EA51" s="161">
        <f>'DB Konvensional'!FJ4</f>
        <v>5</v>
      </c>
      <c r="EB51">
        <f t="shared" ref="EB51:EB84" si="9">SUM(BD51:EA51)</f>
        <v>324</v>
      </c>
      <c r="EC51">
        <f t="shared" si="5"/>
        <v>4.2631578947368425</v>
      </c>
    </row>
    <row r="52" spans="2:133">
      <c r="B52" t="s">
        <v>4303</v>
      </c>
      <c r="C52" t="s">
        <v>2422</v>
      </c>
      <c r="D52" t="s">
        <v>4033</v>
      </c>
      <c r="E52">
        <v>17</v>
      </c>
      <c r="F52" t="s">
        <v>2427</v>
      </c>
      <c r="G52" t="s">
        <v>4230</v>
      </c>
      <c r="H52">
        <v>1</v>
      </c>
      <c r="I52">
        <v>3</v>
      </c>
      <c r="J52" s="139">
        <v>7</v>
      </c>
      <c r="K52" s="139">
        <v>1</v>
      </c>
      <c r="L52" s="139">
        <v>1</v>
      </c>
      <c r="M52">
        <v>7</v>
      </c>
      <c r="N52">
        <v>7</v>
      </c>
      <c r="O52">
        <v>7</v>
      </c>
      <c r="P52" s="139">
        <v>7</v>
      </c>
      <c r="Q52" s="139">
        <v>7</v>
      </c>
      <c r="R52">
        <v>7</v>
      </c>
      <c r="S52" s="139">
        <v>1</v>
      </c>
      <c r="T52">
        <v>7</v>
      </c>
      <c r="U52">
        <v>7</v>
      </c>
      <c r="V52">
        <v>7</v>
      </c>
      <c r="W52">
        <v>7</v>
      </c>
      <c r="X52" s="139">
        <v>1</v>
      </c>
      <c r="Y52" s="139">
        <v>1</v>
      </c>
      <c r="Z52" s="139">
        <v>7</v>
      </c>
      <c r="AA52">
        <v>7</v>
      </c>
      <c r="AB52" s="139">
        <v>1</v>
      </c>
      <c r="AC52">
        <v>7</v>
      </c>
      <c r="AD52" s="139">
        <v>7</v>
      </c>
      <c r="AE52" s="139">
        <v>1</v>
      </c>
      <c r="AF52" s="139">
        <v>1</v>
      </c>
      <c r="AG52">
        <v>7</v>
      </c>
      <c r="AH52">
        <v>124</v>
      </c>
      <c r="AI52">
        <f t="shared" si="8"/>
        <v>4.7692307692307692</v>
      </c>
      <c r="AK52">
        <v>7</v>
      </c>
      <c r="AL52">
        <v>7</v>
      </c>
      <c r="AM52">
        <v>7</v>
      </c>
      <c r="AN52">
        <v>7</v>
      </c>
      <c r="AO52">
        <v>7</v>
      </c>
      <c r="AP52">
        <v>7</v>
      </c>
      <c r="AQ52">
        <v>7</v>
      </c>
      <c r="AR52">
        <v>7</v>
      </c>
      <c r="AS52">
        <v>1</v>
      </c>
      <c r="AT52">
        <v>1</v>
      </c>
      <c r="AU52">
        <v>1</v>
      </c>
      <c r="AV52">
        <v>7</v>
      </c>
      <c r="AW52">
        <v>7</v>
      </c>
      <c r="AX52">
        <v>7</v>
      </c>
      <c r="AY52">
        <v>7</v>
      </c>
      <c r="AZ52">
        <v>7</v>
      </c>
      <c r="BA52">
        <f t="shared" si="6"/>
        <v>94</v>
      </c>
      <c r="BB52">
        <f t="shared" si="7"/>
        <v>5.875</v>
      </c>
      <c r="BD52" s="161">
        <f>'DB Konvensional'!CE5</f>
        <v>7</v>
      </c>
      <c r="BE52" s="161">
        <f>'DB Konvensional'!CF5</f>
        <v>7</v>
      </c>
      <c r="BF52" s="161">
        <f>'DB Konvensional'!CH5</f>
        <v>7</v>
      </c>
      <c r="BG52" s="161">
        <f>'DB Konvensional'!CI5</f>
        <v>7</v>
      </c>
      <c r="BH52" s="161">
        <f>'DB Konvensional'!CJ5</f>
        <v>7</v>
      </c>
      <c r="BI52" s="161">
        <f>'DB Konvensional'!CL5</f>
        <v>7</v>
      </c>
      <c r="BJ52" s="161">
        <f>'DB Konvensional'!CM5</f>
        <v>7</v>
      </c>
      <c r="BK52" s="161">
        <f>'DB Konvensional'!CN5</f>
        <v>7</v>
      </c>
      <c r="BL52" s="161">
        <f>'DB Konvensional'!CP5</f>
        <v>7</v>
      </c>
      <c r="BM52" s="161">
        <f>'DB Konvensional'!CQ5</f>
        <v>7</v>
      </c>
      <c r="BN52" s="161">
        <f>'DB Konvensional'!CR5</f>
        <v>7</v>
      </c>
      <c r="BO52" s="161">
        <f>'DB Konvensional'!CT5</f>
        <v>1</v>
      </c>
      <c r="BP52" s="161">
        <f>'DB Konvensional'!CU5</f>
        <v>1</v>
      </c>
      <c r="BQ52" s="161">
        <f>'DB Konvensional'!CV5</f>
        <v>1</v>
      </c>
      <c r="BR52" s="161">
        <f>'DB Konvensional'!CW5</f>
        <v>1</v>
      </c>
      <c r="BS52" s="161">
        <f>'DB Konvensional'!CX5</f>
        <v>1</v>
      </c>
      <c r="BT52" s="161">
        <f>'DB Konvensional'!CY5</f>
        <v>1</v>
      </c>
      <c r="BU52" s="161">
        <f>'DB Konvensional'!CZ5</f>
        <v>1</v>
      </c>
      <c r="BV52" s="161">
        <f>'DB Konvensional'!DA5</f>
        <v>7</v>
      </c>
      <c r="BW52" s="161">
        <f>'DB Konvensional'!DB5</f>
        <v>7</v>
      </c>
      <c r="BX52" s="161">
        <f>'DB Konvensional'!DC5</f>
        <v>7</v>
      </c>
      <c r="BY52" s="161">
        <f>'DB Konvensional'!DD5</f>
        <v>7</v>
      </c>
      <c r="BZ52" s="161">
        <f>'DB Konvensional'!DE5</f>
        <v>7</v>
      </c>
      <c r="CA52" s="161">
        <f>'DB Konvensional'!DF5</f>
        <v>7</v>
      </c>
      <c r="CB52" s="161">
        <f>'DB Konvensional'!DG5</f>
        <v>7</v>
      </c>
      <c r="CC52" s="161">
        <f>'DB Konvensional'!DH5</f>
        <v>7</v>
      </c>
      <c r="CD52" s="161">
        <f>'DB Konvensional'!DI5</f>
        <v>7</v>
      </c>
      <c r="CE52" s="161">
        <f>'DB Konvensional'!DJ5</f>
        <v>7</v>
      </c>
      <c r="CF52" s="161">
        <f>'DB Konvensional'!DK5</f>
        <v>7</v>
      </c>
      <c r="CG52" s="161">
        <f>'DB Konvensional'!DL5</f>
        <v>7</v>
      </c>
      <c r="CH52" s="161">
        <f>'DB Konvensional'!DM5</f>
        <v>7</v>
      </c>
      <c r="CI52" s="161">
        <f>'DB Konvensional'!DN5</f>
        <v>7</v>
      </c>
      <c r="CJ52" s="161">
        <f>'DB Konvensional'!DO5</f>
        <v>5</v>
      </c>
      <c r="CK52" s="161">
        <f>'DB Konvensional'!DP5</f>
        <v>3</v>
      </c>
      <c r="CL52" s="161">
        <f>'DB Konvensional'!DQ5</f>
        <v>3</v>
      </c>
      <c r="CM52" s="161">
        <f>'DB Konvensional'!DR5</f>
        <v>3</v>
      </c>
      <c r="CN52" s="161">
        <f>'DB Konvensional'!DS5</f>
        <v>3</v>
      </c>
      <c r="CO52" s="161">
        <f>'DB Konvensional'!DT5</f>
        <v>3</v>
      </c>
      <c r="CP52" s="161">
        <f>'DB Konvensional'!DU5</f>
        <v>3</v>
      </c>
      <c r="CQ52" s="161">
        <f>'DB Konvensional'!DV5</f>
        <v>1</v>
      </c>
      <c r="CR52" s="161">
        <f>'DB Konvensional'!DW5</f>
        <v>1</v>
      </c>
      <c r="CS52" s="161">
        <f>'DB Konvensional'!DX5</f>
        <v>1</v>
      </c>
      <c r="CT52" s="161">
        <f>'DB Konvensional'!DZ5</f>
        <v>7</v>
      </c>
      <c r="CU52" s="161">
        <f>'DB Konvensional'!EA5</f>
        <v>7</v>
      </c>
      <c r="CV52" s="161">
        <f>'DB Konvensional'!EB5</f>
        <v>7</v>
      </c>
      <c r="CW52" s="161">
        <f>'DB Konvensional'!ED5</f>
        <v>7</v>
      </c>
      <c r="CX52" s="161">
        <f>'DB Konvensional'!EE5</f>
        <v>7</v>
      </c>
      <c r="CY52" s="161">
        <f>'DB Konvensional'!EF5</f>
        <v>7</v>
      </c>
      <c r="CZ52" s="161">
        <f>'DB Konvensional'!EH5</f>
        <v>1</v>
      </c>
      <c r="DA52" s="161">
        <f>'DB Konvensional'!EI5</f>
        <v>1</v>
      </c>
      <c r="DB52" s="161">
        <f>'DB Konvensional'!EJ5</f>
        <v>1</v>
      </c>
      <c r="DC52" s="161">
        <f>'DB Konvensional'!EL5</f>
        <v>1</v>
      </c>
      <c r="DD52" s="161">
        <f>'DB Konvensional'!EM5</f>
        <v>1</v>
      </c>
      <c r="DE52" s="161">
        <f>'DB Konvensional'!EN5</f>
        <v>1</v>
      </c>
      <c r="DF52" s="161">
        <f>'DB Konvensional'!EO5</f>
        <v>1</v>
      </c>
      <c r="DG52" s="161">
        <f>'DB Konvensional'!EP5</f>
        <v>1</v>
      </c>
      <c r="DH52" s="161">
        <f>'DB Konvensional'!EQ5</f>
        <v>1</v>
      </c>
      <c r="DI52" s="161">
        <f>'DB Konvensional'!ER5</f>
        <v>1</v>
      </c>
      <c r="DJ52" s="161">
        <f>'DB Konvensional'!ES5</f>
        <v>1</v>
      </c>
      <c r="DK52" s="161">
        <f>'DB Konvensional'!ET5</f>
        <v>1</v>
      </c>
      <c r="DL52" s="161">
        <f>'DB Konvensional'!EU5</f>
        <v>2</v>
      </c>
      <c r="DM52" s="161">
        <f>'DB Konvensional'!EV5</f>
        <v>1</v>
      </c>
      <c r="DN52" s="161">
        <f>'DB Konvensional'!EW5</f>
        <v>1</v>
      </c>
      <c r="DO52" s="161">
        <f>'DB Konvensional'!EX5</f>
        <v>1</v>
      </c>
      <c r="DP52" s="161">
        <f>'DB Konvensional'!EY5</f>
        <v>1</v>
      </c>
      <c r="DQ52" s="161">
        <f>'DB Konvensional'!EZ5</f>
        <v>1</v>
      </c>
      <c r="DR52" s="161">
        <f>'DB Konvensional'!FA5</f>
        <v>1</v>
      </c>
      <c r="DS52" s="161">
        <f>'DB Konvensional'!FB5</f>
        <v>2</v>
      </c>
      <c r="DT52" s="161">
        <f>'DB Konvensional'!FC5</f>
        <v>1</v>
      </c>
      <c r="DU52" s="161">
        <f>'DB Konvensional'!FD5</f>
        <v>7</v>
      </c>
      <c r="DV52" s="161">
        <f>'DB Konvensional'!FE5</f>
        <v>7</v>
      </c>
      <c r="DW52" s="161">
        <f>'DB Konvensional'!FF5</f>
        <v>7</v>
      </c>
      <c r="DX52" s="161">
        <f>'DB Konvensional'!FG5</f>
        <v>7</v>
      </c>
      <c r="DY52" s="161">
        <f>'DB Konvensional'!FH5</f>
        <v>7</v>
      </c>
      <c r="DZ52" s="161">
        <f>'DB Konvensional'!FI5</f>
        <v>7</v>
      </c>
      <c r="EA52" s="161">
        <f>'DB Konvensional'!FJ5</f>
        <v>7</v>
      </c>
      <c r="EB52">
        <f t="shared" si="9"/>
        <v>322</v>
      </c>
      <c r="EC52">
        <f t="shared" si="5"/>
        <v>4.2368421052631575</v>
      </c>
    </row>
    <row r="53" spans="2:133">
      <c r="B53" t="s">
        <v>4304</v>
      </c>
      <c r="C53" t="s">
        <v>2422</v>
      </c>
      <c r="D53" t="s">
        <v>4033</v>
      </c>
      <c r="E53">
        <v>19</v>
      </c>
      <c r="F53" t="s">
        <v>2470</v>
      </c>
      <c r="G53" t="s">
        <v>4229</v>
      </c>
      <c r="H53">
        <v>3</v>
      </c>
      <c r="I53">
        <v>4</v>
      </c>
      <c r="J53" s="139">
        <v>4</v>
      </c>
      <c r="K53" s="139">
        <v>5</v>
      </c>
      <c r="L53" s="139">
        <v>6</v>
      </c>
      <c r="M53">
        <v>5</v>
      </c>
      <c r="N53">
        <v>5</v>
      </c>
      <c r="O53">
        <v>4</v>
      </c>
      <c r="P53" s="139">
        <v>3</v>
      </c>
      <c r="Q53" s="139">
        <v>4</v>
      </c>
      <c r="R53">
        <v>3</v>
      </c>
      <c r="S53" s="139">
        <v>5</v>
      </c>
      <c r="T53">
        <v>4</v>
      </c>
      <c r="U53">
        <v>4</v>
      </c>
      <c r="V53">
        <v>4</v>
      </c>
      <c r="W53">
        <v>4</v>
      </c>
      <c r="X53" s="139">
        <v>4</v>
      </c>
      <c r="Y53" s="139">
        <v>4</v>
      </c>
      <c r="Z53" s="139">
        <v>4</v>
      </c>
      <c r="AA53">
        <v>4</v>
      </c>
      <c r="AB53" s="139">
        <v>4</v>
      </c>
      <c r="AC53">
        <v>2</v>
      </c>
      <c r="AD53" s="139">
        <v>5</v>
      </c>
      <c r="AE53" s="139">
        <v>5</v>
      </c>
      <c r="AF53" s="139">
        <v>4</v>
      </c>
      <c r="AG53">
        <v>2</v>
      </c>
      <c r="AH53">
        <v>105</v>
      </c>
      <c r="AI53">
        <f t="shared" si="8"/>
        <v>4.0384615384615383</v>
      </c>
      <c r="AK53">
        <v>4</v>
      </c>
      <c r="AL53">
        <v>5</v>
      </c>
      <c r="AM53">
        <v>6</v>
      </c>
      <c r="AN53">
        <v>4</v>
      </c>
      <c r="AO53">
        <v>7</v>
      </c>
      <c r="AP53">
        <v>7</v>
      </c>
      <c r="AQ53">
        <v>7</v>
      </c>
      <c r="AR53">
        <v>7</v>
      </c>
      <c r="AS53">
        <v>3</v>
      </c>
      <c r="AT53">
        <v>4</v>
      </c>
      <c r="AU53">
        <v>4</v>
      </c>
      <c r="AV53">
        <v>4</v>
      </c>
      <c r="AW53">
        <v>5</v>
      </c>
      <c r="AX53">
        <v>6</v>
      </c>
      <c r="AY53">
        <v>6</v>
      </c>
      <c r="AZ53">
        <v>4</v>
      </c>
      <c r="BA53">
        <f t="shared" si="6"/>
        <v>83</v>
      </c>
      <c r="BB53">
        <f t="shared" si="7"/>
        <v>5.1875</v>
      </c>
      <c r="BD53" s="161">
        <f>'DB Konvensional'!CE6</f>
        <v>1</v>
      </c>
      <c r="BE53" s="161">
        <f>'DB Konvensional'!CF6</f>
        <v>1</v>
      </c>
      <c r="BF53" s="161">
        <f>'DB Konvensional'!CH6</f>
        <v>3</v>
      </c>
      <c r="BG53" s="161">
        <f>'DB Konvensional'!CI6</f>
        <v>3</v>
      </c>
      <c r="BH53" s="161">
        <f>'DB Konvensional'!CJ6</f>
        <v>3</v>
      </c>
      <c r="BI53" s="161">
        <f>'DB Konvensional'!CL6</f>
        <v>5</v>
      </c>
      <c r="BJ53" s="161">
        <f>'DB Konvensional'!CM6</f>
        <v>3</v>
      </c>
      <c r="BK53" s="161">
        <f>'DB Konvensional'!CN6</f>
        <v>3</v>
      </c>
      <c r="BL53" s="161">
        <f>'DB Konvensional'!CP6</f>
        <v>6</v>
      </c>
      <c r="BM53" s="161">
        <f>'DB Konvensional'!CQ6</f>
        <v>6</v>
      </c>
      <c r="BN53" s="161">
        <f>'DB Konvensional'!CR6</f>
        <v>5</v>
      </c>
      <c r="BO53" s="161">
        <f>'DB Konvensional'!CT6</f>
        <v>4</v>
      </c>
      <c r="BP53" s="161">
        <f>'DB Konvensional'!CU6</f>
        <v>5</v>
      </c>
      <c r="BQ53" s="161">
        <f>'DB Konvensional'!CV6</f>
        <v>5</v>
      </c>
      <c r="BR53" s="161">
        <f>'DB Konvensional'!CW6</f>
        <v>4</v>
      </c>
      <c r="BS53" s="161">
        <f>'DB Konvensional'!CX6</f>
        <v>4</v>
      </c>
      <c r="BT53" s="161">
        <f>'DB Konvensional'!CY6</f>
        <v>3</v>
      </c>
      <c r="BU53" s="161">
        <f>'DB Konvensional'!CZ6</f>
        <v>6</v>
      </c>
      <c r="BV53" s="161">
        <f>'DB Konvensional'!DA6</f>
        <v>7</v>
      </c>
      <c r="BW53" s="161">
        <f>'DB Konvensional'!DB6</f>
        <v>6</v>
      </c>
      <c r="BX53" s="161">
        <f>'DB Konvensional'!DC6</f>
        <v>5</v>
      </c>
      <c r="BY53" s="161">
        <f>'DB Konvensional'!DD6</f>
        <v>4</v>
      </c>
      <c r="BZ53" s="161">
        <f>'DB Konvensional'!DE6</f>
        <v>4</v>
      </c>
      <c r="CA53" s="161">
        <f>'DB Konvensional'!DF6</f>
        <v>4</v>
      </c>
      <c r="CB53" s="161">
        <f>'DB Konvensional'!DG6</f>
        <v>4</v>
      </c>
      <c r="CC53" s="161">
        <f>'DB Konvensional'!DH6</f>
        <v>5</v>
      </c>
      <c r="CD53" s="161">
        <f>'DB Konvensional'!DI6</f>
        <v>4</v>
      </c>
      <c r="CE53" s="161">
        <f>'DB Konvensional'!DJ6</f>
        <v>4</v>
      </c>
      <c r="CF53" s="161">
        <f>'DB Konvensional'!DK6</f>
        <v>4</v>
      </c>
      <c r="CG53" s="161">
        <f>'DB Konvensional'!DL6</f>
        <v>4</v>
      </c>
      <c r="CH53" s="161">
        <f>'DB Konvensional'!DM6</f>
        <v>4</v>
      </c>
      <c r="CI53" s="161">
        <f>'DB Konvensional'!DN6</f>
        <v>4</v>
      </c>
      <c r="CJ53" s="161">
        <f>'DB Konvensional'!DO6</f>
        <v>7</v>
      </c>
      <c r="CK53" s="161">
        <f>'DB Konvensional'!DP6</f>
        <v>7</v>
      </c>
      <c r="CL53" s="161">
        <f>'DB Konvensional'!DQ6</f>
        <v>7</v>
      </c>
      <c r="CM53" s="161">
        <f>'DB Konvensional'!DR6</f>
        <v>7</v>
      </c>
      <c r="CN53" s="161">
        <f>'DB Konvensional'!DS6</f>
        <v>7</v>
      </c>
      <c r="CO53" s="161">
        <f>'DB Konvensional'!DT6</f>
        <v>7</v>
      </c>
      <c r="CP53" s="161">
        <f>'DB Konvensional'!DU6</f>
        <v>7</v>
      </c>
      <c r="CQ53" s="161">
        <f>'DB Konvensional'!DV6</f>
        <v>5</v>
      </c>
      <c r="CR53" s="161">
        <f>'DB Konvensional'!DW6</f>
        <v>5</v>
      </c>
      <c r="CS53" s="161">
        <f>'DB Konvensional'!DX6</f>
        <v>5</v>
      </c>
      <c r="CT53" s="161">
        <f>'DB Konvensional'!DZ6</f>
        <v>7</v>
      </c>
      <c r="CU53" s="161">
        <f>'DB Konvensional'!EA6</f>
        <v>5</v>
      </c>
      <c r="CV53" s="161">
        <f>'DB Konvensional'!EB6</f>
        <v>5</v>
      </c>
      <c r="CW53" s="161">
        <f>'DB Konvensional'!ED6</f>
        <v>7</v>
      </c>
      <c r="CX53" s="161">
        <f>'DB Konvensional'!EE6</f>
        <v>7</v>
      </c>
      <c r="CY53" s="161">
        <f>'DB Konvensional'!EF6</f>
        <v>7</v>
      </c>
      <c r="CZ53" s="161">
        <f>'DB Konvensional'!EH6</f>
        <v>7</v>
      </c>
      <c r="DA53" s="161">
        <f>'DB Konvensional'!EI6</f>
        <v>7</v>
      </c>
      <c r="DB53" s="161">
        <f>'DB Konvensional'!EJ6</f>
        <v>7</v>
      </c>
      <c r="DC53" s="161">
        <f>'DB Konvensional'!EL6</f>
        <v>5</v>
      </c>
      <c r="DD53" s="161">
        <f>'DB Konvensional'!EM6</f>
        <v>5</v>
      </c>
      <c r="DE53" s="161">
        <f>'DB Konvensional'!EN6</f>
        <v>5</v>
      </c>
      <c r="DF53" s="161">
        <f>'DB Konvensional'!EO6</f>
        <v>5</v>
      </c>
      <c r="DG53" s="161">
        <f>'DB Konvensional'!EP6</f>
        <v>5</v>
      </c>
      <c r="DH53" s="161">
        <f>'DB Konvensional'!EQ6</f>
        <v>5</v>
      </c>
      <c r="DI53" s="161">
        <f>'DB Konvensional'!ER6</f>
        <v>5</v>
      </c>
      <c r="DJ53" s="161">
        <f>'DB Konvensional'!ES6</f>
        <v>5</v>
      </c>
      <c r="DK53" s="161">
        <f>'DB Konvensional'!ET6</f>
        <v>5</v>
      </c>
      <c r="DL53" s="161">
        <f>'DB Konvensional'!EU6</f>
        <v>5</v>
      </c>
      <c r="DM53" s="161">
        <f>'DB Konvensional'!EV6</f>
        <v>5</v>
      </c>
      <c r="DN53" s="161">
        <f>'DB Konvensional'!EW6</f>
        <v>5</v>
      </c>
      <c r="DO53" s="161">
        <f>'DB Konvensional'!EX6</f>
        <v>5</v>
      </c>
      <c r="DP53" s="161">
        <f>'DB Konvensional'!EY6</f>
        <v>5</v>
      </c>
      <c r="DQ53" s="161">
        <f>'DB Konvensional'!EZ6</f>
        <v>5</v>
      </c>
      <c r="DR53" s="161">
        <f>'DB Konvensional'!FA6</f>
        <v>5</v>
      </c>
      <c r="DS53" s="161">
        <f>'DB Konvensional'!FB6</f>
        <v>5</v>
      </c>
      <c r="DT53" s="161">
        <f>'DB Konvensional'!FC6</f>
        <v>5</v>
      </c>
      <c r="DU53" s="161">
        <f>'DB Konvensional'!FD6</f>
        <v>5</v>
      </c>
      <c r="DV53" s="161">
        <f>'DB Konvensional'!FE6</f>
        <v>5</v>
      </c>
      <c r="DW53" s="161">
        <f>'DB Konvensional'!FF6</f>
        <v>5</v>
      </c>
      <c r="DX53" s="161">
        <f>'DB Konvensional'!FG6</f>
        <v>5</v>
      </c>
      <c r="DY53" s="161">
        <f>'DB Konvensional'!FH6</f>
        <v>5</v>
      </c>
      <c r="DZ53" s="161">
        <f>'DB Konvensional'!FI6</f>
        <v>5</v>
      </c>
      <c r="EA53" s="161">
        <f>'DB Konvensional'!FJ6</f>
        <v>5</v>
      </c>
      <c r="EB53">
        <f t="shared" si="9"/>
        <v>381</v>
      </c>
      <c r="EC53">
        <f t="shared" si="5"/>
        <v>5.0131578947368425</v>
      </c>
    </row>
    <row r="54" spans="2:133">
      <c r="B54" t="s">
        <v>2504</v>
      </c>
      <c r="C54" t="s">
        <v>2505</v>
      </c>
      <c r="D54" t="s">
        <v>4033</v>
      </c>
      <c r="E54">
        <v>37</v>
      </c>
      <c r="F54" t="s">
        <v>2456</v>
      </c>
      <c r="G54" t="s">
        <v>4232</v>
      </c>
      <c r="H54">
        <v>7</v>
      </c>
      <c r="I54">
        <v>7</v>
      </c>
      <c r="J54" s="139">
        <v>7</v>
      </c>
      <c r="K54" s="139">
        <v>7</v>
      </c>
      <c r="L54" s="139">
        <v>7</v>
      </c>
      <c r="M54">
        <v>7</v>
      </c>
      <c r="N54">
        <v>7</v>
      </c>
      <c r="O54">
        <v>7</v>
      </c>
      <c r="P54" s="139">
        <v>7</v>
      </c>
      <c r="Q54" s="139">
        <v>7</v>
      </c>
      <c r="R54">
        <v>1</v>
      </c>
      <c r="S54" s="139">
        <v>7</v>
      </c>
      <c r="T54">
        <v>7</v>
      </c>
      <c r="U54">
        <v>7</v>
      </c>
      <c r="V54">
        <v>7</v>
      </c>
      <c r="W54">
        <v>7</v>
      </c>
      <c r="X54" s="139">
        <v>7</v>
      </c>
      <c r="Y54" s="139">
        <v>7</v>
      </c>
      <c r="Z54" s="139">
        <v>7</v>
      </c>
      <c r="AA54">
        <v>7</v>
      </c>
      <c r="AB54" s="139">
        <v>7</v>
      </c>
      <c r="AC54">
        <v>7</v>
      </c>
      <c r="AD54" s="139">
        <v>7</v>
      </c>
      <c r="AE54" s="139">
        <v>7</v>
      </c>
      <c r="AF54" s="139">
        <v>7</v>
      </c>
      <c r="AG54">
        <v>7</v>
      </c>
      <c r="AH54">
        <v>176</v>
      </c>
      <c r="AI54">
        <f t="shared" si="8"/>
        <v>6.7692307692307692</v>
      </c>
      <c r="AK54">
        <v>7</v>
      </c>
      <c r="AL54">
        <v>7</v>
      </c>
      <c r="AM54">
        <v>7</v>
      </c>
      <c r="AN54">
        <v>7</v>
      </c>
      <c r="AO54">
        <v>7</v>
      </c>
      <c r="AP54">
        <v>7</v>
      </c>
      <c r="AQ54">
        <v>7</v>
      </c>
      <c r="AR54">
        <v>7</v>
      </c>
      <c r="AS54">
        <v>7</v>
      </c>
      <c r="AT54">
        <v>7</v>
      </c>
      <c r="AU54">
        <v>7</v>
      </c>
      <c r="AV54">
        <v>7</v>
      </c>
      <c r="AW54">
        <v>7</v>
      </c>
      <c r="AX54">
        <v>7</v>
      </c>
      <c r="AY54">
        <v>7</v>
      </c>
      <c r="AZ54">
        <v>7</v>
      </c>
      <c r="BA54">
        <f t="shared" si="6"/>
        <v>112</v>
      </c>
      <c r="BB54">
        <f t="shared" si="7"/>
        <v>7</v>
      </c>
      <c r="BD54" s="161">
        <f>'DB Konvensional'!CE7</f>
        <v>7</v>
      </c>
      <c r="BE54" s="161">
        <f>'DB Konvensional'!CF7</f>
        <v>5</v>
      </c>
      <c r="BF54" s="161">
        <f>'DB Konvensional'!CH7</f>
        <v>3</v>
      </c>
      <c r="BG54" s="161">
        <f>'DB Konvensional'!CI7</f>
        <v>3</v>
      </c>
      <c r="BH54" s="161">
        <f>'DB Konvensional'!CJ7</f>
        <v>3</v>
      </c>
      <c r="BI54" s="161">
        <f>'DB Konvensional'!CL7</f>
        <v>7</v>
      </c>
      <c r="BJ54" s="161">
        <f>'DB Konvensional'!CM7</f>
        <v>1</v>
      </c>
      <c r="BK54" s="161">
        <f>'DB Konvensional'!CN7</f>
        <v>1</v>
      </c>
      <c r="BL54" s="161">
        <f>'DB Konvensional'!CP7</f>
        <v>1</v>
      </c>
      <c r="BM54" s="161">
        <f>'DB Konvensional'!CQ7</f>
        <v>1</v>
      </c>
      <c r="BN54" s="161">
        <f>'DB Konvensional'!CR7</f>
        <v>1</v>
      </c>
      <c r="BO54" s="161">
        <f>'DB Konvensional'!CT7</f>
        <v>7</v>
      </c>
      <c r="BP54" s="161">
        <f>'DB Konvensional'!CU7</f>
        <v>7</v>
      </c>
      <c r="BQ54" s="161">
        <f>'DB Konvensional'!CV7</f>
        <v>6</v>
      </c>
      <c r="BR54" s="161">
        <f>'DB Konvensional'!CW7</f>
        <v>2</v>
      </c>
      <c r="BS54" s="161">
        <f>'DB Konvensional'!CX7</f>
        <v>6</v>
      </c>
      <c r="BT54" s="161">
        <f>'DB Konvensional'!CY7</f>
        <v>4</v>
      </c>
      <c r="BU54" s="161">
        <f>'DB Konvensional'!CZ7</f>
        <v>5</v>
      </c>
      <c r="BV54" s="161">
        <f>'DB Konvensional'!DA7</f>
        <v>4</v>
      </c>
      <c r="BW54" s="161">
        <f>'DB Konvensional'!DB7</f>
        <v>5</v>
      </c>
      <c r="BX54" s="161">
        <f>'DB Konvensional'!DC7</f>
        <v>7</v>
      </c>
      <c r="BY54" s="161">
        <f>'DB Konvensional'!DD7</f>
        <v>6</v>
      </c>
      <c r="BZ54" s="161">
        <f>'DB Konvensional'!DE7</f>
        <v>6</v>
      </c>
      <c r="CA54" s="161">
        <f>'DB Konvensional'!DF7</f>
        <v>5</v>
      </c>
      <c r="CB54" s="161">
        <f>'DB Konvensional'!DG7</f>
        <v>5</v>
      </c>
      <c r="CC54" s="161">
        <f>'DB Konvensional'!DH7</f>
        <v>6</v>
      </c>
      <c r="CD54" s="161">
        <f>'DB Konvensional'!DI7</f>
        <v>6</v>
      </c>
      <c r="CE54" s="161">
        <f>'DB Konvensional'!DJ7</f>
        <v>6</v>
      </c>
      <c r="CF54" s="161">
        <f>'DB Konvensional'!DK7</f>
        <v>6</v>
      </c>
      <c r="CG54" s="161">
        <f>'DB Konvensional'!DL7</f>
        <v>5</v>
      </c>
      <c r="CH54" s="161">
        <f>'DB Konvensional'!DM7</f>
        <v>6</v>
      </c>
      <c r="CI54" s="161">
        <f>'DB Konvensional'!DN7</f>
        <v>6</v>
      </c>
      <c r="CJ54" s="161">
        <f>'DB Konvensional'!DO7</f>
        <v>7</v>
      </c>
      <c r="CK54" s="161">
        <f>'DB Konvensional'!DP7</f>
        <v>7</v>
      </c>
      <c r="CL54" s="161">
        <f>'DB Konvensional'!DQ7</f>
        <v>7</v>
      </c>
      <c r="CM54" s="161">
        <f>'DB Konvensional'!DR7</f>
        <v>7</v>
      </c>
      <c r="CN54" s="161">
        <f>'DB Konvensional'!DS7</f>
        <v>7</v>
      </c>
      <c r="CO54" s="161">
        <f>'DB Konvensional'!DT7</f>
        <v>7</v>
      </c>
      <c r="CP54" s="161">
        <f>'DB Konvensional'!DU7</f>
        <v>7</v>
      </c>
      <c r="CQ54" s="161">
        <f>'DB Konvensional'!DV7</f>
        <v>7</v>
      </c>
      <c r="CR54" s="161">
        <f>'DB Konvensional'!DW7</f>
        <v>7</v>
      </c>
      <c r="CS54" s="161">
        <f>'DB Konvensional'!DX7</f>
        <v>7</v>
      </c>
      <c r="CT54" s="161">
        <f>'DB Konvensional'!DZ7</f>
        <v>7</v>
      </c>
      <c r="CU54" s="161">
        <f>'DB Konvensional'!EA7</f>
        <v>7</v>
      </c>
      <c r="CV54" s="161">
        <f>'DB Konvensional'!EB7</f>
        <v>7</v>
      </c>
      <c r="CW54" s="161">
        <f>'DB Konvensional'!ED7</f>
        <v>7</v>
      </c>
      <c r="CX54" s="161">
        <f>'DB Konvensional'!EE7</f>
        <v>7</v>
      </c>
      <c r="CY54" s="161">
        <f>'DB Konvensional'!EF7</f>
        <v>7</v>
      </c>
      <c r="CZ54" s="161">
        <f>'DB Konvensional'!EH7</f>
        <v>7</v>
      </c>
      <c r="DA54" s="161">
        <f>'DB Konvensional'!EI7</f>
        <v>7</v>
      </c>
      <c r="DB54" s="161">
        <f>'DB Konvensional'!EJ7</f>
        <v>7</v>
      </c>
      <c r="DC54" s="161">
        <f>'DB Konvensional'!EL7</f>
        <v>7</v>
      </c>
      <c r="DD54" s="161">
        <f>'DB Konvensional'!EM7</f>
        <v>7</v>
      </c>
      <c r="DE54" s="161">
        <f>'DB Konvensional'!EN7</f>
        <v>7</v>
      </c>
      <c r="DF54" s="161">
        <f>'DB Konvensional'!EO7</f>
        <v>7</v>
      </c>
      <c r="DG54" s="161">
        <f>'DB Konvensional'!EP7</f>
        <v>7</v>
      </c>
      <c r="DH54" s="161">
        <f>'DB Konvensional'!EQ7</f>
        <v>7</v>
      </c>
      <c r="DI54" s="161">
        <f>'DB Konvensional'!ER7</f>
        <v>7</v>
      </c>
      <c r="DJ54" s="161">
        <f>'DB Konvensional'!ES7</f>
        <v>7</v>
      </c>
      <c r="DK54" s="161">
        <f>'DB Konvensional'!ET7</f>
        <v>6</v>
      </c>
      <c r="DL54" s="161">
        <f>'DB Konvensional'!EU7</f>
        <v>7</v>
      </c>
      <c r="DM54" s="161">
        <f>'DB Konvensional'!EV7</f>
        <v>7</v>
      </c>
      <c r="DN54" s="161">
        <f>'DB Konvensional'!EW7</f>
        <v>7</v>
      </c>
      <c r="DO54" s="161">
        <f>'DB Konvensional'!EX7</f>
        <v>7</v>
      </c>
      <c r="DP54" s="161">
        <f>'DB Konvensional'!EY7</f>
        <v>7</v>
      </c>
      <c r="DQ54" s="161">
        <f>'DB Konvensional'!EZ7</f>
        <v>7</v>
      </c>
      <c r="DR54" s="161">
        <f>'DB Konvensional'!FA7</f>
        <v>7</v>
      </c>
      <c r="DS54" s="161">
        <f>'DB Konvensional'!FB7</f>
        <v>7</v>
      </c>
      <c r="DT54" s="161">
        <f>'DB Konvensional'!FC7</f>
        <v>7</v>
      </c>
      <c r="DU54" s="161">
        <f>'DB Konvensional'!FD7</f>
        <v>7</v>
      </c>
      <c r="DV54" s="161">
        <f>'DB Konvensional'!FE7</f>
        <v>7</v>
      </c>
      <c r="DW54" s="161">
        <f>'DB Konvensional'!FF7</f>
        <v>7</v>
      </c>
      <c r="DX54" s="161">
        <f>'DB Konvensional'!FG7</f>
        <v>7</v>
      </c>
      <c r="DY54" s="161">
        <f>'DB Konvensional'!FH7</f>
        <v>7</v>
      </c>
      <c r="DZ54" s="161">
        <f>'DB Konvensional'!FI7</f>
        <v>7</v>
      </c>
      <c r="EA54" s="161">
        <f>'DB Konvensional'!FJ7</f>
        <v>7</v>
      </c>
      <c r="EB54">
        <f t="shared" si="9"/>
        <v>456</v>
      </c>
      <c r="EC54">
        <f t="shared" si="5"/>
        <v>6</v>
      </c>
    </row>
    <row r="55" spans="2:133">
      <c r="B55" t="s">
        <v>2808</v>
      </c>
      <c r="C55" t="s">
        <v>2422</v>
      </c>
      <c r="D55" t="s">
        <v>4033</v>
      </c>
      <c r="E55">
        <v>32</v>
      </c>
      <c r="F55" t="s">
        <v>2456</v>
      </c>
      <c r="G55" t="s">
        <v>4231</v>
      </c>
      <c r="H55">
        <v>7</v>
      </c>
      <c r="I55">
        <v>1</v>
      </c>
      <c r="J55" s="139">
        <v>1</v>
      </c>
      <c r="K55" s="139">
        <v>7</v>
      </c>
      <c r="L55" s="139">
        <v>6</v>
      </c>
      <c r="M55">
        <v>7</v>
      </c>
      <c r="N55">
        <v>1</v>
      </c>
      <c r="O55">
        <v>1</v>
      </c>
      <c r="P55" s="139">
        <v>1</v>
      </c>
      <c r="Q55" s="139">
        <v>6</v>
      </c>
      <c r="R55">
        <v>1</v>
      </c>
      <c r="S55" s="139">
        <v>6</v>
      </c>
      <c r="T55">
        <v>7</v>
      </c>
      <c r="U55">
        <v>7</v>
      </c>
      <c r="V55">
        <v>7</v>
      </c>
      <c r="W55">
        <v>7</v>
      </c>
      <c r="X55" s="139">
        <v>1</v>
      </c>
      <c r="Y55" s="139">
        <v>1</v>
      </c>
      <c r="Z55" s="139">
        <v>7</v>
      </c>
      <c r="AA55">
        <v>1</v>
      </c>
      <c r="AB55" s="139">
        <v>5</v>
      </c>
      <c r="AC55">
        <v>6</v>
      </c>
      <c r="AD55" s="139">
        <v>2</v>
      </c>
      <c r="AE55" s="139">
        <v>6</v>
      </c>
      <c r="AF55" s="139">
        <v>5</v>
      </c>
      <c r="AG55">
        <v>7</v>
      </c>
      <c r="AH55">
        <v>114</v>
      </c>
      <c r="AI55">
        <f t="shared" si="8"/>
        <v>4.384615384615385</v>
      </c>
      <c r="AK55">
        <v>7</v>
      </c>
      <c r="AL55">
        <v>1</v>
      </c>
      <c r="AM55">
        <v>7</v>
      </c>
      <c r="AN55">
        <v>7</v>
      </c>
      <c r="AO55">
        <v>1</v>
      </c>
      <c r="AP55">
        <v>7</v>
      </c>
      <c r="AQ55">
        <v>7</v>
      </c>
      <c r="AR55">
        <v>6</v>
      </c>
      <c r="AS55">
        <v>1</v>
      </c>
      <c r="AT55">
        <v>7</v>
      </c>
      <c r="AU55">
        <v>3</v>
      </c>
      <c r="AV55">
        <v>2</v>
      </c>
      <c r="AW55">
        <v>1</v>
      </c>
      <c r="AX55">
        <v>7</v>
      </c>
      <c r="AY55">
        <v>6</v>
      </c>
      <c r="AZ55">
        <v>6</v>
      </c>
      <c r="BA55">
        <f t="shared" si="6"/>
        <v>76</v>
      </c>
      <c r="BB55">
        <f t="shared" si="7"/>
        <v>4.75</v>
      </c>
      <c r="BD55" s="161">
        <f>'DB Konvensional'!CE8</f>
        <v>4</v>
      </c>
      <c r="BE55" s="161">
        <f>'DB Konvensional'!CF8</f>
        <v>3</v>
      </c>
      <c r="BF55" s="161">
        <f>'DB Konvensional'!CH8</f>
        <v>2</v>
      </c>
      <c r="BG55" s="161">
        <f>'DB Konvensional'!CI8</f>
        <v>5</v>
      </c>
      <c r="BH55" s="161">
        <f>'DB Konvensional'!CJ8</f>
        <v>1</v>
      </c>
      <c r="BI55" s="161">
        <f>'DB Konvensional'!CL8</f>
        <v>7</v>
      </c>
      <c r="BJ55" s="161">
        <f>'DB Konvensional'!CM8</f>
        <v>7</v>
      </c>
      <c r="BK55" s="161">
        <f>'DB Konvensional'!CN8</f>
        <v>7</v>
      </c>
      <c r="BL55" s="161">
        <f>'DB Konvensional'!CP8</f>
        <v>1</v>
      </c>
      <c r="BM55" s="161">
        <f>'DB Konvensional'!CQ8</f>
        <v>7</v>
      </c>
      <c r="BN55" s="161">
        <f>'DB Konvensional'!CR8</f>
        <v>2</v>
      </c>
      <c r="BO55" s="161">
        <f>'DB Konvensional'!CT8</f>
        <v>7</v>
      </c>
      <c r="BP55" s="161">
        <f>'DB Konvensional'!CU8</f>
        <v>1</v>
      </c>
      <c r="BQ55" s="161">
        <f>'DB Konvensional'!CV8</f>
        <v>1</v>
      </c>
      <c r="BR55" s="161">
        <f>'DB Konvensional'!CW8</f>
        <v>1</v>
      </c>
      <c r="BS55" s="161">
        <f>'DB Konvensional'!CX8</f>
        <v>7</v>
      </c>
      <c r="BT55" s="161">
        <f>'DB Konvensional'!CY8</f>
        <v>7</v>
      </c>
      <c r="BU55" s="161">
        <f>'DB Konvensional'!CZ8</f>
        <v>1</v>
      </c>
      <c r="BV55" s="161">
        <f>'DB Konvensional'!DA8</f>
        <v>7</v>
      </c>
      <c r="BW55" s="161">
        <f>'DB Konvensional'!DB8</f>
        <v>7</v>
      </c>
      <c r="BX55" s="161">
        <f>'DB Konvensional'!DC8</f>
        <v>2</v>
      </c>
      <c r="BY55" s="161">
        <f>'DB Konvensional'!DD8</f>
        <v>3</v>
      </c>
      <c r="BZ55" s="161">
        <f>'DB Konvensional'!DE8</f>
        <v>1</v>
      </c>
      <c r="CA55" s="161">
        <f>'DB Konvensional'!DF8</f>
        <v>7</v>
      </c>
      <c r="CB55" s="161">
        <f>'DB Konvensional'!DG8</f>
        <v>1</v>
      </c>
      <c r="CC55" s="161">
        <f>'DB Konvensional'!DH8</f>
        <v>7</v>
      </c>
      <c r="CD55" s="161">
        <f>'DB Konvensional'!DI8</f>
        <v>1</v>
      </c>
      <c r="CE55" s="161">
        <f>'DB Konvensional'!DJ8</f>
        <v>2</v>
      </c>
      <c r="CF55" s="161">
        <f>'DB Konvensional'!DK8</f>
        <v>1</v>
      </c>
      <c r="CG55" s="161">
        <f>'DB Konvensional'!DL8</f>
        <v>5</v>
      </c>
      <c r="CH55" s="161">
        <f>'DB Konvensional'!DM8</f>
        <v>6</v>
      </c>
      <c r="CI55" s="161">
        <f>'DB Konvensional'!DN8</f>
        <v>2</v>
      </c>
      <c r="CJ55" s="161">
        <f>'DB Konvensional'!DO8</f>
        <v>1</v>
      </c>
      <c r="CK55" s="161">
        <f>'DB Konvensional'!DP8</f>
        <v>7</v>
      </c>
      <c r="CL55" s="161">
        <f>'DB Konvensional'!DQ8</f>
        <v>7</v>
      </c>
      <c r="CM55" s="161">
        <f>'DB Konvensional'!DR8</f>
        <v>6</v>
      </c>
      <c r="CN55" s="161">
        <f>'DB Konvensional'!DS8</f>
        <v>2</v>
      </c>
      <c r="CO55" s="161">
        <f>'DB Konvensional'!DT8</f>
        <v>1</v>
      </c>
      <c r="CP55" s="161">
        <f>'DB Konvensional'!DU8</f>
        <v>7</v>
      </c>
      <c r="CQ55" s="161">
        <f>'DB Konvensional'!DV8</f>
        <v>2</v>
      </c>
      <c r="CR55" s="161">
        <f>'DB Konvensional'!DW8</f>
        <v>1</v>
      </c>
      <c r="CS55" s="161">
        <f>'DB Konvensional'!DX8</f>
        <v>1</v>
      </c>
      <c r="CT55" s="161">
        <f>'DB Konvensional'!DZ8</f>
        <v>1</v>
      </c>
      <c r="CU55" s="161">
        <f>'DB Konvensional'!EA8</f>
        <v>7</v>
      </c>
      <c r="CV55" s="161">
        <f>'DB Konvensional'!EB8</f>
        <v>1</v>
      </c>
      <c r="CW55" s="161">
        <f>'DB Konvensional'!ED8</f>
        <v>6</v>
      </c>
      <c r="CX55" s="161">
        <f>'DB Konvensional'!EE8</f>
        <v>7</v>
      </c>
      <c r="CY55" s="161">
        <f>'DB Konvensional'!EF8</f>
        <v>1</v>
      </c>
      <c r="CZ55" s="161">
        <f>'DB Konvensional'!EH8</f>
        <v>7</v>
      </c>
      <c r="DA55" s="161">
        <f>'DB Konvensional'!EI8</f>
        <v>6</v>
      </c>
      <c r="DB55" s="161">
        <f>'DB Konvensional'!EJ8</f>
        <v>3</v>
      </c>
      <c r="DC55" s="161">
        <f>'DB Konvensional'!EL8</f>
        <v>5</v>
      </c>
      <c r="DD55" s="161">
        <f>'DB Konvensional'!EM8</f>
        <v>1</v>
      </c>
      <c r="DE55" s="161">
        <f>'DB Konvensional'!EN8</f>
        <v>2</v>
      </c>
      <c r="DF55" s="161">
        <f>'DB Konvensional'!EO8</f>
        <v>3</v>
      </c>
      <c r="DG55" s="161">
        <f>'DB Konvensional'!EP8</f>
        <v>3</v>
      </c>
      <c r="DH55" s="161">
        <f>'DB Konvensional'!EQ8</f>
        <v>7</v>
      </c>
      <c r="DI55" s="161">
        <f>'DB Konvensional'!ER8</f>
        <v>7</v>
      </c>
      <c r="DJ55" s="161">
        <f>'DB Konvensional'!ES8</f>
        <v>7</v>
      </c>
      <c r="DK55" s="161">
        <f>'DB Konvensional'!ET8</f>
        <v>3</v>
      </c>
      <c r="DL55" s="161">
        <f>'DB Konvensional'!EU8</f>
        <v>4</v>
      </c>
      <c r="DM55" s="161">
        <f>'DB Konvensional'!EV8</f>
        <v>7</v>
      </c>
      <c r="DN55" s="161">
        <f>'DB Konvensional'!EW8</f>
        <v>1</v>
      </c>
      <c r="DO55" s="161">
        <f>'DB Konvensional'!EX8</f>
        <v>1</v>
      </c>
      <c r="DP55" s="161">
        <f>'DB Konvensional'!EY8</f>
        <v>7</v>
      </c>
      <c r="DQ55" s="161">
        <f>'DB Konvensional'!EZ8</f>
        <v>7</v>
      </c>
      <c r="DR55" s="161">
        <f>'DB Konvensional'!FA8</f>
        <v>1</v>
      </c>
      <c r="DS55" s="161">
        <f>'DB Konvensional'!FB8</f>
        <v>7</v>
      </c>
      <c r="DT55" s="161">
        <f>'DB Konvensional'!FC8</f>
        <v>6</v>
      </c>
      <c r="DU55" s="161">
        <f>'DB Konvensional'!FD8</f>
        <v>4</v>
      </c>
      <c r="DV55" s="161">
        <f>'DB Konvensional'!FE8</f>
        <v>7</v>
      </c>
      <c r="DW55" s="161">
        <f>'DB Konvensional'!FF8</f>
        <v>3</v>
      </c>
      <c r="DX55" s="161">
        <f>'DB Konvensional'!FG8</f>
        <v>1</v>
      </c>
      <c r="DY55" s="161">
        <f>'DB Konvensional'!FH8</f>
        <v>1</v>
      </c>
      <c r="DZ55" s="161">
        <f>'DB Konvensional'!FI8</f>
        <v>5</v>
      </c>
      <c r="EA55" s="161">
        <f>'DB Konvensional'!FJ8</f>
        <v>3</v>
      </c>
      <c r="EB55">
        <f t="shared" si="9"/>
        <v>300</v>
      </c>
      <c r="EC55">
        <f t="shared" si="5"/>
        <v>3.9473684210526314</v>
      </c>
    </row>
    <row r="56" spans="2:133">
      <c r="B56" t="s">
        <v>4305</v>
      </c>
      <c r="C56" t="s">
        <v>2422</v>
      </c>
      <c r="D56" t="s">
        <v>4034</v>
      </c>
      <c r="E56">
        <v>24</v>
      </c>
      <c r="F56" t="s">
        <v>2456</v>
      </c>
      <c r="G56" t="s">
        <v>4234</v>
      </c>
      <c r="H56">
        <v>3</v>
      </c>
      <c r="I56">
        <v>3</v>
      </c>
      <c r="J56" s="139">
        <v>3</v>
      </c>
      <c r="K56" s="139">
        <v>5</v>
      </c>
      <c r="L56" s="139">
        <v>5</v>
      </c>
      <c r="M56">
        <v>3</v>
      </c>
      <c r="N56">
        <v>3</v>
      </c>
      <c r="O56">
        <v>3</v>
      </c>
      <c r="P56" s="139">
        <v>3</v>
      </c>
      <c r="Q56" s="139">
        <v>3</v>
      </c>
      <c r="R56">
        <v>3</v>
      </c>
      <c r="S56" s="139">
        <v>5</v>
      </c>
      <c r="T56">
        <v>3</v>
      </c>
      <c r="U56">
        <v>3</v>
      </c>
      <c r="V56">
        <v>3</v>
      </c>
      <c r="W56">
        <v>3</v>
      </c>
      <c r="X56" s="139">
        <v>5</v>
      </c>
      <c r="Y56" s="139">
        <v>5</v>
      </c>
      <c r="Z56" s="139">
        <v>3</v>
      </c>
      <c r="AA56">
        <v>3</v>
      </c>
      <c r="AB56" s="139">
        <v>5</v>
      </c>
      <c r="AC56">
        <v>4</v>
      </c>
      <c r="AD56" s="139">
        <v>4</v>
      </c>
      <c r="AE56" s="139">
        <v>4</v>
      </c>
      <c r="AF56" s="139">
        <v>5</v>
      </c>
      <c r="AG56">
        <v>3</v>
      </c>
      <c r="AH56">
        <v>95</v>
      </c>
      <c r="AI56">
        <f t="shared" si="8"/>
        <v>3.6538461538461537</v>
      </c>
      <c r="AK56">
        <v>3</v>
      </c>
      <c r="AL56">
        <v>3</v>
      </c>
      <c r="AM56">
        <v>3</v>
      </c>
      <c r="AN56">
        <v>3</v>
      </c>
      <c r="AO56">
        <v>4</v>
      </c>
      <c r="AP56">
        <v>4</v>
      </c>
      <c r="AQ56">
        <v>3</v>
      </c>
      <c r="AR56">
        <v>4</v>
      </c>
      <c r="AS56">
        <v>3</v>
      </c>
      <c r="AT56">
        <v>3</v>
      </c>
      <c r="AU56">
        <v>3</v>
      </c>
      <c r="AV56">
        <v>3</v>
      </c>
      <c r="AW56">
        <v>5</v>
      </c>
      <c r="AX56">
        <v>4</v>
      </c>
      <c r="AY56">
        <v>4</v>
      </c>
      <c r="AZ56">
        <v>4</v>
      </c>
      <c r="BA56">
        <f t="shared" si="6"/>
        <v>56</v>
      </c>
      <c r="BB56">
        <f t="shared" si="7"/>
        <v>3.5</v>
      </c>
      <c r="BD56" s="161">
        <f>'DB Konvensional'!CE9</f>
        <v>1</v>
      </c>
      <c r="BE56" s="161">
        <f>'DB Konvensional'!CF9</f>
        <v>1</v>
      </c>
      <c r="BF56" s="161">
        <f>'DB Konvensional'!CH9</f>
        <v>1</v>
      </c>
      <c r="BG56" s="161">
        <f>'DB Konvensional'!CI9</f>
        <v>7</v>
      </c>
      <c r="BH56" s="161">
        <f>'DB Konvensional'!CJ9</f>
        <v>7</v>
      </c>
      <c r="BI56" s="161">
        <f>'DB Konvensional'!CL9</f>
        <v>7</v>
      </c>
      <c r="BJ56" s="161">
        <f>'DB Konvensional'!CM9</f>
        <v>7</v>
      </c>
      <c r="BK56" s="161">
        <f>'DB Konvensional'!CN9</f>
        <v>7</v>
      </c>
      <c r="BL56" s="161">
        <f>'DB Konvensional'!CP9</f>
        <v>7</v>
      </c>
      <c r="BM56" s="161">
        <f>'DB Konvensional'!CQ9</f>
        <v>7</v>
      </c>
      <c r="BN56" s="161">
        <f>'DB Konvensional'!CR9</f>
        <v>7</v>
      </c>
      <c r="BO56" s="161">
        <f>'DB Konvensional'!CT9</f>
        <v>1</v>
      </c>
      <c r="BP56" s="161">
        <f>'DB Konvensional'!CU9</f>
        <v>1</v>
      </c>
      <c r="BQ56" s="161">
        <f>'DB Konvensional'!CV9</f>
        <v>1</v>
      </c>
      <c r="BR56" s="161">
        <f>'DB Konvensional'!CW9</f>
        <v>1</v>
      </c>
      <c r="BS56" s="161">
        <f>'DB Konvensional'!CX9</f>
        <v>1</v>
      </c>
      <c r="BT56" s="161">
        <f>'DB Konvensional'!CY9</f>
        <v>1</v>
      </c>
      <c r="BU56" s="161">
        <f>'DB Konvensional'!CZ9</f>
        <v>1</v>
      </c>
      <c r="BV56" s="161">
        <f>'DB Konvensional'!DA9</f>
        <v>7</v>
      </c>
      <c r="BW56" s="161">
        <f>'DB Konvensional'!DB9</f>
        <v>7</v>
      </c>
      <c r="BX56" s="161">
        <f>'DB Konvensional'!DC9</f>
        <v>7</v>
      </c>
      <c r="BY56" s="161">
        <f>'DB Konvensional'!DD9</f>
        <v>7</v>
      </c>
      <c r="BZ56" s="161">
        <f>'DB Konvensional'!DE9</f>
        <v>7</v>
      </c>
      <c r="CA56" s="161">
        <f>'DB Konvensional'!DF9</f>
        <v>7</v>
      </c>
      <c r="CB56" s="161">
        <f>'DB Konvensional'!DG9</f>
        <v>7</v>
      </c>
      <c r="CC56" s="161">
        <f>'DB Konvensional'!DH9</f>
        <v>7</v>
      </c>
      <c r="CD56" s="161">
        <f>'DB Konvensional'!DI9</f>
        <v>7</v>
      </c>
      <c r="CE56" s="161">
        <f>'DB Konvensional'!DJ9</f>
        <v>7</v>
      </c>
      <c r="CF56" s="161">
        <f>'DB Konvensional'!DK9</f>
        <v>7</v>
      </c>
      <c r="CG56" s="161">
        <f>'DB Konvensional'!DL9</f>
        <v>7</v>
      </c>
      <c r="CH56" s="161">
        <f>'DB Konvensional'!DM9</f>
        <v>7</v>
      </c>
      <c r="CI56" s="161">
        <f>'DB Konvensional'!DN9</f>
        <v>7</v>
      </c>
      <c r="CJ56" s="161">
        <f>'DB Konvensional'!DO9</f>
        <v>4</v>
      </c>
      <c r="CK56" s="161">
        <f>'DB Konvensional'!DP9</f>
        <v>4</v>
      </c>
      <c r="CL56" s="161">
        <f>'DB Konvensional'!DQ9</f>
        <v>4</v>
      </c>
      <c r="CM56" s="161">
        <f>'DB Konvensional'!DR9</f>
        <v>5</v>
      </c>
      <c r="CN56" s="161">
        <f>'DB Konvensional'!DS9</f>
        <v>4</v>
      </c>
      <c r="CO56" s="161">
        <f>'DB Konvensional'!DT9</f>
        <v>4</v>
      </c>
      <c r="CP56" s="161">
        <f>'DB Konvensional'!DU9</f>
        <v>4</v>
      </c>
      <c r="CQ56" s="161">
        <f>'DB Konvensional'!DV9</f>
        <v>3</v>
      </c>
      <c r="CR56" s="161">
        <f>'DB Konvensional'!DW9</f>
        <v>3</v>
      </c>
      <c r="CS56" s="161">
        <f>'DB Konvensional'!DX9</f>
        <v>3</v>
      </c>
      <c r="CT56" s="161">
        <f>'DB Konvensional'!DZ9</f>
        <v>7</v>
      </c>
      <c r="CU56" s="161">
        <f>'DB Konvensional'!EA9</f>
        <v>7</v>
      </c>
      <c r="CV56" s="161">
        <f>'DB Konvensional'!EB9</f>
        <v>7</v>
      </c>
      <c r="CW56" s="161">
        <f>'DB Konvensional'!ED9</f>
        <v>7</v>
      </c>
      <c r="CX56" s="161">
        <f>'DB Konvensional'!EE9</f>
        <v>7</v>
      </c>
      <c r="CY56" s="161">
        <f>'DB Konvensional'!EF9</f>
        <v>7</v>
      </c>
      <c r="CZ56" s="161">
        <f>'DB Konvensional'!EH9</f>
        <v>4</v>
      </c>
      <c r="DA56" s="161">
        <f>'DB Konvensional'!EI9</f>
        <v>4</v>
      </c>
      <c r="DB56" s="161">
        <f>'DB Konvensional'!EJ9</f>
        <v>4</v>
      </c>
      <c r="DC56" s="161">
        <f>'DB Konvensional'!EL9</f>
        <v>1</v>
      </c>
      <c r="DD56" s="161">
        <f>'DB Konvensional'!EM9</f>
        <v>1</v>
      </c>
      <c r="DE56" s="161">
        <f>'DB Konvensional'!EN9</f>
        <v>1</v>
      </c>
      <c r="DF56" s="161">
        <f>'DB Konvensional'!EO9</f>
        <v>1</v>
      </c>
      <c r="DG56" s="161">
        <f>'DB Konvensional'!EP9</f>
        <v>1</v>
      </c>
      <c r="DH56" s="161">
        <f>'DB Konvensional'!EQ9</f>
        <v>1</v>
      </c>
      <c r="DI56" s="161">
        <f>'DB Konvensional'!ER9</f>
        <v>1</v>
      </c>
      <c r="DJ56" s="161">
        <f>'DB Konvensional'!ES9</f>
        <v>1</v>
      </c>
      <c r="DK56" s="161">
        <f>'DB Konvensional'!ET9</f>
        <v>1</v>
      </c>
      <c r="DL56" s="161">
        <f>'DB Konvensional'!EU9</f>
        <v>1</v>
      </c>
      <c r="DM56" s="161">
        <f>'DB Konvensional'!EV9</f>
        <v>1</v>
      </c>
      <c r="DN56" s="161">
        <f>'DB Konvensional'!EW9</f>
        <v>1</v>
      </c>
      <c r="DO56" s="161">
        <f>'DB Konvensional'!EX9</f>
        <v>1</v>
      </c>
      <c r="DP56" s="161">
        <f>'DB Konvensional'!EY9</f>
        <v>1</v>
      </c>
      <c r="DQ56" s="161">
        <f>'DB Konvensional'!EZ9</f>
        <v>2</v>
      </c>
      <c r="DR56" s="161">
        <f>'DB Konvensional'!FA9</f>
        <v>2</v>
      </c>
      <c r="DS56" s="161">
        <f>'DB Konvensional'!FB9</f>
        <v>2</v>
      </c>
      <c r="DT56" s="161">
        <f>'DB Konvensional'!FC9</f>
        <v>2</v>
      </c>
      <c r="DU56" s="161">
        <f>'DB Konvensional'!FD9</f>
        <v>2</v>
      </c>
      <c r="DV56" s="161">
        <f>'DB Konvensional'!FE9</f>
        <v>7</v>
      </c>
      <c r="DW56" s="161">
        <f>'DB Konvensional'!FF9</f>
        <v>7</v>
      </c>
      <c r="DX56" s="161">
        <f>'DB Konvensional'!FG9</f>
        <v>7</v>
      </c>
      <c r="DY56" s="161">
        <f>'DB Konvensional'!FH9</f>
        <v>7</v>
      </c>
      <c r="DZ56" s="161">
        <f>'DB Konvensional'!FI9</f>
        <v>7</v>
      </c>
      <c r="EA56" s="161">
        <f>'DB Konvensional'!FJ9</f>
        <v>7</v>
      </c>
      <c r="EB56">
        <f t="shared" si="9"/>
        <v>322</v>
      </c>
      <c r="EC56">
        <f t="shared" si="5"/>
        <v>4.2368421052631575</v>
      </c>
    </row>
    <row r="57" spans="2:133">
      <c r="B57" t="s">
        <v>4306</v>
      </c>
      <c r="C57" t="s">
        <v>2422</v>
      </c>
      <c r="D57" t="s">
        <v>4034</v>
      </c>
      <c r="E57">
        <v>27</v>
      </c>
      <c r="F57" t="s">
        <v>2531</v>
      </c>
      <c r="G57" t="s">
        <v>4235</v>
      </c>
      <c r="H57">
        <v>3</v>
      </c>
      <c r="I57">
        <v>3</v>
      </c>
      <c r="J57" s="139">
        <v>3</v>
      </c>
      <c r="K57" s="139">
        <v>5</v>
      </c>
      <c r="L57" s="139">
        <v>5</v>
      </c>
      <c r="M57">
        <v>3</v>
      </c>
      <c r="N57">
        <v>3</v>
      </c>
      <c r="O57">
        <v>3</v>
      </c>
      <c r="P57" s="139">
        <v>3</v>
      </c>
      <c r="Q57" s="139">
        <v>3</v>
      </c>
      <c r="R57">
        <v>3</v>
      </c>
      <c r="S57" s="139">
        <v>5</v>
      </c>
      <c r="T57">
        <v>3</v>
      </c>
      <c r="U57">
        <v>3</v>
      </c>
      <c r="V57">
        <v>3</v>
      </c>
      <c r="W57">
        <v>3</v>
      </c>
      <c r="X57" s="139">
        <v>5</v>
      </c>
      <c r="Y57" s="139">
        <v>5</v>
      </c>
      <c r="Z57" s="139">
        <v>3</v>
      </c>
      <c r="AA57">
        <v>3</v>
      </c>
      <c r="AB57" s="139">
        <v>5</v>
      </c>
      <c r="AC57">
        <v>3</v>
      </c>
      <c r="AD57" s="139">
        <v>3</v>
      </c>
      <c r="AE57" s="139">
        <v>6</v>
      </c>
      <c r="AF57" s="139">
        <v>6</v>
      </c>
      <c r="AG57">
        <v>3</v>
      </c>
      <c r="AH57">
        <v>96</v>
      </c>
      <c r="AI57">
        <f t="shared" si="8"/>
        <v>3.6923076923076925</v>
      </c>
      <c r="AK57">
        <v>3</v>
      </c>
      <c r="AL57">
        <v>3</v>
      </c>
      <c r="AM57">
        <v>3</v>
      </c>
      <c r="AN57">
        <v>3</v>
      </c>
      <c r="AO57">
        <v>3</v>
      </c>
      <c r="AP57">
        <v>3</v>
      </c>
      <c r="AQ57">
        <v>3</v>
      </c>
      <c r="AR57">
        <v>3</v>
      </c>
      <c r="AS57">
        <v>3</v>
      </c>
      <c r="AT57">
        <v>3</v>
      </c>
      <c r="AU57">
        <v>3</v>
      </c>
      <c r="AV57">
        <v>3</v>
      </c>
      <c r="AW57">
        <v>3</v>
      </c>
      <c r="AX57">
        <v>3</v>
      </c>
      <c r="AY57">
        <v>3</v>
      </c>
      <c r="AZ57">
        <v>3</v>
      </c>
      <c r="BA57">
        <f t="shared" si="6"/>
        <v>48</v>
      </c>
      <c r="BB57">
        <f t="shared" si="7"/>
        <v>3</v>
      </c>
      <c r="BD57" s="161">
        <f>'DB Konvensional'!CE10</f>
        <v>1</v>
      </c>
      <c r="BE57" s="161">
        <f>'DB Konvensional'!CF10</f>
        <v>1</v>
      </c>
      <c r="BF57" s="161">
        <f>'DB Konvensional'!CH10</f>
        <v>7</v>
      </c>
      <c r="BG57" s="161">
        <f>'DB Konvensional'!CI10</f>
        <v>4</v>
      </c>
      <c r="BH57" s="161">
        <f>'DB Konvensional'!CJ10</f>
        <v>7</v>
      </c>
      <c r="BI57" s="161">
        <f>'DB Konvensional'!CL10</f>
        <v>7</v>
      </c>
      <c r="BJ57" s="161">
        <f>'DB Konvensional'!CM10</f>
        <v>7</v>
      </c>
      <c r="BK57" s="161">
        <f>'DB Konvensional'!CN10</f>
        <v>5</v>
      </c>
      <c r="BL57" s="161">
        <f>'DB Konvensional'!CP10</f>
        <v>4</v>
      </c>
      <c r="BM57" s="161">
        <f>'DB Konvensional'!CQ10</f>
        <v>1</v>
      </c>
      <c r="BN57" s="161">
        <f>'DB Konvensional'!CR10</f>
        <v>1</v>
      </c>
      <c r="BO57" s="161">
        <f>'DB Konvensional'!CT10</f>
        <v>2</v>
      </c>
      <c r="BP57" s="161">
        <f>'DB Konvensional'!CU10</f>
        <v>3</v>
      </c>
      <c r="BQ57" s="161">
        <f>'DB Konvensional'!CV10</f>
        <v>3</v>
      </c>
      <c r="BR57" s="161">
        <f>'DB Konvensional'!CW10</f>
        <v>2</v>
      </c>
      <c r="BS57" s="161">
        <f>'DB Konvensional'!CX10</f>
        <v>4</v>
      </c>
      <c r="BT57" s="161">
        <f>'DB Konvensional'!CY10</f>
        <v>3</v>
      </c>
      <c r="BU57" s="161">
        <f>'DB Konvensional'!CZ10</f>
        <v>3</v>
      </c>
      <c r="BV57" s="161">
        <f>'DB Konvensional'!DA10</f>
        <v>3</v>
      </c>
      <c r="BW57" s="161">
        <f>'DB Konvensional'!DB10</f>
        <v>2</v>
      </c>
      <c r="BX57" s="161">
        <f>'DB Konvensional'!DC10</f>
        <v>3</v>
      </c>
      <c r="BY57" s="161">
        <f>'DB Konvensional'!DD10</f>
        <v>3</v>
      </c>
      <c r="BZ57" s="161">
        <f>'DB Konvensional'!DE10</f>
        <v>3</v>
      </c>
      <c r="CA57" s="161">
        <f>'DB Konvensional'!DF10</f>
        <v>4</v>
      </c>
      <c r="CB57" s="161">
        <f>'DB Konvensional'!DG10</f>
        <v>3</v>
      </c>
      <c r="CC57" s="161">
        <f>'DB Konvensional'!DH10</f>
        <v>3</v>
      </c>
      <c r="CD57" s="161">
        <f>'DB Konvensional'!DI10</f>
        <v>1</v>
      </c>
      <c r="CE57" s="161">
        <f>'DB Konvensional'!DJ10</f>
        <v>1</v>
      </c>
      <c r="CF57" s="161">
        <f>'DB Konvensional'!DK10</f>
        <v>3</v>
      </c>
      <c r="CG57" s="161">
        <f>'DB Konvensional'!DL10</f>
        <v>3</v>
      </c>
      <c r="CH57" s="161">
        <f>'DB Konvensional'!DM10</f>
        <v>3</v>
      </c>
      <c r="CI57" s="161">
        <f>'DB Konvensional'!DN10</f>
        <v>3</v>
      </c>
      <c r="CJ57" s="161">
        <f>'DB Konvensional'!DO10</f>
        <v>1</v>
      </c>
      <c r="CK57" s="161">
        <f>'DB Konvensional'!DP10</f>
        <v>1</v>
      </c>
      <c r="CL57" s="161">
        <f>'DB Konvensional'!DQ10</f>
        <v>2</v>
      </c>
      <c r="CM57" s="161">
        <f>'DB Konvensional'!DR10</f>
        <v>2</v>
      </c>
      <c r="CN57" s="161">
        <f>'DB Konvensional'!DS10</f>
        <v>2</v>
      </c>
      <c r="CO57" s="161">
        <f>'DB Konvensional'!DT10</f>
        <v>3</v>
      </c>
      <c r="CP57" s="161">
        <f>'DB Konvensional'!DU10</f>
        <v>3</v>
      </c>
      <c r="CQ57" s="161">
        <f>'DB Konvensional'!DV10</f>
        <v>3</v>
      </c>
      <c r="CR57" s="161">
        <f>'DB Konvensional'!DW10</f>
        <v>3</v>
      </c>
      <c r="CS57" s="161">
        <f>'DB Konvensional'!DX10</f>
        <v>2</v>
      </c>
      <c r="CT57" s="161">
        <f>'DB Konvensional'!DZ10</f>
        <v>2</v>
      </c>
      <c r="CU57" s="161">
        <f>'DB Konvensional'!EA10</f>
        <v>1</v>
      </c>
      <c r="CV57" s="161">
        <f>'DB Konvensional'!EB10</f>
        <v>3</v>
      </c>
      <c r="CW57" s="161">
        <f>'DB Konvensional'!ED10</f>
        <v>2</v>
      </c>
      <c r="CX57" s="161">
        <f>'DB Konvensional'!EE10</f>
        <v>2</v>
      </c>
      <c r="CY57" s="161">
        <f>'DB Konvensional'!EF10</f>
        <v>2</v>
      </c>
      <c r="CZ57" s="161">
        <f>'DB Konvensional'!EH10</f>
        <v>2</v>
      </c>
      <c r="DA57" s="161">
        <f>'DB Konvensional'!EI10</f>
        <v>2</v>
      </c>
      <c r="DB57" s="161">
        <f>'DB Konvensional'!EJ10</f>
        <v>3</v>
      </c>
      <c r="DC57" s="161">
        <f>'DB Konvensional'!EL10</f>
        <v>2</v>
      </c>
      <c r="DD57" s="161">
        <f>'DB Konvensional'!EM10</f>
        <v>2</v>
      </c>
      <c r="DE57" s="161">
        <f>'DB Konvensional'!EN10</f>
        <v>3</v>
      </c>
      <c r="DF57" s="161">
        <f>'DB Konvensional'!EO10</f>
        <v>3</v>
      </c>
      <c r="DG57" s="161">
        <f>'DB Konvensional'!EP10</f>
        <v>3</v>
      </c>
      <c r="DH57" s="161">
        <f>'DB Konvensional'!EQ10</f>
        <v>2</v>
      </c>
      <c r="DI57" s="161">
        <f>'DB Konvensional'!ER10</f>
        <v>2</v>
      </c>
      <c r="DJ57" s="161">
        <f>'DB Konvensional'!ES10</f>
        <v>3</v>
      </c>
      <c r="DK57" s="161">
        <f>'DB Konvensional'!ET10</f>
        <v>5</v>
      </c>
      <c r="DL57" s="161">
        <f>'DB Konvensional'!EU10</f>
        <v>3</v>
      </c>
      <c r="DM57" s="161">
        <f>'DB Konvensional'!EV10</f>
        <v>4</v>
      </c>
      <c r="DN57" s="161">
        <f>'DB Konvensional'!EW10</f>
        <v>4</v>
      </c>
      <c r="DO57" s="161">
        <f>'DB Konvensional'!EX10</f>
        <v>4</v>
      </c>
      <c r="DP57" s="161">
        <f>'DB Konvensional'!EY10</f>
        <v>3</v>
      </c>
      <c r="DQ57" s="161">
        <f>'DB Konvensional'!EZ10</f>
        <v>2</v>
      </c>
      <c r="DR57" s="161">
        <f>'DB Konvensional'!FA10</f>
        <v>3</v>
      </c>
      <c r="DS57" s="161">
        <f>'DB Konvensional'!FB10</f>
        <v>3</v>
      </c>
      <c r="DT57" s="161">
        <f>'DB Konvensional'!FC10</f>
        <v>4</v>
      </c>
      <c r="DU57" s="161">
        <f>'DB Konvensional'!FD10</f>
        <v>3</v>
      </c>
      <c r="DV57" s="161">
        <f>'DB Konvensional'!FE10</f>
        <v>3</v>
      </c>
      <c r="DW57" s="161">
        <f>'DB Konvensional'!FF10</f>
        <v>3</v>
      </c>
      <c r="DX57" s="161">
        <f>'DB Konvensional'!FG10</f>
        <v>3</v>
      </c>
      <c r="DY57" s="161">
        <f>'DB Konvensional'!FH10</f>
        <v>3</v>
      </c>
      <c r="DZ57" s="161">
        <f>'DB Konvensional'!FI10</f>
        <v>3</v>
      </c>
      <c r="EA57" s="161">
        <f>'DB Konvensional'!FJ10</f>
        <v>3</v>
      </c>
      <c r="EB57">
        <f t="shared" si="9"/>
        <v>220</v>
      </c>
      <c r="EC57">
        <f t="shared" si="5"/>
        <v>2.8947368421052633</v>
      </c>
    </row>
    <row r="58" spans="2:133">
      <c r="B58" t="s">
        <v>4307</v>
      </c>
      <c r="C58" t="s">
        <v>2422</v>
      </c>
      <c r="D58" t="s">
        <v>4034</v>
      </c>
      <c r="E58">
        <v>30</v>
      </c>
      <c r="F58" t="s">
        <v>2456</v>
      </c>
      <c r="G58" t="s">
        <v>4236</v>
      </c>
      <c r="H58">
        <v>3</v>
      </c>
      <c r="I58">
        <v>3</v>
      </c>
      <c r="J58" s="139">
        <v>3</v>
      </c>
      <c r="K58" s="139">
        <v>5</v>
      </c>
      <c r="L58" s="139">
        <v>4</v>
      </c>
      <c r="M58">
        <v>3</v>
      </c>
      <c r="N58">
        <v>3</v>
      </c>
      <c r="O58">
        <v>3</v>
      </c>
      <c r="P58" s="139">
        <v>3</v>
      </c>
      <c r="Q58" s="139">
        <v>3</v>
      </c>
      <c r="R58">
        <v>3</v>
      </c>
      <c r="S58" s="139">
        <v>5</v>
      </c>
      <c r="T58">
        <v>3</v>
      </c>
      <c r="U58">
        <v>4</v>
      </c>
      <c r="V58">
        <v>3</v>
      </c>
      <c r="W58">
        <v>4</v>
      </c>
      <c r="X58" s="139">
        <v>5</v>
      </c>
      <c r="Y58" s="139">
        <v>5</v>
      </c>
      <c r="Z58" s="139">
        <v>3</v>
      </c>
      <c r="AA58">
        <v>3</v>
      </c>
      <c r="AB58" s="139">
        <v>5</v>
      </c>
      <c r="AC58">
        <v>3</v>
      </c>
      <c r="AD58" s="139">
        <v>3</v>
      </c>
      <c r="AE58" s="139">
        <v>5</v>
      </c>
      <c r="AF58" s="139">
        <v>5</v>
      </c>
      <c r="AG58">
        <v>3</v>
      </c>
      <c r="AH58">
        <v>95</v>
      </c>
      <c r="AI58">
        <f t="shared" si="8"/>
        <v>3.6538461538461537</v>
      </c>
      <c r="AK58">
        <v>3</v>
      </c>
      <c r="AL58">
        <v>3</v>
      </c>
      <c r="AM58">
        <v>3</v>
      </c>
      <c r="AN58">
        <v>3</v>
      </c>
      <c r="AO58">
        <v>3</v>
      </c>
      <c r="AP58">
        <v>3</v>
      </c>
      <c r="AQ58">
        <v>3</v>
      </c>
      <c r="AR58">
        <v>3</v>
      </c>
      <c r="AS58">
        <v>3</v>
      </c>
      <c r="AT58">
        <v>3</v>
      </c>
      <c r="AU58">
        <v>3</v>
      </c>
      <c r="AV58">
        <v>3</v>
      </c>
      <c r="AW58">
        <v>3</v>
      </c>
      <c r="AX58">
        <v>3</v>
      </c>
      <c r="AY58">
        <v>3</v>
      </c>
      <c r="AZ58">
        <v>3</v>
      </c>
      <c r="BA58">
        <f t="shared" si="6"/>
        <v>48</v>
      </c>
      <c r="BB58">
        <f t="shared" si="7"/>
        <v>3</v>
      </c>
      <c r="BD58" s="161">
        <f>'DB Konvensional'!CE11</f>
        <v>6</v>
      </c>
      <c r="BE58" s="161">
        <f>'DB Konvensional'!CF11</f>
        <v>6</v>
      </c>
      <c r="BF58" s="161">
        <f>'DB Konvensional'!CH11</f>
        <v>7</v>
      </c>
      <c r="BG58" s="161">
        <f>'DB Konvensional'!CI11</f>
        <v>7</v>
      </c>
      <c r="BH58" s="161">
        <f>'DB Konvensional'!CJ11</f>
        <v>7</v>
      </c>
      <c r="BI58" s="161">
        <f>'DB Konvensional'!CL11</f>
        <v>7</v>
      </c>
      <c r="BJ58" s="161">
        <f>'DB Konvensional'!CM11</f>
        <v>7</v>
      </c>
      <c r="BK58" s="161">
        <f>'DB Konvensional'!CN11</f>
        <v>6</v>
      </c>
      <c r="BL58" s="161">
        <f>'DB Konvensional'!CP11</f>
        <v>4</v>
      </c>
      <c r="BM58" s="161">
        <f>'DB Konvensional'!CQ11</f>
        <v>5</v>
      </c>
      <c r="BN58" s="161">
        <f>'DB Konvensional'!CR11</f>
        <v>5</v>
      </c>
      <c r="BO58" s="161">
        <f>'DB Konvensional'!CT11</f>
        <v>3</v>
      </c>
      <c r="BP58" s="161">
        <f>'DB Konvensional'!CU11</f>
        <v>5</v>
      </c>
      <c r="BQ58" s="161">
        <f>'DB Konvensional'!CV11</f>
        <v>5</v>
      </c>
      <c r="BR58" s="161">
        <f>'DB Konvensional'!CW11</f>
        <v>6</v>
      </c>
      <c r="BS58" s="161">
        <f>'DB Konvensional'!CX11</f>
        <v>6</v>
      </c>
      <c r="BT58" s="161">
        <f>'DB Konvensional'!CY11</f>
        <v>5</v>
      </c>
      <c r="BU58" s="161">
        <f>'DB Konvensional'!CZ11</f>
        <v>5</v>
      </c>
      <c r="BV58" s="161">
        <f>'DB Konvensional'!DA11</f>
        <v>6</v>
      </c>
      <c r="BW58" s="161">
        <f>'DB Konvensional'!DB11</f>
        <v>6</v>
      </c>
      <c r="BX58" s="161">
        <f>'DB Konvensional'!DC11</f>
        <v>6</v>
      </c>
      <c r="BY58" s="161">
        <f>'DB Konvensional'!DD11</f>
        <v>6</v>
      </c>
      <c r="BZ58" s="161">
        <f>'DB Konvensional'!DE11</f>
        <v>5</v>
      </c>
      <c r="CA58" s="161">
        <f>'DB Konvensional'!DF11</f>
        <v>6</v>
      </c>
      <c r="CB58" s="161">
        <f>'DB Konvensional'!DG11</f>
        <v>6</v>
      </c>
      <c r="CC58" s="161">
        <f>'DB Konvensional'!DH11</f>
        <v>7</v>
      </c>
      <c r="CD58" s="161">
        <f>'DB Konvensional'!DI11</f>
        <v>6</v>
      </c>
      <c r="CE58" s="161">
        <f>'DB Konvensional'!DJ11</f>
        <v>6</v>
      </c>
      <c r="CF58" s="161">
        <f>'DB Konvensional'!DK11</f>
        <v>6</v>
      </c>
      <c r="CG58" s="161">
        <f>'DB Konvensional'!DL11</f>
        <v>5</v>
      </c>
      <c r="CH58" s="161">
        <f>'DB Konvensional'!DM11</f>
        <v>6</v>
      </c>
      <c r="CI58" s="161">
        <f>'DB Konvensional'!DN11</f>
        <v>6</v>
      </c>
      <c r="CJ58" s="161">
        <f>'DB Konvensional'!DO11</f>
        <v>6</v>
      </c>
      <c r="CK58" s="161">
        <f>'DB Konvensional'!DP11</f>
        <v>6</v>
      </c>
      <c r="CL58" s="161">
        <f>'DB Konvensional'!DQ11</f>
        <v>6</v>
      </c>
      <c r="CM58" s="161">
        <f>'DB Konvensional'!DR11</f>
        <v>6</v>
      </c>
      <c r="CN58" s="161">
        <f>'DB Konvensional'!DS11</f>
        <v>5</v>
      </c>
      <c r="CO58" s="161">
        <f>'DB Konvensional'!DT11</f>
        <v>5</v>
      </c>
      <c r="CP58" s="161">
        <f>'DB Konvensional'!DU11</f>
        <v>6</v>
      </c>
      <c r="CQ58" s="161">
        <f>'DB Konvensional'!DV11</f>
        <v>6</v>
      </c>
      <c r="CR58" s="161">
        <f>'DB Konvensional'!DW11</f>
        <v>6</v>
      </c>
      <c r="CS58" s="161">
        <f>'DB Konvensional'!DX11</f>
        <v>6</v>
      </c>
      <c r="CT58" s="161">
        <f>'DB Konvensional'!DZ11</f>
        <v>7</v>
      </c>
      <c r="CU58" s="161">
        <f>'DB Konvensional'!EA11</f>
        <v>6</v>
      </c>
      <c r="CV58" s="161">
        <f>'DB Konvensional'!EB11</f>
        <v>6</v>
      </c>
      <c r="CW58" s="161">
        <f>'DB Konvensional'!ED11</f>
        <v>6</v>
      </c>
      <c r="CX58" s="161">
        <f>'DB Konvensional'!EE11</f>
        <v>7</v>
      </c>
      <c r="CY58" s="161">
        <f>'DB Konvensional'!EF11</f>
        <v>6</v>
      </c>
      <c r="CZ58" s="161">
        <f>'DB Konvensional'!EH11</f>
        <v>7</v>
      </c>
      <c r="DA58" s="161">
        <f>'DB Konvensional'!EI11</f>
        <v>7</v>
      </c>
      <c r="DB58" s="161">
        <f>'DB Konvensional'!EJ11</f>
        <v>7</v>
      </c>
      <c r="DC58" s="161">
        <f>'DB Konvensional'!EL11</f>
        <v>5</v>
      </c>
      <c r="DD58" s="161">
        <f>'DB Konvensional'!EM11</f>
        <v>7</v>
      </c>
      <c r="DE58" s="161">
        <f>'DB Konvensional'!EN11</f>
        <v>6</v>
      </c>
      <c r="DF58" s="161">
        <f>'DB Konvensional'!EO11</f>
        <v>6</v>
      </c>
      <c r="DG58" s="161">
        <f>'DB Konvensional'!EP11</f>
        <v>7</v>
      </c>
      <c r="DH58" s="161">
        <f>'DB Konvensional'!EQ11</f>
        <v>6</v>
      </c>
      <c r="DI58" s="161">
        <f>'DB Konvensional'!ER11</f>
        <v>5</v>
      </c>
      <c r="DJ58" s="161">
        <f>'DB Konvensional'!ES11</f>
        <v>6</v>
      </c>
      <c r="DK58" s="161">
        <f>'DB Konvensional'!ET11</f>
        <v>7</v>
      </c>
      <c r="DL58" s="161">
        <f>'DB Konvensional'!EU11</f>
        <v>7</v>
      </c>
      <c r="DM58" s="161">
        <f>'DB Konvensional'!EV11</f>
        <v>6</v>
      </c>
      <c r="DN58" s="161">
        <f>'DB Konvensional'!EW11</f>
        <v>7</v>
      </c>
      <c r="DO58" s="161">
        <f>'DB Konvensional'!EX11</f>
        <v>7</v>
      </c>
      <c r="DP58" s="161">
        <f>'DB Konvensional'!EY11</f>
        <v>6</v>
      </c>
      <c r="DQ58" s="161">
        <f>'DB Konvensional'!EZ11</f>
        <v>7</v>
      </c>
      <c r="DR58" s="161">
        <f>'DB Konvensional'!FA11</f>
        <v>7</v>
      </c>
      <c r="DS58" s="161">
        <f>'DB Konvensional'!FB11</f>
        <v>7</v>
      </c>
      <c r="DT58" s="161">
        <f>'DB Konvensional'!FC11</f>
        <v>7</v>
      </c>
      <c r="DU58" s="161">
        <f>'DB Konvensional'!FD11</f>
        <v>7</v>
      </c>
      <c r="DV58" s="161">
        <f>'DB Konvensional'!FE11</f>
        <v>7</v>
      </c>
      <c r="DW58" s="161">
        <f>'DB Konvensional'!FF11</f>
        <v>7</v>
      </c>
      <c r="DX58" s="161">
        <f>'DB Konvensional'!FG11</f>
        <v>7</v>
      </c>
      <c r="DY58" s="161">
        <f>'DB Konvensional'!FH11</f>
        <v>7</v>
      </c>
      <c r="DZ58" s="161">
        <f>'DB Konvensional'!FI11</f>
        <v>7</v>
      </c>
      <c r="EA58" s="161">
        <f>'DB Konvensional'!FJ11</f>
        <v>7</v>
      </c>
      <c r="EB58">
        <f t="shared" si="9"/>
        <v>467</v>
      </c>
      <c r="EC58">
        <f t="shared" si="5"/>
        <v>6.1447368421052628</v>
      </c>
    </row>
    <row r="59" spans="2:133">
      <c r="B59" t="s">
        <v>4308</v>
      </c>
      <c r="C59" t="s">
        <v>2422</v>
      </c>
      <c r="D59" t="s">
        <v>4034</v>
      </c>
      <c r="E59">
        <v>26</v>
      </c>
      <c r="F59" t="s">
        <v>2654</v>
      </c>
      <c r="G59" t="s">
        <v>4237</v>
      </c>
      <c r="H59">
        <v>7</v>
      </c>
      <c r="I59">
        <v>7</v>
      </c>
      <c r="J59" s="139">
        <v>6</v>
      </c>
      <c r="K59" s="139">
        <v>1</v>
      </c>
      <c r="L59" s="139">
        <v>1</v>
      </c>
      <c r="M59">
        <v>6</v>
      </c>
      <c r="N59">
        <v>6</v>
      </c>
      <c r="O59">
        <v>6</v>
      </c>
      <c r="P59" s="139">
        <v>6</v>
      </c>
      <c r="Q59" s="139">
        <v>2</v>
      </c>
      <c r="R59">
        <v>6</v>
      </c>
      <c r="S59" s="139">
        <v>6</v>
      </c>
      <c r="T59">
        <v>2</v>
      </c>
      <c r="U59">
        <v>7</v>
      </c>
      <c r="V59">
        <v>7</v>
      </c>
      <c r="W59">
        <v>7</v>
      </c>
      <c r="X59" s="139">
        <v>1</v>
      </c>
      <c r="Y59" s="139">
        <v>1</v>
      </c>
      <c r="Z59" s="139">
        <v>7</v>
      </c>
      <c r="AA59">
        <v>7</v>
      </c>
      <c r="AB59" s="139">
        <v>1</v>
      </c>
      <c r="AC59">
        <v>7</v>
      </c>
      <c r="AD59" s="139">
        <v>7</v>
      </c>
      <c r="AE59" s="139">
        <v>7</v>
      </c>
      <c r="AF59" s="139">
        <v>7</v>
      </c>
      <c r="AG59">
        <v>7</v>
      </c>
      <c r="AH59">
        <v>135</v>
      </c>
      <c r="AI59">
        <f t="shared" si="8"/>
        <v>5.1923076923076925</v>
      </c>
      <c r="AK59">
        <v>7</v>
      </c>
      <c r="AL59">
        <v>7</v>
      </c>
      <c r="AM59">
        <v>7</v>
      </c>
      <c r="AN59">
        <v>7</v>
      </c>
      <c r="AO59">
        <v>7</v>
      </c>
      <c r="AP59">
        <v>7</v>
      </c>
      <c r="AQ59">
        <v>7</v>
      </c>
      <c r="AR59">
        <v>7</v>
      </c>
      <c r="AS59">
        <v>7</v>
      </c>
      <c r="AT59">
        <v>7</v>
      </c>
      <c r="AU59">
        <v>7</v>
      </c>
      <c r="AV59">
        <v>7</v>
      </c>
      <c r="AW59">
        <v>7</v>
      </c>
      <c r="AX59">
        <v>7</v>
      </c>
      <c r="AY59">
        <v>7</v>
      </c>
      <c r="AZ59">
        <v>7</v>
      </c>
      <c r="BA59">
        <f t="shared" si="6"/>
        <v>112</v>
      </c>
      <c r="BB59">
        <f t="shared" si="7"/>
        <v>7</v>
      </c>
      <c r="BD59" s="161">
        <f>'DB Konvensional'!CE12</f>
        <v>1</v>
      </c>
      <c r="BE59" s="161">
        <f>'DB Konvensional'!CF12</f>
        <v>3</v>
      </c>
      <c r="BF59" s="161">
        <f>'DB Konvensional'!CH12</f>
        <v>1</v>
      </c>
      <c r="BG59" s="161">
        <f>'DB Konvensional'!CI12</f>
        <v>1</v>
      </c>
      <c r="BH59" s="161">
        <f>'DB Konvensional'!CJ12</f>
        <v>1</v>
      </c>
      <c r="BI59" s="161">
        <f>'DB Konvensional'!CL12</f>
        <v>1</v>
      </c>
      <c r="BJ59" s="161">
        <f>'DB Konvensional'!CM12</f>
        <v>3</v>
      </c>
      <c r="BK59" s="161">
        <f>'DB Konvensional'!CN12</f>
        <v>2</v>
      </c>
      <c r="BL59" s="161">
        <f>'DB Konvensional'!CP12</f>
        <v>6</v>
      </c>
      <c r="BM59" s="161">
        <f>'DB Konvensional'!CQ12</f>
        <v>6</v>
      </c>
      <c r="BN59" s="161">
        <f>'DB Konvensional'!CR12</f>
        <v>6</v>
      </c>
      <c r="BO59" s="161">
        <f>'DB Konvensional'!CT12</f>
        <v>6</v>
      </c>
      <c r="BP59" s="161">
        <f>'DB Konvensional'!CU12</f>
        <v>6</v>
      </c>
      <c r="BQ59" s="161">
        <f>'DB Konvensional'!CV12</f>
        <v>6</v>
      </c>
      <c r="BR59" s="161">
        <f>'DB Konvensional'!CW12</f>
        <v>6</v>
      </c>
      <c r="BS59" s="161">
        <f>'DB Konvensional'!CX12</f>
        <v>6</v>
      </c>
      <c r="BT59" s="161">
        <f>'DB Konvensional'!CY12</f>
        <v>6</v>
      </c>
      <c r="BU59" s="161">
        <f>'DB Konvensional'!CZ12</f>
        <v>6</v>
      </c>
      <c r="BV59" s="161">
        <f>'DB Konvensional'!DA12</f>
        <v>6</v>
      </c>
      <c r="BW59" s="161">
        <f>'DB Konvensional'!DB12</f>
        <v>6</v>
      </c>
      <c r="BX59" s="161">
        <f>'DB Konvensional'!DC12</f>
        <v>6</v>
      </c>
      <c r="BY59" s="161">
        <f>'DB Konvensional'!DD12</f>
        <v>6</v>
      </c>
      <c r="BZ59" s="161">
        <f>'DB Konvensional'!DE12</f>
        <v>6</v>
      </c>
      <c r="CA59" s="161">
        <f>'DB Konvensional'!DF12</f>
        <v>6</v>
      </c>
      <c r="CB59" s="161">
        <f>'DB Konvensional'!DG12</f>
        <v>6</v>
      </c>
      <c r="CC59" s="161">
        <f>'DB Konvensional'!DH12</f>
        <v>6</v>
      </c>
      <c r="CD59" s="161">
        <f>'DB Konvensional'!DI12</f>
        <v>6</v>
      </c>
      <c r="CE59" s="161">
        <f>'DB Konvensional'!DJ12</f>
        <v>6</v>
      </c>
      <c r="CF59" s="161">
        <f>'DB Konvensional'!DK12</f>
        <v>6</v>
      </c>
      <c r="CG59" s="161">
        <f>'DB Konvensional'!DL12</f>
        <v>6</v>
      </c>
      <c r="CH59" s="161">
        <f>'DB Konvensional'!DM12</f>
        <v>6</v>
      </c>
      <c r="CI59" s="161">
        <f>'DB Konvensional'!DN12</f>
        <v>6</v>
      </c>
      <c r="CJ59" s="161">
        <f>'DB Konvensional'!DO12</f>
        <v>6</v>
      </c>
      <c r="CK59" s="161">
        <f>'DB Konvensional'!DP12</f>
        <v>6</v>
      </c>
      <c r="CL59" s="161">
        <f>'DB Konvensional'!DQ12</f>
        <v>6</v>
      </c>
      <c r="CM59" s="161">
        <f>'DB Konvensional'!DR12</f>
        <v>6</v>
      </c>
      <c r="CN59" s="161">
        <f>'DB Konvensional'!DS12</f>
        <v>6</v>
      </c>
      <c r="CO59" s="161">
        <f>'DB Konvensional'!DT12</f>
        <v>6</v>
      </c>
      <c r="CP59" s="161">
        <f>'DB Konvensional'!DU12</f>
        <v>6</v>
      </c>
      <c r="CQ59" s="161">
        <f>'DB Konvensional'!DV12</f>
        <v>6</v>
      </c>
      <c r="CR59" s="161">
        <f>'DB Konvensional'!DW12</f>
        <v>6</v>
      </c>
      <c r="CS59" s="161">
        <f>'DB Konvensional'!DX12</f>
        <v>6</v>
      </c>
      <c r="CT59" s="161">
        <f>'DB Konvensional'!DZ12</f>
        <v>7</v>
      </c>
      <c r="CU59" s="161">
        <f>'DB Konvensional'!EA12</f>
        <v>7</v>
      </c>
      <c r="CV59" s="161">
        <f>'DB Konvensional'!EB12</f>
        <v>7</v>
      </c>
      <c r="CW59" s="161">
        <f>'DB Konvensional'!ED12</f>
        <v>6</v>
      </c>
      <c r="CX59" s="161">
        <f>'DB Konvensional'!EE12</f>
        <v>7</v>
      </c>
      <c r="CY59" s="161">
        <f>'DB Konvensional'!EF12</f>
        <v>7</v>
      </c>
      <c r="CZ59" s="161">
        <f>'DB Konvensional'!EH12</f>
        <v>7</v>
      </c>
      <c r="DA59" s="161">
        <f>'DB Konvensional'!EI12</f>
        <v>7</v>
      </c>
      <c r="DB59" s="161">
        <f>'DB Konvensional'!EJ12</f>
        <v>7</v>
      </c>
      <c r="DC59" s="161">
        <f>'DB Konvensional'!EL12</f>
        <v>7</v>
      </c>
      <c r="DD59" s="161">
        <f>'DB Konvensional'!EM12</f>
        <v>7</v>
      </c>
      <c r="DE59" s="161">
        <f>'DB Konvensional'!EN12</f>
        <v>7</v>
      </c>
      <c r="DF59" s="161">
        <f>'DB Konvensional'!EO12</f>
        <v>7</v>
      </c>
      <c r="DG59" s="161">
        <f>'DB Konvensional'!EP12</f>
        <v>7</v>
      </c>
      <c r="DH59" s="161">
        <f>'DB Konvensional'!EQ12</f>
        <v>7</v>
      </c>
      <c r="DI59" s="161">
        <f>'DB Konvensional'!ER12</f>
        <v>6</v>
      </c>
      <c r="DJ59" s="161">
        <f>'DB Konvensional'!ES12</f>
        <v>7</v>
      </c>
      <c r="DK59" s="161">
        <f>'DB Konvensional'!ET12</f>
        <v>7</v>
      </c>
      <c r="DL59" s="161">
        <f>'DB Konvensional'!EU12</f>
        <v>7</v>
      </c>
      <c r="DM59" s="161">
        <f>'DB Konvensional'!EV12</f>
        <v>6</v>
      </c>
      <c r="DN59" s="161">
        <f>'DB Konvensional'!EW12</f>
        <v>6</v>
      </c>
      <c r="DO59" s="161">
        <f>'DB Konvensional'!EX12</f>
        <v>6</v>
      </c>
      <c r="DP59" s="161">
        <f>'DB Konvensional'!EY12</f>
        <v>5</v>
      </c>
      <c r="DQ59" s="161">
        <f>'DB Konvensional'!EZ12</f>
        <v>6</v>
      </c>
      <c r="DR59" s="161">
        <f>'DB Konvensional'!FA12</f>
        <v>6</v>
      </c>
      <c r="DS59" s="161">
        <f>'DB Konvensional'!FB12</f>
        <v>6</v>
      </c>
      <c r="DT59" s="161">
        <f>'DB Konvensional'!FC12</f>
        <v>6</v>
      </c>
      <c r="DU59" s="161">
        <f>'DB Konvensional'!FD12</f>
        <v>6</v>
      </c>
      <c r="DV59" s="161">
        <f>'DB Konvensional'!FE12</f>
        <v>6</v>
      </c>
      <c r="DW59" s="161">
        <f>'DB Konvensional'!FF12</f>
        <v>6</v>
      </c>
      <c r="DX59" s="161">
        <f>'DB Konvensional'!FG12</f>
        <v>6</v>
      </c>
      <c r="DY59" s="161">
        <f>'DB Konvensional'!FH12</f>
        <v>6</v>
      </c>
      <c r="DZ59" s="161">
        <f>'DB Konvensional'!FI12</f>
        <v>6</v>
      </c>
      <c r="EA59" s="161">
        <f>'DB Konvensional'!FJ12</f>
        <v>5</v>
      </c>
      <c r="EB59">
        <f t="shared" si="9"/>
        <v>436</v>
      </c>
      <c r="EC59">
        <f t="shared" si="5"/>
        <v>5.7368421052631575</v>
      </c>
    </row>
    <row r="60" spans="2:133">
      <c r="B60" t="s">
        <v>2685</v>
      </c>
      <c r="C60" t="s">
        <v>2422</v>
      </c>
      <c r="D60" t="s">
        <v>4034</v>
      </c>
      <c r="E60">
        <v>30</v>
      </c>
      <c r="F60" t="s">
        <v>2427</v>
      </c>
      <c r="G60" t="s">
        <v>4238</v>
      </c>
      <c r="H60">
        <v>2</v>
      </c>
      <c r="I60">
        <v>3</v>
      </c>
      <c r="J60" s="139">
        <v>5</v>
      </c>
      <c r="K60" s="139">
        <v>5</v>
      </c>
      <c r="L60" s="139">
        <v>5</v>
      </c>
      <c r="M60">
        <v>3</v>
      </c>
      <c r="N60">
        <v>3</v>
      </c>
      <c r="O60">
        <v>3</v>
      </c>
      <c r="P60" s="139">
        <v>3</v>
      </c>
      <c r="Q60" s="139">
        <v>5</v>
      </c>
      <c r="R60">
        <v>3</v>
      </c>
      <c r="S60" s="139">
        <v>4</v>
      </c>
      <c r="T60">
        <v>5</v>
      </c>
      <c r="U60">
        <v>4</v>
      </c>
      <c r="V60">
        <v>4</v>
      </c>
      <c r="W60">
        <v>5</v>
      </c>
      <c r="X60" s="139">
        <v>4</v>
      </c>
      <c r="Y60" s="139">
        <v>4</v>
      </c>
      <c r="Z60" s="139">
        <v>4</v>
      </c>
      <c r="AA60">
        <v>4</v>
      </c>
      <c r="AB60" s="139">
        <v>4</v>
      </c>
      <c r="AC60">
        <v>4</v>
      </c>
      <c r="AD60" s="139">
        <v>4</v>
      </c>
      <c r="AE60" s="139">
        <v>4</v>
      </c>
      <c r="AF60" s="139">
        <v>4</v>
      </c>
      <c r="AG60">
        <v>5</v>
      </c>
      <c r="AH60">
        <v>103</v>
      </c>
      <c r="AI60">
        <f t="shared" si="8"/>
        <v>3.9615384615384617</v>
      </c>
      <c r="AK60">
        <v>6</v>
      </c>
      <c r="AL60">
        <v>6</v>
      </c>
      <c r="AM60">
        <v>6</v>
      </c>
      <c r="AN60">
        <v>6</v>
      </c>
      <c r="AO60">
        <v>6</v>
      </c>
      <c r="AP60">
        <v>6</v>
      </c>
      <c r="AQ60">
        <v>6</v>
      </c>
      <c r="AR60">
        <v>6</v>
      </c>
      <c r="AS60">
        <v>6</v>
      </c>
      <c r="AT60">
        <v>6</v>
      </c>
      <c r="AU60">
        <v>6</v>
      </c>
      <c r="AV60">
        <v>6</v>
      </c>
      <c r="AW60">
        <v>5</v>
      </c>
      <c r="AX60">
        <v>5</v>
      </c>
      <c r="AY60">
        <v>6</v>
      </c>
      <c r="AZ60">
        <v>7</v>
      </c>
      <c r="BA60">
        <f t="shared" si="6"/>
        <v>95</v>
      </c>
      <c r="BB60">
        <f t="shared" si="7"/>
        <v>5.9375</v>
      </c>
      <c r="BD60" s="161">
        <f>'DB Konvensional'!CE13</f>
        <v>3</v>
      </c>
      <c r="BE60" s="161">
        <f>'DB Konvensional'!CF13</f>
        <v>3</v>
      </c>
      <c r="BF60" s="161">
        <f>'DB Konvensional'!CH13</f>
        <v>7</v>
      </c>
      <c r="BG60" s="161">
        <f>'DB Konvensional'!CI13</f>
        <v>6</v>
      </c>
      <c r="BH60" s="161">
        <f>'DB Konvensional'!CJ13</f>
        <v>6</v>
      </c>
      <c r="BI60" s="161">
        <f>'DB Konvensional'!CL13</f>
        <v>6</v>
      </c>
      <c r="BJ60" s="161">
        <f>'DB Konvensional'!CM13</f>
        <v>7</v>
      </c>
      <c r="BK60" s="161">
        <f>'DB Konvensional'!CN13</f>
        <v>7</v>
      </c>
      <c r="BL60" s="161">
        <f>'DB Konvensional'!CP13</f>
        <v>7</v>
      </c>
      <c r="BM60" s="161">
        <f>'DB Konvensional'!CQ13</f>
        <v>6</v>
      </c>
      <c r="BN60" s="161">
        <f>'DB Konvensional'!CR13</f>
        <v>6</v>
      </c>
      <c r="BO60" s="161">
        <f>'DB Konvensional'!CT13</f>
        <v>3</v>
      </c>
      <c r="BP60" s="161">
        <f>'DB Konvensional'!CU13</f>
        <v>3</v>
      </c>
      <c r="BQ60" s="161">
        <f>'DB Konvensional'!CV13</f>
        <v>3</v>
      </c>
      <c r="BR60" s="161">
        <f>'DB Konvensional'!CW13</f>
        <v>3</v>
      </c>
      <c r="BS60" s="161">
        <f>'DB Konvensional'!CX13</f>
        <v>3</v>
      </c>
      <c r="BT60" s="161">
        <f>'DB Konvensional'!CY13</f>
        <v>3</v>
      </c>
      <c r="BU60" s="161">
        <f>'DB Konvensional'!CZ13</f>
        <v>3</v>
      </c>
      <c r="BV60" s="161">
        <f>'DB Konvensional'!DA13</f>
        <v>6</v>
      </c>
      <c r="BW60" s="161">
        <f>'DB Konvensional'!DB13</f>
        <v>6</v>
      </c>
      <c r="BX60" s="161">
        <f>'DB Konvensional'!DC13</f>
        <v>6</v>
      </c>
      <c r="BY60" s="161">
        <f>'DB Konvensional'!DD13</f>
        <v>6</v>
      </c>
      <c r="BZ60" s="161">
        <f>'DB Konvensional'!DE13</f>
        <v>6</v>
      </c>
      <c r="CA60" s="161">
        <f>'DB Konvensional'!DF13</f>
        <v>6</v>
      </c>
      <c r="CB60" s="161">
        <f>'DB Konvensional'!DG13</f>
        <v>6</v>
      </c>
      <c r="CC60" s="161">
        <f>'DB Konvensional'!DH13</f>
        <v>7</v>
      </c>
      <c r="CD60" s="161">
        <f>'DB Konvensional'!DI13</f>
        <v>6</v>
      </c>
      <c r="CE60" s="161">
        <f>'DB Konvensional'!DJ13</f>
        <v>6</v>
      </c>
      <c r="CF60" s="161">
        <f>'DB Konvensional'!DK13</f>
        <v>6</v>
      </c>
      <c r="CG60" s="161">
        <f>'DB Konvensional'!DL13</f>
        <v>6</v>
      </c>
      <c r="CH60" s="161">
        <f>'DB Konvensional'!DM13</f>
        <v>6</v>
      </c>
      <c r="CI60" s="161">
        <f>'DB Konvensional'!DN13</f>
        <v>6</v>
      </c>
      <c r="CJ60" s="161">
        <f>'DB Konvensional'!DO13</f>
        <v>7</v>
      </c>
      <c r="CK60" s="161">
        <f>'DB Konvensional'!DP13</f>
        <v>7</v>
      </c>
      <c r="CL60" s="161">
        <f>'DB Konvensional'!DQ13</f>
        <v>7</v>
      </c>
      <c r="CM60" s="161">
        <f>'DB Konvensional'!DR13</f>
        <v>7</v>
      </c>
      <c r="CN60" s="161">
        <f>'DB Konvensional'!DS13</f>
        <v>7</v>
      </c>
      <c r="CO60" s="161">
        <f>'DB Konvensional'!DT13</f>
        <v>7</v>
      </c>
      <c r="CP60" s="161">
        <f>'DB Konvensional'!DU13</f>
        <v>7</v>
      </c>
      <c r="CQ60" s="161">
        <f>'DB Konvensional'!DV13</f>
        <v>3</v>
      </c>
      <c r="CR60" s="161">
        <f>'DB Konvensional'!DW13</f>
        <v>3</v>
      </c>
      <c r="CS60" s="161">
        <f>'DB Konvensional'!DX13</f>
        <v>3</v>
      </c>
      <c r="CT60" s="161">
        <f>'DB Konvensional'!DZ13</f>
        <v>6</v>
      </c>
      <c r="CU60" s="161">
        <f>'DB Konvensional'!EA13</f>
        <v>6</v>
      </c>
      <c r="CV60" s="161">
        <f>'DB Konvensional'!EB13</f>
        <v>6</v>
      </c>
      <c r="CW60" s="161">
        <f>'DB Konvensional'!ED13</f>
        <v>6</v>
      </c>
      <c r="CX60" s="161">
        <f>'DB Konvensional'!EE13</f>
        <v>6</v>
      </c>
      <c r="CY60" s="161">
        <f>'DB Konvensional'!EF13</f>
        <v>6</v>
      </c>
      <c r="CZ60" s="161">
        <f>'DB Konvensional'!EH13</f>
        <v>4</v>
      </c>
      <c r="DA60" s="161">
        <f>'DB Konvensional'!EI13</f>
        <v>6</v>
      </c>
      <c r="DB60" s="161">
        <f>'DB Konvensional'!EJ13</f>
        <v>6</v>
      </c>
      <c r="DC60" s="161">
        <f>'DB Konvensional'!EL13</f>
        <v>4</v>
      </c>
      <c r="DD60" s="161">
        <f>'DB Konvensional'!EM13</f>
        <v>4</v>
      </c>
      <c r="DE60" s="161">
        <f>'DB Konvensional'!EN13</f>
        <v>7</v>
      </c>
      <c r="DF60" s="161">
        <f>'DB Konvensional'!EO13</f>
        <v>6</v>
      </c>
      <c r="DG60" s="161">
        <f>'DB Konvensional'!EP13</f>
        <v>7</v>
      </c>
      <c r="DH60" s="161">
        <f>'DB Konvensional'!EQ13</f>
        <v>5</v>
      </c>
      <c r="DI60" s="161">
        <f>'DB Konvensional'!ER13</f>
        <v>5</v>
      </c>
      <c r="DJ60" s="161">
        <f>'DB Konvensional'!ES13</f>
        <v>5</v>
      </c>
      <c r="DK60" s="161">
        <f>'DB Konvensional'!ET13</f>
        <v>6</v>
      </c>
      <c r="DL60" s="161">
        <f>'DB Konvensional'!EU13</f>
        <v>7</v>
      </c>
      <c r="DM60" s="161">
        <f>'DB Konvensional'!EV13</f>
        <v>7</v>
      </c>
      <c r="DN60" s="161">
        <f>'DB Konvensional'!EW13</f>
        <v>5</v>
      </c>
      <c r="DO60" s="161">
        <f>'DB Konvensional'!EX13</f>
        <v>4</v>
      </c>
      <c r="DP60" s="161">
        <f>'DB Konvensional'!EY13</f>
        <v>3</v>
      </c>
      <c r="DQ60" s="161">
        <f>'DB Konvensional'!EZ13</f>
        <v>7</v>
      </c>
      <c r="DR60" s="161">
        <f>'DB Konvensional'!FA13</f>
        <v>6</v>
      </c>
      <c r="DS60" s="161">
        <f>'DB Konvensional'!FB13</f>
        <v>5</v>
      </c>
      <c r="DT60" s="161">
        <f>'DB Konvensional'!FC13</f>
        <v>4</v>
      </c>
      <c r="DU60" s="161">
        <f>'DB Konvensional'!FD13</f>
        <v>5</v>
      </c>
      <c r="DV60" s="161">
        <f>'DB Konvensional'!FE13</f>
        <v>5</v>
      </c>
      <c r="DW60" s="161">
        <f>'DB Konvensional'!FF13</f>
        <v>7</v>
      </c>
      <c r="DX60" s="161">
        <f>'DB Konvensional'!FG13</f>
        <v>6</v>
      </c>
      <c r="DY60" s="161">
        <f>'DB Konvensional'!FH13</f>
        <v>6</v>
      </c>
      <c r="DZ60" s="161">
        <f>'DB Konvensional'!FI13</f>
        <v>3</v>
      </c>
      <c r="EA60" s="161">
        <f>'DB Konvensional'!FJ13</f>
        <v>3</v>
      </c>
      <c r="EB60">
        <f t="shared" si="9"/>
        <v>412</v>
      </c>
      <c r="EC60">
        <f t="shared" si="5"/>
        <v>5.4210526315789478</v>
      </c>
    </row>
    <row r="61" spans="2:133">
      <c r="B61" t="s">
        <v>4309</v>
      </c>
      <c r="C61" t="s">
        <v>2505</v>
      </c>
      <c r="D61" t="s">
        <v>4034</v>
      </c>
      <c r="E61">
        <v>18</v>
      </c>
      <c r="F61" t="s">
        <v>2456</v>
      </c>
      <c r="G61" t="s">
        <v>4239</v>
      </c>
      <c r="H61">
        <v>4</v>
      </c>
      <c r="I61">
        <v>4</v>
      </c>
      <c r="J61" s="139">
        <v>4</v>
      </c>
      <c r="K61" s="139">
        <v>5</v>
      </c>
      <c r="L61" s="139">
        <v>4</v>
      </c>
      <c r="M61">
        <v>5</v>
      </c>
      <c r="N61">
        <v>4</v>
      </c>
      <c r="O61">
        <v>5</v>
      </c>
      <c r="P61" s="139">
        <v>5</v>
      </c>
      <c r="Q61" s="139">
        <v>5</v>
      </c>
      <c r="R61">
        <v>3</v>
      </c>
      <c r="S61" s="139">
        <v>5</v>
      </c>
      <c r="T61">
        <v>4</v>
      </c>
      <c r="U61">
        <v>5</v>
      </c>
      <c r="V61">
        <v>4</v>
      </c>
      <c r="W61">
        <v>4</v>
      </c>
      <c r="X61" s="139">
        <v>3</v>
      </c>
      <c r="Y61" s="139">
        <v>5</v>
      </c>
      <c r="Z61" s="139">
        <v>5</v>
      </c>
      <c r="AA61">
        <v>5</v>
      </c>
      <c r="AB61" s="139">
        <v>5</v>
      </c>
      <c r="AC61">
        <v>5</v>
      </c>
      <c r="AD61" s="139">
        <v>6</v>
      </c>
      <c r="AE61" s="139">
        <v>5</v>
      </c>
      <c r="AF61" s="139">
        <v>3</v>
      </c>
      <c r="AG61">
        <v>5</v>
      </c>
      <c r="AH61">
        <v>117</v>
      </c>
      <c r="AI61">
        <f t="shared" si="8"/>
        <v>4.5</v>
      </c>
      <c r="AK61">
        <v>4</v>
      </c>
      <c r="AL61">
        <v>4</v>
      </c>
      <c r="AM61">
        <v>5</v>
      </c>
      <c r="AN61">
        <v>4</v>
      </c>
      <c r="AO61">
        <v>4</v>
      </c>
      <c r="AP61">
        <v>4</v>
      </c>
      <c r="AQ61">
        <v>4</v>
      </c>
      <c r="AR61">
        <v>5</v>
      </c>
      <c r="AS61">
        <v>5</v>
      </c>
      <c r="AT61">
        <v>4</v>
      </c>
      <c r="AU61">
        <v>5</v>
      </c>
      <c r="AV61">
        <v>4</v>
      </c>
      <c r="AW61">
        <v>5</v>
      </c>
      <c r="AX61">
        <v>5</v>
      </c>
      <c r="AY61">
        <v>4</v>
      </c>
      <c r="AZ61">
        <v>4</v>
      </c>
      <c r="BA61">
        <f t="shared" si="6"/>
        <v>70</v>
      </c>
      <c r="BB61">
        <f t="shared" si="7"/>
        <v>4.375</v>
      </c>
      <c r="BD61" s="161">
        <f>'DB Konvensional'!CE14</f>
        <v>6</v>
      </c>
      <c r="BE61" s="161">
        <f>'DB Konvensional'!CF14</f>
        <v>5</v>
      </c>
      <c r="BF61" s="161">
        <f>'DB Konvensional'!CH14</f>
        <v>7</v>
      </c>
      <c r="BG61" s="161">
        <f>'DB Konvensional'!CI14</f>
        <v>5</v>
      </c>
      <c r="BH61" s="161">
        <f>'DB Konvensional'!CJ14</f>
        <v>5</v>
      </c>
      <c r="BI61" s="161">
        <f>'DB Konvensional'!CL14</f>
        <v>1</v>
      </c>
      <c r="BJ61" s="161">
        <f>'DB Konvensional'!CM14</f>
        <v>1</v>
      </c>
      <c r="BK61" s="161">
        <f>'DB Konvensional'!CN14</f>
        <v>1</v>
      </c>
      <c r="BL61" s="161">
        <f>'DB Konvensional'!CP14</f>
        <v>1</v>
      </c>
      <c r="BM61" s="161">
        <f>'DB Konvensional'!CQ14</f>
        <v>1</v>
      </c>
      <c r="BN61" s="161">
        <f>'DB Konvensional'!CR14</f>
        <v>1</v>
      </c>
      <c r="BO61" s="161">
        <f>'DB Konvensional'!CT14</f>
        <v>4</v>
      </c>
      <c r="BP61" s="161">
        <f>'DB Konvensional'!CU14</f>
        <v>5</v>
      </c>
      <c r="BQ61" s="161">
        <f>'DB Konvensional'!CV14</f>
        <v>5</v>
      </c>
      <c r="BR61" s="161">
        <f>'DB Konvensional'!CW14</f>
        <v>4</v>
      </c>
      <c r="BS61" s="161">
        <f>'DB Konvensional'!CX14</f>
        <v>6</v>
      </c>
      <c r="BT61" s="161">
        <f>'DB Konvensional'!CY14</f>
        <v>4</v>
      </c>
      <c r="BU61" s="161">
        <f>'DB Konvensional'!CZ14</f>
        <v>7</v>
      </c>
      <c r="BV61" s="161">
        <f>'DB Konvensional'!DA14</f>
        <v>6</v>
      </c>
      <c r="BW61" s="161">
        <f>'DB Konvensional'!DB14</f>
        <v>4</v>
      </c>
      <c r="BX61" s="161">
        <f>'DB Konvensional'!DC14</f>
        <v>6</v>
      </c>
      <c r="BY61" s="161">
        <f>'DB Konvensional'!DD14</f>
        <v>4</v>
      </c>
      <c r="BZ61" s="161">
        <f>'DB Konvensional'!DE14</f>
        <v>6</v>
      </c>
      <c r="CA61" s="161">
        <f>'DB Konvensional'!DF14</f>
        <v>6</v>
      </c>
      <c r="CB61" s="161">
        <f>'DB Konvensional'!DG14</f>
        <v>7</v>
      </c>
      <c r="CC61" s="161">
        <f>'DB Konvensional'!DH14</f>
        <v>7</v>
      </c>
      <c r="CD61" s="161">
        <f>'DB Konvensional'!DI14</f>
        <v>5</v>
      </c>
      <c r="CE61" s="161">
        <f>'DB Konvensional'!DJ14</f>
        <v>5</v>
      </c>
      <c r="CF61" s="161">
        <f>'DB Konvensional'!DK14</f>
        <v>6</v>
      </c>
      <c r="CG61" s="161">
        <f>'DB Konvensional'!DL14</f>
        <v>6</v>
      </c>
      <c r="CH61" s="161">
        <f>'DB Konvensional'!DM14</f>
        <v>6</v>
      </c>
      <c r="CI61" s="161">
        <f>'DB Konvensional'!DN14</f>
        <v>7</v>
      </c>
      <c r="CJ61" s="161">
        <f>'DB Konvensional'!DO14</f>
        <v>7</v>
      </c>
      <c r="CK61" s="161">
        <f>'DB Konvensional'!DP14</f>
        <v>5</v>
      </c>
      <c r="CL61" s="161">
        <f>'DB Konvensional'!DQ14</f>
        <v>5</v>
      </c>
      <c r="CM61" s="161">
        <f>'DB Konvensional'!DR14</f>
        <v>5</v>
      </c>
      <c r="CN61" s="161">
        <f>'DB Konvensional'!DS14</f>
        <v>6</v>
      </c>
      <c r="CO61" s="161">
        <f>'DB Konvensional'!DT14</f>
        <v>5</v>
      </c>
      <c r="CP61" s="161">
        <f>'DB Konvensional'!DU14</f>
        <v>7</v>
      </c>
      <c r="CQ61" s="161">
        <f>'DB Konvensional'!DV14</f>
        <v>6</v>
      </c>
      <c r="CR61" s="161">
        <f>'DB Konvensional'!DW14</f>
        <v>5</v>
      </c>
      <c r="CS61" s="161">
        <f>'DB Konvensional'!DX14</f>
        <v>5</v>
      </c>
      <c r="CT61" s="161">
        <f>'DB Konvensional'!DZ14</f>
        <v>7</v>
      </c>
      <c r="CU61" s="161">
        <f>'DB Konvensional'!EA14</f>
        <v>5</v>
      </c>
      <c r="CV61" s="161">
        <f>'DB Konvensional'!EB14</f>
        <v>6</v>
      </c>
      <c r="CW61" s="161">
        <f>'DB Konvensional'!ED14</f>
        <v>4</v>
      </c>
      <c r="CX61" s="161">
        <f>'DB Konvensional'!EE14</f>
        <v>4</v>
      </c>
      <c r="CY61" s="161">
        <f>'DB Konvensional'!EF14</f>
        <v>5</v>
      </c>
      <c r="CZ61" s="161">
        <f>'DB Konvensional'!EH14</f>
        <v>4</v>
      </c>
      <c r="DA61" s="161">
        <f>'DB Konvensional'!EI14</f>
        <v>3</v>
      </c>
      <c r="DB61" s="161">
        <f>'DB Konvensional'!EJ14</f>
        <v>5</v>
      </c>
      <c r="DC61" s="161">
        <f>'DB Konvensional'!EL14</f>
        <v>3</v>
      </c>
      <c r="DD61" s="161">
        <f>'DB Konvensional'!EM14</f>
        <v>4</v>
      </c>
      <c r="DE61" s="161">
        <f>'DB Konvensional'!EN14</f>
        <v>4</v>
      </c>
      <c r="DF61" s="161">
        <f>'DB Konvensional'!EO14</f>
        <v>3</v>
      </c>
      <c r="DG61" s="161">
        <f>'DB Konvensional'!EP14</f>
        <v>2</v>
      </c>
      <c r="DH61" s="161">
        <f>'DB Konvensional'!EQ14</f>
        <v>1</v>
      </c>
      <c r="DI61" s="161">
        <f>'DB Konvensional'!ER14</f>
        <v>2</v>
      </c>
      <c r="DJ61" s="161">
        <f>'DB Konvensional'!ES14</f>
        <v>2</v>
      </c>
      <c r="DK61" s="161">
        <f>'DB Konvensional'!ET14</f>
        <v>3</v>
      </c>
      <c r="DL61" s="161">
        <f>'DB Konvensional'!EU14</f>
        <v>3</v>
      </c>
      <c r="DM61" s="161">
        <f>'DB Konvensional'!EV14</f>
        <v>3</v>
      </c>
      <c r="DN61" s="161">
        <f>'DB Konvensional'!EW14</f>
        <v>3</v>
      </c>
      <c r="DO61" s="161">
        <f>'DB Konvensional'!EX14</f>
        <v>1</v>
      </c>
      <c r="DP61" s="161">
        <f>'DB Konvensional'!EY14</f>
        <v>1</v>
      </c>
      <c r="DQ61" s="161">
        <f>'DB Konvensional'!EZ14</f>
        <v>1</v>
      </c>
      <c r="DR61" s="161">
        <f>'DB Konvensional'!FA14</f>
        <v>1</v>
      </c>
      <c r="DS61" s="161">
        <f>'DB Konvensional'!FB14</f>
        <v>1</v>
      </c>
      <c r="DT61" s="161">
        <f>'DB Konvensional'!FC14</f>
        <v>1</v>
      </c>
      <c r="DU61" s="161">
        <f>'DB Konvensional'!FD14</f>
        <v>1</v>
      </c>
      <c r="DV61" s="161">
        <f>'DB Konvensional'!FE14</f>
        <v>2</v>
      </c>
      <c r="DW61" s="161">
        <f>'DB Konvensional'!FF14</f>
        <v>2</v>
      </c>
      <c r="DX61" s="161">
        <f>'DB Konvensional'!FG14</f>
        <v>2</v>
      </c>
      <c r="DY61" s="161">
        <f>'DB Konvensional'!FH14</f>
        <v>1</v>
      </c>
      <c r="DZ61" s="161">
        <f>'DB Konvensional'!FI14</f>
        <v>4</v>
      </c>
      <c r="EA61" s="161">
        <f>'DB Konvensional'!FJ14</f>
        <v>4</v>
      </c>
      <c r="EB61">
        <f t="shared" si="9"/>
        <v>304</v>
      </c>
      <c r="EC61">
        <f t="shared" si="5"/>
        <v>4</v>
      </c>
    </row>
    <row r="62" spans="2:133">
      <c r="B62" t="s">
        <v>4310</v>
      </c>
      <c r="C62" t="s">
        <v>2422</v>
      </c>
      <c r="D62" t="s">
        <v>4034</v>
      </c>
      <c r="E62">
        <v>28</v>
      </c>
      <c r="F62" t="s">
        <v>2427</v>
      </c>
      <c r="G62" t="s">
        <v>4240</v>
      </c>
      <c r="H62">
        <v>7</v>
      </c>
      <c r="I62">
        <v>7</v>
      </c>
      <c r="J62" s="139">
        <v>7</v>
      </c>
      <c r="K62" s="139">
        <v>1</v>
      </c>
      <c r="L62" s="139">
        <v>1</v>
      </c>
      <c r="M62">
        <v>7</v>
      </c>
      <c r="N62">
        <v>7</v>
      </c>
      <c r="O62">
        <v>7</v>
      </c>
      <c r="P62" s="139">
        <v>1</v>
      </c>
      <c r="Q62" s="139">
        <v>7</v>
      </c>
      <c r="R62">
        <v>1</v>
      </c>
      <c r="S62" s="139">
        <v>7</v>
      </c>
      <c r="T62">
        <v>1</v>
      </c>
      <c r="U62">
        <v>7</v>
      </c>
      <c r="V62">
        <v>1</v>
      </c>
      <c r="W62">
        <v>7</v>
      </c>
      <c r="X62" s="139">
        <v>7</v>
      </c>
      <c r="Y62" s="139">
        <v>1</v>
      </c>
      <c r="Z62" s="139">
        <v>7</v>
      </c>
      <c r="AA62">
        <v>7</v>
      </c>
      <c r="AB62" s="139">
        <v>7</v>
      </c>
      <c r="AC62">
        <v>7</v>
      </c>
      <c r="AD62" s="139">
        <v>7</v>
      </c>
      <c r="AE62" s="139">
        <v>7</v>
      </c>
      <c r="AF62" s="139">
        <v>7</v>
      </c>
      <c r="AG62">
        <v>7</v>
      </c>
      <c r="AH62">
        <v>140</v>
      </c>
      <c r="AI62">
        <f t="shared" si="8"/>
        <v>5.384615384615385</v>
      </c>
      <c r="AK62">
        <v>7</v>
      </c>
      <c r="AL62">
        <v>7</v>
      </c>
      <c r="AM62">
        <v>7</v>
      </c>
      <c r="AN62">
        <v>7</v>
      </c>
      <c r="AO62">
        <v>7</v>
      </c>
      <c r="AP62">
        <v>7</v>
      </c>
      <c r="AQ62">
        <v>1</v>
      </c>
      <c r="AR62">
        <v>7</v>
      </c>
      <c r="AS62">
        <v>7</v>
      </c>
      <c r="AT62">
        <v>7</v>
      </c>
      <c r="AU62">
        <v>7</v>
      </c>
      <c r="AV62">
        <v>7</v>
      </c>
      <c r="AW62">
        <v>7</v>
      </c>
      <c r="AX62">
        <v>1</v>
      </c>
      <c r="AY62">
        <v>7</v>
      </c>
      <c r="AZ62">
        <v>7</v>
      </c>
      <c r="BA62">
        <f t="shared" si="6"/>
        <v>100</v>
      </c>
      <c r="BB62">
        <f t="shared" si="7"/>
        <v>6.25</v>
      </c>
      <c r="BD62" s="161">
        <f>'DB Konvensional'!CE15</f>
        <v>4</v>
      </c>
      <c r="BE62" s="161">
        <f>'DB Konvensional'!CF15</f>
        <v>7</v>
      </c>
      <c r="BF62" s="161">
        <f>'DB Konvensional'!CH15</f>
        <v>7</v>
      </c>
      <c r="BG62" s="161">
        <f>'DB Konvensional'!CI15</f>
        <v>7</v>
      </c>
      <c r="BH62" s="161">
        <f>'DB Konvensional'!CJ15</f>
        <v>7</v>
      </c>
      <c r="BI62" s="161">
        <f>'DB Konvensional'!CL15</f>
        <v>7</v>
      </c>
      <c r="BJ62" s="161">
        <f>'DB Konvensional'!CM15</f>
        <v>7</v>
      </c>
      <c r="BK62" s="161">
        <f>'DB Konvensional'!CN15</f>
        <v>7</v>
      </c>
      <c r="BL62" s="161">
        <f>'DB Konvensional'!CP15</f>
        <v>1</v>
      </c>
      <c r="BM62" s="161">
        <f>'DB Konvensional'!CQ15</f>
        <v>1</v>
      </c>
      <c r="BN62" s="161">
        <f>'DB Konvensional'!CR15</f>
        <v>1</v>
      </c>
      <c r="BO62" s="161">
        <f>'DB Konvensional'!CT15</f>
        <v>4</v>
      </c>
      <c r="BP62" s="161">
        <f>'DB Konvensional'!CU15</f>
        <v>7</v>
      </c>
      <c r="BQ62" s="161">
        <f>'DB Konvensional'!CV15</f>
        <v>7</v>
      </c>
      <c r="BR62" s="161">
        <f>'DB Konvensional'!CW15</f>
        <v>4</v>
      </c>
      <c r="BS62" s="161">
        <f>'DB Konvensional'!CX15</f>
        <v>4</v>
      </c>
      <c r="BT62" s="161">
        <f>'DB Konvensional'!CY15</f>
        <v>3</v>
      </c>
      <c r="BU62" s="161">
        <f>'DB Konvensional'!CZ15</f>
        <v>7</v>
      </c>
      <c r="BV62" s="161">
        <f>'DB Konvensional'!DA15</f>
        <v>7</v>
      </c>
      <c r="BW62" s="161">
        <f>'DB Konvensional'!DB15</f>
        <v>7</v>
      </c>
      <c r="BX62" s="161">
        <f>'DB Konvensional'!DC15</f>
        <v>7</v>
      </c>
      <c r="BY62" s="161">
        <f>'DB Konvensional'!DD15</f>
        <v>1</v>
      </c>
      <c r="BZ62" s="161">
        <f>'DB Konvensional'!DE15</f>
        <v>7</v>
      </c>
      <c r="CA62" s="161">
        <f>'DB Konvensional'!DF15</f>
        <v>7</v>
      </c>
      <c r="CB62" s="161">
        <f>'DB Konvensional'!DG15</f>
        <v>7</v>
      </c>
      <c r="CC62" s="161">
        <f>'DB Konvensional'!DH15</f>
        <v>7</v>
      </c>
      <c r="CD62" s="161">
        <f>'DB Konvensional'!DI15</f>
        <v>7</v>
      </c>
      <c r="CE62" s="161">
        <f>'DB Konvensional'!DJ15</f>
        <v>7</v>
      </c>
      <c r="CF62" s="161">
        <f>'DB Konvensional'!DK15</f>
        <v>1</v>
      </c>
      <c r="CG62" s="161">
        <f>'DB Konvensional'!DL15</f>
        <v>7</v>
      </c>
      <c r="CH62" s="161">
        <f>'DB Konvensional'!DM15</f>
        <v>7</v>
      </c>
      <c r="CI62" s="161">
        <f>'DB Konvensional'!DN15</f>
        <v>7</v>
      </c>
      <c r="CJ62" s="161">
        <f>'DB Konvensional'!DO15</f>
        <v>1</v>
      </c>
      <c r="CK62" s="161">
        <f>'DB Konvensional'!DP15</f>
        <v>1</v>
      </c>
      <c r="CL62" s="161">
        <f>'DB Konvensional'!DQ15</f>
        <v>1</v>
      </c>
      <c r="CM62" s="161">
        <f>'DB Konvensional'!DR15</f>
        <v>1</v>
      </c>
      <c r="CN62" s="161">
        <f>'DB Konvensional'!DS15</f>
        <v>1</v>
      </c>
      <c r="CO62" s="161">
        <f>'DB Konvensional'!DT15</f>
        <v>1</v>
      </c>
      <c r="CP62" s="161">
        <f>'DB Konvensional'!DU15</f>
        <v>1</v>
      </c>
      <c r="CQ62" s="161">
        <f>'DB Konvensional'!DV15</f>
        <v>7</v>
      </c>
      <c r="CR62" s="161">
        <f>'DB Konvensional'!DW15</f>
        <v>7</v>
      </c>
      <c r="CS62" s="161">
        <f>'DB Konvensional'!DX15</f>
        <v>7</v>
      </c>
      <c r="CT62" s="161">
        <f>'DB Konvensional'!DZ15</f>
        <v>7</v>
      </c>
      <c r="CU62" s="161">
        <f>'DB Konvensional'!EA15</f>
        <v>7</v>
      </c>
      <c r="CV62" s="161">
        <f>'DB Konvensional'!EB15</f>
        <v>7</v>
      </c>
      <c r="CW62" s="161">
        <f>'DB Konvensional'!ED15</f>
        <v>7</v>
      </c>
      <c r="CX62" s="161">
        <f>'DB Konvensional'!EE15</f>
        <v>7</v>
      </c>
      <c r="CY62" s="161">
        <f>'DB Konvensional'!EF15</f>
        <v>7</v>
      </c>
      <c r="CZ62" s="161">
        <f>'DB Konvensional'!EH15</f>
        <v>1</v>
      </c>
      <c r="DA62" s="161">
        <f>'DB Konvensional'!EI15</f>
        <v>1</v>
      </c>
      <c r="DB62" s="161">
        <f>'DB Konvensional'!EJ15</f>
        <v>4</v>
      </c>
      <c r="DC62" s="161">
        <f>'DB Konvensional'!EL15</f>
        <v>1</v>
      </c>
      <c r="DD62" s="161">
        <f>'DB Konvensional'!EM15</f>
        <v>4</v>
      </c>
      <c r="DE62" s="161">
        <f>'DB Konvensional'!EN15</f>
        <v>1</v>
      </c>
      <c r="DF62" s="161">
        <f>'DB Konvensional'!EO15</f>
        <v>1</v>
      </c>
      <c r="DG62" s="161">
        <f>'DB Konvensional'!EP15</f>
        <v>6</v>
      </c>
      <c r="DH62" s="161">
        <f>'DB Konvensional'!EQ15</f>
        <v>7</v>
      </c>
      <c r="DI62" s="161">
        <f>'DB Konvensional'!ER15</f>
        <v>7</v>
      </c>
      <c r="DJ62" s="161">
        <f>'DB Konvensional'!ES15</f>
        <v>7</v>
      </c>
      <c r="DK62" s="161">
        <f>'DB Konvensional'!ET15</f>
        <v>1</v>
      </c>
      <c r="DL62" s="161">
        <f>'DB Konvensional'!EU15</f>
        <v>1</v>
      </c>
      <c r="DM62" s="161">
        <f>'DB Konvensional'!EV15</f>
        <v>7</v>
      </c>
      <c r="DN62" s="161">
        <f>'DB Konvensional'!EW15</f>
        <v>7</v>
      </c>
      <c r="DO62" s="161">
        <f>'DB Konvensional'!EX15</f>
        <v>1</v>
      </c>
      <c r="DP62" s="161">
        <f>'DB Konvensional'!EY15</f>
        <v>1</v>
      </c>
      <c r="DQ62" s="161">
        <f>'DB Konvensional'!EZ15</f>
        <v>1</v>
      </c>
      <c r="DR62" s="161">
        <f>'DB Konvensional'!FA15</f>
        <v>1</v>
      </c>
      <c r="DS62" s="161">
        <f>'DB Konvensional'!FB15</f>
        <v>1</v>
      </c>
      <c r="DT62" s="161">
        <f>'DB Konvensional'!FC15</f>
        <v>1</v>
      </c>
      <c r="DU62" s="161">
        <f>'DB Konvensional'!FD15</f>
        <v>1</v>
      </c>
      <c r="DV62" s="161">
        <f>'DB Konvensional'!FE15</f>
        <v>1</v>
      </c>
      <c r="DW62" s="161">
        <f>'DB Konvensional'!FF15</f>
        <v>1</v>
      </c>
      <c r="DX62" s="161">
        <f>'DB Konvensional'!FG15</f>
        <v>1</v>
      </c>
      <c r="DY62" s="161">
        <f>'DB Konvensional'!FH15</f>
        <v>1</v>
      </c>
      <c r="DZ62" s="161">
        <f>'DB Konvensional'!FI15</f>
        <v>7</v>
      </c>
      <c r="EA62" s="161">
        <f>'DB Konvensional'!FJ15</f>
        <v>7</v>
      </c>
      <c r="EB62">
        <f t="shared" si="9"/>
        <v>329</v>
      </c>
      <c r="EC62">
        <f t="shared" si="5"/>
        <v>4.3289473684210522</v>
      </c>
    </row>
    <row r="63" spans="2:133">
      <c r="B63" t="s">
        <v>4311</v>
      </c>
      <c r="C63" t="s">
        <v>2422</v>
      </c>
      <c r="D63" t="s">
        <v>4033</v>
      </c>
      <c r="E63">
        <v>23</v>
      </c>
      <c r="F63" t="s">
        <v>2654</v>
      </c>
      <c r="G63" t="s">
        <v>4241</v>
      </c>
      <c r="H63">
        <v>5</v>
      </c>
      <c r="I63">
        <v>5</v>
      </c>
      <c r="J63" s="139">
        <v>3</v>
      </c>
      <c r="K63" s="139">
        <v>3</v>
      </c>
      <c r="L63" s="139">
        <v>7</v>
      </c>
      <c r="M63">
        <v>6</v>
      </c>
      <c r="N63">
        <v>6</v>
      </c>
      <c r="O63">
        <v>6</v>
      </c>
      <c r="P63" s="139">
        <v>6</v>
      </c>
      <c r="Q63" s="139">
        <v>6</v>
      </c>
      <c r="R63">
        <v>2</v>
      </c>
      <c r="S63" s="139">
        <v>7</v>
      </c>
      <c r="T63">
        <v>4</v>
      </c>
      <c r="U63">
        <v>6</v>
      </c>
      <c r="V63">
        <v>4</v>
      </c>
      <c r="W63">
        <v>4</v>
      </c>
      <c r="X63" s="139">
        <v>4</v>
      </c>
      <c r="Y63" s="139">
        <v>6</v>
      </c>
      <c r="Z63" s="139">
        <v>6</v>
      </c>
      <c r="AA63">
        <v>4</v>
      </c>
      <c r="AB63" s="139">
        <v>6</v>
      </c>
      <c r="AC63">
        <v>4</v>
      </c>
      <c r="AD63" s="139">
        <v>6</v>
      </c>
      <c r="AE63" s="139">
        <v>6</v>
      </c>
      <c r="AF63" s="139">
        <v>6</v>
      </c>
      <c r="AG63">
        <v>7</v>
      </c>
      <c r="AH63">
        <v>135</v>
      </c>
      <c r="AI63">
        <f t="shared" si="8"/>
        <v>5.1923076923076925</v>
      </c>
      <c r="AK63">
        <v>4</v>
      </c>
      <c r="AL63">
        <v>4</v>
      </c>
      <c r="AM63">
        <v>5</v>
      </c>
      <c r="AN63">
        <v>6</v>
      </c>
      <c r="AO63">
        <v>5</v>
      </c>
      <c r="AP63">
        <v>6</v>
      </c>
      <c r="AQ63">
        <v>5</v>
      </c>
      <c r="AR63">
        <v>5</v>
      </c>
      <c r="AS63">
        <v>4</v>
      </c>
      <c r="AT63">
        <v>4</v>
      </c>
      <c r="AU63">
        <v>4</v>
      </c>
      <c r="AV63">
        <v>5</v>
      </c>
      <c r="AW63">
        <v>5</v>
      </c>
      <c r="AX63">
        <v>5</v>
      </c>
      <c r="AY63">
        <v>5</v>
      </c>
      <c r="AZ63">
        <v>4</v>
      </c>
      <c r="BA63">
        <f t="shared" si="6"/>
        <v>76</v>
      </c>
      <c r="BB63">
        <f t="shared" si="7"/>
        <v>4.75</v>
      </c>
      <c r="BD63" s="161">
        <f>'DB Konvensional'!CE16</f>
        <v>4</v>
      </c>
      <c r="BE63" s="161">
        <f>'DB Konvensional'!CF16</f>
        <v>4</v>
      </c>
      <c r="BF63" s="161">
        <f>'DB Konvensional'!CH16</f>
        <v>6</v>
      </c>
      <c r="BG63" s="161">
        <f>'DB Konvensional'!CI16</f>
        <v>5</v>
      </c>
      <c r="BH63" s="161">
        <f>'DB Konvensional'!CJ16</f>
        <v>5</v>
      </c>
      <c r="BI63" s="161">
        <f>'DB Konvensional'!CL16</f>
        <v>5</v>
      </c>
      <c r="BJ63" s="161">
        <f>'DB Konvensional'!CM16</f>
        <v>5</v>
      </c>
      <c r="BK63" s="161">
        <f>'DB Konvensional'!CN16</f>
        <v>4</v>
      </c>
      <c r="BL63" s="161">
        <f>'DB Konvensional'!CP16</f>
        <v>5</v>
      </c>
      <c r="BM63" s="161">
        <f>'DB Konvensional'!CQ16</f>
        <v>5</v>
      </c>
      <c r="BN63" s="161">
        <f>'DB Konvensional'!CR16</f>
        <v>5</v>
      </c>
      <c r="BO63" s="161">
        <f>'DB Konvensional'!CT16</f>
        <v>5</v>
      </c>
      <c r="BP63" s="161">
        <f>'DB Konvensional'!CU16</f>
        <v>5</v>
      </c>
      <c r="BQ63" s="161">
        <f>'DB Konvensional'!CV16</f>
        <v>5</v>
      </c>
      <c r="BR63" s="161">
        <f>'DB Konvensional'!CW16</f>
        <v>3</v>
      </c>
      <c r="BS63" s="161">
        <f>'DB Konvensional'!CX16</f>
        <v>4</v>
      </c>
      <c r="BT63" s="161">
        <f>'DB Konvensional'!CY16</f>
        <v>4</v>
      </c>
      <c r="BU63" s="161">
        <f>'DB Konvensional'!CZ16</f>
        <v>4</v>
      </c>
      <c r="BV63" s="161">
        <f>'DB Konvensional'!DA16</f>
        <v>6</v>
      </c>
      <c r="BW63" s="161">
        <f>'DB Konvensional'!DB16</f>
        <v>5</v>
      </c>
      <c r="BX63" s="161">
        <f>'DB Konvensional'!DC16</f>
        <v>5</v>
      </c>
      <c r="BY63" s="161">
        <f>'DB Konvensional'!DD16</f>
        <v>4</v>
      </c>
      <c r="BZ63" s="161">
        <f>'DB Konvensional'!DE16</f>
        <v>4</v>
      </c>
      <c r="CA63" s="161">
        <f>'DB Konvensional'!DF16</f>
        <v>4</v>
      </c>
      <c r="CB63" s="161">
        <f>'DB Konvensional'!DG16</f>
        <v>4</v>
      </c>
      <c r="CC63" s="161">
        <f>'DB Konvensional'!DH16</f>
        <v>5</v>
      </c>
      <c r="CD63" s="161">
        <f>'DB Konvensional'!DI16</f>
        <v>5</v>
      </c>
      <c r="CE63" s="161">
        <f>'DB Konvensional'!DJ16</f>
        <v>5</v>
      </c>
      <c r="CF63" s="161">
        <f>'DB Konvensional'!DK16</f>
        <v>4</v>
      </c>
      <c r="CG63" s="161">
        <f>'DB Konvensional'!DL16</f>
        <v>4</v>
      </c>
      <c r="CH63" s="161">
        <f>'DB Konvensional'!DM16</f>
        <v>4</v>
      </c>
      <c r="CI63" s="161">
        <f>'DB Konvensional'!DN16</f>
        <v>5</v>
      </c>
      <c r="CJ63" s="161">
        <f>'DB Konvensional'!DO16</f>
        <v>5</v>
      </c>
      <c r="CK63" s="161">
        <f>'DB Konvensional'!DP16</f>
        <v>5</v>
      </c>
      <c r="CL63" s="161">
        <f>'DB Konvensional'!DQ16</f>
        <v>5</v>
      </c>
      <c r="CM63" s="161">
        <f>'DB Konvensional'!DR16</f>
        <v>5</v>
      </c>
      <c r="CN63" s="161">
        <f>'DB Konvensional'!DS16</f>
        <v>5</v>
      </c>
      <c r="CO63" s="161">
        <f>'DB Konvensional'!DT16</f>
        <v>5</v>
      </c>
      <c r="CP63" s="161">
        <f>'DB Konvensional'!DU16</f>
        <v>5</v>
      </c>
      <c r="CQ63" s="161">
        <f>'DB Konvensional'!DV16</f>
        <v>5</v>
      </c>
      <c r="CR63" s="161">
        <f>'DB Konvensional'!DW16</f>
        <v>5</v>
      </c>
      <c r="CS63" s="161">
        <f>'DB Konvensional'!DX16</f>
        <v>5</v>
      </c>
      <c r="CT63" s="161">
        <f>'DB Konvensional'!DZ16</f>
        <v>6</v>
      </c>
      <c r="CU63" s="161">
        <f>'DB Konvensional'!EA16</f>
        <v>5</v>
      </c>
      <c r="CV63" s="161">
        <f>'DB Konvensional'!EB16</f>
        <v>5</v>
      </c>
      <c r="CW63" s="161">
        <f>'DB Konvensional'!ED16</f>
        <v>5</v>
      </c>
      <c r="CX63" s="161">
        <f>'DB Konvensional'!EE16</f>
        <v>4</v>
      </c>
      <c r="CY63" s="161">
        <f>'DB Konvensional'!EF16</f>
        <v>4</v>
      </c>
      <c r="CZ63" s="161">
        <f>'DB Konvensional'!EH16</f>
        <v>5</v>
      </c>
      <c r="DA63" s="161">
        <f>'DB Konvensional'!EI16</f>
        <v>5</v>
      </c>
      <c r="DB63" s="161">
        <f>'DB Konvensional'!EJ16</f>
        <v>4</v>
      </c>
      <c r="DC63" s="161">
        <f>'DB Konvensional'!EL16</f>
        <v>3</v>
      </c>
      <c r="DD63" s="161">
        <f>'DB Konvensional'!EM16</f>
        <v>3</v>
      </c>
      <c r="DE63" s="161">
        <f>'DB Konvensional'!EN16</f>
        <v>4</v>
      </c>
      <c r="DF63" s="161">
        <f>'DB Konvensional'!EO16</f>
        <v>2</v>
      </c>
      <c r="DG63" s="161">
        <f>'DB Konvensional'!EP16</f>
        <v>3</v>
      </c>
      <c r="DH63" s="161">
        <f>'DB Konvensional'!EQ16</f>
        <v>2</v>
      </c>
      <c r="DI63" s="161">
        <f>'DB Konvensional'!ER16</f>
        <v>2</v>
      </c>
      <c r="DJ63" s="161">
        <f>'DB Konvensional'!ES16</f>
        <v>3</v>
      </c>
      <c r="DK63" s="161">
        <f>'DB Konvensional'!ET16</f>
        <v>3</v>
      </c>
      <c r="DL63" s="161">
        <f>'DB Konvensional'!EU16</f>
        <v>4</v>
      </c>
      <c r="DM63" s="161">
        <f>'DB Konvensional'!EV16</f>
        <v>4</v>
      </c>
      <c r="DN63" s="161">
        <f>'DB Konvensional'!EW16</f>
        <v>2</v>
      </c>
      <c r="DO63" s="161">
        <f>'DB Konvensional'!EX16</f>
        <v>2</v>
      </c>
      <c r="DP63" s="161">
        <f>'DB Konvensional'!EY16</f>
        <v>2</v>
      </c>
      <c r="DQ63" s="161">
        <f>'DB Konvensional'!EZ16</f>
        <v>2</v>
      </c>
      <c r="DR63" s="161">
        <f>'DB Konvensional'!FA16</f>
        <v>2</v>
      </c>
      <c r="DS63" s="161">
        <f>'DB Konvensional'!FB16</f>
        <v>2</v>
      </c>
      <c r="DT63" s="161">
        <f>'DB Konvensional'!FC16</f>
        <v>2</v>
      </c>
      <c r="DU63" s="161">
        <f>'DB Konvensional'!FD16</f>
        <v>2</v>
      </c>
      <c r="DV63" s="161">
        <f>'DB Konvensional'!FE16</f>
        <v>4</v>
      </c>
      <c r="DW63" s="161">
        <f>'DB Konvensional'!FF16</f>
        <v>4</v>
      </c>
      <c r="DX63" s="161">
        <f>'DB Konvensional'!FG16</f>
        <v>4</v>
      </c>
      <c r="DY63" s="161">
        <f>'DB Konvensional'!FH16</f>
        <v>2</v>
      </c>
      <c r="DZ63" s="161">
        <f>'DB Konvensional'!FI16</f>
        <v>5</v>
      </c>
      <c r="EA63" s="161">
        <f>'DB Konvensional'!FJ16</f>
        <v>5</v>
      </c>
      <c r="EB63">
        <f t="shared" si="9"/>
        <v>313</v>
      </c>
      <c r="EC63">
        <f t="shared" si="5"/>
        <v>4.1184210526315788</v>
      </c>
    </row>
    <row r="64" spans="2:133">
      <c r="B64" t="s">
        <v>4312</v>
      </c>
      <c r="C64" t="s">
        <v>2422</v>
      </c>
      <c r="D64" t="s">
        <v>4033</v>
      </c>
      <c r="E64">
        <v>30</v>
      </c>
      <c r="F64" t="s">
        <v>2456</v>
      </c>
      <c r="G64" t="s">
        <v>4242</v>
      </c>
      <c r="H64">
        <v>5</v>
      </c>
      <c r="I64">
        <v>5</v>
      </c>
      <c r="J64" s="139">
        <v>5</v>
      </c>
      <c r="K64" s="139">
        <v>3</v>
      </c>
      <c r="L64" s="139">
        <v>3</v>
      </c>
      <c r="M64">
        <v>5</v>
      </c>
      <c r="N64">
        <v>5</v>
      </c>
      <c r="O64">
        <v>5</v>
      </c>
      <c r="P64" s="139">
        <v>5</v>
      </c>
      <c r="Q64" s="139">
        <v>5</v>
      </c>
      <c r="R64">
        <v>7</v>
      </c>
      <c r="S64" s="139">
        <v>1</v>
      </c>
      <c r="T64">
        <v>7</v>
      </c>
      <c r="U64">
        <v>7</v>
      </c>
      <c r="V64">
        <v>5</v>
      </c>
      <c r="W64">
        <v>7</v>
      </c>
      <c r="X64" s="139">
        <v>1</v>
      </c>
      <c r="Y64" s="139">
        <v>1</v>
      </c>
      <c r="Z64" s="139">
        <v>2</v>
      </c>
      <c r="AA64">
        <v>7</v>
      </c>
      <c r="AB64" s="139">
        <v>2</v>
      </c>
      <c r="AC64">
        <v>6</v>
      </c>
      <c r="AD64" s="139">
        <v>5</v>
      </c>
      <c r="AE64" s="139">
        <v>2</v>
      </c>
      <c r="AF64" s="139">
        <v>2</v>
      </c>
      <c r="AG64">
        <v>6</v>
      </c>
      <c r="AH64">
        <v>114</v>
      </c>
      <c r="AI64">
        <f t="shared" si="8"/>
        <v>4.384615384615385</v>
      </c>
      <c r="AK64">
        <v>7</v>
      </c>
      <c r="AL64">
        <v>7</v>
      </c>
      <c r="AM64">
        <v>7</v>
      </c>
      <c r="AN64">
        <v>7</v>
      </c>
      <c r="AO64">
        <v>7</v>
      </c>
      <c r="AP64">
        <v>7</v>
      </c>
      <c r="AQ64">
        <v>7</v>
      </c>
      <c r="AR64">
        <v>7</v>
      </c>
      <c r="AS64">
        <v>7</v>
      </c>
      <c r="AT64">
        <v>7</v>
      </c>
      <c r="AU64">
        <v>7</v>
      </c>
      <c r="AV64">
        <v>7</v>
      </c>
      <c r="AW64">
        <v>7</v>
      </c>
      <c r="AX64">
        <v>7</v>
      </c>
      <c r="AY64">
        <v>7</v>
      </c>
      <c r="AZ64">
        <v>7</v>
      </c>
      <c r="BA64">
        <f t="shared" si="6"/>
        <v>112</v>
      </c>
      <c r="BB64">
        <f t="shared" si="7"/>
        <v>7</v>
      </c>
      <c r="BD64" s="161">
        <f>'DB Konvensional'!CE17</f>
        <v>7</v>
      </c>
      <c r="BE64" s="161">
        <f>'DB Konvensional'!CF17</f>
        <v>7</v>
      </c>
      <c r="BF64" s="161">
        <f>'DB Konvensional'!CH17</f>
        <v>7</v>
      </c>
      <c r="BG64" s="161">
        <f>'DB Konvensional'!CI17</f>
        <v>7</v>
      </c>
      <c r="BH64" s="161">
        <f>'DB Konvensional'!CJ17</f>
        <v>7</v>
      </c>
      <c r="BI64" s="161">
        <f>'DB Konvensional'!CL17</f>
        <v>7</v>
      </c>
      <c r="BJ64" s="161">
        <f>'DB Konvensional'!CM17</f>
        <v>7</v>
      </c>
      <c r="BK64" s="161">
        <f>'DB Konvensional'!CN17</f>
        <v>7</v>
      </c>
      <c r="BL64" s="161">
        <f>'DB Konvensional'!CP17</f>
        <v>7</v>
      </c>
      <c r="BM64" s="161">
        <f>'DB Konvensional'!CQ17</f>
        <v>7</v>
      </c>
      <c r="BN64" s="161">
        <f>'DB Konvensional'!CR17</f>
        <v>7</v>
      </c>
      <c r="BO64" s="161">
        <f>'DB Konvensional'!CT17</f>
        <v>7</v>
      </c>
      <c r="BP64" s="161">
        <f>'DB Konvensional'!CU17</f>
        <v>7</v>
      </c>
      <c r="BQ64" s="161">
        <f>'DB Konvensional'!CV17</f>
        <v>7</v>
      </c>
      <c r="BR64" s="161">
        <f>'DB Konvensional'!CW17</f>
        <v>7</v>
      </c>
      <c r="BS64" s="161">
        <f>'DB Konvensional'!CX17</f>
        <v>7</v>
      </c>
      <c r="BT64" s="161">
        <f>'DB Konvensional'!CY17</f>
        <v>7</v>
      </c>
      <c r="BU64" s="161">
        <f>'DB Konvensional'!CZ17</f>
        <v>7</v>
      </c>
      <c r="BV64" s="161">
        <f>'DB Konvensional'!DA17</f>
        <v>7</v>
      </c>
      <c r="BW64" s="161">
        <f>'DB Konvensional'!DB17</f>
        <v>7</v>
      </c>
      <c r="BX64" s="161">
        <f>'DB Konvensional'!DC17</f>
        <v>7</v>
      </c>
      <c r="BY64" s="161">
        <f>'DB Konvensional'!DD17</f>
        <v>7</v>
      </c>
      <c r="BZ64" s="161">
        <f>'DB Konvensional'!DE17</f>
        <v>7</v>
      </c>
      <c r="CA64" s="161">
        <f>'DB Konvensional'!DF17</f>
        <v>7</v>
      </c>
      <c r="CB64" s="161">
        <f>'DB Konvensional'!DG17</f>
        <v>7</v>
      </c>
      <c r="CC64" s="161">
        <f>'DB Konvensional'!DH17</f>
        <v>7</v>
      </c>
      <c r="CD64" s="161">
        <f>'DB Konvensional'!DI17</f>
        <v>7</v>
      </c>
      <c r="CE64" s="161">
        <f>'DB Konvensional'!DJ17</f>
        <v>7</v>
      </c>
      <c r="CF64" s="161">
        <f>'DB Konvensional'!DK17</f>
        <v>7</v>
      </c>
      <c r="CG64" s="161">
        <f>'DB Konvensional'!DL17</f>
        <v>7</v>
      </c>
      <c r="CH64" s="161">
        <f>'DB Konvensional'!DM17</f>
        <v>7</v>
      </c>
      <c r="CI64" s="161">
        <f>'DB Konvensional'!DN17</f>
        <v>7</v>
      </c>
      <c r="CJ64" s="161">
        <f>'DB Konvensional'!DO17</f>
        <v>7</v>
      </c>
      <c r="CK64" s="161">
        <f>'DB Konvensional'!DP17</f>
        <v>7</v>
      </c>
      <c r="CL64" s="161">
        <f>'DB Konvensional'!DQ17</f>
        <v>7</v>
      </c>
      <c r="CM64" s="161">
        <f>'DB Konvensional'!DR17</f>
        <v>7</v>
      </c>
      <c r="CN64" s="161">
        <f>'DB Konvensional'!DS17</f>
        <v>7</v>
      </c>
      <c r="CO64" s="161">
        <f>'DB Konvensional'!DT17</f>
        <v>7</v>
      </c>
      <c r="CP64" s="161">
        <f>'DB Konvensional'!DU17</f>
        <v>7</v>
      </c>
      <c r="CQ64" s="161">
        <f>'DB Konvensional'!DV17</f>
        <v>7</v>
      </c>
      <c r="CR64" s="161">
        <f>'DB Konvensional'!DW17</f>
        <v>7</v>
      </c>
      <c r="CS64" s="161">
        <f>'DB Konvensional'!DX17</f>
        <v>7</v>
      </c>
      <c r="CT64" s="161">
        <f>'DB Konvensional'!DZ17</f>
        <v>7</v>
      </c>
      <c r="CU64" s="161">
        <f>'DB Konvensional'!EA17</f>
        <v>7</v>
      </c>
      <c r="CV64" s="161">
        <f>'DB Konvensional'!EB17</f>
        <v>7</v>
      </c>
      <c r="CW64" s="161">
        <f>'DB Konvensional'!ED17</f>
        <v>7</v>
      </c>
      <c r="CX64" s="161">
        <f>'DB Konvensional'!EE17</f>
        <v>7</v>
      </c>
      <c r="CY64" s="161">
        <f>'DB Konvensional'!EF17</f>
        <v>7</v>
      </c>
      <c r="CZ64" s="161">
        <f>'DB Konvensional'!EH17</f>
        <v>7</v>
      </c>
      <c r="DA64" s="161">
        <f>'DB Konvensional'!EI17</f>
        <v>7</v>
      </c>
      <c r="DB64" s="161">
        <f>'DB Konvensional'!EJ17</f>
        <v>5</v>
      </c>
      <c r="DC64" s="161">
        <f>'DB Konvensional'!EL17</f>
        <v>5</v>
      </c>
      <c r="DD64" s="161">
        <f>'DB Konvensional'!EM17</f>
        <v>5</v>
      </c>
      <c r="DE64" s="161">
        <f>'DB Konvensional'!EN17</f>
        <v>5</v>
      </c>
      <c r="DF64" s="161">
        <f>'DB Konvensional'!EO17</f>
        <v>5</v>
      </c>
      <c r="DG64" s="161">
        <f>'DB Konvensional'!EP17</f>
        <v>6</v>
      </c>
      <c r="DH64" s="161">
        <f>'DB Konvensional'!EQ17</f>
        <v>6</v>
      </c>
      <c r="DI64" s="161">
        <f>'DB Konvensional'!ER17</f>
        <v>5</v>
      </c>
      <c r="DJ64" s="161">
        <f>'DB Konvensional'!ES17</f>
        <v>5</v>
      </c>
      <c r="DK64" s="161">
        <f>'DB Konvensional'!ET17</f>
        <v>5</v>
      </c>
      <c r="DL64" s="161">
        <f>'DB Konvensional'!EU17</f>
        <v>5</v>
      </c>
      <c r="DM64" s="161">
        <f>'DB Konvensional'!EV17</f>
        <v>4</v>
      </c>
      <c r="DN64" s="161">
        <f>'DB Konvensional'!EW17</f>
        <v>5</v>
      </c>
      <c r="DO64" s="161">
        <f>'DB Konvensional'!EX17</f>
        <v>4</v>
      </c>
      <c r="DP64" s="161">
        <f>'DB Konvensional'!EY17</f>
        <v>5</v>
      </c>
      <c r="DQ64" s="161">
        <f>'DB Konvensional'!EZ17</f>
        <v>5</v>
      </c>
      <c r="DR64" s="161">
        <f>'DB Konvensional'!FA17</f>
        <v>5</v>
      </c>
      <c r="DS64" s="161">
        <f>'DB Konvensional'!FB17</f>
        <v>5</v>
      </c>
      <c r="DT64" s="161">
        <f>'DB Konvensional'!FC17</f>
        <v>5</v>
      </c>
      <c r="DU64" s="161">
        <f>'DB Konvensional'!FD17</f>
        <v>5</v>
      </c>
      <c r="DV64" s="161">
        <f>'DB Konvensional'!FE17</f>
        <v>5</v>
      </c>
      <c r="DW64" s="161">
        <f>'DB Konvensional'!FF17</f>
        <v>5</v>
      </c>
      <c r="DX64" s="161">
        <f>'DB Konvensional'!FG17</f>
        <v>5</v>
      </c>
      <c r="DY64" s="161">
        <f>'DB Konvensional'!FH17</f>
        <v>5</v>
      </c>
      <c r="DZ64" s="161">
        <f>'DB Konvensional'!FI17</f>
        <v>5</v>
      </c>
      <c r="EA64" s="161">
        <f>'DB Konvensional'!FJ17</f>
        <v>5</v>
      </c>
      <c r="EB64">
        <f t="shared" si="9"/>
        <v>480</v>
      </c>
      <c r="EC64">
        <f t="shared" si="5"/>
        <v>6.3157894736842106</v>
      </c>
    </row>
    <row r="65" spans="2:133">
      <c r="B65" t="s">
        <v>3089</v>
      </c>
      <c r="C65" t="s">
        <v>2422</v>
      </c>
      <c r="D65" t="s">
        <v>4038</v>
      </c>
      <c r="E65">
        <v>23</v>
      </c>
      <c r="F65" t="s">
        <v>2654</v>
      </c>
      <c r="G65" t="s">
        <v>4243</v>
      </c>
      <c r="H65">
        <v>5</v>
      </c>
      <c r="I65">
        <v>5</v>
      </c>
      <c r="J65" s="139">
        <v>7</v>
      </c>
      <c r="K65" s="139">
        <v>3</v>
      </c>
      <c r="L65" s="139">
        <v>7</v>
      </c>
      <c r="M65">
        <v>7</v>
      </c>
      <c r="N65">
        <v>7</v>
      </c>
      <c r="O65">
        <v>7</v>
      </c>
      <c r="P65" s="139">
        <v>7</v>
      </c>
      <c r="Q65" s="139">
        <v>7</v>
      </c>
      <c r="R65">
        <v>1</v>
      </c>
      <c r="S65" s="139">
        <v>7</v>
      </c>
      <c r="T65">
        <v>2</v>
      </c>
      <c r="U65">
        <v>6</v>
      </c>
      <c r="V65">
        <v>7</v>
      </c>
      <c r="W65">
        <v>7</v>
      </c>
      <c r="X65" s="139">
        <v>6</v>
      </c>
      <c r="Y65" s="139">
        <v>6</v>
      </c>
      <c r="Z65" s="139">
        <v>5</v>
      </c>
      <c r="AA65">
        <v>6</v>
      </c>
      <c r="AB65" s="139">
        <v>5</v>
      </c>
      <c r="AC65">
        <v>7</v>
      </c>
      <c r="AD65" s="139">
        <v>1</v>
      </c>
      <c r="AE65" s="139">
        <v>6</v>
      </c>
      <c r="AF65" s="139">
        <v>3</v>
      </c>
      <c r="AG65">
        <v>7</v>
      </c>
      <c r="AH65">
        <v>144</v>
      </c>
      <c r="AI65">
        <f t="shared" si="8"/>
        <v>5.5384615384615383</v>
      </c>
      <c r="AK65">
        <v>5</v>
      </c>
      <c r="AL65">
        <v>5</v>
      </c>
      <c r="AM65">
        <v>5</v>
      </c>
      <c r="AN65">
        <v>5</v>
      </c>
      <c r="AO65">
        <v>5</v>
      </c>
      <c r="AP65">
        <v>4</v>
      </c>
      <c r="AQ65">
        <v>5</v>
      </c>
      <c r="AR65">
        <v>5</v>
      </c>
      <c r="AS65">
        <v>7</v>
      </c>
      <c r="AT65">
        <v>7</v>
      </c>
      <c r="AU65">
        <v>7</v>
      </c>
      <c r="AV65">
        <v>6</v>
      </c>
      <c r="AW65">
        <v>4</v>
      </c>
      <c r="AX65">
        <v>4</v>
      </c>
      <c r="AY65">
        <v>4</v>
      </c>
      <c r="AZ65">
        <v>4</v>
      </c>
      <c r="BA65">
        <f t="shared" si="6"/>
        <v>82</v>
      </c>
      <c r="BB65">
        <f t="shared" si="7"/>
        <v>5.125</v>
      </c>
      <c r="BD65" s="161">
        <f>'DB Konvensional'!CE18</f>
        <v>3</v>
      </c>
      <c r="BE65" s="161">
        <f>'DB Konvensional'!CF18</f>
        <v>3</v>
      </c>
      <c r="BF65" s="161">
        <f>'DB Konvensional'!CH18</f>
        <v>6</v>
      </c>
      <c r="BG65" s="161">
        <f>'DB Konvensional'!CI18</f>
        <v>6</v>
      </c>
      <c r="BH65" s="161">
        <f>'DB Konvensional'!CJ18</f>
        <v>6</v>
      </c>
      <c r="BI65" s="161">
        <f>'DB Konvensional'!CL18</f>
        <v>2</v>
      </c>
      <c r="BJ65" s="161">
        <f>'DB Konvensional'!CM18</f>
        <v>3</v>
      </c>
      <c r="BK65" s="161">
        <f>'DB Konvensional'!CN18</f>
        <v>3</v>
      </c>
      <c r="BL65" s="161">
        <f>'DB Konvensional'!CP18</f>
        <v>7</v>
      </c>
      <c r="BM65" s="161">
        <f>'DB Konvensional'!CQ18</f>
        <v>7</v>
      </c>
      <c r="BN65" s="161">
        <f>'DB Konvensional'!CR18</f>
        <v>7</v>
      </c>
      <c r="BO65" s="161">
        <f>'DB Konvensional'!CT18</f>
        <v>5</v>
      </c>
      <c r="BP65" s="161">
        <f>'DB Konvensional'!CU18</f>
        <v>5</v>
      </c>
      <c r="BQ65" s="161">
        <f>'DB Konvensional'!CV18</f>
        <v>5</v>
      </c>
      <c r="BR65" s="161">
        <f>'DB Konvensional'!CW18</f>
        <v>5</v>
      </c>
      <c r="BS65" s="161">
        <f>'DB Konvensional'!CX18</f>
        <v>5</v>
      </c>
      <c r="BT65" s="161">
        <f>'DB Konvensional'!CY18</f>
        <v>5</v>
      </c>
      <c r="BU65" s="161">
        <f>'DB Konvensional'!CZ18</f>
        <v>7</v>
      </c>
      <c r="BV65" s="161">
        <f>'DB Konvensional'!DA18</f>
        <v>5</v>
      </c>
      <c r="BW65" s="161">
        <f>'DB Konvensional'!DB18</f>
        <v>5</v>
      </c>
      <c r="BX65" s="161">
        <f>'DB Konvensional'!DC18</f>
        <v>5</v>
      </c>
      <c r="BY65" s="161">
        <f>'DB Konvensional'!DD18</f>
        <v>5</v>
      </c>
      <c r="BZ65" s="161">
        <f>'DB Konvensional'!DE18</f>
        <v>5</v>
      </c>
      <c r="CA65" s="161">
        <f>'DB Konvensional'!DF18</f>
        <v>5</v>
      </c>
      <c r="CB65" s="161">
        <f>'DB Konvensional'!DG18</f>
        <v>7</v>
      </c>
      <c r="CC65" s="161">
        <f>'DB Konvensional'!DH18</f>
        <v>4</v>
      </c>
      <c r="CD65" s="161">
        <f>'DB Konvensional'!DI18</f>
        <v>4</v>
      </c>
      <c r="CE65" s="161">
        <f>'DB Konvensional'!DJ18</f>
        <v>4</v>
      </c>
      <c r="CF65" s="161">
        <f>'DB Konvensional'!DK18</f>
        <v>4</v>
      </c>
      <c r="CG65" s="161">
        <f>'DB Konvensional'!DL18</f>
        <v>4</v>
      </c>
      <c r="CH65" s="161">
        <f>'DB Konvensional'!DM18</f>
        <v>4</v>
      </c>
      <c r="CI65" s="161">
        <f>'DB Konvensional'!DN18</f>
        <v>7</v>
      </c>
      <c r="CJ65" s="161">
        <f>'DB Konvensional'!DO18</f>
        <v>7</v>
      </c>
      <c r="CK65" s="161">
        <f>'DB Konvensional'!DP18</f>
        <v>7</v>
      </c>
      <c r="CL65" s="161">
        <f>'DB Konvensional'!DQ18</f>
        <v>7</v>
      </c>
      <c r="CM65" s="161">
        <f>'DB Konvensional'!DR18</f>
        <v>7</v>
      </c>
      <c r="CN65" s="161">
        <f>'DB Konvensional'!DS18</f>
        <v>7</v>
      </c>
      <c r="CO65" s="161">
        <f>'DB Konvensional'!DT18</f>
        <v>7</v>
      </c>
      <c r="CP65" s="161">
        <f>'DB Konvensional'!DU18</f>
        <v>7</v>
      </c>
      <c r="CQ65" s="161">
        <f>'DB Konvensional'!DV18</f>
        <v>7</v>
      </c>
      <c r="CR65" s="161">
        <f>'DB Konvensional'!DW18</f>
        <v>7</v>
      </c>
      <c r="CS65" s="161">
        <f>'DB Konvensional'!DX18</f>
        <v>5</v>
      </c>
      <c r="CT65" s="161">
        <f>'DB Konvensional'!DZ18</f>
        <v>7</v>
      </c>
      <c r="CU65" s="161">
        <f>'DB Konvensional'!EA18</f>
        <v>7</v>
      </c>
      <c r="CV65" s="161">
        <f>'DB Konvensional'!EB18</f>
        <v>5</v>
      </c>
      <c r="CW65" s="161">
        <f>'DB Konvensional'!ED18</f>
        <v>7</v>
      </c>
      <c r="CX65" s="161">
        <f>'DB Konvensional'!EE18</f>
        <v>7</v>
      </c>
      <c r="CY65" s="161">
        <f>'DB Konvensional'!EF18</f>
        <v>5</v>
      </c>
      <c r="CZ65" s="161">
        <f>'DB Konvensional'!EH18</f>
        <v>7</v>
      </c>
      <c r="DA65" s="161">
        <f>'DB Konvensional'!EI18</f>
        <v>7</v>
      </c>
      <c r="DB65" s="161">
        <f>'DB Konvensional'!EJ18</f>
        <v>5</v>
      </c>
      <c r="DC65" s="161">
        <f>'DB Konvensional'!EL18</f>
        <v>3</v>
      </c>
      <c r="DD65" s="161">
        <f>'DB Konvensional'!EM18</f>
        <v>7</v>
      </c>
      <c r="DE65" s="161">
        <f>'DB Konvensional'!EN18</f>
        <v>5</v>
      </c>
      <c r="DF65" s="161">
        <f>'DB Konvensional'!EO18</f>
        <v>4</v>
      </c>
      <c r="DG65" s="161">
        <f>'DB Konvensional'!EP18</f>
        <v>7</v>
      </c>
      <c r="DH65" s="161">
        <f>'DB Konvensional'!EQ18</f>
        <v>6</v>
      </c>
      <c r="DI65" s="161">
        <f>'DB Konvensional'!ER18</f>
        <v>4</v>
      </c>
      <c r="DJ65" s="161">
        <f>'DB Konvensional'!ES18</f>
        <v>7</v>
      </c>
      <c r="DK65" s="161">
        <f>'DB Konvensional'!ET18</f>
        <v>4</v>
      </c>
      <c r="DL65" s="161">
        <f>'DB Konvensional'!EU18</f>
        <v>5</v>
      </c>
      <c r="DM65" s="161">
        <f>'DB Konvensional'!EV18</f>
        <v>5</v>
      </c>
      <c r="DN65" s="161">
        <f>'DB Konvensional'!EW18</f>
        <v>5</v>
      </c>
      <c r="DO65" s="161">
        <f>'DB Konvensional'!EX18</f>
        <v>4</v>
      </c>
      <c r="DP65" s="161">
        <f>'DB Konvensional'!EY18</f>
        <v>4</v>
      </c>
      <c r="DQ65" s="161">
        <f>'DB Konvensional'!EZ18</f>
        <v>3</v>
      </c>
      <c r="DR65" s="161">
        <f>'DB Konvensional'!FA18</f>
        <v>4</v>
      </c>
      <c r="DS65" s="161">
        <f>'DB Konvensional'!FB18</f>
        <v>3</v>
      </c>
      <c r="DT65" s="161">
        <f>'DB Konvensional'!FC18</f>
        <v>3</v>
      </c>
      <c r="DU65" s="161">
        <f>'DB Konvensional'!FD18</f>
        <v>6</v>
      </c>
      <c r="DV65" s="161">
        <f>'DB Konvensional'!FE18</f>
        <v>6</v>
      </c>
      <c r="DW65" s="161">
        <f>'DB Konvensional'!FF18</f>
        <v>5</v>
      </c>
      <c r="DX65" s="161">
        <f>'DB Konvensional'!FG18</f>
        <v>5</v>
      </c>
      <c r="DY65" s="161">
        <f>'DB Konvensional'!FH18</f>
        <v>4</v>
      </c>
      <c r="DZ65" s="161">
        <f>'DB Konvensional'!FI18</f>
        <v>7</v>
      </c>
      <c r="EA65" s="161">
        <f>'DB Konvensional'!FJ18</f>
        <v>7</v>
      </c>
      <c r="EB65">
        <f t="shared" si="9"/>
        <v>406</v>
      </c>
      <c r="EC65">
        <f t="shared" si="5"/>
        <v>5.3421052631578947</v>
      </c>
    </row>
    <row r="66" spans="2:133">
      <c r="B66" t="s">
        <v>4313</v>
      </c>
      <c r="C66" t="s">
        <v>2422</v>
      </c>
      <c r="D66" t="s">
        <v>4038</v>
      </c>
      <c r="E66">
        <v>20</v>
      </c>
      <c r="F66" t="s">
        <v>2456</v>
      </c>
      <c r="G66" t="s">
        <v>4244</v>
      </c>
      <c r="H66">
        <v>7</v>
      </c>
      <c r="I66">
        <v>5</v>
      </c>
      <c r="J66" s="139">
        <v>1</v>
      </c>
      <c r="K66" s="139">
        <v>1</v>
      </c>
      <c r="L66" s="139">
        <v>7</v>
      </c>
      <c r="M66">
        <v>7</v>
      </c>
      <c r="N66">
        <v>7</v>
      </c>
      <c r="O66">
        <v>7</v>
      </c>
      <c r="P66" s="139">
        <v>1</v>
      </c>
      <c r="Q66" s="139">
        <v>3</v>
      </c>
      <c r="R66">
        <v>4</v>
      </c>
      <c r="S66" s="139">
        <v>3</v>
      </c>
      <c r="T66">
        <v>7</v>
      </c>
      <c r="U66">
        <v>7</v>
      </c>
      <c r="V66">
        <v>5</v>
      </c>
      <c r="W66">
        <v>7</v>
      </c>
      <c r="X66" s="139">
        <v>3</v>
      </c>
      <c r="Y66" s="139">
        <v>3</v>
      </c>
      <c r="Z66" s="139">
        <v>1</v>
      </c>
      <c r="AA66">
        <v>7</v>
      </c>
      <c r="AB66" s="139">
        <v>3</v>
      </c>
      <c r="AC66">
        <v>4</v>
      </c>
      <c r="AD66" s="139">
        <v>7</v>
      </c>
      <c r="AE66" s="139">
        <v>7</v>
      </c>
      <c r="AF66" s="139">
        <v>7</v>
      </c>
      <c r="AG66">
        <v>7</v>
      </c>
      <c r="AH66">
        <v>128</v>
      </c>
      <c r="AI66">
        <f t="shared" si="8"/>
        <v>4.9230769230769234</v>
      </c>
      <c r="AK66">
        <v>5</v>
      </c>
      <c r="AL66">
        <v>7</v>
      </c>
      <c r="AM66">
        <v>7</v>
      </c>
      <c r="AN66">
        <v>7</v>
      </c>
      <c r="AO66">
        <v>7</v>
      </c>
      <c r="AP66">
        <v>7</v>
      </c>
      <c r="AQ66">
        <v>1</v>
      </c>
      <c r="AR66">
        <v>7</v>
      </c>
      <c r="AS66">
        <v>4</v>
      </c>
      <c r="AT66">
        <v>5</v>
      </c>
      <c r="AU66">
        <v>6</v>
      </c>
      <c r="AV66">
        <v>7</v>
      </c>
      <c r="AW66">
        <v>7</v>
      </c>
      <c r="AX66">
        <v>7</v>
      </c>
      <c r="AY66">
        <v>5</v>
      </c>
      <c r="AZ66">
        <v>5</v>
      </c>
      <c r="BA66">
        <f t="shared" si="6"/>
        <v>94</v>
      </c>
      <c r="BB66">
        <f t="shared" si="7"/>
        <v>5.875</v>
      </c>
      <c r="BD66" s="161">
        <f>'DB Konvensional'!CE19</f>
        <v>7</v>
      </c>
      <c r="BE66" s="161">
        <f>'DB Konvensional'!CF19</f>
        <v>7</v>
      </c>
      <c r="BF66" s="161">
        <f>'DB Konvensional'!CH19</f>
        <v>7</v>
      </c>
      <c r="BG66" s="161">
        <f>'DB Konvensional'!CI19</f>
        <v>7</v>
      </c>
      <c r="BH66" s="161">
        <f>'DB Konvensional'!CJ19</f>
        <v>5</v>
      </c>
      <c r="BI66" s="161">
        <f>'DB Konvensional'!CL19</f>
        <v>7</v>
      </c>
      <c r="BJ66" s="161">
        <f>'DB Konvensional'!CM19</f>
        <v>7</v>
      </c>
      <c r="BK66" s="161">
        <f>'DB Konvensional'!CN19</f>
        <v>6</v>
      </c>
      <c r="BL66" s="161">
        <f>'DB Konvensional'!CP19</f>
        <v>5</v>
      </c>
      <c r="BM66" s="161">
        <f>'DB Konvensional'!CQ19</f>
        <v>5</v>
      </c>
      <c r="BN66" s="161">
        <f>'DB Konvensional'!CR19</f>
        <v>5</v>
      </c>
      <c r="BO66" s="161">
        <f>'DB Konvensional'!CT19</f>
        <v>7</v>
      </c>
      <c r="BP66" s="161">
        <f>'DB Konvensional'!CU19</f>
        <v>7</v>
      </c>
      <c r="BQ66" s="161">
        <f>'DB Konvensional'!CV19</f>
        <v>7</v>
      </c>
      <c r="BR66" s="161">
        <f>'DB Konvensional'!CW19</f>
        <v>1</v>
      </c>
      <c r="BS66" s="161">
        <f>'DB Konvensional'!CX19</f>
        <v>6</v>
      </c>
      <c r="BT66" s="161">
        <f>'DB Konvensional'!CY19</f>
        <v>6</v>
      </c>
      <c r="BU66" s="161">
        <f>'DB Konvensional'!CZ19</f>
        <v>6</v>
      </c>
      <c r="BV66" s="161">
        <f>'DB Konvensional'!DA19</f>
        <v>7</v>
      </c>
      <c r="BW66" s="161">
        <f>'DB Konvensional'!DB19</f>
        <v>6</v>
      </c>
      <c r="BX66" s="161">
        <f>'DB Konvensional'!DC19</f>
        <v>6</v>
      </c>
      <c r="BY66" s="161">
        <f>'DB Konvensional'!DD19</f>
        <v>6</v>
      </c>
      <c r="BZ66" s="161">
        <f>'DB Konvensional'!DE19</f>
        <v>5</v>
      </c>
      <c r="CA66" s="161">
        <f>'DB Konvensional'!DF19</f>
        <v>6</v>
      </c>
      <c r="CB66" s="161">
        <f>'DB Konvensional'!DG19</f>
        <v>6</v>
      </c>
      <c r="CC66" s="161">
        <f>'DB Konvensional'!DH19</f>
        <v>7</v>
      </c>
      <c r="CD66" s="161">
        <f>'DB Konvensional'!DI19</f>
        <v>7</v>
      </c>
      <c r="CE66" s="161">
        <f>'DB Konvensional'!DJ19</f>
        <v>6</v>
      </c>
      <c r="CF66" s="161">
        <f>'DB Konvensional'!DK19</f>
        <v>1</v>
      </c>
      <c r="CG66" s="161">
        <f>'DB Konvensional'!DL19</f>
        <v>7</v>
      </c>
      <c r="CH66" s="161">
        <f>'DB Konvensional'!DM19</f>
        <v>4</v>
      </c>
      <c r="CI66" s="161">
        <f>'DB Konvensional'!DN19</f>
        <v>5</v>
      </c>
      <c r="CJ66" s="161">
        <f>'DB Konvensional'!DO19</f>
        <v>7</v>
      </c>
      <c r="CK66" s="161">
        <f>'DB Konvensional'!DP19</f>
        <v>5</v>
      </c>
      <c r="CL66" s="161">
        <f>'DB Konvensional'!DQ19</f>
        <v>7</v>
      </c>
      <c r="CM66" s="161">
        <f>'DB Konvensional'!DR19</f>
        <v>7</v>
      </c>
      <c r="CN66" s="161">
        <f>'DB Konvensional'!DS19</f>
        <v>4</v>
      </c>
      <c r="CO66" s="161">
        <f>'DB Konvensional'!DT19</f>
        <v>5</v>
      </c>
      <c r="CP66" s="161">
        <f>'DB Konvensional'!DU19</f>
        <v>7</v>
      </c>
      <c r="CQ66" s="161">
        <f>'DB Konvensional'!DV19</f>
        <v>6</v>
      </c>
      <c r="CR66" s="161">
        <f>'DB Konvensional'!DW19</f>
        <v>7</v>
      </c>
      <c r="CS66" s="161">
        <f>'DB Konvensional'!DX19</f>
        <v>7</v>
      </c>
      <c r="CT66" s="161">
        <f>'DB Konvensional'!DZ19</f>
        <v>7</v>
      </c>
      <c r="CU66" s="161">
        <f>'DB Konvensional'!EA19</f>
        <v>6</v>
      </c>
      <c r="CV66" s="161">
        <f>'DB Konvensional'!EB19</f>
        <v>6</v>
      </c>
      <c r="CW66" s="161">
        <f>'DB Konvensional'!ED19</f>
        <v>7</v>
      </c>
      <c r="CX66" s="161">
        <f>'DB Konvensional'!EE19</f>
        <v>7</v>
      </c>
      <c r="CY66" s="161">
        <f>'DB Konvensional'!EF19</f>
        <v>7</v>
      </c>
      <c r="CZ66" s="161">
        <f>'DB Konvensional'!EH19</f>
        <v>7</v>
      </c>
      <c r="DA66" s="161">
        <f>'DB Konvensional'!EI19</f>
        <v>7</v>
      </c>
      <c r="DB66" s="161">
        <f>'DB Konvensional'!EJ19</f>
        <v>7</v>
      </c>
      <c r="DC66" s="161">
        <f>'DB Konvensional'!EL19</f>
        <v>5</v>
      </c>
      <c r="DD66" s="161">
        <f>'DB Konvensional'!EM19</f>
        <v>5</v>
      </c>
      <c r="DE66" s="161">
        <f>'DB Konvensional'!EN19</f>
        <v>7</v>
      </c>
      <c r="DF66" s="161">
        <f>'DB Konvensional'!EO19</f>
        <v>1</v>
      </c>
      <c r="DG66" s="161">
        <f>'DB Konvensional'!EP19</f>
        <v>5</v>
      </c>
      <c r="DH66" s="161">
        <f>'DB Konvensional'!EQ19</f>
        <v>5</v>
      </c>
      <c r="DI66" s="161">
        <f>'DB Konvensional'!ER19</f>
        <v>5</v>
      </c>
      <c r="DJ66" s="161">
        <f>'DB Konvensional'!ES19</f>
        <v>5</v>
      </c>
      <c r="DK66" s="161">
        <f>'DB Konvensional'!ET19</f>
        <v>5</v>
      </c>
      <c r="DL66" s="161">
        <f>'DB Konvensional'!EU19</f>
        <v>5</v>
      </c>
      <c r="DM66" s="161">
        <f>'DB Konvensional'!EV19</f>
        <v>7</v>
      </c>
      <c r="DN66" s="161">
        <f>'DB Konvensional'!EW19</f>
        <v>5</v>
      </c>
      <c r="DO66" s="161">
        <f>'DB Konvensional'!EX19</f>
        <v>5</v>
      </c>
      <c r="DP66" s="161">
        <f>'DB Konvensional'!EY19</f>
        <v>5</v>
      </c>
      <c r="DQ66" s="161">
        <f>'DB Konvensional'!EZ19</f>
        <v>1</v>
      </c>
      <c r="DR66" s="161">
        <f>'DB Konvensional'!FA19</f>
        <v>1</v>
      </c>
      <c r="DS66" s="161">
        <f>'DB Konvensional'!FB19</f>
        <v>5</v>
      </c>
      <c r="DT66" s="161">
        <f>'DB Konvensional'!FC19</f>
        <v>5</v>
      </c>
      <c r="DU66" s="161">
        <f>'DB Konvensional'!FD19</f>
        <v>5</v>
      </c>
      <c r="DV66" s="161">
        <f>'DB Konvensional'!FE19</f>
        <v>1</v>
      </c>
      <c r="DW66" s="161">
        <f>'DB Konvensional'!FF19</f>
        <v>4</v>
      </c>
      <c r="DX66" s="161">
        <f>'DB Konvensional'!FG19</f>
        <v>4</v>
      </c>
      <c r="DY66" s="161">
        <f>'DB Konvensional'!FH19</f>
        <v>4</v>
      </c>
      <c r="DZ66" s="161">
        <f>'DB Konvensional'!FI19</f>
        <v>7</v>
      </c>
      <c r="EA66" s="161">
        <f>'DB Konvensional'!FJ19</f>
        <v>7</v>
      </c>
      <c r="EB66">
        <f t="shared" si="9"/>
        <v>424</v>
      </c>
      <c r="EC66">
        <f t="shared" si="5"/>
        <v>5.5789473684210522</v>
      </c>
    </row>
    <row r="67" spans="2:133">
      <c r="B67" t="s">
        <v>2491</v>
      </c>
      <c r="C67" t="s">
        <v>2422</v>
      </c>
      <c r="D67" t="s">
        <v>4033</v>
      </c>
      <c r="E67">
        <v>18</v>
      </c>
      <c r="F67" t="s">
        <v>2456</v>
      </c>
      <c r="G67" t="s">
        <v>4245</v>
      </c>
      <c r="H67">
        <v>7</v>
      </c>
      <c r="I67">
        <v>6</v>
      </c>
      <c r="J67" s="139">
        <v>2</v>
      </c>
      <c r="K67" s="139">
        <v>4</v>
      </c>
      <c r="L67" s="139">
        <v>3</v>
      </c>
      <c r="M67">
        <v>5</v>
      </c>
      <c r="N67">
        <v>6</v>
      </c>
      <c r="O67">
        <v>5</v>
      </c>
      <c r="P67" s="139">
        <v>4</v>
      </c>
      <c r="Q67" s="139">
        <v>1</v>
      </c>
      <c r="R67">
        <v>5</v>
      </c>
      <c r="S67" s="139">
        <v>2</v>
      </c>
      <c r="T67">
        <v>5</v>
      </c>
      <c r="U67">
        <v>7</v>
      </c>
      <c r="V67">
        <v>5</v>
      </c>
      <c r="W67">
        <v>4</v>
      </c>
      <c r="X67" s="139">
        <v>2</v>
      </c>
      <c r="Y67" s="139">
        <v>3</v>
      </c>
      <c r="Z67" s="139">
        <v>3</v>
      </c>
      <c r="AA67">
        <v>7</v>
      </c>
      <c r="AB67" s="139">
        <v>4</v>
      </c>
      <c r="AC67">
        <v>5</v>
      </c>
      <c r="AD67" s="139">
        <v>5</v>
      </c>
      <c r="AE67" s="139">
        <v>5</v>
      </c>
      <c r="AF67" s="139">
        <v>3</v>
      </c>
      <c r="AG67">
        <v>4</v>
      </c>
      <c r="AH67">
        <v>112</v>
      </c>
      <c r="AI67">
        <f t="shared" si="8"/>
        <v>4.3076923076923075</v>
      </c>
      <c r="AK67">
        <v>5</v>
      </c>
      <c r="AL67">
        <v>5</v>
      </c>
      <c r="AM67">
        <v>6</v>
      </c>
      <c r="AN67">
        <v>7</v>
      </c>
      <c r="AO67">
        <v>7</v>
      </c>
      <c r="AP67">
        <v>6</v>
      </c>
      <c r="AQ67">
        <v>6</v>
      </c>
      <c r="AR67">
        <v>6</v>
      </c>
      <c r="AS67">
        <v>7</v>
      </c>
      <c r="AT67">
        <v>7</v>
      </c>
      <c r="AU67">
        <v>7</v>
      </c>
      <c r="AV67">
        <v>7</v>
      </c>
      <c r="AW67">
        <v>7</v>
      </c>
      <c r="AX67">
        <v>7</v>
      </c>
      <c r="AY67">
        <v>6</v>
      </c>
      <c r="AZ67">
        <v>6</v>
      </c>
      <c r="BA67">
        <f t="shared" si="6"/>
        <v>102</v>
      </c>
      <c r="BB67">
        <f t="shared" si="7"/>
        <v>6.375</v>
      </c>
      <c r="BD67" s="161">
        <f>'DB Konvensional'!CE20</f>
        <v>2</v>
      </c>
      <c r="BE67" s="161">
        <f>'DB Konvensional'!CF20</f>
        <v>1</v>
      </c>
      <c r="BF67" s="161">
        <f>'DB Konvensional'!CH20</f>
        <v>3</v>
      </c>
      <c r="BG67" s="161">
        <f>'DB Konvensional'!CI20</f>
        <v>3</v>
      </c>
      <c r="BH67" s="161">
        <f>'DB Konvensional'!CJ20</f>
        <v>3</v>
      </c>
      <c r="BI67" s="161">
        <f>'DB Konvensional'!CL20</f>
        <v>3</v>
      </c>
      <c r="BJ67" s="161">
        <f>'DB Konvensional'!CM20</f>
        <v>2</v>
      </c>
      <c r="BK67" s="161">
        <f>'DB Konvensional'!CN20</f>
        <v>2</v>
      </c>
      <c r="BL67" s="161">
        <f>'DB Konvensional'!CP20</f>
        <v>1</v>
      </c>
      <c r="BM67" s="161">
        <f>'DB Konvensional'!CQ20</f>
        <v>3</v>
      </c>
      <c r="BN67" s="161">
        <f>'DB Konvensional'!CR20</f>
        <v>5</v>
      </c>
      <c r="BO67" s="161">
        <f>'DB Konvensional'!CT20</f>
        <v>2</v>
      </c>
      <c r="BP67" s="161">
        <f>'DB Konvensional'!CU20</f>
        <v>4</v>
      </c>
      <c r="BQ67" s="161">
        <f>'DB Konvensional'!CV20</f>
        <v>2</v>
      </c>
      <c r="BR67" s="161">
        <f>'DB Konvensional'!CW20</f>
        <v>3</v>
      </c>
      <c r="BS67" s="161">
        <f>'DB Konvensional'!CX20</f>
        <v>2</v>
      </c>
      <c r="BT67" s="161">
        <f>'DB Konvensional'!CY20</f>
        <v>4</v>
      </c>
      <c r="BU67" s="161">
        <f>'DB Konvensional'!CZ20</f>
        <v>5</v>
      </c>
      <c r="BV67" s="161">
        <f>'DB Konvensional'!DA20</f>
        <v>1</v>
      </c>
      <c r="BW67" s="161">
        <f>'DB Konvensional'!DB20</f>
        <v>7</v>
      </c>
      <c r="BX67" s="161">
        <f>'DB Konvensional'!DC20</f>
        <v>2</v>
      </c>
      <c r="BY67" s="161">
        <f>'DB Konvensional'!DD20</f>
        <v>2</v>
      </c>
      <c r="BZ67" s="161">
        <f>'DB Konvensional'!DE20</f>
        <v>5</v>
      </c>
      <c r="CA67" s="161">
        <f>'DB Konvensional'!DF20</f>
        <v>7</v>
      </c>
      <c r="CB67" s="161">
        <f>'DB Konvensional'!DG20</f>
        <v>6</v>
      </c>
      <c r="CC67" s="161">
        <f>'DB Konvensional'!DH20</f>
        <v>5</v>
      </c>
      <c r="CD67" s="161">
        <f>'DB Konvensional'!DI20</f>
        <v>3</v>
      </c>
      <c r="CE67" s="161">
        <f>'DB Konvensional'!DJ20</f>
        <v>3</v>
      </c>
      <c r="CF67" s="161">
        <f>'DB Konvensional'!DK20</f>
        <v>3</v>
      </c>
      <c r="CG67" s="161">
        <f>'DB Konvensional'!DL20</f>
        <v>1</v>
      </c>
      <c r="CH67" s="161">
        <f>'DB Konvensional'!DM20</f>
        <v>6</v>
      </c>
      <c r="CI67" s="161">
        <f>'DB Konvensional'!DN20</f>
        <v>2</v>
      </c>
      <c r="CJ67" s="161">
        <f>'DB Konvensional'!DO20</f>
        <v>4</v>
      </c>
      <c r="CK67" s="161">
        <f>'DB Konvensional'!DP20</f>
        <v>5</v>
      </c>
      <c r="CL67" s="161">
        <f>'DB Konvensional'!DQ20</f>
        <v>5</v>
      </c>
      <c r="CM67" s="161">
        <f>'DB Konvensional'!DR20</f>
        <v>5</v>
      </c>
      <c r="CN67" s="161">
        <f>'DB Konvensional'!DS20</f>
        <v>6</v>
      </c>
      <c r="CO67" s="161">
        <f>'DB Konvensional'!DT20</f>
        <v>7</v>
      </c>
      <c r="CP67" s="161">
        <f>'DB Konvensional'!DU20</f>
        <v>1</v>
      </c>
      <c r="CQ67" s="161">
        <f>'DB Konvensional'!DV20</f>
        <v>4</v>
      </c>
      <c r="CR67" s="161">
        <f>'DB Konvensional'!DW20</f>
        <v>6</v>
      </c>
      <c r="CS67" s="161">
        <f>'DB Konvensional'!DX20</f>
        <v>6</v>
      </c>
      <c r="CT67" s="161">
        <f>'DB Konvensional'!DZ20</f>
        <v>4</v>
      </c>
      <c r="CU67" s="161">
        <f>'DB Konvensional'!EA20</f>
        <v>2</v>
      </c>
      <c r="CV67" s="161">
        <f>'DB Konvensional'!EB20</f>
        <v>6</v>
      </c>
      <c r="CW67" s="161">
        <f>'DB Konvensional'!ED20</f>
        <v>6</v>
      </c>
      <c r="CX67" s="161">
        <f>'DB Konvensional'!EE20</f>
        <v>6</v>
      </c>
      <c r="CY67" s="161">
        <f>'DB Konvensional'!EF20</f>
        <v>3</v>
      </c>
      <c r="CZ67" s="161">
        <f>'DB Konvensional'!EH20</f>
        <v>6</v>
      </c>
      <c r="DA67" s="161">
        <f>'DB Konvensional'!EI20</f>
        <v>7</v>
      </c>
      <c r="DB67" s="161">
        <f>'DB Konvensional'!EJ20</f>
        <v>7</v>
      </c>
      <c r="DC67" s="161">
        <f>'DB Konvensional'!EL20</f>
        <v>5</v>
      </c>
      <c r="DD67" s="161">
        <f>'DB Konvensional'!EM20</f>
        <v>5</v>
      </c>
      <c r="DE67" s="161">
        <f>'DB Konvensional'!EN20</f>
        <v>6</v>
      </c>
      <c r="DF67" s="161">
        <f>'DB Konvensional'!EO20</f>
        <v>5</v>
      </c>
      <c r="DG67" s="161">
        <f>'DB Konvensional'!EP20</f>
        <v>6</v>
      </c>
      <c r="DH67" s="161">
        <f>'DB Konvensional'!EQ20</f>
        <v>5</v>
      </c>
      <c r="DI67" s="161">
        <f>'DB Konvensional'!ER20</f>
        <v>4</v>
      </c>
      <c r="DJ67" s="161">
        <f>'DB Konvensional'!ES20</f>
        <v>6</v>
      </c>
      <c r="DK67" s="161">
        <f>'DB Konvensional'!ET20</f>
        <v>4</v>
      </c>
      <c r="DL67" s="161">
        <f>'DB Konvensional'!EU20</f>
        <v>6</v>
      </c>
      <c r="DM67" s="161">
        <f>'DB Konvensional'!EV20</f>
        <v>5</v>
      </c>
      <c r="DN67" s="161">
        <f>'DB Konvensional'!EW20</f>
        <v>5</v>
      </c>
      <c r="DO67" s="161">
        <f>'DB Konvensional'!EX20</f>
        <v>5</v>
      </c>
      <c r="DP67" s="161">
        <f>'DB Konvensional'!EY20</f>
        <v>5</v>
      </c>
      <c r="DQ67" s="161">
        <f>'DB Konvensional'!EZ20</f>
        <v>6</v>
      </c>
      <c r="DR67" s="161">
        <f>'DB Konvensional'!FA20</f>
        <v>4</v>
      </c>
      <c r="DS67" s="161">
        <f>'DB Konvensional'!FB20</f>
        <v>4</v>
      </c>
      <c r="DT67" s="161">
        <f>'DB Konvensional'!FC20</f>
        <v>5</v>
      </c>
      <c r="DU67" s="161">
        <f>'DB Konvensional'!FD20</f>
        <v>6</v>
      </c>
      <c r="DV67" s="161">
        <f>'DB Konvensional'!FE20</f>
        <v>6</v>
      </c>
      <c r="DW67" s="161">
        <f>'DB Konvensional'!FF20</f>
        <v>5</v>
      </c>
      <c r="DX67" s="161">
        <f>'DB Konvensional'!FG20</f>
        <v>3</v>
      </c>
      <c r="DY67" s="161">
        <f>'DB Konvensional'!FH20</f>
        <v>3</v>
      </c>
      <c r="DZ67" s="161">
        <f>'DB Konvensional'!FI20</f>
        <v>5</v>
      </c>
      <c r="EA67" s="161">
        <f>'DB Konvensional'!FJ20</f>
        <v>6</v>
      </c>
      <c r="EB67">
        <f t="shared" si="9"/>
        <v>324</v>
      </c>
      <c r="EC67">
        <f t="shared" si="5"/>
        <v>4.2631578947368425</v>
      </c>
    </row>
    <row r="68" spans="2:133">
      <c r="B68" t="s">
        <v>4314</v>
      </c>
      <c r="C68" t="s">
        <v>2505</v>
      </c>
      <c r="D68" t="s">
        <v>4038</v>
      </c>
      <c r="E68">
        <v>26</v>
      </c>
      <c r="F68" t="s">
        <v>2456</v>
      </c>
      <c r="G68" t="s">
        <v>4246</v>
      </c>
      <c r="H68">
        <v>5</v>
      </c>
      <c r="I68">
        <v>5</v>
      </c>
      <c r="J68" s="139">
        <v>3</v>
      </c>
      <c r="K68" s="139">
        <v>3</v>
      </c>
      <c r="L68" s="139">
        <v>3</v>
      </c>
      <c r="M68">
        <v>5</v>
      </c>
      <c r="N68">
        <v>5</v>
      </c>
      <c r="O68">
        <v>6</v>
      </c>
      <c r="P68" s="139">
        <v>6</v>
      </c>
      <c r="Q68" s="139">
        <v>2</v>
      </c>
      <c r="R68">
        <v>6</v>
      </c>
      <c r="S68" s="139">
        <v>4</v>
      </c>
      <c r="T68">
        <v>5</v>
      </c>
      <c r="U68">
        <v>5</v>
      </c>
      <c r="V68">
        <v>5</v>
      </c>
      <c r="W68">
        <v>5</v>
      </c>
      <c r="X68" s="139">
        <v>2</v>
      </c>
      <c r="Y68" s="139">
        <v>4</v>
      </c>
      <c r="Z68" s="139">
        <v>4</v>
      </c>
      <c r="AA68">
        <v>4</v>
      </c>
      <c r="AB68" s="139">
        <v>5</v>
      </c>
      <c r="AC68">
        <v>5</v>
      </c>
      <c r="AD68" s="139">
        <v>4</v>
      </c>
      <c r="AE68" s="139">
        <v>5</v>
      </c>
      <c r="AF68" s="139">
        <v>5</v>
      </c>
      <c r="AG68">
        <v>7</v>
      </c>
      <c r="AH68">
        <v>118</v>
      </c>
      <c r="AI68">
        <f t="shared" si="8"/>
        <v>4.5384615384615383</v>
      </c>
      <c r="AK68">
        <v>6</v>
      </c>
      <c r="AL68">
        <v>6</v>
      </c>
      <c r="AM68">
        <v>6</v>
      </c>
      <c r="AN68">
        <v>6</v>
      </c>
      <c r="AO68">
        <v>6</v>
      </c>
      <c r="AP68">
        <v>6</v>
      </c>
      <c r="AQ68">
        <v>6</v>
      </c>
      <c r="AR68">
        <v>7</v>
      </c>
      <c r="AS68">
        <v>7</v>
      </c>
      <c r="AT68">
        <v>7</v>
      </c>
      <c r="AU68">
        <v>7</v>
      </c>
      <c r="AV68">
        <v>7</v>
      </c>
      <c r="AW68">
        <v>6</v>
      </c>
      <c r="AX68">
        <v>6</v>
      </c>
      <c r="AY68">
        <v>6</v>
      </c>
      <c r="AZ68">
        <v>6</v>
      </c>
      <c r="BA68">
        <f t="shared" ref="BA68:BA84" si="10">SUM(AK68:AZ68)</f>
        <v>101</v>
      </c>
      <c r="BB68">
        <f t="shared" ref="BB68:BB84" si="11">AVERAGE(AK68:AZ68)</f>
        <v>6.3125</v>
      </c>
      <c r="BD68" s="161">
        <f>'DB Konvensional'!CE21</f>
        <v>5</v>
      </c>
      <c r="BE68" s="161">
        <f>'DB Konvensional'!CF21</f>
        <v>5</v>
      </c>
      <c r="BF68" s="161">
        <f>'DB Konvensional'!CH21</f>
        <v>6</v>
      </c>
      <c r="BG68" s="161">
        <f>'DB Konvensional'!CI21</f>
        <v>5</v>
      </c>
      <c r="BH68" s="161">
        <f>'DB Konvensional'!CJ21</f>
        <v>4</v>
      </c>
      <c r="BI68" s="161">
        <f>'DB Konvensional'!CL21</f>
        <v>4</v>
      </c>
      <c r="BJ68" s="161">
        <f>'DB Konvensional'!CM21</f>
        <v>4</v>
      </c>
      <c r="BK68" s="161">
        <f>'DB Konvensional'!CN21</f>
        <v>4</v>
      </c>
      <c r="BL68" s="161">
        <f>'DB Konvensional'!CP21</f>
        <v>3</v>
      </c>
      <c r="BM68" s="161">
        <f>'DB Konvensional'!CQ21</f>
        <v>3</v>
      </c>
      <c r="BN68" s="161">
        <f>'DB Konvensional'!CR21</f>
        <v>3</v>
      </c>
      <c r="BO68" s="161">
        <f>'DB Konvensional'!CT21</f>
        <v>5</v>
      </c>
      <c r="BP68" s="161">
        <f>'DB Konvensional'!CU21</f>
        <v>5</v>
      </c>
      <c r="BQ68" s="161">
        <f>'DB Konvensional'!CV21</f>
        <v>5</v>
      </c>
      <c r="BR68" s="161">
        <f>'DB Konvensional'!CW21</f>
        <v>5</v>
      </c>
      <c r="BS68" s="161">
        <f>'DB Konvensional'!CX21</f>
        <v>5</v>
      </c>
      <c r="BT68" s="161">
        <f>'DB Konvensional'!CY21</f>
        <v>5</v>
      </c>
      <c r="BU68" s="161">
        <f>'DB Konvensional'!CZ21</f>
        <v>5</v>
      </c>
      <c r="BV68" s="161">
        <f>'DB Konvensional'!DA21</f>
        <v>5</v>
      </c>
      <c r="BW68" s="161">
        <f>'DB Konvensional'!DB21</f>
        <v>5</v>
      </c>
      <c r="BX68" s="161">
        <f>'DB Konvensional'!DC21</f>
        <v>5</v>
      </c>
      <c r="BY68" s="161">
        <f>'DB Konvensional'!DD21</f>
        <v>5</v>
      </c>
      <c r="BZ68" s="161">
        <f>'DB Konvensional'!DE21</f>
        <v>5</v>
      </c>
      <c r="CA68" s="161">
        <f>'DB Konvensional'!DF21</f>
        <v>5</v>
      </c>
      <c r="CB68" s="161">
        <f>'DB Konvensional'!DG21</f>
        <v>5</v>
      </c>
      <c r="CC68" s="161">
        <f>'DB Konvensional'!DH21</f>
        <v>5</v>
      </c>
      <c r="CD68" s="161">
        <f>'DB Konvensional'!DI21</f>
        <v>5</v>
      </c>
      <c r="CE68" s="161">
        <f>'DB Konvensional'!DJ21</f>
        <v>5</v>
      </c>
      <c r="CF68" s="161">
        <f>'DB Konvensional'!DK21</f>
        <v>5</v>
      </c>
      <c r="CG68" s="161">
        <f>'DB Konvensional'!DL21</f>
        <v>5</v>
      </c>
      <c r="CH68" s="161">
        <f>'DB Konvensional'!DM21</f>
        <v>5</v>
      </c>
      <c r="CI68" s="161">
        <f>'DB Konvensional'!DN21</f>
        <v>5</v>
      </c>
      <c r="CJ68" s="161">
        <f>'DB Konvensional'!DO21</f>
        <v>5</v>
      </c>
      <c r="CK68" s="161">
        <f>'DB Konvensional'!DP21</f>
        <v>5</v>
      </c>
      <c r="CL68" s="161">
        <f>'DB Konvensional'!DQ21</f>
        <v>5</v>
      </c>
      <c r="CM68" s="161">
        <f>'DB Konvensional'!DR21</f>
        <v>5</v>
      </c>
      <c r="CN68" s="161">
        <f>'DB Konvensional'!DS21</f>
        <v>5</v>
      </c>
      <c r="CO68" s="161">
        <f>'DB Konvensional'!DT21</f>
        <v>5</v>
      </c>
      <c r="CP68" s="161">
        <f>'DB Konvensional'!DU21</f>
        <v>5</v>
      </c>
      <c r="CQ68" s="161">
        <f>'DB Konvensional'!DV21</f>
        <v>5</v>
      </c>
      <c r="CR68" s="161">
        <f>'DB Konvensional'!DW21</f>
        <v>5</v>
      </c>
      <c r="CS68" s="161">
        <f>'DB Konvensional'!DX21</f>
        <v>5</v>
      </c>
      <c r="CT68" s="161">
        <f>'DB Konvensional'!DZ21</f>
        <v>5</v>
      </c>
      <c r="CU68" s="161">
        <f>'DB Konvensional'!EA21</f>
        <v>5</v>
      </c>
      <c r="CV68" s="161">
        <f>'DB Konvensional'!EB21</f>
        <v>5</v>
      </c>
      <c r="CW68" s="161">
        <f>'DB Konvensional'!ED21</f>
        <v>5</v>
      </c>
      <c r="CX68" s="161">
        <f>'DB Konvensional'!EE21</f>
        <v>5</v>
      </c>
      <c r="CY68" s="161">
        <f>'DB Konvensional'!EF21</f>
        <v>5</v>
      </c>
      <c r="CZ68" s="161">
        <f>'DB Konvensional'!EH21</f>
        <v>4</v>
      </c>
      <c r="DA68" s="161">
        <f>'DB Konvensional'!EI21</f>
        <v>4</v>
      </c>
      <c r="DB68" s="161">
        <f>'DB Konvensional'!EJ21</f>
        <v>4</v>
      </c>
      <c r="DC68" s="161">
        <f>'DB Konvensional'!EL21</f>
        <v>4</v>
      </c>
      <c r="DD68" s="161">
        <f>'DB Konvensional'!EM21</f>
        <v>4</v>
      </c>
      <c r="DE68" s="161">
        <f>'DB Konvensional'!EN21</f>
        <v>4</v>
      </c>
      <c r="DF68" s="161">
        <f>'DB Konvensional'!EO21</f>
        <v>4</v>
      </c>
      <c r="DG68" s="161">
        <f>'DB Konvensional'!EP21</f>
        <v>4</v>
      </c>
      <c r="DH68" s="161">
        <f>'DB Konvensional'!EQ21</f>
        <v>4</v>
      </c>
      <c r="DI68" s="161">
        <f>'DB Konvensional'!ER21</f>
        <v>4</v>
      </c>
      <c r="DJ68" s="161">
        <f>'DB Konvensional'!ES21</f>
        <v>4</v>
      </c>
      <c r="DK68" s="161">
        <f>'DB Konvensional'!ET21</f>
        <v>4</v>
      </c>
      <c r="DL68" s="161">
        <f>'DB Konvensional'!EU21</f>
        <v>4</v>
      </c>
      <c r="DM68" s="161">
        <f>'DB Konvensional'!EV21</f>
        <v>4</v>
      </c>
      <c r="DN68" s="161">
        <f>'DB Konvensional'!EW21</f>
        <v>4</v>
      </c>
      <c r="DO68" s="161">
        <f>'DB Konvensional'!EX21</f>
        <v>4</v>
      </c>
      <c r="DP68" s="161">
        <f>'DB Konvensional'!EY21</f>
        <v>4</v>
      </c>
      <c r="DQ68" s="161">
        <f>'DB Konvensional'!EZ21</f>
        <v>4</v>
      </c>
      <c r="DR68" s="161">
        <f>'DB Konvensional'!FA21</f>
        <v>4</v>
      </c>
      <c r="DS68" s="161">
        <f>'DB Konvensional'!FB21</f>
        <v>4</v>
      </c>
      <c r="DT68" s="161">
        <f>'DB Konvensional'!FC21</f>
        <v>4</v>
      </c>
      <c r="DU68" s="161">
        <f>'DB Konvensional'!FD21</f>
        <v>4</v>
      </c>
      <c r="DV68" s="161">
        <f>'DB Konvensional'!FE21</f>
        <v>4</v>
      </c>
      <c r="DW68" s="161">
        <f>'DB Konvensional'!FF21</f>
        <v>4</v>
      </c>
      <c r="DX68" s="161">
        <f>'DB Konvensional'!FG21</f>
        <v>4</v>
      </c>
      <c r="DY68" s="161">
        <f>'DB Konvensional'!FH21</f>
        <v>4</v>
      </c>
      <c r="DZ68" s="161">
        <f>'DB Konvensional'!FI21</f>
        <v>4</v>
      </c>
      <c r="EA68" s="161">
        <f>'DB Konvensional'!FJ21</f>
        <v>4</v>
      </c>
      <c r="EB68">
        <f t="shared" si="9"/>
        <v>343</v>
      </c>
      <c r="EC68">
        <f t="shared" si="5"/>
        <v>4.5131578947368425</v>
      </c>
    </row>
    <row r="69" spans="2:133">
      <c r="B69" t="s">
        <v>4315</v>
      </c>
      <c r="C69" t="s">
        <v>2505</v>
      </c>
      <c r="D69" t="s">
        <v>4038</v>
      </c>
      <c r="E69">
        <v>19</v>
      </c>
      <c r="F69" t="s">
        <v>2456</v>
      </c>
      <c r="G69" t="s">
        <v>4247</v>
      </c>
      <c r="H69">
        <v>7</v>
      </c>
      <c r="I69">
        <v>1</v>
      </c>
      <c r="J69" s="139">
        <v>1</v>
      </c>
      <c r="K69" s="139">
        <v>1</v>
      </c>
      <c r="L69" s="139">
        <v>7</v>
      </c>
      <c r="M69">
        <v>7</v>
      </c>
      <c r="N69">
        <v>7</v>
      </c>
      <c r="O69">
        <v>7</v>
      </c>
      <c r="P69" s="139">
        <v>7</v>
      </c>
      <c r="Q69" s="139">
        <v>7</v>
      </c>
      <c r="R69">
        <v>1</v>
      </c>
      <c r="S69" s="139">
        <v>7</v>
      </c>
      <c r="T69">
        <v>7</v>
      </c>
      <c r="U69">
        <v>7</v>
      </c>
      <c r="V69">
        <v>7</v>
      </c>
      <c r="W69">
        <v>7</v>
      </c>
      <c r="X69" s="139">
        <v>7</v>
      </c>
      <c r="Y69" s="139">
        <v>7</v>
      </c>
      <c r="Z69" s="139">
        <v>7</v>
      </c>
      <c r="AA69">
        <v>7</v>
      </c>
      <c r="AB69" s="139">
        <v>7</v>
      </c>
      <c r="AC69">
        <v>7</v>
      </c>
      <c r="AD69" s="139">
        <v>7</v>
      </c>
      <c r="AE69" s="139">
        <v>7</v>
      </c>
      <c r="AF69" s="139">
        <v>7</v>
      </c>
      <c r="AG69">
        <v>7</v>
      </c>
      <c r="AH69">
        <v>158</v>
      </c>
      <c r="AI69">
        <f t="shared" si="8"/>
        <v>6.0769230769230766</v>
      </c>
      <c r="AK69">
        <v>7</v>
      </c>
      <c r="AL69">
        <v>7</v>
      </c>
      <c r="AM69">
        <v>7</v>
      </c>
      <c r="AN69">
        <v>7</v>
      </c>
      <c r="AO69">
        <v>7</v>
      </c>
      <c r="AP69">
        <v>7</v>
      </c>
      <c r="AQ69">
        <v>7</v>
      </c>
      <c r="AR69">
        <v>7</v>
      </c>
      <c r="AS69">
        <v>7</v>
      </c>
      <c r="AT69">
        <v>7</v>
      </c>
      <c r="AU69">
        <v>7</v>
      </c>
      <c r="AV69">
        <v>7</v>
      </c>
      <c r="AW69">
        <v>7</v>
      </c>
      <c r="AX69">
        <v>7</v>
      </c>
      <c r="AY69">
        <v>7</v>
      </c>
      <c r="AZ69">
        <v>7</v>
      </c>
      <c r="BA69">
        <f t="shared" si="10"/>
        <v>112</v>
      </c>
      <c r="BB69">
        <f t="shared" si="11"/>
        <v>7</v>
      </c>
      <c r="BD69" s="161">
        <f>'DB Konvensional'!CE22</f>
        <v>7</v>
      </c>
      <c r="BE69" s="161">
        <f>'DB Konvensional'!CF22</f>
        <v>7</v>
      </c>
      <c r="BF69" s="161">
        <f>'DB Konvensional'!CH22</f>
        <v>1</v>
      </c>
      <c r="BG69" s="161">
        <f>'DB Konvensional'!CI22</f>
        <v>1</v>
      </c>
      <c r="BH69" s="161">
        <f>'DB Konvensional'!CJ22</f>
        <v>1</v>
      </c>
      <c r="BI69" s="161">
        <f>'DB Konvensional'!CL22</f>
        <v>1</v>
      </c>
      <c r="BJ69" s="161">
        <f>'DB Konvensional'!CM22</f>
        <v>1</v>
      </c>
      <c r="BK69" s="161">
        <f>'DB Konvensional'!CN22</f>
        <v>1</v>
      </c>
      <c r="BL69" s="161">
        <f>'DB Konvensional'!CP22</f>
        <v>1</v>
      </c>
      <c r="BM69" s="161">
        <f>'DB Konvensional'!CQ22</f>
        <v>1</v>
      </c>
      <c r="BN69" s="161">
        <f>'DB Konvensional'!CR22</f>
        <v>1</v>
      </c>
      <c r="BO69" s="161">
        <f>'DB Konvensional'!CT22</f>
        <v>7</v>
      </c>
      <c r="BP69" s="161">
        <f>'DB Konvensional'!CU22</f>
        <v>7</v>
      </c>
      <c r="BQ69" s="161">
        <f>'DB Konvensional'!CV22</f>
        <v>7</v>
      </c>
      <c r="BR69" s="161">
        <f>'DB Konvensional'!CW22</f>
        <v>1</v>
      </c>
      <c r="BS69" s="161">
        <f>'DB Konvensional'!CX22</f>
        <v>7</v>
      </c>
      <c r="BT69" s="161">
        <f>'DB Konvensional'!CY22</f>
        <v>7</v>
      </c>
      <c r="BU69" s="161">
        <f>'DB Konvensional'!CZ22</f>
        <v>7</v>
      </c>
      <c r="BV69" s="161">
        <f>'DB Konvensional'!DA22</f>
        <v>7</v>
      </c>
      <c r="BW69" s="161">
        <f>'DB Konvensional'!DB22</f>
        <v>7</v>
      </c>
      <c r="BX69" s="161">
        <f>'DB Konvensional'!DC22</f>
        <v>1</v>
      </c>
      <c r="BY69" s="161">
        <f>'DB Konvensional'!DD22</f>
        <v>1</v>
      </c>
      <c r="BZ69" s="161">
        <f>'DB Konvensional'!DE22</f>
        <v>7</v>
      </c>
      <c r="CA69" s="161">
        <f>'DB Konvensional'!DF22</f>
        <v>7</v>
      </c>
      <c r="CB69" s="161">
        <f>'DB Konvensional'!DG22</f>
        <v>7</v>
      </c>
      <c r="CC69" s="161">
        <f>'DB Konvensional'!DH22</f>
        <v>1</v>
      </c>
      <c r="CD69" s="161">
        <f>'DB Konvensional'!DI22</f>
        <v>1</v>
      </c>
      <c r="CE69" s="161">
        <f>'DB Konvensional'!DJ22</f>
        <v>1</v>
      </c>
      <c r="CF69" s="161">
        <f>'DB Konvensional'!DK22</f>
        <v>1</v>
      </c>
      <c r="CG69" s="161">
        <f>'DB Konvensional'!DL22</f>
        <v>1</v>
      </c>
      <c r="CH69" s="161">
        <f>'DB Konvensional'!DM22</f>
        <v>1</v>
      </c>
      <c r="CI69" s="161">
        <f>'DB Konvensional'!DN22</f>
        <v>1</v>
      </c>
      <c r="CJ69" s="161">
        <f>'DB Konvensional'!DO22</f>
        <v>7</v>
      </c>
      <c r="CK69" s="161">
        <f>'DB Konvensional'!DP22</f>
        <v>7</v>
      </c>
      <c r="CL69" s="161">
        <f>'DB Konvensional'!DQ22</f>
        <v>7</v>
      </c>
      <c r="CM69" s="161">
        <f>'DB Konvensional'!DR22</f>
        <v>1</v>
      </c>
      <c r="CN69" s="161">
        <f>'DB Konvensional'!DS22</f>
        <v>7</v>
      </c>
      <c r="CO69" s="161">
        <f>'DB Konvensional'!DT22</f>
        <v>7</v>
      </c>
      <c r="CP69" s="161">
        <f>'DB Konvensional'!DU22</f>
        <v>7</v>
      </c>
      <c r="CQ69" s="161">
        <f>'DB Konvensional'!DV22</f>
        <v>7</v>
      </c>
      <c r="CR69" s="161">
        <f>'DB Konvensional'!DW22</f>
        <v>7</v>
      </c>
      <c r="CS69" s="161">
        <f>'DB Konvensional'!DX22</f>
        <v>7</v>
      </c>
      <c r="CT69" s="161">
        <f>'DB Konvensional'!DZ22</f>
        <v>7</v>
      </c>
      <c r="CU69" s="161">
        <f>'DB Konvensional'!EA22</f>
        <v>7</v>
      </c>
      <c r="CV69" s="161">
        <f>'DB Konvensional'!EB22</f>
        <v>7</v>
      </c>
      <c r="CW69" s="161">
        <f>'DB Konvensional'!ED22</f>
        <v>1</v>
      </c>
      <c r="CX69" s="161">
        <f>'DB Konvensional'!EE22</f>
        <v>1</v>
      </c>
      <c r="CY69" s="161">
        <f>'DB Konvensional'!EF22</f>
        <v>1</v>
      </c>
      <c r="CZ69" s="161">
        <f>'DB Konvensional'!EH22</f>
        <v>1</v>
      </c>
      <c r="DA69" s="161">
        <f>'DB Konvensional'!EI22</f>
        <v>1</v>
      </c>
      <c r="DB69" s="161">
        <f>'DB Konvensional'!EJ22</f>
        <v>7</v>
      </c>
      <c r="DC69" s="161">
        <f>'DB Konvensional'!EL22</f>
        <v>1</v>
      </c>
      <c r="DD69" s="161">
        <f>'DB Konvensional'!EM22</f>
        <v>1</v>
      </c>
      <c r="DE69" s="161">
        <f>'DB Konvensional'!EN22</f>
        <v>1</v>
      </c>
      <c r="DF69" s="161">
        <f>'DB Konvensional'!EO22</f>
        <v>1</v>
      </c>
      <c r="DG69" s="161">
        <f>'DB Konvensional'!EP22</f>
        <v>1</v>
      </c>
      <c r="DH69" s="161">
        <f>'DB Konvensional'!EQ22</f>
        <v>1</v>
      </c>
      <c r="DI69" s="161">
        <f>'DB Konvensional'!ER22</f>
        <v>1</v>
      </c>
      <c r="DJ69" s="161">
        <f>'DB Konvensional'!ES22</f>
        <v>1</v>
      </c>
      <c r="DK69" s="161">
        <f>'DB Konvensional'!ET22</f>
        <v>1</v>
      </c>
      <c r="DL69" s="161">
        <f>'DB Konvensional'!EU22</f>
        <v>1</v>
      </c>
      <c r="DM69" s="161">
        <f>'DB Konvensional'!EV22</f>
        <v>1</v>
      </c>
      <c r="DN69" s="161">
        <f>'DB Konvensional'!EW22</f>
        <v>1</v>
      </c>
      <c r="DO69" s="161">
        <f>'DB Konvensional'!EX22</f>
        <v>1</v>
      </c>
      <c r="DP69" s="161">
        <f>'DB Konvensional'!EY22</f>
        <v>1</v>
      </c>
      <c r="DQ69" s="161">
        <f>'DB Konvensional'!EZ22</f>
        <v>1</v>
      </c>
      <c r="DR69" s="161">
        <f>'DB Konvensional'!FA22</f>
        <v>1</v>
      </c>
      <c r="DS69" s="161">
        <f>'DB Konvensional'!FB22</f>
        <v>1</v>
      </c>
      <c r="DT69" s="161">
        <f>'DB Konvensional'!FC22</f>
        <v>1</v>
      </c>
      <c r="DU69" s="161">
        <f>'DB Konvensional'!FD22</f>
        <v>1</v>
      </c>
      <c r="DV69" s="161">
        <f>'DB Konvensional'!FE22</f>
        <v>1</v>
      </c>
      <c r="DW69" s="161">
        <f>'DB Konvensional'!FF22</f>
        <v>1</v>
      </c>
      <c r="DX69" s="161">
        <f>'DB Konvensional'!FG22</f>
        <v>1</v>
      </c>
      <c r="DY69" s="161">
        <f>'DB Konvensional'!FH22</f>
        <v>1</v>
      </c>
      <c r="DZ69" s="161">
        <f>'DB Konvensional'!FI22</f>
        <v>7</v>
      </c>
      <c r="EA69" s="161">
        <f>'DB Konvensional'!FJ22</f>
        <v>1</v>
      </c>
      <c r="EB69">
        <f t="shared" si="9"/>
        <v>238</v>
      </c>
      <c r="EC69">
        <f t="shared" ref="EC69:EC84" si="12">AVERAGE(BD69:EA69)</f>
        <v>3.1315789473684212</v>
      </c>
    </row>
    <row r="70" spans="2:133">
      <c r="B70" t="s">
        <v>4316</v>
      </c>
      <c r="C70" t="s">
        <v>2505</v>
      </c>
      <c r="D70" t="s">
        <v>4038</v>
      </c>
      <c r="E70">
        <v>29</v>
      </c>
      <c r="F70" t="s">
        <v>2456</v>
      </c>
      <c r="G70" t="s">
        <v>4248</v>
      </c>
      <c r="H70">
        <v>1</v>
      </c>
      <c r="I70">
        <v>2</v>
      </c>
      <c r="J70" s="139">
        <v>2</v>
      </c>
      <c r="K70" s="139">
        <v>6</v>
      </c>
      <c r="L70" s="139">
        <v>6</v>
      </c>
      <c r="M70">
        <v>2</v>
      </c>
      <c r="N70">
        <v>2</v>
      </c>
      <c r="O70">
        <v>2</v>
      </c>
      <c r="P70" s="139">
        <v>2</v>
      </c>
      <c r="Q70" s="139">
        <v>2</v>
      </c>
      <c r="R70">
        <v>2</v>
      </c>
      <c r="S70" s="139">
        <v>6</v>
      </c>
      <c r="T70">
        <v>2</v>
      </c>
      <c r="U70">
        <v>3</v>
      </c>
      <c r="V70">
        <v>2</v>
      </c>
      <c r="W70">
        <v>2</v>
      </c>
      <c r="X70" s="139">
        <v>6</v>
      </c>
      <c r="Y70" s="139">
        <v>6</v>
      </c>
      <c r="Z70" s="139">
        <v>2</v>
      </c>
      <c r="AA70">
        <v>3</v>
      </c>
      <c r="AB70" s="139">
        <v>6</v>
      </c>
      <c r="AC70">
        <v>3</v>
      </c>
      <c r="AD70" s="139">
        <v>2</v>
      </c>
      <c r="AE70" s="139">
        <v>6</v>
      </c>
      <c r="AF70" s="139">
        <v>5</v>
      </c>
      <c r="AG70">
        <v>2</v>
      </c>
      <c r="AH70">
        <v>85</v>
      </c>
      <c r="AI70">
        <f t="shared" si="8"/>
        <v>3.2692307692307692</v>
      </c>
      <c r="AK70">
        <v>3</v>
      </c>
      <c r="AL70">
        <v>2</v>
      </c>
      <c r="AM70">
        <v>2</v>
      </c>
      <c r="AN70">
        <v>2</v>
      </c>
      <c r="AO70">
        <v>2</v>
      </c>
      <c r="AP70">
        <v>3</v>
      </c>
      <c r="AQ70">
        <v>3</v>
      </c>
      <c r="AR70">
        <v>3</v>
      </c>
      <c r="AS70">
        <v>2</v>
      </c>
      <c r="AT70">
        <v>3</v>
      </c>
      <c r="AU70">
        <v>3</v>
      </c>
      <c r="AV70">
        <v>3</v>
      </c>
      <c r="AW70">
        <v>1</v>
      </c>
      <c r="AX70">
        <v>1</v>
      </c>
      <c r="AY70">
        <v>2</v>
      </c>
      <c r="AZ70">
        <v>2</v>
      </c>
      <c r="BA70">
        <f t="shared" si="10"/>
        <v>37</v>
      </c>
      <c r="BB70">
        <f t="shared" si="11"/>
        <v>2.3125</v>
      </c>
      <c r="BD70" s="161">
        <f>'DB Konvensional'!CE23</f>
        <v>4</v>
      </c>
      <c r="BE70" s="161">
        <f>'DB Konvensional'!CF23</f>
        <v>4</v>
      </c>
      <c r="BF70" s="161">
        <f>'DB Konvensional'!CH23</f>
        <v>4</v>
      </c>
      <c r="BG70" s="161">
        <f>'DB Konvensional'!CI23</f>
        <v>5</v>
      </c>
      <c r="BH70" s="161">
        <f>'DB Konvensional'!CJ23</f>
        <v>3</v>
      </c>
      <c r="BI70" s="161">
        <f>'DB Konvensional'!CL23</f>
        <v>3</v>
      </c>
      <c r="BJ70" s="161">
        <f>'DB Konvensional'!CM23</f>
        <v>4</v>
      </c>
      <c r="BK70" s="161">
        <f>'DB Konvensional'!CN23</f>
        <v>3</v>
      </c>
      <c r="BL70" s="161">
        <f>'DB Konvensional'!CP23</f>
        <v>4</v>
      </c>
      <c r="BM70" s="161">
        <f>'DB Konvensional'!CQ23</f>
        <v>3</v>
      </c>
      <c r="BN70" s="161">
        <f>'DB Konvensional'!CR23</f>
        <v>4</v>
      </c>
      <c r="BO70" s="161">
        <f>'DB Konvensional'!CT23</f>
        <v>3</v>
      </c>
      <c r="BP70" s="161">
        <f>'DB Konvensional'!CU23</f>
        <v>4</v>
      </c>
      <c r="BQ70" s="161">
        <f>'DB Konvensional'!CV23</f>
        <v>3</v>
      </c>
      <c r="BR70" s="161">
        <f>'DB Konvensional'!CW23</f>
        <v>3</v>
      </c>
      <c r="BS70" s="161">
        <f>'DB Konvensional'!CX23</f>
        <v>2</v>
      </c>
      <c r="BT70" s="161">
        <f>'DB Konvensional'!CY23</f>
        <v>3</v>
      </c>
      <c r="BU70" s="161">
        <f>'DB Konvensional'!CZ23</f>
        <v>3</v>
      </c>
      <c r="BV70" s="161">
        <f>'DB Konvensional'!DA23</f>
        <v>2</v>
      </c>
      <c r="BW70" s="161">
        <f>'DB Konvensional'!DB23</f>
        <v>3</v>
      </c>
      <c r="BX70" s="161">
        <f>'DB Konvensional'!DC23</f>
        <v>3</v>
      </c>
      <c r="BY70" s="161">
        <f>'DB Konvensional'!DD23</f>
        <v>4</v>
      </c>
      <c r="BZ70" s="161">
        <f>'DB Konvensional'!DE23</f>
        <v>3</v>
      </c>
      <c r="CA70" s="161">
        <f>'DB Konvensional'!DF23</f>
        <v>3</v>
      </c>
      <c r="CB70" s="161">
        <f>'DB Konvensional'!DG23</f>
        <v>4</v>
      </c>
      <c r="CC70" s="161">
        <f>'DB Konvensional'!DH23</f>
        <v>2</v>
      </c>
      <c r="CD70" s="161">
        <f>'DB Konvensional'!DI23</f>
        <v>3</v>
      </c>
      <c r="CE70" s="161">
        <f>'DB Konvensional'!DJ23</f>
        <v>3</v>
      </c>
      <c r="CF70" s="161">
        <f>'DB Konvensional'!DK23</f>
        <v>4</v>
      </c>
      <c r="CG70" s="161">
        <f>'DB Konvensional'!DL23</f>
        <v>5</v>
      </c>
      <c r="CH70" s="161">
        <f>'DB Konvensional'!DM23</f>
        <v>4</v>
      </c>
      <c r="CI70" s="161">
        <f>'DB Konvensional'!DN23</f>
        <v>4</v>
      </c>
      <c r="CJ70" s="161">
        <f>'DB Konvensional'!DO23</f>
        <v>3</v>
      </c>
      <c r="CK70" s="161">
        <f>'DB Konvensional'!DP23</f>
        <v>3</v>
      </c>
      <c r="CL70" s="161">
        <f>'DB Konvensional'!DQ23</f>
        <v>3</v>
      </c>
      <c r="CM70" s="161">
        <f>'DB Konvensional'!DR23</f>
        <v>4</v>
      </c>
      <c r="CN70" s="161">
        <f>'DB Konvensional'!DS23</f>
        <v>3</v>
      </c>
      <c r="CO70" s="161">
        <f>'DB Konvensional'!DT23</f>
        <v>3</v>
      </c>
      <c r="CP70" s="161">
        <f>'DB Konvensional'!DU23</f>
        <v>3</v>
      </c>
      <c r="CQ70" s="161">
        <f>'DB Konvensional'!DV23</f>
        <v>2</v>
      </c>
      <c r="CR70" s="161">
        <f>'DB Konvensional'!DW23</f>
        <v>3</v>
      </c>
      <c r="CS70" s="161">
        <f>'DB Konvensional'!DX23</f>
        <v>3</v>
      </c>
      <c r="CT70" s="161">
        <f>'DB Konvensional'!DZ23</f>
        <v>2</v>
      </c>
      <c r="CU70" s="161">
        <f>'DB Konvensional'!EA23</f>
        <v>2</v>
      </c>
      <c r="CV70" s="161">
        <f>'DB Konvensional'!EB23</f>
        <v>3</v>
      </c>
      <c r="CW70" s="161">
        <f>'DB Konvensional'!ED23</f>
        <v>2</v>
      </c>
      <c r="CX70" s="161">
        <f>'DB Konvensional'!EE23</f>
        <v>2</v>
      </c>
      <c r="CY70" s="161">
        <f>'DB Konvensional'!EF23</f>
        <v>2</v>
      </c>
      <c r="CZ70" s="161">
        <f>'DB Konvensional'!EH23</f>
        <v>2</v>
      </c>
      <c r="DA70" s="161">
        <f>'DB Konvensional'!EI23</f>
        <v>3</v>
      </c>
      <c r="DB70" s="161">
        <f>'DB Konvensional'!EJ23</f>
        <v>2</v>
      </c>
      <c r="DC70" s="161">
        <f>'DB Konvensional'!EL23</f>
        <v>2</v>
      </c>
      <c r="DD70" s="161">
        <f>'DB Konvensional'!EM23</f>
        <v>3</v>
      </c>
      <c r="DE70" s="161">
        <f>'DB Konvensional'!EN23</f>
        <v>2</v>
      </c>
      <c r="DF70" s="161">
        <f>'DB Konvensional'!EO23</f>
        <v>3</v>
      </c>
      <c r="DG70" s="161">
        <f>'DB Konvensional'!EP23</f>
        <v>3</v>
      </c>
      <c r="DH70" s="161">
        <f>'DB Konvensional'!EQ23</f>
        <v>2</v>
      </c>
      <c r="DI70" s="161">
        <f>'DB Konvensional'!ER23</f>
        <v>2</v>
      </c>
      <c r="DJ70" s="161">
        <f>'DB Konvensional'!ES23</f>
        <v>4</v>
      </c>
      <c r="DK70" s="161">
        <f>'DB Konvensional'!ET23</f>
        <v>3</v>
      </c>
      <c r="DL70" s="161">
        <f>'DB Konvensional'!EU23</f>
        <v>3</v>
      </c>
      <c r="DM70" s="161">
        <f>'DB Konvensional'!EV23</f>
        <v>3</v>
      </c>
      <c r="DN70" s="161">
        <f>'DB Konvensional'!EW23</f>
        <v>3</v>
      </c>
      <c r="DO70" s="161">
        <f>'DB Konvensional'!EX23</f>
        <v>3</v>
      </c>
      <c r="DP70" s="161">
        <f>'DB Konvensional'!EY23</f>
        <v>2</v>
      </c>
      <c r="DQ70" s="161">
        <f>'DB Konvensional'!EZ23</f>
        <v>3</v>
      </c>
      <c r="DR70" s="161">
        <f>'DB Konvensional'!FA23</f>
        <v>3</v>
      </c>
      <c r="DS70" s="161">
        <f>'DB Konvensional'!FB23</f>
        <v>3</v>
      </c>
      <c r="DT70" s="161">
        <f>'DB Konvensional'!FC23</f>
        <v>3</v>
      </c>
      <c r="DU70" s="161">
        <f>'DB Konvensional'!FD23</f>
        <v>3</v>
      </c>
      <c r="DV70" s="161">
        <f>'DB Konvensional'!FE23</f>
        <v>2</v>
      </c>
      <c r="DW70" s="161">
        <f>'DB Konvensional'!FF23</f>
        <v>3</v>
      </c>
      <c r="DX70" s="161">
        <f>'DB Konvensional'!FG23</f>
        <v>3</v>
      </c>
      <c r="DY70" s="161">
        <f>'DB Konvensional'!FH23</f>
        <v>3</v>
      </c>
      <c r="DZ70" s="161">
        <f>'DB Konvensional'!FI23</f>
        <v>3</v>
      </c>
      <c r="EA70" s="161">
        <f>'DB Konvensional'!FJ23</f>
        <v>3</v>
      </c>
      <c r="EB70">
        <f t="shared" si="9"/>
        <v>229</v>
      </c>
      <c r="EC70">
        <f t="shared" si="12"/>
        <v>3.013157894736842</v>
      </c>
    </row>
    <row r="71" spans="2:133">
      <c r="B71" t="s">
        <v>4317</v>
      </c>
      <c r="C71" t="s">
        <v>2422</v>
      </c>
      <c r="D71" t="s">
        <v>4038</v>
      </c>
      <c r="E71">
        <v>19</v>
      </c>
      <c r="F71" t="s">
        <v>2456</v>
      </c>
      <c r="G71" t="s">
        <v>4249</v>
      </c>
      <c r="H71">
        <v>7</v>
      </c>
      <c r="I71">
        <v>7</v>
      </c>
      <c r="J71" s="139">
        <v>7</v>
      </c>
      <c r="K71" s="139">
        <v>4</v>
      </c>
      <c r="L71" s="139">
        <v>1</v>
      </c>
      <c r="M71">
        <v>7</v>
      </c>
      <c r="N71">
        <v>7</v>
      </c>
      <c r="O71">
        <v>7</v>
      </c>
      <c r="P71" s="139">
        <v>1</v>
      </c>
      <c r="Q71" s="139">
        <v>4</v>
      </c>
      <c r="R71">
        <v>4</v>
      </c>
      <c r="S71" s="139">
        <v>4</v>
      </c>
      <c r="T71">
        <v>4</v>
      </c>
      <c r="U71">
        <v>5</v>
      </c>
      <c r="V71">
        <v>5</v>
      </c>
      <c r="W71">
        <v>5</v>
      </c>
      <c r="X71" s="139">
        <v>3</v>
      </c>
      <c r="Y71" s="139">
        <v>3</v>
      </c>
      <c r="Z71" s="139">
        <v>5</v>
      </c>
      <c r="AA71">
        <v>5</v>
      </c>
      <c r="AB71" s="139">
        <v>3</v>
      </c>
      <c r="AC71">
        <v>5</v>
      </c>
      <c r="AD71" s="139">
        <v>5</v>
      </c>
      <c r="AE71" s="139">
        <v>3</v>
      </c>
      <c r="AF71" s="139">
        <v>3</v>
      </c>
      <c r="AG71">
        <v>5</v>
      </c>
      <c r="AH71">
        <v>119</v>
      </c>
      <c r="AI71">
        <f t="shared" si="8"/>
        <v>4.5769230769230766</v>
      </c>
      <c r="AK71">
        <v>6</v>
      </c>
      <c r="AL71">
        <v>6</v>
      </c>
      <c r="AM71">
        <v>6</v>
      </c>
      <c r="AN71">
        <v>6</v>
      </c>
      <c r="AO71">
        <v>6</v>
      </c>
      <c r="AP71">
        <v>6</v>
      </c>
      <c r="AQ71">
        <v>6</v>
      </c>
      <c r="AR71">
        <v>6</v>
      </c>
      <c r="AS71">
        <v>6</v>
      </c>
      <c r="AT71">
        <v>6</v>
      </c>
      <c r="AU71">
        <v>6</v>
      </c>
      <c r="AV71">
        <v>6</v>
      </c>
      <c r="AW71">
        <v>6</v>
      </c>
      <c r="AX71">
        <v>6</v>
      </c>
      <c r="AY71">
        <v>6</v>
      </c>
      <c r="AZ71">
        <v>6</v>
      </c>
      <c r="BA71">
        <f t="shared" si="10"/>
        <v>96</v>
      </c>
      <c r="BB71">
        <f t="shared" si="11"/>
        <v>6</v>
      </c>
      <c r="BD71" s="161">
        <f>'DB Konvensional'!CE24</f>
        <v>1</v>
      </c>
      <c r="BE71" s="161">
        <f>'DB Konvensional'!CF24</f>
        <v>1</v>
      </c>
      <c r="BF71" s="161">
        <f>'DB Konvensional'!CH24</f>
        <v>5</v>
      </c>
      <c r="BG71" s="161">
        <f>'DB Konvensional'!CI24</f>
        <v>5</v>
      </c>
      <c r="BH71" s="161">
        <f>'DB Konvensional'!CJ24</f>
        <v>5</v>
      </c>
      <c r="BI71" s="161">
        <f>'DB Konvensional'!CL24</f>
        <v>7</v>
      </c>
      <c r="BJ71" s="161">
        <f>'DB Konvensional'!CM24</f>
        <v>7</v>
      </c>
      <c r="BK71" s="161">
        <f>'DB Konvensional'!CN24</f>
        <v>7</v>
      </c>
      <c r="BL71" s="161">
        <f>'DB Konvensional'!CP24</f>
        <v>3</v>
      </c>
      <c r="BM71" s="161">
        <f>'DB Konvensional'!CQ24</f>
        <v>3</v>
      </c>
      <c r="BN71" s="161">
        <f>'DB Konvensional'!CR24</f>
        <v>3</v>
      </c>
      <c r="BO71" s="161">
        <f>'DB Konvensional'!CT24</f>
        <v>1</v>
      </c>
      <c r="BP71" s="161">
        <f>'DB Konvensional'!CU24</f>
        <v>1</v>
      </c>
      <c r="BQ71" s="161">
        <f>'DB Konvensional'!CV24</f>
        <v>1</v>
      </c>
      <c r="BR71" s="161">
        <f>'DB Konvensional'!CW24</f>
        <v>1</v>
      </c>
      <c r="BS71" s="161">
        <f>'DB Konvensional'!CX24</f>
        <v>1</v>
      </c>
      <c r="BT71" s="161">
        <f>'DB Konvensional'!CY24</f>
        <v>1</v>
      </c>
      <c r="BU71" s="161">
        <f>'DB Konvensional'!CZ24</f>
        <v>1</v>
      </c>
      <c r="BV71" s="161">
        <f>'DB Konvensional'!DA24</f>
        <v>5</v>
      </c>
      <c r="BW71" s="161">
        <f>'DB Konvensional'!DB24</f>
        <v>5</v>
      </c>
      <c r="BX71" s="161">
        <f>'DB Konvensional'!DC24</f>
        <v>5</v>
      </c>
      <c r="BY71" s="161">
        <f>'DB Konvensional'!DD24</f>
        <v>5</v>
      </c>
      <c r="BZ71" s="161">
        <f>'DB Konvensional'!DE24</f>
        <v>5</v>
      </c>
      <c r="CA71" s="161">
        <f>'DB Konvensional'!DF24</f>
        <v>5</v>
      </c>
      <c r="CB71" s="161">
        <f>'DB Konvensional'!DG24</f>
        <v>5</v>
      </c>
      <c r="CC71" s="161">
        <f>'DB Konvensional'!DH24</f>
        <v>5</v>
      </c>
      <c r="CD71" s="161">
        <f>'DB Konvensional'!DI24</f>
        <v>5</v>
      </c>
      <c r="CE71" s="161">
        <f>'DB Konvensional'!DJ24</f>
        <v>5</v>
      </c>
      <c r="CF71" s="161">
        <f>'DB Konvensional'!DK24</f>
        <v>5</v>
      </c>
      <c r="CG71" s="161">
        <f>'DB Konvensional'!DL24</f>
        <v>5</v>
      </c>
      <c r="CH71" s="161">
        <f>'DB Konvensional'!DM24</f>
        <v>5</v>
      </c>
      <c r="CI71" s="161">
        <f>'DB Konvensional'!DN24</f>
        <v>5</v>
      </c>
      <c r="CJ71" s="161">
        <f>'DB Konvensional'!DO24</f>
        <v>3</v>
      </c>
      <c r="CK71" s="161">
        <f>'DB Konvensional'!DP24</f>
        <v>3</v>
      </c>
      <c r="CL71" s="161">
        <f>'DB Konvensional'!DQ24</f>
        <v>3</v>
      </c>
      <c r="CM71" s="161">
        <f>'DB Konvensional'!DR24</f>
        <v>3</v>
      </c>
      <c r="CN71" s="161">
        <f>'DB Konvensional'!DS24</f>
        <v>3</v>
      </c>
      <c r="CO71" s="161">
        <f>'DB Konvensional'!DT24</f>
        <v>3</v>
      </c>
      <c r="CP71" s="161">
        <f>'DB Konvensional'!DU24</f>
        <v>3</v>
      </c>
      <c r="CQ71" s="161">
        <f>'DB Konvensional'!DV24</f>
        <v>1</v>
      </c>
      <c r="CR71" s="161">
        <f>'DB Konvensional'!DW24</f>
        <v>1</v>
      </c>
      <c r="CS71" s="161">
        <f>'DB Konvensional'!DX24</f>
        <v>1</v>
      </c>
      <c r="CT71" s="161">
        <f>'DB Konvensional'!DZ24</f>
        <v>5</v>
      </c>
      <c r="CU71" s="161">
        <f>'DB Konvensional'!EA24</f>
        <v>5</v>
      </c>
      <c r="CV71" s="161">
        <f>'DB Konvensional'!EB24</f>
        <v>5</v>
      </c>
      <c r="CW71" s="161">
        <f>'DB Konvensional'!ED24</f>
        <v>5</v>
      </c>
      <c r="CX71" s="161">
        <f>'DB Konvensional'!EE24</f>
        <v>5</v>
      </c>
      <c r="CY71" s="161">
        <f>'DB Konvensional'!EF24</f>
        <v>5</v>
      </c>
      <c r="CZ71" s="161">
        <f>'DB Konvensional'!EH24</f>
        <v>1</v>
      </c>
      <c r="DA71" s="161">
        <f>'DB Konvensional'!EI24</f>
        <v>1</v>
      </c>
      <c r="DB71" s="161">
        <f>'DB Konvensional'!EJ24</f>
        <v>1</v>
      </c>
      <c r="DC71" s="161">
        <f>'DB Konvensional'!EL24</f>
        <v>3</v>
      </c>
      <c r="DD71" s="161">
        <f>'DB Konvensional'!EM24</f>
        <v>3</v>
      </c>
      <c r="DE71" s="161">
        <f>'DB Konvensional'!EN24</f>
        <v>5</v>
      </c>
      <c r="DF71" s="161">
        <f>'DB Konvensional'!EO24</f>
        <v>5</v>
      </c>
      <c r="DG71" s="161">
        <f>'DB Konvensional'!EP24</f>
        <v>5</v>
      </c>
      <c r="DH71" s="161">
        <f>'DB Konvensional'!EQ24</f>
        <v>5</v>
      </c>
      <c r="DI71" s="161">
        <f>'DB Konvensional'!ER24</f>
        <v>5</v>
      </c>
      <c r="DJ71" s="161">
        <f>'DB Konvensional'!ES24</f>
        <v>5</v>
      </c>
      <c r="DK71" s="161">
        <f>'DB Konvensional'!ET24</f>
        <v>5</v>
      </c>
      <c r="DL71" s="161">
        <f>'DB Konvensional'!EU24</f>
        <v>5</v>
      </c>
      <c r="DM71" s="161">
        <f>'DB Konvensional'!EV24</f>
        <v>5</v>
      </c>
      <c r="DN71" s="161">
        <f>'DB Konvensional'!EW24</f>
        <v>5</v>
      </c>
      <c r="DO71" s="161">
        <f>'DB Konvensional'!EX24</f>
        <v>5</v>
      </c>
      <c r="DP71" s="161">
        <f>'DB Konvensional'!EY24</f>
        <v>5</v>
      </c>
      <c r="DQ71" s="161">
        <f>'DB Konvensional'!EZ24</f>
        <v>5</v>
      </c>
      <c r="DR71" s="161">
        <f>'DB Konvensional'!FA24</f>
        <v>5</v>
      </c>
      <c r="DS71" s="161">
        <f>'DB Konvensional'!FB24</f>
        <v>5</v>
      </c>
      <c r="DT71" s="161">
        <f>'DB Konvensional'!FC24</f>
        <v>5</v>
      </c>
      <c r="DU71" s="161">
        <f>'DB Konvensional'!FD24</f>
        <v>5</v>
      </c>
      <c r="DV71" s="161">
        <f>'DB Konvensional'!FE24</f>
        <v>5</v>
      </c>
      <c r="DW71" s="161">
        <f>'DB Konvensional'!FF24</f>
        <v>5</v>
      </c>
      <c r="DX71" s="161">
        <f>'DB Konvensional'!FG24</f>
        <v>5</v>
      </c>
      <c r="DY71" s="161">
        <f>'DB Konvensional'!FH24</f>
        <v>5</v>
      </c>
      <c r="DZ71" s="161">
        <f>'DB Konvensional'!FI24</f>
        <v>5</v>
      </c>
      <c r="EA71" s="161">
        <f>'DB Konvensional'!FJ24</f>
        <v>5</v>
      </c>
      <c r="EB71">
        <f t="shared" si="9"/>
        <v>302</v>
      </c>
      <c r="EC71">
        <f t="shared" si="12"/>
        <v>3.9736842105263159</v>
      </c>
    </row>
    <row r="72" spans="2:133">
      <c r="B72" t="s">
        <v>3367</v>
      </c>
      <c r="C72" t="s">
        <v>2422</v>
      </c>
      <c r="D72" t="s">
        <v>4033</v>
      </c>
      <c r="E72">
        <v>19</v>
      </c>
      <c r="F72" t="s">
        <v>2456</v>
      </c>
      <c r="G72" t="s">
        <v>4250</v>
      </c>
      <c r="H72">
        <v>4</v>
      </c>
      <c r="I72">
        <v>4</v>
      </c>
      <c r="J72" s="139">
        <v>4</v>
      </c>
      <c r="K72" s="139">
        <v>4</v>
      </c>
      <c r="L72" s="139">
        <v>4</v>
      </c>
      <c r="M72">
        <v>4</v>
      </c>
      <c r="N72">
        <v>4</v>
      </c>
      <c r="O72">
        <v>4</v>
      </c>
      <c r="P72" s="139">
        <v>4</v>
      </c>
      <c r="Q72" s="139">
        <v>4</v>
      </c>
      <c r="R72">
        <v>4</v>
      </c>
      <c r="S72" s="139">
        <v>4</v>
      </c>
      <c r="T72">
        <v>4</v>
      </c>
      <c r="U72">
        <v>4</v>
      </c>
      <c r="V72">
        <v>4</v>
      </c>
      <c r="W72">
        <v>4</v>
      </c>
      <c r="X72" s="139">
        <v>4</v>
      </c>
      <c r="Y72" s="139">
        <v>4</v>
      </c>
      <c r="Z72" s="139">
        <v>4</v>
      </c>
      <c r="AA72">
        <v>4</v>
      </c>
      <c r="AB72" s="139">
        <v>4</v>
      </c>
      <c r="AC72">
        <v>4</v>
      </c>
      <c r="AD72" s="139">
        <v>4</v>
      </c>
      <c r="AE72" s="139">
        <v>4</v>
      </c>
      <c r="AF72" s="139">
        <v>4</v>
      </c>
      <c r="AG72">
        <v>4</v>
      </c>
      <c r="AH72">
        <v>104</v>
      </c>
      <c r="AI72">
        <f t="shared" si="8"/>
        <v>4</v>
      </c>
      <c r="AK72">
        <v>4</v>
      </c>
      <c r="AL72">
        <v>4</v>
      </c>
      <c r="AM72">
        <v>4</v>
      </c>
      <c r="AN72">
        <v>4</v>
      </c>
      <c r="AO72">
        <v>6</v>
      </c>
      <c r="AP72">
        <v>6</v>
      </c>
      <c r="AQ72">
        <v>6</v>
      </c>
      <c r="AR72">
        <v>6</v>
      </c>
      <c r="AS72">
        <v>6</v>
      </c>
      <c r="AT72">
        <v>6</v>
      </c>
      <c r="AU72">
        <v>6</v>
      </c>
      <c r="AV72">
        <v>6</v>
      </c>
      <c r="AW72">
        <v>6</v>
      </c>
      <c r="AX72">
        <v>6</v>
      </c>
      <c r="AY72">
        <v>6</v>
      </c>
      <c r="AZ72">
        <v>6</v>
      </c>
      <c r="BA72">
        <f t="shared" si="10"/>
        <v>88</v>
      </c>
      <c r="BB72">
        <f t="shared" si="11"/>
        <v>5.5</v>
      </c>
      <c r="BD72" s="161">
        <f>'DB Konvensional'!CE25</f>
        <v>4</v>
      </c>
      <c r="BE72" s="161">
        <f>'DB Konvensional'!CF25</f>
        <v>4</v>
      </c>
      <c r="BF72" s="161">
        <f>'DB Konvensional'!CH25</f>
        <v>4</v>
      </c>
      <c r="BG72" s="161">
        <f>'DB Konvensional'!CI25</f>
        <v>4</v>
      </c>
      <c r="BH72" s="161">
        <f>'DB Konvensional'!CJ25</f>
        <v>4</v>
      </c>
      <c r="BI72" s="161">
        <f>'DB Konvensional'!CL25</f>
        <v>4</v>
      </c>
      <c r="BJ72" s="161">
        <f>'DB Konvensional'!CM25</f>
        <v>4</v>
      </c>
      <c r="BK72" s="161">
        <f>'DB Konvensional'!CN25</f>
        <v>4</v>
      </c>
      <c r="BL72" s="161">
        <f>'DB Konvensional'!CP25</f>
        <v>4</v>
      </c>
      <c r="BM72" s="161">
        <f>'DB Konvensional'!CQ25</f>
        <v>4</v>
      </c>
      <c r="BN72" s="161">
        <f>'DB Konvensional'!CR25</f>
        <v>4</v>
      </c>
      <c r="BO72" s="161">
        <f>'DB Konvensional'!CT25</f>
        <v>4</v>
      </c>
      <c r="BP72" s="161">
        <f>'DB Konvensional'!CU25</f>
        <v>5</v>
      </c>
      <c r="BQ72" s="161">
        <f>'DB Konvensional'!CV25</f>
        <v>4</v>
      </c>
      <c r="BR72" s="161">
        <f>'DB Konvensional'!CW25</f>
        <v>4</v>
      </c>
      <c r="BS72" s="161">
        <f>'DB Konvensional'!CX25</f>
        <v>4</v>
      </c>
      <c r="BT72" s="161">
        <f>'DB Konvensional'!CY25</f>
        <v>4</v>
      </c>
      <c r="BU72" s="161">
        <f>'DB Konvensional'!CZ25</f>
        <v>4</v>
      </c>
      <c r="BV72" s="161">
        <f>'DB Konvensional'!DA25</f>
        <v>5</v>
      </c>
      <c r="BW72" s="161">
        <f>'DB Konvensional'!DB25</f>
        <v>5</v>
      </c>
      <c r="BX72" s="161">
        <f>'DB Konvensional'!DC25</f>
        <v>5</v>
      </c>
      <c r="BY72" s="161">
        <f>'DB Konvensional'!DD25</f>
        <v>5</v>
      </c>
      <c r="BZ72" s="161">
        <f>'DB Konvensional'!DE25</f>
        <v>5</v>
      </c>
      <c r="CA72" s="161">
        <f>'DB Konvensional'!DF25</f>
        <v>5</v>
      </c>
      <c r="CB72" s="161">
        <f>'DB Konvensional'!DG25</f>
        <v>5</v>
      </c>
      <c r="CC72" s="161">
        <f>'DB Konvensional'!DH25</f>
        <v>5</v>
      </c>
      <c r="CD72" s="161">
        <f>'DB Konvensional'!DI25</f>
        <v>5</v>
      </c>
      <c r="CE72" s="161">
        <f>'DB Konvensional'!DJ25</f>
        <v>5</v>
      </c>
      <c r="CF72" s="161">
        <f>'DB Konvensional'!DK25</f>
        <v>5</v>
      </c>
      <c r="CG72" s="161">
        <f>'DB Konvensional'!DL25</f>
        <v>5</v>
      </c>
      <c r="CH72" s="161">
        <f>'DB Konvensional'!DM25</f>
        <v>5</v>
      </c>
      <c r="CI72" s="161">
        <f>'DB Konvensional'!DN25</f>
        <v>5</v>
      </c>
      <c r="CJ72" s="161">
        <f>'DB Konvensional'!DO25</f>
        <v>5</v>
      </c>
      <c r="CK72" s="161">
        <f>'DB Konvensional'!DP25</f>
        <v>5</v>
      </c>
      <c r="CL72" s="161">
        <f>'DB Konvensional'!DQ25</f>
        <v>5</v>
      </c>
      <c r="CM72" s="161">
        <f>'DB Konvensional'!DR25</f>
        <v>5</v>
      </c>
      <c r="CN72" s="161">
        <f>'DB Konvensional'!DS25</f>
        <v>5</v>
      </c>
      <c r="CO72" s="161">
        <f>'DB Konvensional'!DT25</f>
        <v>5</v>
      </c>
      <c r="CP72" s="161">
        <f>'DB Konvensional'!DU25</f>
        <v>5</v>
      </c>
      <c r="CQ72" s="161">
        <f>'DB Konvensional'!DV25</f>
        <v>5</v>
      </c>
      <c r="CR72" s="161">
        <f>'DB Konvensional'!DW25</f>
        <v>5</v>
      </c>
      <c r="CS72" s="161">
        <f>'DB Konvensional'!DX25</f>
        <v>5</v>
      </c>
      <c r="CT72" s="161">
        <f>'DB Konvensional'!DZ25</f>
        <v>4</v>
      </c>
      <c r="CU72" s="161">
        <f>'DB Konvensional'!EA25</f>
        <v>4</v>
      </c>
      <c r="CV72" s="161">
        <f>'DB Konvensional'!EB25</f>
        <v>4</v>
      </c>
      <c r="CW72" s="161">
        <f>'DB Konvensional'!ED25</f>
        <v>5</v>
      </c>
      <c r="CX72" s="161">
        <f>'DB Konvensional'!EE25</f>
        <v>5</v>
      </c>
      <c r="CY72" s="161">
        <f>'DB Konvensional'!EF25</f>
        <v>4</v>
      </c>
      <c r="CZ72" s="161">
        <f>'DB Konvensional'!EH25</f>
        <v>4</v>
      </c>
      <c r="DA72" s="161">
        <f>'DB Konvensional'!EI25</f>
        <v>4</v>
      </c>
      <c r="DB72" s="161">
        <f>'DB Konvensional'!EJ25</f>
        <v>4</v>
      </c>
      <c r="DC72" s="161">
        <f>'DB Konvensional'!EL25</f>
        <v>4</v>
      </c>
      <c r="DD72" s="161">
        <f>'DB Konvensional'!EM25</f>
        <v>4</v>
      </c>
      <c r="DE72" s="161">
        <f>'DB Konvensional'!EN25</f>
        <v>4</v>
      </c>
      <c r="DF72" s="161">
        <f>'DB Konvensional'!EO25</f>
        <v>4</v>
      </c>
      <c r="DG72" s="161">
        <f>'DB Konvensional'!EP25</f>
        <v>4</v>
      </c>
      <c r="DH72" s="161">
        <f>'DB Konvensional'!EQ25</f>
        <v>4</v>
      </c>
      <c r="DI72" s="161">
        <f>'DB Konvensional'!ER25</f>
        <v>4</v>
      </c>
      <c r="DJ72" s="161">
        <f>'DB Konvensional'!ES25</f>
        <v>4</v>
      </c>
      <c r="DK72" s="161">
        <f>'DB Konvensional'!ET25</f>
        <v>4</v>
      </c>
      <c r="DL72" s="161">
        <f>'DB Konvensional'!EU25</f>
        <v>4</v>
      </c>
      <c r="DM72" s="161">
        <f>'DB Konvensional'!EV25</f>
        <v>4</v>
      </c>
      <c r="DN72" s="161">
        <f>'DB Konvensional'!EW25</f>
        <v>4</v>
      </c>
      <c r="DO72" s="161">
        <f>'DB Konvensional'!EX25</f>
        <v>4</v>
      </c>
      <c r="DP72" s="161">
        <f>'DB Konvensional'!EY25</f>
        <v>4</v>
      </c>
      <c r="DQ72" s="161">
        <f>'DB Konvensional'!EZ25</f>
        <v>4</v>
      </c>
      <c r="DR72" s="161">
        <f>'DB Konvensional'!FA25</f>
        <v>4</v>
      </c>
      <c r="DS72" s="161">
        <f>'DB Konvensional'!FB25</f>
        <v>4</v>
      </c>
      <c r="DT72" s="161">
        <f>'DB Konvensional'!FC25</f>
        <v>4</v>
      </c>
      <c r="DU72" s="161">
        <f>'DB Konvensional'!FD25</f>
        <v>4</v>
      </c>
      <c r="DV72" s="161">
        <f>'DB Konvensional'!FE25</f>
        <v>4</v>
      </c>
      <c r="DW72" s="161">
        <f>'DB Konvensional'!FF25</f>
        <v>4</v>
      </c>
      <c r="DX72" s="161">
        <f>'DB Konvensional'!FG25</f>
        <v>4</v>
      </c>
      <c r="DY72" s="161">
        <f>'DB Konvensional'!FH25</f>
        <v>4</v>
      </c>
      <c r="DZ72" s="161">
        <f>'DB Konvensional'!FI25</f>
        <v>4</v>
      </c>
      <c r="EA72" s="161">
        <f>'DB Konvensional'!FJ25</f>
        <v>4</v>
      </c>
      <c r="EB72">
        <f t="shared" si="9"/>
        <v>331</v>
      </c>
      <c r="EC72">
        <f t="shared" si="12"/>
        <v>4.3552631578947372</v>
      </c>
    </row>
    <row r="73" spans="2:133">
      <c r="B73" t="s">
        <v>4318</v>
      </c>
      <c r="C73" t="s">
        <v>2505</v>
      </c>
      <c r="D73" t="s">
        <v>4033</v>
      </c>
      <c r="E73">
        <v>27</v>
      </c>
      <c r="F73" t="s">
        <v>2456</v>
      </c>
      <c r="G73" t="s">
        <v>4251</v>
      </c>
      <c r="H73">
        <v>6</v>
      </c>
      <c r="I73">
        <v>6</v>
      </c>
      <c r="J73" s="139">
        <v>6</v>
      </c>
      <c r="K73" s="139">
        <v>2</v>
      </c>
      <c r="L73" s="139">
        <v>2</v>
      </c>
      <c r="M73">
        <v>6</v>
      </c>
      <c r="N73">
        <v>6</v>
      </c>
      <c r="O73">
        <v>6</v>
      </c>
      <c r="P73" s="139">
        <v>6</v>
      </c>
      <c r="Q73" s="139">
        <v>6</v>
      </c>
      <c r="R73">
        <v>6</v>
      </c>
      <c r="S73" s="139">
        <v>2</v>
      </c>
      <c r="T73">
        <v>6</v>
      </c>
      <c r="U73">
        <v>6</v>
      </c>
      <c r="V73">
        <v>6</v>
      </c>
      <c r="W73">
        <v>6</v>
      </c>
      <c r="X73" s="139">
        <v>2</v>
      </c>
      <c r="Y73" s="139">
        <v>2</v>
      </c>
      <c r="Z73" s="139">
        <v>6</v>
      </c>
      <c r="AA73">
        <v>6</v>
      </c>
      <c r="AB73" s="139">
        <v>2</v>
      </c>
      <c r="AC73">
        <v>6</v>
      </c>
      <c r="AD73" s="139">
        <v>6</v>
      </c>
      <c r="AE73" s="139">
        <v>2</v>
      </c>
      <c r="AF73" s="139">
        <v>2</v>
      </c>
      <c r="AG73">
        <v>5</v>
      </c>
      <c r="AH73">
        <v>123</v>
      </c>
      <c r="AI73">
        <f t="shared" si="8"/>
        <v>4.7307692307692308</v>
      </c>
      <c r="AK73">
        <v>5</v>
      </c>
      <c r="AL73">
        <v>6</v>
      </c>
      <c r="AM73">
        <v>5</v>
      </c>
      <c r="AN73">
        <v>5</v>
      </c>
      <c r="AO73">
        <v>5</v>
      </c>
      <c r="AP73">
        <v>5</v>
      </c>
      <c r="AQ73">
        <v>6</v>
      </c>
      <c r="AR73">
        <v>5</v>
      </c>
      <c r="AS73">
        <v>4</v>
      </c>
      <c r="AT73">
        <v>5</v>
      </c>
      <c r="AU73">
        <v>5</v>
      </c>
      <c r="AV73">
        <v>5</v>
      </c>
      <c r="AW73">
        <v>5</v>
      </c>
      <c r="AX73">
        <v>5</v>
      </c>
      <c r="AY73">
        <v>5</v>
      </c>
      <c r="AZ73">
        <v>5</v>
      </c>
      <c r="BA73">
        <f t="shared" si="10"/>
        <v>81</v>
      </c>
      <c r="BB73">
        <f t="shared" si="11"/>
        <v>5.0625</v>
      </c>
      <c r="BD73" s="161">
        <f>'DB Konvensional'!CE26</f>
        <v>5</v>
      </c>
      <c r="BE73" s="161">
        <f>'DB Konvensional'!CF26</f>
        <v>5</v>
      </c>
      <c r="BF73" s="161">
        <f>'DB Konvensional'!CH26</f>
        <v>7</v>
      </c>
      <c r="BG73" s="161">
        <f>'DB Konvensional'!CI26</f>
        <v>7</v>
      </c>
      <c r="BH73" s="161">
        <f>'DB Konvensional'!CJ26</f>
        <v>4</v>
      </c>
      <c r="BI73" s="161">
        <f>'DB Konvensional'!CL26</f>
        <v>5</v>
      </c>
      <c r="BJ73" s="161">
        <f>'DB Konvensional'!CM26</f>
        <v>5</v>
      </c>
      <c r="BK73" s="161">
        <f>'DB Konvensional'!CN26</f>
        <v>5</v>
      </c>
      <c r="BL73" s="161">
        <f>'DB Konvensional'!CP26</f>
        <v>5</v>
      </c>
      <c r="BM73" s="161">
        <f>'DB Konvensional'!CQ26</f>
        <v>5</v>
      </c>
      <c r="BN73" s="161">
        <f>'DB Konvensional'!CR26</f>
        <v>4</v>
      </c>
      <c r="BO73" s="161">
        <f>'DB Konvensional'!CT26</f>
        <v>4</v>
      </c>
      <c r="BP73" s="161">
        <f>'DB Konvensional'!CU26</f>
        <v>5</v>
      </c>
      <c r="BQ73" s="161">
        <f>'DB Konvensional'!CV26</f>
        <v>4</v>
      </c>
      <c r="BR73" s="161">
        <f>'DB Konvensional'!CW26</f>
        <v>5</v>
      </c>
      <c r="BS73" s="161">
        <f>'DB Konvensional'!CX26</f>
        <v>4</v>
      </c>
      <c r="BT73" s="161">
        <f>'DB Konvensional'!CY26</f>
        <v>4</v>
      </c>
      <c r="BU73" s="161">
        <f>'DB Konvensional'!CZ26</f>
        <v>5</v>
      </c>
      <c r="BV73" s="161">
        <f>'DB Konvensional'!DA26</f>
        <v>5</v>
      </c>
      <c r="BW73" s="161">
        <f>'DB Konvensional'!DB26</f>
        <v>5</v>
      </c>
      <c r="BX73" s="161">
        <f>'DB Konvensional'!DC26</f>
        <v>5</v>
      </c>
      <c r="BY73" s="161">
        <f>'DB Konvensional'!DD26</f>
        <v>5</v>
      </c>
      <c r="BZ73" s="161">
        <f>'DB Konvensional'!DE26</f>
        <v>5</v>
      </c>
      <c r="CA73" s="161">
        <f>'DB Konvensional'!DF26</f>
        <v>5</v>
      </c>
      <c r="CB73" s="161">
        <f>'DB Konvensional'!DG26</f>
        <v>5</v>
      </c>
      <c r="CC73" s="161">
        <f>'DB Konvensional'!DH26</f>
        <v>5</v>
      </c>
      <c r="CD73" s="161">
        <f>'DB Konvensional'!DI26</f>
        <v>5</v>
      </c>
      <c r="CE73" s="161">
        <f>'DB Konvensional'!DJ26</f>
        <v>5</v>
      </c>
      <c r="CF73" s="161">
        <f>'DB Konvensional'!DK26</f>
        <v>5</v>
      </c>
      <c r="CG73" s="161">
        <f>'DB Konvensional'!DL26</f>
        <v>5</v>
      </c>
      <c r="CH73" s="161">
        <f>'DB Konvensional'!DM26</f>
        <v>5</v>
      </c>
      <c r="CI73" s="161">
        <f>'DB Konvensional'!DN26</f>
        <v>5</v>
      </c>
      <c r="CJ73" s="161">
        <f>'DB Konvensional'!DO26</f>
        <v>5</v>
      </c>
      <c r="CK73" s="161">
        <f>'DB Konvensional'!DP26</f>
        <v>5</v>
      </c>
      <c r="CL73" s="161">
        <f>'DB Konvensional'!DQ26</f>
        <v>5</v>
      </c>
      <c r="CM73" s="161">
        <f>'DB Konvensional'!DR26</f>
        <v>5</v>
      </c>
      <c r="CN73" s="161">
        <f>'DB Konvensional'!DS26</f>
        <v>5</v>
      </c>
      <c r="CO73" s="161">
        <f>'DB Konvensional'!DT26</f>
        <v>5</v>
      </c>
      <c r="CP73" s="161">
        <f>'DB Konvensional'!DU26</f>
        <v>5</v>
      </c>
      <c r="CQ73" s="161">
        <f>'DB Konvensional'!DV26</f>
        <v>5</v>
      </c>
      <c r="CR73" s="161">
        <f>'DB Konvensional'!DW26</f>
        <v>5</v>
      </c>
      <c r="CS73" s="161">
        <f>'DB Konvensional'!DX26</f>
        <v>5</v>
      </c>
      <c r="CT73" s="161">
        <f>'DB Konvensional'!DZ26</f>
        <v>5</v>
      </c>
      <c r="CU73" s="161">
        <f>'DB Konvensional'!EA26</f>
        <v>5</v>
      </c>
      <c r="CV73" s="161">
        <f>'DB Konvensional'!EB26</f>
        <v>5</v>
      </c>
      <c r="CW73" s="161">
        <f>'DB Konvensional'!ED26</f>
        <v>5</v>
      </c>
      <c r="CX73" s="161">
        <f>'DB Konvensional'!EE26</f>
        <v>5</v>
      </c>
      <c r="CY73" s="161">
        <f>'DB Konvensional'!EF26</f>
        <v>5</v>
      </c>
      <c r="CZ73" s="161">
        <f>'DB Konvensional'!EH26</f>
        <v>5</v>
      </c>
      <c r="DA73" s="161">
        <f>'DB Konvensional'!EI26</f>
        <v>5</v>
      </c>
      <c r="DB73" s="161">
        <f>'DB Konvensional'!EJ26</f>
        <v>5</v>
      </c>
      <c r="DC73" s="161">
        <f>'DB Konvensional'!EL26</f>
        <v>5</v>
      </c>
      <c r="DD73" s="161">
        <f>'DB Konvensional'!EM26</f>
        <v>5</v>
      </c>
      <c r="DE73" s="161">
        <f>'DB Konvensional'!EN26</f>
        <v>5</v>
      </c>
      <c r="DF73" s="161">
        <f>'DB Konvensional'!EO26</f>
        <v>5</v>
      </c>
      <c r="DG73" s="161">
        <f>'DB Konvensional'!EP26</f>
        <v>5</v>
      </c>
      <c r="DH73" s="161">
        <f>'DB Konvensional'!EQ26</f>
        <v>5</v>
      </c>
      <c r="DI73" s="161">
        <f>'DB Konvensional'!ER26</f>
        <v>5</v>
      </c>
      <c r="DJ73" s="161">
        <f>'DB Konvensional'!ES26</f>
        <v>5</v>
      </c>
      <c r="DK73" s="161">
        <f>'DB Konvensional'!ET26</f>
        <v>5</v>
      </c>
      <c r="DL73" s="161">
        <f>'DB Konvensional'!EU26</f>
        <v>5</v>
      </c>
      <c r="DM73" s="161">
        <f>'DB Konvensional'!EV26</f>
        <v>5</v>
      </c>
      <c r="DN73" s="161">
        <f>'DB Konvensional'!EW26</f>
        <v>5</v>
      </c>
      <c r="DO73" s="161">
        <f>'DB Konvensional'!EX26</f>
        <v>5</v>
      </c>
      <c r="DP73" s="161">
        <f>'DB Konvensional'!EY26</f>
        <v>5</v>
      </c>
      <c r="DQ73" s="161">
        <f>'DB Konvensional'!EZ26</f>
        <v>5</v>
      </c>
      <c r="DR73" s="161">
        <f>'DB Konvensional'!FA26</f>
        <v>5</v>
      </c>
      <c r="DS73" s="161">
        <f>'DB Konvensional'!FB26</f>
        <v>5</v>
      </c>
      <c r="DT73" s="161">
        <f>'DB Konvensional'!FC26</f>
        <v>6</v>
      </c>
      <c r="DU73" s="161">
        <f>'DB Konvensional'!FD26</f>
        <v>6</v>
      </c>
      <c r="DV73" s="161">
        <f>'DB Konvensional'!FE26</f>
        <v>6</v>
      </c>
      <c r="DW73" s="161">
        <f>'DB Konvensional'!FF26</f>
        <v>6</v>
      </c>
      <c r="DX73" s="161">
        <f>'DB Konvensional'!FG26</f>
        <v>6</v>
      </c>
      <c r="DY73" s="161">
        <f>'DB Konvensional'!FH26</f>
        <v>6</v>
      </c>
      <c r="DZ73" s="161">
        <f>'DB Konvensional'!FI26</f>
        <v>6</v>
      </c>
      <c r="EA73" s="161">
        <f>'DB Konvensional'!FJ26</f>
        <v>5</v>
      </c>
      <c r="EB73">
        <f t="shared" si="9"/>
        <v>385</v>
      </c>
      <c r="EC73">
        <f t="shared" si="12"/>
        <v>5.0657894736842106</v>
      </c>
    </row>
    <row r="74" spans="2:133">
      <c r="B74" t="s">
        <v>4319</v>
      </c>
      <c r="C74" t="s">
        <v>2505</v>
      </c>
      <c r="D74" t="s">
        <v>4033</v>
      </c>
      <c r="E74">
        <v>24</v>
      </c>
      <c r="F74" t="s">
        <v>2456</v>
      </c>
      <c r="G74" t="s">
        <v>4252</v>
      </c>
      <c r="H74">
        <v>7</v>
      </c>
      <c r="I74">
        <v>7</v>
      </c>
      <c r="J74" s="139">
        <v>2</v>
      </c>
      <c r="K74" s="139">
        <v>2</v>
      </c>
      <c r="L74" s="139">
        <v>1</v>
      </c>
      <c r="M74">
        <v>7</v>
      </c>
      <c r="N74">
        <v>7</v>
      </c>
      <c r="O74">
        <v>7</v>
      </c>
      <c r="P74" s="139">
        <v>7</v>
      </c>
      <c r="Q74" s="139">
        <v>1</v>
      </c>
      <c r="R74">
        <v>7</v>
      </c>
      <c r="S74" s="139">
        <v>1</v>
      </c>
      <c r="T74">
        <v>6</v>
      </c>
      <c r="U74">
        <v>6</v>
      </c>
      <c r="V74">
        <v>2</v>
      </c>
      <c r="W74">
        <v>3</v>
      </c>
      <c r="X74" s="139">
        <v>4</v>
      </c>
      <c r="Y74" s="139">
        <v>2</v>
      </c>
      <c r="Z74" s="139">
        <v>6</v>
      </c>
      <c r="AA74">
        <v>7</v>
      </c>
      <c r="AB74" s="139">
        <v>1</v>
      </c>
      <c r="AC74">
        <v>7</v>
      </c>
      <c r="AD74" s="139">
        <v>7</v>
      </c>
      <c r="AE74" s="139">
        <v>1</v>
      </c>
      <c r="AF74" s="139">
        <v>1</v>
      </c>
      <c r="AG74">
        <v>7</v>
      </c>
      <c r="AH74">
        <v>116</v>
      </c>
      <c r="AI74">
        <f t="shared" si="8"/>
        <v>4.4615384615384617</v>
      </c>
      <c r="AK74">
        <v>6</v>
      </c>
      <c r="AL74">
        <v>6</v>
      </c>
      <c r="AM74">
        <v>6</v>
      </c>
      <c r="AN74">
        <v>6</v>
      </c>
      <c r="AO74">
        <v>7</v>
      </c>
      <c r="AP74">
        <v>7</v>
      </c>
      <c r="AQ74">
        <v>7</v>
      </c>
      <c r="AR74">
        <v>7</v>
      </c>
      <c r="AS74">
        <v>6</v>
      </c>
      <c r="AT74">
        <v>7</v>
      </c>
      <c r="AU74">
        <v>7</v>
      </c>
      <c r="AV74">
        <v>7</v>
      </c>
      <c r="AW74">
        <v>7</v>
      </c>
      <c r="AX74">
        <v>7</v>
      </c>
      <c r="AY74">
        <v>6</v>
      </c>
      <c r="AZ74">
        <v>6</v>
      </c>
      <c r="BA74">
        <f t="shared" si="10"/>
        <v>105</v>
      </c>
      <c r="BB74">
        <f t="shared" si="11"/>
        <v>6.5625</v>
      </c>
      <c r="BD74" s="161">
        <f>'DB Konvensional'!CE27</f>
        <v>7</v>
      </c>
      <c r="BE74" s="161">
        <f>'DB Konvensional'!CF27</f>
        <v>7</v>
      </c>
      <c r="BF74" s="161">
        <f>'DB Konvensional'!CH27</f>
        <v>6</v>
      </c>
      <c r="BG74" s="161">
        <f>'DB Konvensional'!CI27</f>
        <v>7</v>
      </c>
      <c r="BH74" s="161">
        <f>'DB Konvensional'!CJ27</f>
        <v>5</v>
      </c>
      <c r="BI74" s="161">
        <f>'DB Konvensional'!CL27</f>
        <v>7</v>
      </c>
      <c r="BJ74" s="161">
        <f>'DB Konvensional'!CM27</f>
        <v>6</v>
      </c>
      <c r="BK74" s="161">
        <f>'DB Konvensional'!CN27</f>
        <v>7</v>
      </c>
      <c r="BL74" s="161">
        <f>'DB Konvensional'!CP27</f>
        <v>7</v>
      </c>
      <c r="BM74" s="161">
        <f>'DB Konvensional'!CQ27</f>
        <v>7</v>
      </c>
      <c r="BN74" s="161">
        <f>'DB Konvensional'!CR27</f>
        <v>7</v>
      </c>
      <c r="BO74" s="161">
        <f>'DB Konvensional'!CT27</f>
        <v>7</v>
      </c>
      <c r="BP74" s="161">
        <f>'DB Konvensional'!CU27</f>
        <v>7</v>
      </c>
      <c r="BQ74" s="161">
        <f>'DB Konvensional'!CV27</f>
        <v>7</v>
      </c>
      <c r="BR74" s="161">
        <f>'DB Konvensional'!CW27</f>
        <v>6</v>
      </c>
      <c r="BS74" s="161">
        <f>'DB Konvensional'!CX27</f>
        <v>5</v>
      </c>
      <c r="BT74" s="161">
        <f>'DB Konvensional'!CY27</f>
        <v>6</v>
      </c>
      <c r="BU74" s="161">
        <f>'DB Konvensional'!CZ27</f>
        <v>7</v>
      </c>
      <c r="BV74" s="161">
        <f>'DB Konvensional'!DA27</f>
        <v>6</v>
      </c>
      <c r="BW74" s="161">
        <f>'DB Konvensional'!DB27</f>
        <v>7</v>
      </c>
      <c r="BX74" s="161">
        <f>'DB Konvensional'!DC27</f>
        <v>7</v>
      </c>
      <c r="BY74" s="161">
        <f>'DB Konvensional'!DD27</f>
        <v>7</v>
      </c>
      <c r="BZ74" s="161">
        <f>'DB Konvensional'!DE27</f>
        <v>7</v>
      </c>
      <c r="CA74" s="161">
        <f>'DB Konvensional'!DF27</f>
        <v>7</v>
      </c>
      <c r="CB74" s="161">
        <f>'DB Konvensional'!DG27</f>
        <v>7</v>
      </c>
      <c r="CC74" s="161">
        <f>'DB Konvensional'!DH27</f>
        <v>6</v>
      </c>
      <c r="CD74" s="161">
        <f>'DB Konvensional'!DI27</f>
        <v>7</v>
      </c>
      <c r="CE74" s="161">
        <f>'DB Konvensional'!DJ27</f>
        <v>6</v>
      </c>
      <c r="CF74" s="161">
        <f>'DB Konvensional'!DK27</f>
        <v>6</v>
      </c>
      <c r="CG74" s="161">
        <f>'DB Konvensional'!DL27</f>
        <v>7</v>
      </c>
      <c r="CH74" s="161">
        <f>'DB Konvensional'!DM27</f>
        <v>7</v>
      </c>
      <c r="CI74" s="161">
        <f>'DB Konvensional'!DN27</f>
        <v>7</v>
      </c>
      <c r="CJ74" s="161">
        <f>'DB Konvensional'!DO27</f>
        <v>6</v>
      </c>
      <c r="CK74" s="161">
        <f>'DB Konvensional'!DP27</f>
        <v>6</v>
      </c>
      <c r="CL74" s="161">
        <f>'DB Konvensional'!DQ27</f>
        <v>6</v>
      </c>
      <c r="CM74" s="161">
        <f>'DB Konvensional'!DR27</f>
        <v>7</v>
      </c>
      <c r="CN74" s="161">
        <f>'DB Konvensional'!DS27</f>
        <v>7</v>
      </c>
      <c r="CO74" s="161">
        <f>'DB Konvensional'!DT27</f>
        <v>7</v>
      </c>
      <c r="CP74" s="161">
        <f>'DB Konvensional'!DU27</f>
        <v>7</v>
      </c>
      <c r="CQ74" s="161">
        <f>'DB Konvensional'!DV27</f>
        <v>7</v>
      </c>
      <c r="CR74" s="161">
        <f>'DB Konvensional'!DW27</f>
        <v>7</v>
      </c>
      <c r="CS74" s="161">
        <f>'DB Konvensional'!DX27</f>
        <v>7</v>
      </c>
      <c r="CT74" s="161">
        <f>'DB Konvensional'!DZ27</f>
        <v>6</v>
      </c>
      <c r="CU74" s="161">
        <f>'DB Konvensional'!EA27</f>
        <v>7</v>
      </c>
      <c r="CV74" s="161">
        <f>'DB Konvensional'!EB27</f>
        <v>6</v>
      </c>
      <c r="CW74" s="161">
        <f>'DB Konvensional'!ED27</f>
        <v>6</v>
      </c>
      <c r="CX74" s="161">
        <f>'DB Konvensional'!EE27</f>
        <v>5</v>
      </c>
      <c r="CY74" s="161">
        <f>'DB Konvensional'!EF27</f>
        <v>4</v>
      </c>
      <c r="CZ74" s="161">
        <f>'DB Konvensional'!EH27</f>
        <v>7</v>
      </c>
      <c r="DA74" s="161">
        <f>'DB Konvensional'!EI27</f>
        <v>6</v>
      </c>
      <c r="DB74" s="161">
        <f>'DB Konvensional'!EJ27</f>
        <v>6</v>
      </c>
      <c r="DC74" s="161">
        <f>'DB Konvensional'!EL27</f>
        <v>6</v>
      </c>
      <c r="DD74" s="161">
        <f>'DB Konvensional'!EM27</f>
        <v>5</v>
      </c>
      <c r="DE74" s="161">
        <f>'DB Konvensional'!EN27</f>
        <v>6</v>
      </c>
      <c r="DF74" s="161">
        <f>'DB Konvensional'!EO27</f>
        <v>7</v>
      </c>
      <c r="DG74" s="161">
        <f>'DB Konvensional'!EP27</f>
        <v>7</v>
      </c>
      <c r="DH74" s="161">
        <f>'DB Konvensional'!EQ27</f>
        <v>6</v>
      </c>
      <c r="DI74" s="161">
        <f>'DB Konvensional'!ER27</f>
        <v>5</v>
      </c>
      <c r="DJ74" s="161">
        <f>'DB Konvensional'!ES27</f>
        <v>6</v>
      </c>
      <c r="DK74" s="161">
        <f>'DB Konvensional'!ET27</f>
        <v>6</v>
      </c>
      <c r="DL74" s="161">
        <f>'DB Konvensional'!EU27</f>
        <v>7</v>
      </c>
      <c r="DM74" s="161">
        <f>'DB Konvensional'!EV27</f>
        <v>7</v>
      </c>
      <c r="DN74" s="161">
        <f>'DB Konvensional'!EW27</f>
        <v>7</v>
      </c>
      <c r="DO74" s="161">
        <f>'DB Konvensional'!EX27</f>
        <v>6</v>
      </c>
      <c r="DP74" s="161">
        <f>'DB Konvensional'!EY27</f>
        <v>6</v>
      </c>
      <c r="DQ74" s="161">
        <f>'DB Konvensional'!EZ27</f>
        <v>7</v>
      </c>
      <c r="DR74" s="161">
        <f>'DB Konvensional'!FA27</f>
        <v>7</v>
      </c>
      <c r="DS74" s="161">
        <f>'DB Konvensional'!FB27</f>
        <v>7</v>
      </c>
      <c r="DT74" s="161">
        <f>'DB Konvensional'!FC27</f>
        <v>7</v>
      </c>
      <c r="DU74" s="161">
        <f>'DB Konvensional'!FD27</f>
        <v>7</v>
      </c>
      <c r="DV74" s="161">
        <f>'DB Konvensional'!FE27</f>
        <v>7</v>
      </c>
      <c r="DW74" s="161">
        <f>'DB Konvensional'!FF27</f>
        <v>7</v>
      </c>
      <c r="DX74" s="161">
        <f>'DB Konvensional'!FG27</f>
        <v>7</v>
      </c>
      <c r="DY74" s="161">
        <f>'DB Konvensional'!FH27</f>
        <v>7</v>
      </c>
      <c r="DZ74" s="161">
        <f>'DB Konvensional'!FI27</f>
        <v>7</v>
      </c>
      <c r="EA74" s="161">
        <f>'DB Konvensional'!FJ27</f>
        <v>7</v>
      </c>
      <c r="EB74">
        <f t="shared" si="9"/>
        <v>496</v>
      </c>
      <c r="EC74">
        <f t="shared" si="12"/>
        <v>6.5263157894736841</v>
      </c>
    </row>
    <row r="75" spans="2:133">
      <c r="B75" t="s">
        <v>4320</v>
      </c>
      <c r="C75" t="s">
        <v>2505</v>
      </c>
      <c r="D75" t="s">
        <v>4033</v>
      </c>
      <c r="E75">
        <v>29</v>
      </c>
      <c r="F75" t="s">
        <v>2654</v>
      </c>
      <c r="G75" t="s">
        <v>4253</v>
      </c>
      <c r="H75">
        <v>6</v>
      </c>
      <c r="I75">
        <v>5</v>
      </c>
      <c r="J75" s="139">
        <v>6</v>
      </c>
      <c r="K75" s="139">
        <v>6</v>
      </c>
      <c r="L75" s="139">
        <v>7</v>
      </c>
      <c r="M75">
        <v>7</v>
      </c>
      <c r="N75">
        <v>7</v>
      </c>
      <c r="O75">
        <v>5</v>
      </c>
      <c r="P75" s="139">
        <v>6</v>
      </c>
      <c r="Q75" s="139">
        <v>3</v>
      </c>
      <c r="R75">
        <v>6</v>
      </c>
      <c r="S75" s="139">
        <v>6</v>
      </c>
      <c r="T75">
        <v>6</v>
      </c>
      <c r="U75">
        <v>4</v>
      </c>
      <c r="V75">
        <v>4</v>
      </c>
      <c r="W75">
        <v>6</v>
      </c>
      <c r="X75" s="139">
        <v>3</v>
      </c>
      <c r="Y75" s="139">
        <v>7</v>
      </c>
      <c r="Z75" s="139">
        <v>5</v>
      </c>
      <c r="AA75">
        <v>6</v>
      </c>
      <c r="AB75" s="139">
        <v>3</v>
      </c>
      <c r="AC75">
        <v>4</v>
      </c>
      <c r="AD75" s="139">
        <v>4</v>
      </c>
      <c r="AE75" s="139">
        <v>7</v>
      </c>
      <c r="AF75" s="139">
        <v>1</v>
      </c>
      <c r="AG75">
        <v>7</v>
      </c>
      <c r="AH75">
        <v>137</v>
      </c>
      <c r="AI75">
        <f t="shared" si="8"/>
        <v>5.2692307692307692</v>
      </c>
      <c r="AK75">
        <v>5</v>
      </c>
      <c r="AL75">
        <v>6</v>
      </c>
      <c r="AM75">
        <v>2</v>
      </c>
      <c r="AN75">
        <v>5</v>
      </c>
      <c r="AO75">
        <v>5</v>
      </c>
      <c r="AP75">
        <v>5</v>
      </c>
      <c r="AQ75">
        <v>5</v>
      </c>
      <c r="AR75">
        <v>5</v>
      </c>
      <c r="AS75">
        <v>5</v>
      </c>
      <c r="AT75">
        <v>4</v>
      </c>
      <c r="AU75">
        <v>5</v>
      </c>
      <c r="AV75">
        <v>5</v>
      </c>
      <c r="AW75">
        <v>6</v>
      </c>
      <c r="AX75">
        <v>4</v>
      </c>
      <c r="AY75">
        <v>5</v>
      </c>
      <c r="AZ75">
        <v>4</v>
      </c>
      <c r="BA75">
        <f t="shared" si="10"/>
        <v>76</v>
      </c>
      <c r="BB75">
        <f t="shared" si="11"/>
        <v>4.75</v>
      </c>
      <c r="BD75" s="161">
        <f>'DB Konvensional'!CE28</f>
        <v>7</v>
      </c>
      <c r="BE75" s="161">
        <f>'DB Konvensional'!CF28</f>
        <v>5</v>
      </c>
      <c r="BF75" s="161">
        <f>'DB Konvensional'!CH28</f>
        <v>7</v>
      </c>
      <c r="BG75" s="161">
        <f>'DB Konvensional'!CI28</f>
        <v>5</v>
      </c>
      <c r="BH75" s="161">
        <f>'DB Konvensional'!CJ28</f>
        <v>4</v>
      </c>
      <c r="BI75" s="161">
        <f>'DB Konvensional'!CL28</f>
        <v>5</v>
      </c>
      <c r="BJ75" s="161">
        <f>'DB Konvensional'!CM28</f>
        <v>5</v>
      </c>
      <c r="BK75" s="161">
        <f>'DB Konvensional'!CN28</f>
        <v>6</v>
      </c>
      <c r="BL75" s="161">
        <f>'DB Konvensional'!CP28</f>
        <v>4</v>
      </c>
      <c r="BM75" s="161">
        <f>'DB Konvensional'!CQ28</f>
        <v>5</v>
      </c>
      <c r="BN75" s="161">
        <f>'DB Konvensional'!CR28</f>
        <v>5</v>
      </c>
      <c r="BO75" s="161">
        <f>'DB Konvensional'!CT28</f>
        <v>7</v>
      </c>
      <c r="BP75" s="161">
        <f>'DB Konvensional'!CU28</f>
        <v>5</v>
      </c>
      <c r="BQ75" s="161">
        <f>'DB Konvensional'!CV28</f>
        <v>4</v>
      </c>
      <c r="BR75" s="161">
        <f>'DB Konvensional'!CW28</f>
        <v>2</v>
      </c>
      <c r="BS75" s="161">
        <f>'DB Konvensional'!CX28</f>
        <v>6</v>
      </c>
      <c r="BT75" s="161">
        <f>'DB Konvensional'!CY28</f>
        <v>4</v>
      </c>
      <c r="BU75" s="161">
        <f>'DB Konvensional'!CZ28</f>
        <v>7</v>
      </c>
      <c r="BV75" s="161">
        <f>'DB Konvensional'!DA28</f>
        <v>7</v>
      </c>
      <c r="BW75" s="161">
        <f>'DB Konvensional'!DB28</f>
        <v>6</v>
      </c>
      <c r="BX75" s="161">
        <f>'DB Konvensional'!DC28</f>
        <v>5</v>
      </c>
      <c r="BY75" s="161">
        <f>'DB Konvensional'!DD28</f>
        <v>1</v>
      </c>
      <c r="BZ75" s="161">
        <f>'DB Konvensional'!DE28</f>
        <v>5</v>
      </c>
      <c r="CA75" s="161">
        <f>'DB Konvensional'!DF28</f>
        <v>4</v>
      </c>
      <c r="CB75" s="161">
        <f>'DB Konvensional'!DG28</f>
        <v>7</v>
      </c>
      <c r="CC75" s="161">
        <f>'DB Konvensional'!DH28</f>
        <v>6</v>
      </c>
      <c r="CD75" s="161">
        <f>'DB Konvensional'!DI28</f>
        <v>5</v>
      </c>
      <c r="CE75" s="161">
        <f>'DB Konvensional'!DJ28</f>
        <v>5</v>
      </c>
      <c r="CF75" s="161">
        <f>'DB Konvensional'!DK28</f>
        <v>1</v>
      </c>
      <c r="CG75" s="161">
        <f>'DB Konvensional'!DL28</f>
        <v>4</v>
      </c>
      <c r="CH75" s="161">
        <f>'DB Konvensional'!DM28</f>
        <v>3</v>
      </c>
      <c r="CI75" s="161">
        <f>'DB Konvensional'!DN28</f>
        <v>7</v>
      </c>
      <c r="CJ75" s="161">
        <f>'DB Konvensional'!DO28</f>
        <v>5</v>
      </c>
      <c r="CK75" s="161">
        <f>'DB Konvensional'!DP28</f>
        <v>6</v>
      </c>
      <c r="CL75" s="161">
        <f>'DB Konvensional'!DQ28</f>
        <v>7</v>
      </c>
      <c r="CM75" s="161">
        <f>'DB Konvensional'!DR28</f>
        <v>4</v>
      </c>
      <c r="CN75" s="161">
        <f>'DB Konvensional'!DS28</f>
        <v>1</v>
      </c>
      <c r="CO75" s="161">
        <f>'DB Konvensional'!DT28</f>
        <v>5</v>
      </c>
      <c r="CP75" s="161">
        <f>'DB Konvensional'!DU28</f>
        <v>7</v>
      </c>
      <c r="CQ75" s="161">
        <f>'DB Konvensional'!DV28</f>
        <v>6</v>
      </c>
      <c r="CR75" s="161">
        <f>'DB Konvensional'!DW28</f>
        <v>7</v>
      </c>
      <c r="CS75" s="161">
        <f>'DB Konvensional'!DX28</f>
        <v>5</v>
      </c>
      <c r="CT75" s="161">
        <f>'DB Konvensional'!DZ28</f>
        <v>5</v>
      </c>
      <c r="CU75" s="161">
        <f>'DB Konvensional'!EA28</f>
        <v>7</v>
      </c>
      <c r="CV75" s="161">
        <f>'DB Konvensional'!EB28</f>
        <v>5</v>
      </c>
      <c r="CW75" s="161">
        <f>'DB Konvensional'!ED28</f>
        <v>5</v>
      </c>
      <c r="CX75" s="161">
        <f>'DB Konvensional'!EE28</f>
        <v>7</v>
      </c>
      <c r="CY75" s="161">
        <f>'DB Konvensional'!EF28</f>
        <v>7</v>
      </c>
      <c r="CZ75" s="161">
        <f>'DB Konvensional'!EH28</f>
        <v>6</v>
      </c>
      <c r="DA75" s="161">
        <f>'DB Konvensional'!EI28</f>
        <v>6</v>
      </c>
      <c r="DB75" s="161">
        <f>'DB Konvensional'!EJ28</f>
        <v>7</v>
      </c>
      <c r="DC75" s="161">
        <f>'DB Konvensional'!EL28</f>
        <v>5</v>
      </c>
      <c r="DD75" s="161">
        <f>'DB Konvensional'!EM28</f>
        <v>7</v>
      </c>
      <c r="DE75" s="161">
        <f>'DB Konvensional'!EN28</f>
        <v>6</v>
      </c>
      <c r="DF75" s="161">
        <f>'DB Konvensional'!EO28</f>
        <v>3</v>
      </c>
      <c r="DG75" s="161">
        <f>'DB Konvensional'!EP28</f>
        <v>6</v>
      </c>
      <c r="DH75" s="161">
        <f>'DB Konvensional'!EQ28</f>
        <v>6</v>
      </c>
      <c r="DI75" s="161">
        <f>'DB Konvensional'!ER28</f>
        <v>5</v>
      </c>
      <c r="DJ75" s="161">
        <f>'DB Konvensional'!ES28</f>
        <v>6</v>
      </c>
      <c r="DK75" s="161">
        <f>'DB Konvensional'!ET28</f>
        <v>4</v>
      </c>
      <c r="DL75" s="161">
        <f>'DB Konvensional'!EU28</f>
        <v>6</v>
      </c>
      <c r="DM75" s="161">
        <f>'DB Konvensional'!EV28</f>
        <v>5</v>
      </c>
      <c r="DN75" s="161">
        <f>'DB Konvensional'!EW28</f>
        <v>4</v>
      </c>
      <c r="DO75" s="161">
        <f>'DB Konvensional'!EX28</f>
        <v>5</v>
      </c>
      <c r="DP75" s="161">
        <f>'DB Konvensional'!EY28</f>
        <v>4</v>
      </c>
      <c r="DQ75" s="161">
        <f>'DB Konvensional'!EZ28</f>
        <v>5</v>
      </c>
      <c r="DR75" s="161">
        <f>'DB Konvensional'!FA28</f>
        <v>6</v>
      </c>
      <c r="DS75" s="161">
        <f>'DB Konvensional'!FB28</f>
        <v>6</v>
      </c>
      <c r="DT75" s="161">
        <f>'DB Konvensional'!FC28</f>
        <v>2</v>
      </c>
      <c r="DU75" s="161">
        <f>'DB Konvensional'!FD28</f>
        <v>2</v>
      </c>
      <c r="DV75" s="161">
        <f>'DB Konvensional'!FE28</f>
        <v>6</v>
      </c>
      <c r="DW75" s="161">
        <f>'DB Konvensional'!FF28</f>
        <v>6</v>
      </c>
      <c r="DX75" s="161">
        <f>'DB Konvensional'!FG28</f>
        <v>5</v>
      </c>
      <c r="DY75" s="161">
        <f>'DB Konvensional'!FH28</f>
        <v>6</v>
      </c>
      <c r="DZ75" s="161">
        <f>'DB Konvensional'!FI28</f>
        <v>6</v>
      </c>
      <c r="EA75" s="161">
        <f>'DB Konvensional'!FJ28</f>
        <v>6</v>
      </c>
      <c r="EB75">
        <f t="shared" si="9"/>
        <v>395</v>
      </c>
      <c r="EC75">
        <f t="shared" si="12"/>
        <v>5.1973684210526319</v>
      </c>
    </row>
    <row r="76" spans="2:133">
      <c r="B76" t="s">
        <v>3578</v>
      </c>
      <c r="C76" t="s">
        <v>2505</v>
      </c>
      <c r="D76" t="s">
        <v>4040</v>
      </c>
      <c r="E76">
        <v>29</v>
      </c>
      <c r="F76" t="s">
        <v>2456</v>
      </c>
      <c r="G76" t="s">
        <v>4254</v>
      </c>
      <c r="H76">
        <v>7</v>
      </c>
      <c r="I76">
        <v>7</v>
      </c>
      <c r="J76" s="139">
        <v>6</v>
      </c>
      <c r="K76" s="139">
        <v>6</v>
      </c>
      <c r="L76" s="139">
        <v>6</v>
      </c>
      <c r="M76">
        <v>7</v>
      </c>
      <c r="N76">
        <v>7</v>
      </c>
      <c r="O76">
        <v>6</v>
      </c>
      <c r="P76" s="139">
        <v>3</v>
      </c>
      <c r="Q76" s="139">
        <v>6</v>
      </c>
      <c r="R76">
        <v>2</v>
      </c>
      <c r="S76" s="139">
        <v>6</v>
      </c>
      <c r="T76">
        <v>6</v>
      </c>
      <c r="U76">
        <v>7</v>
      </c>
      <c r="V76">
        <v>7</v>
      </c>
      <c r="W76">
        <v>7</v>
      </c>
      <c r="X76" s="139">
        <v>6</v>
      </c>
      <c r="Y76" s="139">
        <v>6</v>
      </c>
      <c r="Z76" s="139">
        <v>6</v>
      </c>
      <c r="AA76">
        <v>6</v>
      </c>
      <c r="AB76" s="139">
        <v>6</v>
      </c>
      <c r="AC76">
        <v>7</v>
      </c>
      <c r="AD76" s="139">
        <v>6</v>
      </c>
      <c r="AE76" s="139">
        <v>6</v>
      </c>
      <c r="AF76" s="139">
        <v>6</v>
      </c>
      <c r="AG76">
        <v>7</v>
      </c>
      <c r="AH76">
        <v>158</v>
      </c>
      <c r="AI76">
        <f t="shared" si="8"/>
        <v>6.0769230769230766</v>
      </c>
      <c r="AK76">
        <v>6</v>
      </c>
      <c r="AL76">
        <v>6</v>
      </c>
      <c r="AM76">
        <v>7</v>
      </c>
      <c r="AN76">
        <v>6</v>
      </c>
      <c r="AO76">
        <v>6</v>
      </c>
      <c r="AP76">
        <v>7</v>
      </c>
      <c r="AQ76">
        <v>7</v>
      </c>
      <c r="AR76">
        <v>7</v>
      </c>
      <c r="AS76">
        <v>6</v>
      </c>
      <c r="AT76">
        <v>6</v>
      </c>
      <c r="AU76">
        <v>7</v>
      </c>
      <c r="AV76">
        <v>7</v>
      </c>
      <c r="AW76">
        <v>7</v>
      </c>
      <c r="AX76">
        <v>7</v>
      </c>
      <c r="AY76">
        <v>7</v>
      </c>
      <c r="AZ76">
        <v>7</v>
      </c>
      <c r="BA76">
        <f t="shared" si="10"/>
        <v>106</v>
      </c>
      <c r="BB76">
        <f t="shared" si="11"/>
        <v>6.625</v>
      </c>
      <c r="BD76" s="161">
        <f>'DB Konvensional'!CE29</f>
        <v>7</v>
      </c>
      <c r="BE76" s="161">
        <f>'DB Konvensional'!CF29</f>
        <v>7</v>
      </c>
      <c r="BF76" s="161">
        <f>'DB Konvensional'!CH29</f>
        <v>7</v>
      </c>
      <c r="BG76" s="161">
        <f>'DB Konvensional'!CI29</f>
        <v>6</v>
      </c>
      <c r="BH76" s="161">
        <f>'DB Konvensional'!CJ29</f>
        <v>6</v>
      </c>
      <c r="BI76" s="161">
        <f>'DB Konvensional'!CL29</f>
        <v>7</v>
      </c>
      <c r="BJ76" s="161">
        <f>'DB Konvensional'!CM29</f>
        <v>7</v>
      </c>
      <c r="BK76" s="161">
        <f>'DB Konvensional'!CN29</f>
        <v>7</v>
      </c>
      <c r="BL76" s="161">
        <f>'DB Konvensional'!CP29</f>
        <v>7</v>
      </c>
      <c r="BM76" s="161">
        <f>'DB Konvensional'!CQ29</f>
        <v>7</v>
      </c>
      <c r="BN76" s="161">
        <f>'DB Konvensional'!CR29</f>
        <v>7</v>
      </c>
      <c r="BO76" s="161">
        <f>'DB Konvensional'!CT29</f>
        <v>6</v>
      </c>
      <c r="BP76" s="161">
        <f>'DB Konvensional'!CU29</f>
        <v>7</v>
      </c>
      <c r="BQ76" s="161">
        <f>'DB Konvensional'!CV29</f>
        <v>7</v>
      </c>
      <c r="BR76" s="161">
        <f>'DB Konvensional'!CW29</f>
        <v>4</v>
      </c>
      <c r="BS76" s="161">
        <f>'DB Konvensional'!CX29</f>
        <v>5</v>
      </c>
      <c r="BT76" s="161">
        <f>'DB Konvensional'!CY29</f>
        <v>5</v>
      </c>
      <c r="BU76" s="161">
        <f>'DB Konvensional'!CZ29</f>
        <v>5</v>
      </c>
      <c r="BV76" s="161">
        <f>'DB Konvensional'!DA29</f>
        <v>6</v>
      </c>
      <c r="BW76" s="161">
        <f>'DB Konvensional'!DB29</f>
        <v>6</v>
      </c>
      <c r="BX76" s="161">
        <f>'DB Konvensional'!DC29</f>
        <v>6</v>
      </c>
      <c r="BY76" s="161">
        <f>'DB Konvensional'!DD29</f>
        <v>6</v>
      </c>
      <c r="BZ76" s="161">
        <f>'DB Konvensional'!DE29</f>
        <v>6</v>
      </c>
      <c r="CA76" s="161">
        <f>'DB Konvensional'!DF29</f>
        <v>6</v>
      </c>
      <c r="CB76" s="161">
        <f>'DB Konvensional'!DG29</f>
        <v>6</v>
      </c>
      <c r="CC76" s="161">
        <f>'DB Konvensional'!DH29</f>
        <v>7</v>
      </c>
      <c r="CD76" s="161">
        <f>'DB Konvensional'!DI29</f>
        <v>7</v>
      </c>
      <c r="CE76" s="161">
        <f>'DB Konvensional'!DJ29</f>
        <v>7</v>
      </c>
      <c r="CF76" s="161">
        <f>'DB Konvensional'!DK29</f>
        <v>7</v>
      </c>
      <c r="CG76" s="161">
        <f>'DB Konvensional'!DL29</f>
        <v>7</v>
      </c>
      <c r="CH76" s="161">
        <f>'DB Konvensional'!DM29</f>
        <v>7</v>
      </c>
      <c r="CI76" s="161">
        <f>'DB Konvensional'!DN29</f>
        <v>7</v>
      </c>
      <c r="CJ76" s="161">
        <f>'DB Konvensional'!DO29</f>
        <v>7</v>
      </c>
      <c r="CK76" s="161">
        <f>'DB Konvensional'!DP29</f>
        <v>7</v>
      </c>
      <c r="CL76" s="161">
        <f>'DB Konvensional'!DQ29</f>
        <v>7</v>
      </c>
      <c r="CM76" s="161">
        <f>'DB Konvensional'!DR29</f>
        <v>7</v>
      </c>
      <c r="CN76" s="161">
        <f>'DB Konvensional'!DS29</f>
        <v>7</v>
      </c>
      <c r="CO76" s="161">
        <f>'DB Konvensional'!DT29</f>
        <v>7</v>
      </c>
      <c r="CP76" s="161">
        <f>'DB Konvensional'!DU29</f>
        <v>7</v>
      </c>
      <c r="CQ76" s="161">
        <f>'DB Konvensional'!DV29</f>
        <v>7</v>
      </c>
      <c r="CR76" s="161">
        <f>'DB Konvensional'!DW29</f>
        <v>7</v>
      </c>
      <c r="CS76" s="161">
        <f>'DB Konvensional'!DX29</f>
        <v>7</v>
      </c>
      <c r="CT76" s="161">
        <f>'DB Konvensional'!DZ29</f>
        <v>6</v>
      </c>
      <c r="CU76" s="161">
        <f>'DB Konvensional'!EA29</f>
        <v>6</v>
      </c>
      <c r="CV76" s="161">
        <f>'DB Konvensional'!EB29</f>
        <v>6</v>
      </c>
      <c r="CW76" s="161">
        <f>'DB Konvensional'!ED29</f>
        <v>7</v>
      </c>
      <c r="CX76" s="161">
        <f>'DB Konvensional'!EE29</f>
        <v>7</v>
      </c>
      <c r="CY76" s="161">
        <f>'DB Konvensional'!EF29</f>
        <v>7</v>
      </c>
      <c r="CZ76" s="161">
        <f>'DB Konvensional'!EH29</f>
        <v>7</v>
      </c>
      <c r="DA76" s="161">
        <f>'DB Konvensional'!EI29</f>
        <v>7</v>
      </c>
      <c r="DB76" s="161">
        <f>'DB Konvensional'!EJ29</f>
        <v>7</v>
      </c>
      <c r="DC76" s="161">
        <f>'DB Konvensional'!EL29</f>
        <v>6</v>
      </c>
      <c r="DD76" s="161">
        <f>'DB Konvensional'!EM29</f>
        <v>6</v>
      </c>
      <c r="DE76" s="161">
        <f>'DB Konvensional'!EN29</f>
        <v>6</v>
      </c>
      <c r="DF76" s="161">
        <f>'DB Konvensional'!EO29</f>
        <v>6</v>
      </c>
      <c r="DG76" s="161">
        <f>'DB Konvensional'!EP29</f>
        <v>6</v>
      </c>
      <c r="DH76" s="161">
        <f>'DB Konvensional'!EQ29</f>
        <v>6</v>
      </c>
      <c r="DI76" s="161">
        <f>'DB Konvensional'!ER29</f>
        <v>6</v>
      </c>
      <c r="DJ76" s="161">
        <f>'DB Konvensional'!ES29</f>
        <v>6</v>
      </c>
      <c r="DK76" s="161">
        <f>'DB Konvensional'!ET29</f>
        <v>6</v>
      </c>
      <c r="DL76" s="161">
        <f>'DB Konvensional'!EU29</f>
        <v>6</v>
      </c>
      <c r="DM76" s="161">
        <f>'DB Konvensional'!EV29</f>
        <v>6</v>
      </c>
      <c r="DN76" s="161">
        <f>'DB Konvensional'!EW29</f>
        <v>6</v>
      </c>
      <c r="DO76" s="161">
        <f>'DB Konvensional'!EX29</f>
        <v>6</v>
      </c>
      <c r="DP76" s="161">
        <f>'DB Konvensional'!EY29</f>
        <v>6</v>
      </c>
      <c r="DQ76" s="161">
        <f>'DB Konvensional'!EZ29</f>
        <v>6</v>
      </c>
      <c r="DR76" s="161">
        <f>'DB Konvensional'!FA29</f>
        <v>6</v>
      </c>
      <c r="DS76" s="161">
        <f>'DB Konvensional'!FB29</f>
        <v>6</v>
      </c>
      <c r="DT76" s="161">
        <f>'DB Konvensional'!FC29</f>
        <v>6</v>
      </c>
      <c r="DU76" s="161">
        <f>'DB Konvensional'!FD29</f>
        <v>5</v>
      </c>
      <c r="DV76" s="161">
        <f>'DB Konvensional'!FE29</f>
        <v>5</v>
      </c>
      <c r="DW76" s="161">
        <f>'DB Konvensional'!FF29</f>
        <v>5</v>
      </c>
      <c r="DX76" s="161">
        <f>'DB Konvensional'!FG29</f>
        <v>5</v>
      </c>
      <c r="DY76" s="161">
        <f>'DB Konvensional'!FH29</f>
        <v>5</v>
      </c>
      <c r="DZ76" s="161">
        <f>'DB Konvensional'!FI29</f>
        <v>5</v>
      </c>
      <c r="EA76" s="161">
        <f>'DB Konvensional'!FJ29</f>
        <v>7</v>
      </c>
      <c r="EB76">
        <f t="shared" si="9"/>
        <v>480</v>
      </c>
      <c r="EC76">
        <f t="shared" si="12"/>
        <v>6.3157894736842106</v>
      </c>
    </row>
    <row r="77" spans="2:133">
      <c r="B77" t="s">
        <v>4321</v>
      </c>
      <c r="C77" t="s">
        <v>2422</v>
      </c>
      <c r="D77" t="s">
        <v>4040</v>
      </c>
      <c r="E77">
        <v>21</v>
      </c>
      <c r="F77" t="s">
        <v>2456</v>
      </c>
      <c r="G77" t="s">
        <v>4255</v>
      </c>
      <c r="H77">
        <v>6</v>
      </c>
      <c r="I77">
        <v>4</v>
      </c>
      <c r="J77" s="139">
        <v>5</v>
      </c>
      <c r="K77" s="139">
        <v>5</v>
      </c>
      <c r="L77" s="139">
        <v>6</v>
      </c>
      <c r="M77">
        <v>3</v>
      </c>
      <c r="N77">
        <v>6</v>
      </c>
      <c r="O77">
        <v>6</v>
      </c>
      <c r="P77" s="139">
        <v>6</v>
      </c>
      <c r="Q77" s="139">
        <v>6</v>
      </c>
      <c r="R77">
        <v>6</v>
      </c>
      <c r="S77" s="139">
        <v>2</v>
      </c>
      <c r="T77">
        <v>6</v>
      </c>
      <c r="U77">
        <v>6</v>
      </c>
      <c r="V77">
        <v>6</v>
      </c>
      <c r="W77">
        <v>6</v>
      </c>
      <c r="X77" s="139">
        <v>2</v>
      </c>
      <c r="Y77" s="139">
        <v>2</v>
      </c>
      <c r="Z77" s="139">
        <v>6</v>
      </c>
      <c r="AA77">
        <v>6</v>
      </c>
      <c r="AB77" s="139">
        <v>2</v>
      </c>
      <c r="AC77">
        <v>6</v>
      </c>
      <c r="AD77" s="139">
        <v>6</v>
      </c>
      <c r="AE77" s="139">
        <v>2</v>
      </c>
      <c r="AF77" s="139">
        <v>2</v>
      </c>
      <c r="AG77">
        <v>6</v>
      </c>
      <c r="AH77">
        <v>125</v>
      </c>
      <c r="AI77">
        <f t="shared" si="8"/>
        <v>4.8076923076923075</v>
      </c>
      <c r="AK77">
        <v>6</v>
      </c>
      <c r="AL77">
        <v>6</v>
      </c>
      <c r="AM77">
        <v>6</v>
      </c>
      <c r="AN77">
        <v>6</v>
      </c>
      <c r="AO77">
        <v>6</v>
      </c>
      <c r="AP77">
        <v>6</v>
      </c>
      <c r="AQ77">
        <v>6</v>
      </c>
      <c r="AR77">
        <v>6</v>
      </c>
      <c r="AS77">
        <v>6</v>
      </c>
      <c r="AT77">
        <v>6</v>
      </c>
      <c r="AU77">
        <v>6</v>
      </c>
      <c r="AV77">
        <v>6</v>
      </c>
      <c r="AW77">
        <v>6</v>
      </c>
      <c r="AX77">
        <v>6</v>
      </c>
      <c r="AY77">
        <v>6</v>
      </c>
      <c r="AZ77">
        <v>6</v>
      </c>
      <c r="BA77">
        <f t="shared" si="10"/>
        <v>96</v>
      </c>
      <c r="BB77">
        <f t="shared" si="11"/>
        <v>6</v>
      </c>
      <c r="BD77" s="161">
        <f>'DB Konvensional'!CE30</f>
        <v>6</v>
      </c>
      <c r="BE77" s="161">
        <f>'DB Konvensional'!CF30</f>
        <v>5</v>
      </c>
      <c r="BF77" s="161">
        <f>'DB Konvensional'!CH30</f>
        <v>6</v>
      </c>
      <c r="BG77" s="161">
        <f>'DB Konvensional'!CI30</f>
        <v>6</v>
      </c>
      <c r="BH77" s="161">
        <f>'DB Konvensional'!CJ30</f>
        <v>6</v>
      </c>
      <c r="BI77" s="161">
        <f>'DB Konvensional'!CL30</f>
        <v>4</v>
      </c>
      <c r="BJ77" s="161">
        <f>'DB Konvensional'!CM30</f>
        <v>4</v>
      </c>
      <c r="BK77" s="161">
        <f>'DB Konvensional'!CN30</f>
        <v>4</v>
      </c>
      <c r="BL77" s="161">
        <f>'DB Konvensional'!CP30</f>
        <v>4</v>
      </c>
      <c r="BM77" s="161">
        <f>'DB Konvensional'!CQ30</f>
        <v>4</v>
      </c>
      <c r="BN77" s="161">
        <f>'DB Konvensional'!CR30</f>
        <v>4</v>
      </c>
      <c r="BO77" s="161">
        <f>'DB Konvensional'!CT30</f>
        <v>6</v>
      </c>
      <c r="BP77" s="161">
        <f>'DB Konvensional'!CU30</f>
        <v>6</v>
      </c>
      <c r="BQ77" s="161">
        <f>'DB Konvensional'!CV30</f>
        <v>6</v>
      </c>
      <c r="BR77" s="161">
        <f>'DB Konvensional'!CW30</f>
        <v>6</v>
      </c>
      <c r="BS77" s="161">
        <f>'DB Konvensional'!CX30</f>
        <v>6</v>
      </c>
      <c r="BT77" s="161">
        <f>'DB Konvensional'!CY30</f>
        <v>6</v>
      </c>
      <c r="BU77" s="161">
        <f>'DB Konvensional'!CZ30</f>
        <v>6</v>
      </c>
      <c r="BV77" s="161">
        <f>'DB Konvensional'!DA30</f>
        <v>6</v>
      </c>
      <c r="BW77" s="161">
        <f>'DB Konvensional'!DB30</f>
        <v>6</v>
      </c>
      <c r="BX77" s="161">
        <f>'DB Konvensional'!DC30</f>
        <v>6</v>
      </c>
      <c r="BY77" s="161">
        <f>'DB Konvensional'!DD30</f>
        <v>6</v>
      </c>
      <c r="BZ77" s="161">
        <f>'DB Konvensional'!DE30</f>
        <v>6</v>
      </c>
      <c r="CA77" s="161">
        <f>'DB Konvensional'!DF30</f>
        <v>6</v>
      </c>
      <c r="CB77" s="161">
        <f>'DB Konvensional'!DG30</f>
        <v>6</v>
      </c>
      <c r="CC77" s="161">
        <f>'DB Konvensional'!DH30</f>
        <v>6</v>
      </c>
      <c r="CD77" s="161">
        <f>'DB Konvensional'!DI30</f>
        <v>6</v>
      </c>
      <c r="CE77" s="161">
        <f>'DB Konvensional'!DJ30</f>
        <v>6</v>
      </c>
      <c r="CF77" s="161">
        <f>'DB Konvensional'!DK30</f>
        <v>6</v>
      </c>
      <c r="CG77" s="161">
        <f>'DB Konvensional'!DL30</f>
        <v>6</v>
      </c>
      <c r="CH77" s="161">
        <f>'DB Konvensional'!DM30</f>
        <v>6</v>
      </c>
      <c r="CI77" s="161">
        <f>'DB Konvensional'!DN30</f>
        <v>6</v>
      </c>
      <c r="CJ77" s="161">
        <f>'DB Konvensional'!DO30</f>
        <v>6</v>
      </c>
      <c r="CK77" s="161">
        <f>'DB Konvensional'!DP30</f>
        <v>6</v>
      </c>
      <c r="CL77" s="161">
        <f>'DB Konvensional'!DQ30</f>
        <v>6</v>
      </c>
      <c r="CM77" s="161">
        <f>'DB Konvensional'!DR30</f>
        <v>6</v>
      </c>
      <c r="CN77" s="161">
        <f>'DB Konvensional'!DS30</f>
        <v>6</v>
      </c>
      <c r="CO77" s="161">
        <f>'DB Konvensional'!DT30</f>
        <v>6</v>
      </c>
      <c r="CP77" s="161">
        <f>'DB Konvensional'!DU30</f>
        <v>6</v>
      </c>
      <c r="CQ77" s="161">
        <f>'DB Konvensional'!DV30</f>
        <v>6</v>
      </c>
      <c r="CR77" s="161">
        <f>'DB Konvensional'!DW30</f>
        <v>6</v>
      </c>
      <c r="CS77" s="161">
        <f>'DB Konvensional'!DX30</f>
        <v>6</v>
      </c>
      <c r="CT77" s="161">
        <f>'DB Konvensional'!DZ30</f>
        <v>6</v>
      </c>
      <c r="CU77" s="161">
        <f>'DB Konvensional'!EA30</f>
        <v>6</v>
      </c>
      <c r="CV77" s="161">
        <f>'DB Konvensional'!EB30</f>
        <v>6</v>
      </c>
      <c r="CW77" s="161">
        <f>'DB Konvensional'!ED30</f>
        <v>5</v>
      </c>
      <c r="CX77" s="161">
        <f>'DB Konvensional'!EE30</f>
        <v>5</v>
      </c>
      <c r="CY77" s="161">
        <f>'DB Konvensional'!EF30</f>
        <v>5</v>
      </c>
      <c r="CZ77" s="161">
        <f>'DB Konvensional'!EH30</f>
        <v>6</v>
      </c>
      <c r="DA77" s="161">
        <f>'DB Konvensional'!EI30</f>
        <v>6</v>
      </c>
      <c r="DB77" s="161">
        <f>'DB Konvensional'!EJ30</f>
        <v>6</v>
      </c>
      <c r="DC77" s="161">
        <f>'DB Konvensional'!EL30</f>
        <v>5</v>
      </c>
      <c r="DD77" s="161">
        <f>'DB Konvensional'!EM30</f>
        <v>5</v>
      </c>
      <c r="DE77" s="161">
        <f>'DB Konvensional'!EN30</f>
        <v>5</v>
      </c>
      <c r="DF77" s="161">
        <f>'DB Konvensional'!EO30</f>
        <v>5</v>
      </c>
      <c r="DG77" s="161">
        <f>'DB Konvensional'!EP30</f>
        <v>5</v>
      </c>
      <c r="DH77" s="161">
        <f>'DB Konvensional'!EQ30</f>
        <v>5</v>
      </c>
      <c r="DI77" s="161">
        <f>'DB Konvensional'!ER30</f>
        <v>5</v>
      </c>
      <c r="DJ77" s="161">
        <f>'DB Konvensional'!ES30</f>
        <v>5</v>
      </c>
      <c r="DK77" s="161">
        <f>'DB Konvensional'!ET30</f>
        <v>5</v>
      </c>
      <c r="DL77" s="161">
        <f>'DB Konvensional'!EU30</f>
        <v>5</v>
      </c>
      <c r="DM77" s="161">
        <f>'DB Konvensional'!EV30</f>
        <v>5</v>
      </c>
      <c r="DN77" s="161">
        <f>'DB Konvensional'!EW30</f>
        <v>5</v>
      </c>
      <c r="DO77" s="161">
        <f>'DB Konvensional'!EX30</f>
        <v>5</v>
      </c>
      <c r="DP77" s="161">
        <f>'DB Konvensional'!EY30</f>
        <v>5</v>
      </c>
      <c r="DQ77" s="161">
        <f>'DB Konvensional'!EZ30</f>
        <v>5</v>
      </c>
      <c r="DR77" s="161">
        <f>'DB Konvensional'!FA30</f>
        <v>5</v>
      </c>
      <c r="DS77" s="161">
        <f>'DB Konvensional'!FB30</f>
        <v>5</v>
      </c>
      <c r="DT77" s="161">
        <f>'DB Konvensional'!FC30</f>
        <v>5</v>
      </c>
      <c r="DU77" s="161">
        <f>'DB Konvensional'!FD30</f>
        <v>5</v>
      </c>
      <c r="DV77" s="161">
        <f>'DB Konvensional'!FE30</f>
        <v>5</v>
      </c>
      <c r="DW77" s="161">
        <f>'DB Konvensional'!FF30</f>
        <v>5</v>
      </c>
      <c r="DX77" s="161">
        <f>'DB Konvensional'!FG30</f>
        <v>5</v>
      </c>
      <c r="DY77" s="161">
        <f>'DB Konvensional'!FH30</f>
        <v>5</v>
      </c>
      <c r="DZ77" s="161">
        <f>'DB Konvensional'!FI30</f>
        <v>5</v>
      </c>
      <c r="EA77" s="161">
        <f>'DB Konvensional'!FJ30</f>
        <v>5</v>
      </c>
      <c r="EB77">
        <f t="shared" si="9"/>
        <v>415</v>
      </c>
      <c r="EC77">
        <f t="shared" si="12"/>
        <v>5.4605263157894735</v>
      </c>
    </row>
    <row r="78" spans="2:133">
      <c r="B78" t="s">
        <v>4322</v>
      </c>
      <c r="C78" t="s">
        <v>2422</v>
      </c>
      <c r="D78" t="s">
        <v>4040</v>
      </c>
      <c r="E78">
        <v>27</v>
      </c>
      <c r="F78" t="s">
        <v>2654</v>
      </c>
      <c r="G78" t="s">
        <v>4256</v>
      </c>
      <c r="H78">
        <v>4</v>
      </c>
      <c r="I78">
        <v>4</v>
      </c>
      <c r="J78" s="139">
        <v>4</v>
      </c>
      <c r="K78" s="139">
        <v>4</v>
      </c>
      <c r="L78" s="139">
        <v>4</v>
      </c>
      <c r="M78">
        <v>4</v>
      </c>
      <c r="N78">
        <v>4</v>
      </c>
      <c r="O78">
        <v>4</v>
      </c>
      <c r="P78" s="139">
        <v>4</v>
      </c>
      <c r="Q78" s="139">
        <v>4</v>
      </c>
      <c r="R78">
        <v>4</v>
      </c>
      <c r="S78" s="139">
        <v>4</v>
      </c>
      <c r="T78">
        <v>4</v>
      </c>
      <c r="U78">
        <v>4</v>
      </c>
      <c r="V78">
        <v>4</v>
      </c>
      <c r="W78">
        <v>4</v>
      </c>
      <c r="X78" s="139">
        <v>4</v>
      </c>
      <c r="Y78" s="139">
        <v>4</v>
      </c>
      <c r="Z78" s="139">
        <v>4</v>
      </c>
      <c r="AA78">
        <v>4</v>
      </c>
      <c r="AB78" s="139">
        <v>4</v>
      </c>
      <c r="AC78">
        <v>3</v>
      </c>
      <c r="AD78" s="139">
        <v>5</v>
      </c>
      <c r="AE78" s="139">
        <v>4</v>
      </c>
      <c r="AF78" s="139">
        <v>4</v>
      </c>
      <c r="AG78">
        <v>4</v>
      </c>
      <c r="AH78">
        <v>104</v>
      </c>
      <c r="AI78">
        <f t="shared" si="8"/>
        <v>4</v>
      </c>
      <c r="AK78">
        <v>4</v>
      </c>
      <c r="AL78">
        <v>4</v>
      </c>
      <c r="AM78">
        <v>4</v>
      </c>
      <c r="AN78">
        <v>4</v>
      </c>
      <c r="AO78">
        <v>4</v>
      </c>
      <c r="AP78">
        <v>4</v>
      </c>
      <c r="AQ78">
        <v>4</v>
      </c>
      <c r="AR78">
        <v>4</v>
      </c>
      <c r="AS78">
        <v>4</v>
      </c>
      <c r="AT78">
        <v>4</v>
      </c>
      <c r="AU78">
        <v>4</v>
      </c>
      <c r="AV78">
        <v>4</v>
      </c>
      <c r="AW78">
        <v>4</v>
      </c>
      <c r="AX78">
        <v>4</v>
      </c>
      <c r="AY78">
        <v>4</v>
      </c>
      <c r="AZ78">
        <v>4</v>
      </c>
      <c r="BA78">
        <f t="shared" si="10"/>
        <v>64</v>
      </c>
      <c r="BB78">
        <f t="shared" si="11"/>
        <v>4</v>
      </c>
      <c r="BD78" s="161">
        <f>'DB Konvensional'!CE31</f>
        <v>5</v>
      </c>
      <c r="BE78" s="161">
        <f>'DB Konvensional'!CF31</f>
        <v>4</v>
      </c>
      <c r="BF78" s="161">
        <f>'DB Konvensional'!CH31</f>
        <v>4</v>
      </c>
      <c r="BG78" s="161">
        <f>'DB Konvensional'!CI31</f>
        <v>3</v>
      </c>
      <c r="BH78" s="161">
        <f>'DB Konvensional'!CJ31</f>
        <v>4</v>
      </c>
      <c r="BI78" s="161">
        <f>'DB Konvensional'!CL31</f>
        <v>6</v>
      </c>
      <c r="BJ78" s="161">
        <f>'DB Konvensional'!CM31</f>
        <v>5</v>
      </c>
      <c r="BK78" s="161">
        <f>'DB Konvensional'!CN31</f>
        <v>5</v>
      </c>
      <c r="BL78" s="161">
        <f>'DB Konvensional'!CP31</f>
        <v>6</v>
      </c>
      <c r="BM78" s="161">
        <f>'DB Konvensional'!CQ31</f>
        <v>5</v>
      </c>
      <c r="BN78" s="161">
        <f>'DB Konvensional'!CR31</f>
        <v>5</v>
      </c>
      <c r="BO78" s="161">
        <f>'DB Konvensional'!CT31</f>
        <v>4</v>
      </c>
      <c r="BP78" s="161">
        <f>'DB Konvensional'!CU31</f>
        <v>5</v>
      </c>
      <c r="BQ78" s="161">
        <f>'DB Konvensional'!CV31</f>
        <v>4</v>
      </c>
      <c r="BR78" s="161">
        <f>'DB Konvensional'!CW31</f>
        <v>4</v>
      </c>
      <c r="BS78" s="161">
        <f>'DB Konvensional'!CX31</f>
        <v>5</v>
      </c>
      <c r="BT78" s="161">
        <f>'DB Konvensional'!CY31</f>
        <v>3</v>
      </c>
      <c r="BU78" s="161">
        <f>'DB Konvensional'!CZ31</f>
        <v>3</v>
      </c>
      <c r="BV78" s="161">
        <f>'DB Konvensional'!DA31</f>
        <v>3</v>
      </c>
      <c r="BW78" s="161">
        <f>'DB Konvensional'!DB31</f>
        <v>3</v>
      </c>
      <c r="BX78" s="161">
        <f>'DB Konvensional'!DC31</f>
        <v>3</v>
      </c>
      <c r="BY78" s="161">
        <f>'DB Konvensional'!DD31</f>
        <v>4</v>
      </c>
      <c r="BZ78" s="161">
        <f>'DB Konvensional'!DE31</f>
        <v>4</v>
      </c>
      <c r="CA78" s="161">
        <f>'DB Konvensional'!DF31</f>
        <v>4</v>
      </c>
      <c r="CB78" s="161">
        <f>'DB Konvensional'!DG31</f>
        <v>4</v>
      </c>
      <c r="CC78" s="161">
        <f>'DB Konvensional'!DH31</f>
        <v>4</v>
      </c>
      <c r="CD78" s="161">
        <f>'DB Konvensional'!DI31</f>
        <v>4</v>
      </c>
      <c r="CE78" s="161">
        <f>'DB Konvensional'!DJ31</f>
        <v>4</v>
      </c>
      <c r="CF78" s="161">
        <f>'DB Konvensional'!DK31</f>
        <v>4</v>
      </c>
      <c r="CG78" s="161">
        <f>'DB Konvensional'!DL31</f>
        <v>4</v>
      </c>
      <c r="CH78" s="161">
        <f>'DB Konvensional'!DM31</f>
        <v>4</v>
      </c>
      <c r="CI78" s="161">
        <f>'DB Konvensional'!DN31</f>
        <v>4</v>
      </c>
      <c r="CJ78" s="161">
        <f>'DB Konvensional'!DO31</f>
        <v>4</v>
      </c>
      <c r="CK78" s="161">
        <f>'DB Konvensional'!DP31</f>
        <v>4</v>
      </c>
      <c r="CL78" s="161">
        <f>'DB Konvensional'!DQ31</f>
        <v>4</v>
      </c>
      <c r="CM78" s="161">
        <f>'DB Konvensional'!DR31</f>
        <v>4</v>
      </c>
      <c r="CN78" s="161">
        <f>'DB Konvensional'!DS31</f>
        <v>4</v>
      </c>
      <c r="CO78" s="161">
        <f>'DB Konvensional'!DT31</f>
        <v>4</v>
      </c>
      <c r="CP78" s="161">
        <f>'DB Konvensional'!DU31</f>
        <v>4</v>
      </c>
      <c r="CQ78" s="161">
        <f>'DB Konvensional'!DV31</f>
        <v>5</v>
      </c>
      <c r="CR78" s="161">
        <f>'DB Konvensional'!DW31</f>
        <v>5</v>
      </c>
      <c r="CS78" s="161">
        <f>'DB Konvensional'!DX31</f>
        <v>4</v>
      </c>
      <c r="CT78" s="161">
        <f>'DB Konvensional'!DZ31</f>
        <v>5</v>
      </c>
      <c r="CU78" s="161">
        <f>'DB Konvensional'!EA31</f>
        <v>4</v>
      </c>
      <c r="CV78" s="161">
        <f>'DB Konvensional'!EB31</f>
        <v>4</v>
      </c>
      <c r="CW78" s="161">
        <f>'DB Konvensional'!ED31</f>
        <v>4</v>
      </c>
      <c r="CX78" s="161">
        <f>'DB Konvensional'!EE31</f>
        <v>4</v>
      </c>
      <c r="CY78" s="161">
        <f>'DB Konvensional'!EF31</f>
        <v>3</v>
      </c>
      <c r="CZ78" s="161">
        <f>'DB Konvensional'!EH31</f>
        <v>4</v>
      </c>
      <c r="DA78" s="161">
        <f>'DB Konvensional'!EI31</f>
        <v>4</v>
      </c>
      <c r="DB78" s="161">
        <f>'DB Konvensional'!EJ31</f>
        <v>4</v>
      </c>
      <c r="DC78" s="161">
        <f>'DB Konvensional'!EL31</f>
        <v>4</v>
      </c>
      <c r="DD78" s="161">
        <f>'DB Konvensional'!EM31</f>
        <v>4</v>
      </c>
      <c r="DE78" s="161">
        <f>'DB Konvensional'!EN31</f>
        <v>4</v>
      </c>
      <c r="DF78" s="161">
        <f>'DB Konvensional'!EO31</f>
        <v>4</v>
      </c>
      <c r="DG78" s="161">
        <f>'DB Konvensional'!EP31</f>
        <v>4</v>
      </c>
      <c r="DH78" s="161">
        <f>'DB Konvensional'!EQ31</f>
        <v>4</v>
      </c>
      <c r="DI78" s="161">
        <f>'DB Konvensional'!ER31</f>
        <v>4</v>
      </c>
      <c r="DJ78" s="161">
        <f>'DB Konvensional'!ES31</f>
        <v>4</v>
      </c>
      <c r="DK78" s="161">
        <f>'DB Konvensional'!ET31</f>
        <v>4</v>
      </c>
      <c r="DL78" s="161">
        <f>'DB Konvensional'!EU31</f>
        <v>4</v>
      </c>
      <c r="DM78" s="161">
        <f>'DB Konvensional'!EV31</f>
        <v>4</v>
      </c>
      <c r="DN78" s="161">
        <f>'DB Konvensional'!EW31</f>
        <v>4</v>
      </c>
      <c r="DO78" s="161">
        <f>'DB Konvensional'!EX31</f>
        <v>4</v>
      </c>
      <c r="DP78" s="161">
        <f>'DB Konvensional'!EY31</f>
        <v>4</v>
      </c>
      <c r="DQ78" s="161">
        <f>'DB Konvensional'!EZ31</f>
        <v>4</v>
      </c>
      <c r="DR78" s="161">
        <f>'DB Konvensional'!FA31</f>
        <v>4</v>
      </c>
      <c r="DS78" s="161">
        <f>'DB Konvensional'!FB31</f>
        <v>4</v>
      </c>
      <c r="DT78" s="161">
        <f>'DB Konvensional'!FC31</f>
        <v>4</v>
      </c>
      <c r="DU78" s="161">
        <f>'DB Konvensional'!FD31</f>
        <v>4</v>
      </c>
      <c r="DV78" s="161">
        <f>'DB Konvensional'!FE31</f>
        <v>4</v>
      </c>
      <c r="DW78" s="161">
        <f>'DB Konvensional'!FF31</f>
        <v>4</v>
      </c>
      <c r="DX78" s="161">
        <f>'DB Konvensional'!FG31</f>
        <v>4</v>
      </c>
      <c r="DY78" s="161">
        <f>'DB Konvensional'!FH31</f>
        <v>4</v>
      </c>
      <c r="DZ78" s="161">
        <f>'DB Konvensional'!FI31</f>
        <v>4</v>
      </c>
      <c r="EA78" s="161">
        <f>'DB Konvensional'!FJ31</f>
        <v>4</v>
      </c>
      <c r="EB78">
        <f t="shared" si="9"/>
        <v>311</v>
      </c>
      <c r="EC78">
        <f t="shared" si="12"/>
        <v>4.0921052631578947</v>
      </c>
    </row>
    <row r="79" spans="2:133">
      <c r="B79" t="s">
        <v>4323</v>
      </c>
      <c r="C79" t="s">
        <v>2505</v>
      </c>
      <c r="D79" t="s">
        <v>4040</v>
      </c>
      <c r="E79">
        <v>23</v>
      </c>
      <c r="F79" t="s">
        <v>2654</v>
      </c>
      <c r="G79" t="s">
        <v>4257</v>
      </c>
      <c r="H79">
        <v>5</v>
      </c>
      <c r="I79">
        <v>6</v>
      </c>
      <c r="J79" s="139">
        <v>6</v>
      </c>
      <c r="K79" s="139">
        <v>2</v>
      </c>
      <c r="L79" s="139">
        <v>3</v>
      </c>
      <c r="M79">
        <v>4</v>
      </c>
      <c r="N79">
        <v>4</v>
      </c>
      <c r="O79">
        <v>5</v>
      </c>
      <c r="P79" s="139">
        <v>5</v>
      </c>
      <c r="Q79" s="139">
        <v>5</v>
      </c>
      <c r="R79">
        <v>7</v>
      </c>
      <c r="S79" s="139">
        <v>3</v>
      </c>
      <c r="T79">
        <v>6</v>
      </c>
      <c r="U79">
        <v>6</v>
      </c>
      <c r="V79">
        <v>6</v>
      </c>
      <c r="W79">
        <v>6</v>
      </c>
      <c r="X79" s="139">
        <v>2</v>
      </c>
      <c r="Y79" s="139">
        <v>2</v>
      </c>
      <c r="Z79" s="139">
        <v>2</v>
      </c>
      <c r="AA79">
        <v>7</v>
      </c>
      <c r="AB79" s="139">
        <v>2</v>
      </c>
      <c r="AC79">
        <v>6</v>
      </c>
      <c r="AD79" s="139">
        <v>4</v>
      </c>
      <c r="AE79" s="139">
        <v>2</v>
      </c>
      <c r="AF79" s="139">
        <v>2</v>
      </c>
      <c r="AG79">
        <v>5</v>
      </c>
      <c r="AH79">
        <v>113</v>
      </c>
      <c r="AI79">
        <f t="shared" si="8"/>
        <v>4.3461538461538458</v>
      </c>
      <c r="AK79">
        <v>4</v>
      </c>
      <c r="AL79">
        <v>4</v>
      </c>
      <c r="AM79">
        <v>4</v>
      </c>
      <c r="AN79">
        <v>7</v>
      </c>
      <c r="AO79">
        <v>4</v>
      </c>
      <c r="AP79">
        <v>4</v>
      </c>
      <c r="AQ79">
        <v>4</v>
      </c>
      <c r="AR79">
        <v>4</v>
      </c>
      <c r="AS79">
        <v>5</v>
      </c>
      <c r="AT79">
        <v>3</v>
      </c>
      <c r="AU79">
        <v>4</v>
      </c>
      <c r="AV79">
        <v>5</v>
      </c>
      <c r="AW79">
        <v>4</v>
      </c>
      <c r="AX79">
        <v>4</v>
      </c>
      <c r="AY79">
        <v>5</v>
      </c>
      <c r="AZ79">
        <v>6</v>
      </c>
      <c r="BA79">
        <f t="shared" si="10"/>
        <v>71</v>
      </c>
      <c r="BB79">
        <f t="shared" si="11"/>
        <v>4.4375</v>
      </c>
      <c r="BD79" s="161">
        <f>'DB Konvensional'!CE32</f>
        <v>3</v>
      </c>
      <c r="BE79" s="161">
        <f>'DB Konvensional'!CF32</f>
        <v>3</v>
      </c>
      <c r="BF79" s="161">
        <f>'DB Konvensional'!CH32</f>
        <v>4</v>
      </c>
      <c r="BG79" s="161">
        <f>'DB Konvensional'!CI32</f>
        <v>4</v>
      </c>
      <c r="BH79" s="161">
        <f>'DB Konvensional'!CJ32</f>
        <v>4</v>
      </c>
      <c r="BI79" s="161">
        <f>'DB Konvensional'!CL32</f>
        <v>3</v>
      </c>
      <c r="BJ79" s="161">
        <f>'DB Konvensional'!CM32</f>
        <v>4</v>
      </c>
      <c r="BK79" s="161">
        <f>'DB Konvensional'!CN32</f>
        <v>4</v>
      </c>
      <c r="BL79" s="161">
        <f>'DB Konvensional'!CP32</f>
        <v>3</v>
      </c>
      <c r="BM79" s="161">
        <f>'DB Konvensional'!CQ32</f>
        <v>4</v>
      </c>
      <c r="BN79" s="161">
        <f>'DB Konvensional'!CR32</f>
        <v>5</v>
      </c>
      <c r="BO79" s="161">
        <f>'DB Konvensional'!CT32</f>
        <v>3</v>
      </c>
      <c r="BP79" s="161">
        <f>'DB Konvensional'!CU32</f>
        <v>3</v>
      </c>
      <c r="BQ79" s="161">
        <f>'DB Konvensional'!CV32</f>
        <v>4</v>
      </c>
      <c r="BR79" s="161">
        <f>'DB Konvensional'!CW32</f>
        <v>3</v>
      </c>
      <c r="BS79" s="161">
        <f>'DB Konvensional'!CX32</f>
        <v>4</v>
      </c>
      <c r="BT79" s="161">
        <f>'DB Konvensional'!CY32</f>
        <v>4</v>
      </c>
      <c r="BU79" s="161">
        <f>'DB Konvensional'!CZ32</f>
        <v>4</v>
      </c>
      <c r="BV79" s="161">
        <f>'DB Konvensional'!DA32</f>
        <v>3</v>
      </c>
      <c r="BW79" s="161">
        <f>'DB Konvensional'!DB32</f>
        <v>4</v>
      </c>
      <c r="BX79" s="161">
        <f>'DB Konvensional'!DC32</f>
        <v>5</v>
      </c>
      <c r="BY79" s="161">
        <f>'DB Konvensional'!DD32</f>
        <v>5</v>
      </c>
      <c r="BZ79" s="161">
        <f>'DB Konvensional'!DE32</f>
        <v>5</v>
      </c>
      <c r="CA79" s="161">
        <f>'DB Konvensional'!DF32</f>
        <v>6</v>
      </c>
      <c r="CB79" s="161">
        <f>'DB Konvensional'!DG32</f>
        <v>5</v>
      </c>
      <c r="CC79" s="161">
        <f>'DB Konvensional'!DH32</f>
        <v>4</v>
      </c>
      <c r="CD79" s="161">
        <f>'DB Konvensional'!DI32</f>
        <v>5</v>
      </c>
      <c r="CE79" s="161">
        <f>'DB Konvensional'!DJ32</f>
        <v>6</v>
      </c>
      <c r="CF79" s="161">
        <f>'DB Konvensional'!DK32</f>
        <v>6</v>
      </c>
      <c r="CG79" s="161">
        <f>'DB Konvensional'!DL32</f>
        <v>7</v>
      </c>
      <c r="CH79" s="161">
        <f>'DB Konvensional'!DM32</f>
        <v>5</v>
      </c>
      <c r="CI79" s="161">
        <f>'DB Konvensional'!DN32</f>
        <v>4</v>
      </c>
      <c r="CJ79" s="161">
        <f>'DB Konvensional'!DO32</f>
        <v>5</v>
      </c>
      <c r="CK79" s="161">
        <f>'DB Konvensional'!DP32</f>
        <v>4</v>
      </c>
      <c r="CL79" s="161">
        <f>'DB Konvensional'!DQ32</f>
        <v>6</v>
      </c>
      <c r="CM79" s="161">
        <f>'DB Konvensional'!DR32</f>
        <v>5</v>
      </c>
      <c r="CN79" s="161">
        <f>'DB Konvensional'!DS32</f>
        <v>5</v>
      </c>
      <c r="CO79" s="161">
        <f>'DB Konvensional'!DT32</f>
        <v>5</v>
      </c>
      <c r="CP79" s="161">
        <f>'DB Konvensional'!DU32</f>
        <v>5</v>
      </c>
      <c r="CQ79" s="161">
        <f>'DB Konvensional'!DV32</f>
        <v>4</v>
      </c>
      <c r="CR79" s="161">
        <f>'DB Konvensional'!DW32</f>
        <v>5</v>
      </c>
      <c r="CS79" s="161">
        <f>'DB Konvensional'!DX32</f>
        <v>5</v>
      </c>
      <c r="CT79" s="161">
        <f>'DB Konvensional'!DZ32</f>
        <v>4</v>
      </c>
      <c r="CU79" s="161">
        <f>'DB Konvensional'!EA32</f>
        <v>5</v>
      </c>
      <c r="CV79" s="161">
        <f>'DB Konvensional'!EB32</f>
        <v>6</v>
      </c>
      <c r="CW79" s="161">
        <f>'DB Konvensional'!ED32</f>
        <v>5</v>
      </c>
      <c r="CX79" s="161">
        <f>'DB Konvensional'!EE32</f>
        <v>6</v>
      </c>
      <c r="CY79" s="161">
        <f>'DB Konvensional'!EF32</f>
        <v>6</v>
      </c>
      <c r="CZ79" s="161">
        <f>'DB Konvensional'!EH32</f>
        <v>5</v>
      </c>
      <c r="DA79" s="161">
        <f>'DB Konvensional'!EI32</f>
        <v>6</v>
      </c>
      <c r="DB79" s="161">
        <f>'DB Konvensional'!EJ32</f>
        <v>6</v>
      </c>
      <c r="DC79" s="161">
        <f>'DB Konvensional'!EL32</f>
        <v>4</v>
      </c>
      <c r="DD79" s="161">
        <f>'DB Konvensional'!EM32</f>
        <v>5</v>
      </c>
      <c r="DE79" s="161">
        <f>'DB Konvensional'!EN32</f>
        <v>7</v>
      </c>
      <c r="DF79" s="161">
        <f>'DB Konvensional'!EO32</f>
        <v>5</v>
      </c>
      <c r="DG79" s="161">
        <f>'DB Konvensional'!EP32</f>
        <v>5</v>
      </c>
      <c r="DH79" s="161">
        <f>'DB Konvensional'!EQ32</f>
        <v>5</v>
      </c>
      <c r="DI79" s="161">
        <f>'DB Konvensional'!ER32</f>
        <v>4</v>
      </c>
      <c r="DJ79" s="161">
        <f>'DB Konvensional'!ES32</f>
        <v>5</v>
      </c>
      <c r="DK79" s="161">
        <f>'DB Konvensional'!ET32</f>
        <v>5</v>
      </c>
      <c r="DL79" s="161">
        <f>'DB Konvensional'!EU32</f>
        <v>6</v>
      </c>
      <c r="DM79" s="161">
        <f>'DB Konvensional'!EV32</f>
        <v>5</v>
      </c>
      <c r="DN79" s="161">
        <f>'DB Konvensional'!EW32</f>
        <v>6</v>
      </c>
      <c r="DO79" s="161">
        <f>'DB Konvensional'!EX32</f>
        <v>5</v>
      </c>
      <c r="DP79" s="161">
        <f>'DB Konvensional'!EY32</f>
        <v>5</v>
      </c>
      <c r="DQ79" s="161">
        <f>'DB Konvensional'!EZ32</f>
        <v>5</v>
      </c>
      <c r="DR79" s="161">
        <f>'DB Konvensional'!FA32</f>
        <v>5</v>
      </c>
      <c r="DS79" s="161">
        <f>'DB Konvensional'!FB32</f>
        <v>6</v>
      </c>
      <c r="DT79" s="161">
        <f>'DB Konvensional'!FC32</f>
        <v>6</v>
      </c>
      <c r="DU79" s="161">
        <f>'DB Konvensional'!FD32</f>
        <v>6</v>
      </c>
      <c r="DV79" s="161">
        <f>'DB Konvensional'!FE32</f>
        <v>5</v>
      </c>
      <c r="DW79" s="161">
        <f>'DB Konvensional'!FF32</f>
        <v>6</v>
      </c>
      <c r="DX79" s="161">
        <f>'DB Konvensional'!FG32</f>
        <v>6</v>
      </c>
      <c r="DY79" s="161">
        <f>'DB Konvensional'!FH32</f>
        <v>6</v>
      </c>
      <c r="DZ79" s="161">
        <f>'DB Konvensional'!FI32</f>
        <v>6</v>
      </c>
      <c r="EA79" s="161">
        <f>'DB Konvensional'!FJ32</f>
        <v>5</v>
      </c>
      <c r="EB79">
        <f t="shared" si="9"/>
        <v>368</v>
      </c>
      <c r="EC79">
        <f t="shared" si="12"/>
        <v>4.8421052631578947</v>
      </c>
    </row>
    <row r="80" spans="2:133">
      <c r="B80" t="s">
        <v>4324</v>
      </c>
      <c r="C80" t="s">
        <v>2505</v>
      </c>
      <c r="D80" t="s">
        <v>4040</v>
      </c>
      <c r="E80">
        <v>22</v>
      </c>
      <c r="F80" t="s">
        <v>2456</v>
      </c>
      <c r="G80" t="s">
        <v>4258</v>
      </c>
      <c r="H80">
        <v>3</v>
      </c>
      <c r="I80">
        <v>7</v>
      </c>
      <c r="J80" s="139">
        <v>6</v>
      </c>
      <c r="K80" s="139">
        <v>5</v>
      </c>
      <c r="L80" s="139">
        <v>1</v>
      </c>
      <c r="M80">
        <v>7</v>
      </c>
      <c r="N80">
        <v>7</v>
      </c>
      <c r="O80">
        <v>7</v>
      </c>
      <c r="P80" s="139">
        <v>7</v>
      </c>
      <c r="Q80" s="139">
        <v>5</v>
      </c>
      <c r="R80">
        <v>4</v>
      </c>
      <c r="S80" s="139">
        <v>5</v>
      </c>
      <c r="T80">
        <v>3</v>
      </c>
      <c r="U80">
        <v>3</v>
      </c>
      <c r="V80">
        <v>2</v>
      </c>
      <c r="W80">
        <v>2</v>
      </c>
      <c r="X80" s="139">
        <v>3</v>
      </c>
      <c r="Y80" s="139">
        <v>4</v>
      </c>
      <c r="Z80" s="139">
        <v>4</v>
      </c>
      <c r="AA80">
        <v>3</v>
      </c>
      <c r="AB80" s="139">
        <v>5</v>
      </c>
      <c r="AC80">
        <v>3</v>
      </c>
      <c r="AD80" s="139">
        <v>4</v>
      </c>
      <c r="AE80" s="139">
        <v>4</v>
      </c>
      <c r="AF80" s="139">
        <v>5</v>
      </c>
      <c r="AG80">
        <v>4</v>
      </c>
      <c r="AH80">
        <v>113</v>
      </c>
      <c r="AI80">
        <f t="shared" si="8"/>
        <v>4.3461538461538458</v>
      </c>
      <c r="AK80">
        <v>4</v>
      </c>
      <c r="AL80">
        <v>4</v>
      </c>
      <c r="AM80">
        <v>5</v>
      </c>
      <c r="AN80">
        <v>5</v>
      </c>
      <c r="AO80">
        <v>4</v>
      </c>
      <c r="AP80">
        <v>4</v>
      </c>
      <c r="AQ80">
        <v>4</v>
      </c>
      <c r="AR80">
        <v>4</v>
      </c>
      <c r="AS80">
        <v>4</v>
      </c>
      <c r="AT80">
        <v>4</v>
      </c>
      <c r="AU80">
        <v>4</v>
      </c>
      <c r="AV80">
        <v>4</v>
      </c>
      <c r="AW80">
        <v>5</v>
      </c>
      <c r="AX80">
        <v>5</v>
      </c>
      <c r="AY80">
        <v>4</v>
      </c>
      <c r="AZ80">
        <v>4</v>
      </c>
      <c r="BA80">
        <f t="shared" si="10"/>
        <v>68</v>
      </c>
      <c r="BB80">
        <f t="shared" si="11"/>
        <v>4.25</v>
      </c>
      <c r="BD80" s="161">
        <f>'DB Konvensional'!CE33</f>
        <v>6</v>
      </c>
      <c r="BE80" s="161">
        <f>'DB Konvensional'!CF33</f>
        <v>4</v>
      </c>
      <c r="BF80" s="161">
        <f>'DB Konvensional'!CH33</f>
        <v>6</v>
      </c>
      <c r="BG80" s="161">
        <f>'DB Konvensional'!CI33</f>
        <v>6</v>
      </c>
      <c r="BH80" s="161">
        <f>'DB Konvensional'!CJ33</f>
        <v>7</v>
      </c>
      <c r="BI80" s="161">
        <f>'DB Konvensional'!CL33</f>
        <v>7</v>
      </c>
      <c r="BJ80" s="161">
        <f>'DB Konvensional'!CM33</f>
        <v>7</v>
      </c>
      <c r="BK80" s="161">
        <f>'DB Konvensional'!CN33</f>
        <v>7</v>
      </c>
      <c r="BL80" s="161">
        <f>'DB Konvensional'!CP33</f>
        <v>7</v>
      </c>
      <c r="BM80" s="161">
        <f>'DB Konvensional'!CQ33</f>
        <v>7</v>
      </c>
      <c r="BN80" s="161">
        <f>'DB Konvensional'!CR33</f>
        <v>7</v>
      </c>
      <c r="BO80" s="161">
        <f>'DB Konvensional'!CT33</f>
        <v>7</v>
      </c>
      <c r="BP80" s="161">
        <f>'DB Konvensional'!CU33</f>
        <v>7</v>
      </c>
      <c r="BQ80" s="161">
        <f>'DB Konvensional'!CV33</f>
        <v>6</v>
      </c>
      <c r="BR80" s="161">
        <f>'DB Konvensional'!CW33</f>
        <v>2</v>
      </c>
      <c r="BS80" s="161">
        <f>'DB Konvensional'!CX33</f>
        <v>5</v>
      </c>
      <c r="BT80" s="161">
        <f>'DB Konvensional'!CY33</f>
        <v>5</v>
      </c>
      <c r="BU80" s="161">
        <f>'DB Konvensional'!CZ33</f>
        <v>7</v>
      </c>
      <c r="BV80" s="161">
        <f>'DB Konvensional'!DA33</f>
        <v>7</v>
      </c>
      <c r="BW80" s="161">
        <f>'DB Konvensional'!DB33</f>
        <v>7</v>
      </c>
      <c r="BX80" s="161">
        <f>'DB Konvensional'!DC33</f>
        <v>7</v>
      </c>
      <c r="BY80" s="161">
        <f>'DB Konvensional'!DD33</f>
        <v>2</v>
      </c>
      <c r="BZ80" s="161">
        <f>'DB Konvensional'!DE33</f>
        <v>7</v>
      </c>
      <c r="CA80" s="161">
        <f>'DB Konvensional'!DF33</f>
        <v>7</v>
      </c>
      <c r="CB80" s="161">
        <f>'DB Konvensional'!DG33</f>
        <v>7</v>
      </c>
      <c r="CC80" s="161">
        <f>'DB Konvensional'!DH33</f>
        <v>7</v>
      </c>
      <c r="CD80" s="161">
        <f>'DB Konvensional'!DI33</f>
        <v>7</v>
      </c>
      <c r="CE80" s="161">
        <f>'DB Konvensional'!DJ33</f>
        <v>7</v>
      </c>
      <c r="CF80" s="161">
        <f>'DB Konvensional'!DK33</f>
        <v>1</v>
      </c>
      <c r="CG80" s="161">
        <f>'DB Konvensional'!DL33</f>
        <v>5</v>
      </c>
      <c r="CH80" s="161">
        <f>'DB Konvensional'!DM33</f>
        <v>6</v>
      </c>
      <c r="CI80" s="161">
        <f>'DB Konvensional'!DN33</f>
        <v>7</v>
      </c>
      <c r="CJ80" s="161">
        <f>'DB Konvensional'!DO33</f>
        <v>7</v>
      </c>
      <c r="CK80" s="161">
        <f>'DB Konvensional'!DP33</f>
        <v>7</v>
      </c>
      <c r="CL80" s="161">
        <f>'DB Konvensional'!DQ33</f>
        <v>7</v>
      </c>
      <c r="CM80" s="161">
        <f>'DB Konvensional'!DR33</f>
        <v>7</v>
      </c>
      <c r="CN80" s="161">
        <f>'DB Konvensional'!DS33</f>
        <v>7</v>
      </c>
      <c r="CO80" s="161">
        <f>'DB Konvensional'!DT33</f>
        <v>7</v>
      </c>
      <c r="CP80" s="161">
        <f>'DB Konvensional'!DU33</f>
        <v>7</v>
      </c>
      <c r="CQ80" s="161">
        <f>'DB Konvensional'!DV33</f>
        <v>7</v>
      </c>
      <c r="CR80" s="161">
        <f>'DB Konvensional'!DW33</f>
        <v>7</v>
      </c>
      <c r="CS80" s="161">
        <f>'DB Konvensional'!DX33</f>
        <v>7</v>
      </c>
      <c r="CT80" s="161">
        <f>'DB Konvensional'!DZ33</f>
        <v>7</v>
      </c>
      <c r="CU80" s="161">
        <f>'DB Konvensional'!EA33</f>
        <v>7</v>
      </c>
      <c r="CV80" s="161">
        <f>'DB Konvensional'!EB33</f>
        <v>7</v>
      </c>
      <c r="CW80" s="161">
        <f>'DB Konvensional'!ED33</f>
        <v>7</v>
      </c>
      <c r="CX80" s="161">
        <f>'DB Konvensional'!EE33</f>
        <v>7</v>
      </c>
      <c r="CY80" s="161">
        <f>'DB Konvensional'!EF33</f>
        <v>7</v>
      </c>
      <c r="CZ80" s="161">
        <f>'DB Konvensional'!EH33</f>
        <v>7</v>
      </c>
      <c r="DA80" s="161">
        <f>'DB Konvensional'!EI33</f>
        <v>7</v>
      </c>
      <c r="DB80" s="161">
        <f>'DB Konvensional'!EJ33</f>
        <v>7</v>
      </c>
      <c r="DC80" s="161">
        <f>'DB Konvensional'!EL33</f>
        <v>7</v>
      </c>
      <c r="DD80" s="161">
        <f>'DB Konvensional'!EM33</f>
        <v>1</v>
      </c>
      <c r="DE80" s="161">
        <f>'DB Konvensional'!EN33</f>
        <v>7</v>
      </c>
      <c r="DF80" s="161">
        <f>'DB Konvensional'!EO33</f>
        <v>7</v>
      </c>
      <c r="DG80" s="161">
        <f>'DB Konvensional'!EP33</f>
        <v>7</v>
      </c>
      <c r="DH80" s="161">
        <f>'DB Konvensional'!EQ33</f>
        <v>1</v>
      </c>
      <c r="DI80" s="161">
        <f>'DB Konvensional'!ER33</f>
        <v>1</v>
      </c>
      <c r="DJ80" s="161">
        <f>'DB Konvensional'!ES33</f>
        <v>1</v>
      </c>
      <c r="DK80" s="161">
        <f>'DB Konvensional'!ET33</f>
        <v>1</v>
      </c>
      <c r="DL80" s="161">
        <f>'DB Konvensional'!EU33</f>
        <v>7</v>
      </c>
      <c r="DM80" s="161">
        <f>'DB Konvensional'!EV33</f>
        <v>7</v>
      </c>
      <c r="DN80" s="161">
        <f>'DB Konvensional'!EW33</f>
        <v>1</v>
      </c>
      <c r="DO80" s="161">
        <f>'DB Konvensional'!EX33</f>
        <v>1</v>
      </c>
      <c r="DP80" s="161">
        <f>'DB Konvensional'!EY33</f>
        <v>1</v>
      </c>
      <c r="DQ80" s="161">
        <f>'DB Konvensional'!EZ33</f>
        <v>1</v>
      </c>
      <c r="DR80" s="161">
        <f>'DB Konvensional'!FA33</f>
        <v>1</v>
      </c>
      <c r="DS80" s="161">
        <f>'DB Konvensional'!FB33</f>
        <v>1</v>
      </c>
      <c r="DT80" s="161">
        <f>'DB Konvensional'!FC33</f>
        <v>1</v>
      </c>
      <c r="DU80" s="161">
        <f>'DB Konvensional'!FD33</f>
        <v>1</v>
      </c>
      <c r="DV80" s="161">
        <f>'DB Konvensional'!FE33</f>
        <v>7</v>
      </c>
      <c r="DW80" s="161">
        <f>'DB Konvensional'!FF33</f>
        <v>1</v>
      </c>
      <c r="DX80" s="161">
        <f>'DB Konvensional'!FG33</f>
        <v>7</v>
      </c>
      <c r="DY80" s="161">
        <f>'DB Konvensional'!FH33</f>
        <v>1</v>
      </c>
      <c r="DZ80" s="161">
        <f>'DB Konvensional'!FI33</f>
        <v>3</v>
      </c>
      <c r="EA80" s="161">
        <f>'DB Konvensional'!FJ33</f>
        <v>7</v>
      </c>
      <c r="EB80">
        <f t="shared" si="9"/>
        <v>408</v>
      </c>
      <c r="EC80">
        <f t="shared" si="12"/>
        <v>5.3684210526315788</v>
      </c>
    </row>
    <row r="81" spans="2:133">
      <c r="B81" t="s">
        <v>3768</v>
      </c>
      <c r="C81" t="s">
        <v>2422</v>
      </c>
      <c r="D81" t="s">
        <v>4040</v>
      </c>
      <c r="E81">
        <v>20</v>
      </c>
      <c r="F81" t="s">
        <v>2456</v>
      </c>
      <c r="G81" t="s">
        <v>4259</v>
      </c>
      <c r="H81">
        <v>2</v>
      </c>
      <c r="I81">
        <v>2</v>
      </c>
      <c r="J81" s="139">
        <v>1</v>
      </c>
      <c r="K81" s="139">
        <v>4</v>
      </c>
      <c r="L81" s="139">
        <v>3</v>
      </c>
      <c r="M81">
        <v>4</v>
      </c>
      <c r="N81">
        <v>4</v>
      </c>
      <c r="O81">
        <v>5</v>
      </c>
      <c r="P81" s="139">
        <v>3</v>
      </c>
      <c r="Q81" s="139">
        <v>3</v>
      </c>
      <c r="R81">
        <v>2</v>
      </c>
      <c r="S81" s="139">
        <v>5</v>
      </c>
      <c r="T81">
        <v>6</v>
      </c>
      <c r="U81">
        <v>5</v>
      </c>
      <c r="V81">
        <v>5</v>
      </c>
      <c r="W81">
        <v>5</v>
      </c>
      <c r="X81" s="139">
        <v>4</v>
      </c>
      <c r="Y81" s="139">
        <v>5</v>
      </c>
      <c r="Z81" s="139">
        <v>3</v>
      </c>
      <c r="AA81">
        <v>4</v>
      </c>
      <c r="AB81" s="139">
        <v>4</v>
      </c>
      <c r="AC81">
        <v>3</v>
      </c>
      <c r="AD81" s="139">
        <v>3</v>
      </c>
      <c r="AE81" s="139">
        <v>3</v>
      </c>
      <c r="AF81" s="139">
        <v>4</v>
      </c>
      <c r="AG81">
        <v>4</v>
      </c>
      <c r="AH81">
        <v>96</v>
      </c>
      <c r="AI81">
        <f t="shared" si="8"/>
        <v>3.6923076923076925</v>
      </c>
      <c r="AK81">
        <v>5</v>
      </c>
      <c r="AL81">
        <v>4</v>
      </c>
      <c r="AM81">
        <v>3</v>
      </c>
      <c r="AN81">
        <v>3</v>
      </c>
      <c r="AO81">
        <v>4</v>
      </c>
      <c r="AP81">
        <v>3</v>
      </c>
      <c r="AQ81">
        <v>5</v>
      </c>
      <c r="AR81">
        <v>5</v>
      </c>
      <c r="AS81">
        <v>4</v>
      </c>
      <c r="AT81">
        <v>4</v>
      </c>
      <c r="AU81">
        <v>3</v>
      </c>
      <c r="AV81">
        <v>4</v>
      </c>
      <c r="AW81">
        <v>3</v>
      </c>
      <c r="AX81">
        <v>3</v>
      </c>
      <c r="AY81">
        <v>4</v>
      </c>
      <c r="AZ81">
        <v>5</v>
      </c>
      <c r="BA81">
        <f t="shared" si="10"/>
        <v>62</v>
      </c>
      <c r="BB81">
        <f t="shared" si="11"/>
        <v>3.875</v>
      </c>
      <c r="BD81" s="161">
        <f>'DB Konvensional'!CE34</f>
        <v>1</v>
      </c>
      <c r="BE81" s="161">
        <f>'DB Konvensional'!CF34</f>
        <v>3</v>
      </c>
      <c r="BF81" s="161">
        <f>'DB Konvensional'!CH34</f>
        <v>6</v>
      </c>
      <c r="BG81" s="161">
        <f>'DB Konvensional'!CI34</f>
        <v>5</v>
      </c>
      <c r="BH81" s="161">
        <f>'DB Konvensional'!CJ34</f>
        <v>6</v>
      </c>
      <c r="BI81" s="161">
        <f>'DB Konvensional'!CL34</f>
        <v>7</v>
      </c>
      <c r="BJ81" s="161">
        <f>'DB Konvensional'!CM34</f>
        <v>7</v>
      </c>
      <c r="BK81" s="161">
        <f>'DB Konvensional'!CN34</f>
        <v>7</v>
      </c>
      <c r="BL81" s="161">
        <f>'DB Konvensional'!CP34</f>
        <v>3</v>
      </c>
      <c r="BM81" s="161">
        <f>'DB Konvensional'!CQ34</f>
        <v>4</v>
      </c>
      <c r="BN81" s="161">
        <f>'DB Konvensional'!CR34</f>
        <v>4</v>
      </c>
      <c r="BO81" s="161">
        <f>'DB Konvensional'!CT34</f>
        <v>2</v>
      </c>
      <c r="BP81" s="161">
        <f>'DB Konvensional'!CU34</f>
        <v>3</v>
      </c>
      <c r="BQ81" s="161">
        <f>'DB Konvensional'!CV34</f>
        <v>1</v>
      </c>
      <c r="BR81" s="161">
        <f>'DB Konvensional'!CW34</f>
        <v>3</v>
      </c>
      <c r="BS81" s="161">
        <f>'DB Konvensional'!CX34</f>
        <v>3</v>
      </c>
      <c r="BT81" s="161">
        <f>'DB Konvensional'!CY34</f>
        <v>4</v>
      </c>
      <c r="BU81" s="161">
        <f>'DB Konvensional'!CZ34</f>
        <v>2</v>
      </c>
      <c r="BV81" s="161">
        <f>'DB Konvensional'!DA34</f>
        <v>4</v>
      </c>
      <c r="BW81" s="161">
        <f>'DB Konvensional'!DB34</f>
        <v>4</v>
      </c>
      <c r="BX81" s="161">
        <f>'DB Konvensional'!DC34</f>
        <v>4</v>
      </c>
      <c r="BY81" s="161">
        <f>'DB Konvensional'!DD34</f>
        <v>4</v>
      </c>
      <c r="BZ81" s="161">
        <f>'DB Konvensional'!DE34</f>
        <v>4</v>
      </c>
      <c r="CA81" s="161">
        <f>'DB Konvensional'!DF34</f>
        <v>5</v>
      </c>
      <c r="CB81" s="161">
        <f>'DB Konvensional'!DG34</f>
        <v>4</v>
      </c>
      <c r="CC81" s="161">
        <f>'DB Konvensional'!DH34</f>
        <v>7</v>
      </c>
      <c r="CD81" s="161">
        <f>'DB Konvensional'!DI34</f>
        <v>6</v>
      </c>
      <c r="CE81" s="161">
        <f>'DB Konvensional'!DJ34</f>
        <v>6</v>
      </c>
      <c r="CF81" s="161">
        <f>'DB Konvensional'!DK34</f>
        <v>6</v>
      </c>
      <c r="CG81" s="161">
        <f>'DB Konvensional'!DL34</f>
        <v>6</v>
      </c>
      <c r="CH81" s="161">
        <f>'DB Konvensional'!DM34</f>
        <v>7</v>
      </c>
      <c r="CI81" s="161">
        <f>'DB Konvensional'!DN34</f>
        <v>6</v>
      </c>
      <c r="CJ81" s="161">
        <f>'DB Konvensional'!DO34</f>
        <v>4</v>
      </c>
      <c r="CK81" s="161">
        <f>'DB Konvensional'!DP34</f>
        <v>4</v>
      </c>
      <c r="CL81" s="161">
        <f>'DB Konvensional'!DQ34</f>
        <v>4</v>
      </c>
      <c r="CM81" s="161">
        <f>'DB Konvensional'!DR34</f>
        <v>5</v>
      </c>
      <c r="CN81" s="161">
        <f>'DB Konvensional'!DS34</f>
        <v>5</v>
      </c>
      <c r="CO81" s="161">
        <f>'DB Konvensional'!DT34</f>
        <v>5</v>
      </c>
      <c r="CP81" s="161">
        <f>'DB Konvensional'!DU34</f>
        <v>5</v>
      </c>
      <c r="CQ81" s="161">
        <f>'DB Konvensional'!DV34</f>
        <v>5</v>
      </c>
      <c r="CR81" s="161">
        <f>'DB Konvensional'!DW34</f>
        <v>5</v>
      </c>
      <c r="CS81" s="161">
        <f>'DB Konvensional'!DX34</f>
        <v>4</v>
      </c>
      <c r="CT81" s="161">
        <f>'DB Konvensional'!DZ34</f>
        <v>5</v>
      </c>
      <c r="CU81" s="161">
        <f>'DB Konvensional'!EA34</f>
        <v>5</v>
      </c>
      <c r="CV81" s="161">
        <f>'DB Konvensional'!EB34</f>
        <v>4</v>
      </c>
      <c r="CW81" s="161">
        <f>'DB Konvensional'!ED34</f>
        <v>6</v>
      </c>
      <c r="CX81" s="161">
        <f>'DB Konvensional'!EE34</f>
        <v>5</v>
      </c>
      <c r="CY81" s="161">
        <f>'DB Konvensional'!EF34</f>
        <v>6</v>
      </c>
      <c r="CZ81" s="161">
        <f>'DB Konvensional'!EH34</f>
        <v>5</v>
      </c>
      <c r="DA81" s="161">
        <f>'DB Konvensional'!EI34</f>
        <v>5</v>
      </c>
      <c r="DB81" s="161">
        <f>'DB Konvensional'!EJ34</f>
        <v>5</v>
      </c>
      <c r="DC81" s="161">
        <f>'DB Konvensional'!EL34</f>
        <v>2</v>
      </c>
      <c r="DD81" s="161">
        <f>'DB Konvensional'!EM34</f>
        <v>3</v>
      </c>
      <c r="DE81" s="161">
        <f>'DB Konvensional'!EN34</f>
        <v>3</v>
      </c>
      <c r="DF81" s="161">
        <f>'DB Konvensional'!EO34</f>
        <v>3</v>
      </c>
      <c r="DG81" s="161">
        <f>'DB Konvensional'!EP34</f>
        <v>3</v>
      </c>
      <c r="DH81" s="161">
        <f>'DB Konvensional'!EQ34</f>
        <v>3</v>
      </c>
      <c r="DI81" s="161">
        <f>'DB Konvensional'!ER34</f>
        <v>3</v>
      </c>
      <c r="DJ81" s="161">
        <f>'DB Konvensional'!ES34</f>
        <v>3</v>
      </c>
      <c r="DK81" s="161">
        <f>'DB Konvensional'!ET34</f>
        <v>4</v>
      </c>
      <c r="DL81" s="161">
        <f>'DB Konvensional'!EU34</f>
        <v>4</v>
      </c>
      <c r="DM81" s="161">
        <f>'DB Konvensional'!EV34</f>
        <v>4</v>
      </c>
      <c r="DN81" s="161">
        <f>'DB Konvensional'!EW34</f>
        <v>3</v>
      </c>
      <c r="DO81" s="161">
        <f>'DB Konvensional'!EX34</f>
        <v>4</v>
      </c>
      <c r="DP81" s="161">
        <f>'DB Konvensional'!EY34</f>
        <v>4</v>
      </c>
      <c r="DQ81" s="161">
        <f>'DB Konvensional'!EZ34</f>
        <v>6</v>
      </c>
      <c r="DR81" s="161">
        <f>'DB Konvensional'!FA34</f>
        <v>3</v>
      </c>
      <c r="DS81" s="161">
        <f>'DB Konvensional'!FB34</f>
        <v>1</v>
      </c>
      <c r="DT81" s="161">
        <f>'DB Konvensional'!FC34</f>
        <v>1</v>
      </c>
      <c r="DU81" s="161">
        <f>'DB Konvensional'!FD34</f>
        <v>1</v>
      </c>
      <c r="DV81" s="161">
        <f>'DB Konvensional'!FE34</f>
        <v>1</v>
      </c>
      <c r="DW81" s="161">
        <f>'DB Konvensional'!FF34</f>
        <v>1</v>
      </c>
      <c r="DX81" s="161">
        <f>'DB Konvensional'!FG34</f>
        <v>1</v>
      </c>
      <c r="DY81" s="161">
        <f>'DB Konvensional'!FH34</f>
        <v>1</v>
      </c>
      <c r="DZ81" s="161">
        <f>'DB Konvensional'!FI34</f>
        <v>7</v>
      </c>
      <c r="EA81" s="161">
        <f>'DB Konvensional'!FJ34</f>
        <v>7</v>
      </c>
      <c r="EB81">
        <f t="shared" si="9"/>
        <v>312</v>
      </c>
      <c r="EC81">
        <f t="shared" si="12"/>
        <v>4.1052631578947372</v>
      </c>
    </row>
    <row r="82" spans="2:133">
      <c r="B82" t="s">
        <v>3775</v>
      </c>
      <c r="C82" t="s">
        <v>2505</v>
      </c>
      <c r="D82" t="s">
        <v>4040</v>
      </c>
      <c r="E82">
        <v>28</v>
      </c>
      <c r="F82" t="s">
        <v>2456</v>
      </c>
      <c r="G82" t="s">
        <v>4260</v>
      </c>
      <c r="H82">
        <v>2</v>
      </c>
      <c r="I82">
        <v>1</v>
      </c>
      <c r="J82" s="139">
        <v>5</v>
      </c>
      <c r="K82" s="139">
        <v>6</v>
      </c>
      <c r="L82" s="139">
        <v>6</v>
      </c>
      <c r="M82">
        <v>4</v>
      </c>
      <c r="N82">
        <v>5</v>
      </c>
      <c r="O82">
        <v>4</v>
      </c>
      <c r="P82" s="139">
        <v>4</v>
      </c>
      <c r="Q82" s="139">
        <v>4</v>
      </c>
      <c r="R82">
        <v>2</v>
      </c>
      <c r="S82" s="139">
        <v>6</v>
      </c>
      <c r="T82">
        <v>4</v>
      </c>
      <c r="U82">
        <v>4</v>
      </c>
      <c r="V82">
        <v>4</v>
      </c>
      <c r="W82">
        <v>4</v>
      </c>
      <c r="X82" s="139">
        <v>4</v>
      </c>
      <c r="Y82" s="139">
        <v>5</v>
      </c>
      <c r="Z82" s="139">
        <v>4</v>
      </c>
      <c r="AA82">
        <v>4</v>
      </c>
      <c r="AB82" s="139">
        <v>6</v>
      </c>
      <c r="AC82">
        <v>4</v>
      </c>
      <c r="AD82" s="139">
        <v>6</v>
      </c>
      <c r="AE82" s="139">
        <v>6</v>
      </c>
      <c r="AF82" s="139">
        <v>6</v>
      </c>
      <c r="AG82">
        <v>4</v>
      </c>
      <c r="AH82">
        <v>114</v>
      </c>
      <c r="AI82">
        <f t="shared" si="8"/>
        <v>4.384615384615385</v>
      </c>
      <c r="AK82">
        <v>4</v>
      </c>
      <c r="AL82">
        <v>4</v>
      </c>
      <c r="AM82">
        <v>4</v>
      </c>
      <c r="AN82">
        <v>4</v>
      </c>
      <c r="AO82">
        <v>4</v>
      </c>
      <c r="AP82">
        <v>4</v>
      </c>
      <c r="AQ82">
        <v>4</v>
      </c>
      <c r="AR82">
        <v>4</v>
      </c>
      <c r="AS82">
        <v>4</v>
      </c>
      <c r="AT82">
        <v>4</v>
      </c>
      <c r="AU82">
        <v>4</v>
      </c>
      <c r="AV82">
        <v>4</v>
      </c>
      <c r="AW82">
        <v>4</v>
      </c>
      <c r="AX82">
        <v>4</v>
      </c>
      <c r="AY82">
        <v>4</v>
      </c>
      <c r="AZ82">
        <v>4</v>
      </c>
      <c r="BA82">
        <f t="shared" si="10"/>
        <v>64</v>
      </c>
      <c r="BB82">
        <f t="shared" si="11"/>
        <v>4</v>
      </c>
      <c r="BD82" s="161">
        <f>'DB Konvensional'!CE35</f>
        <v>5</v>
      </c>
      <c r="BE82" s="161">
        <f>'DB Konvensional'!CF35</f>
        <v>5</v>
      </c>
      <c r="BF82" s="161">
        <f>'DB Konvensional'!CH35</f>
        <v>5</v>
      </c>
      <c r="BG82" s="161">
        <f>'DB Konvensional'!CI35</f>
        <v>5</v>
      </c>
      <c r="BH82" s="161">
        <f>'DB Konvensional'!CJ35</f>
        <v>4</v>
      </c>
      <c r="BI82" s="161">
        <f>'DB Konvensional'!CL35</f>
        <v>6</v>
      </c>
      <c r="BJ82" s="161">
        <f>'DB Konvensional'!CM35</f>
        <v>6</v>
      </c>
      <c r="BK82" s="161">
        <f>'DB Konvensional'!CN35</f>
        <v>6</v>
      </c>
      <c r="BL82" s="161">
        <f>'DB Konvensional'!CP35</f>
        <v>4</v>
      </c>
      <c r="BM82" s="161">
        <f>'DB Konvensional'!CQ35</f>
        <v>4</v>
      </c>
      <c r="BN82" s="161">
        <f>'DB Konvensional'!CR35</f>
        <v>4</v>
      </c>
      <c r="BO82" s="161">
        <f>'DB Konvensional'!CT35</f>
        <v>5</v>
      </c>
      <c r="BP82" s="161">
        <f>'DB Konvensional'!CU35</f>
        <v>5</v>
      </c>
      <c r="BQ82" s="161">
        <f>'DB Konvensional'!CV35</f>
        <v>5</v>
      </c>
      <c r="BR82" s="161">
        <f>'DB Konvensional'!CW35</f>
        <v>5</v>
      </c>
      <c r="BS82" s="161">
        <f>'DB Konvensional'!CX35</f>
        <v>5</v>
      </c>
      <c r="BT82" s="161">
        <f>'DB Konvensional'!CY35</f>
        <v>5</v>
      </c>
      <c r="BU82" s="161">
        <f>'DB Konvensional'!CZ35</f>
        <v>5</v>
      </c>
      <c r="BV82" s="161">
        <f>'DB Konvensional'!DA35</f>
        <v>4</v>
      </c>
      <c r="BW82" s="161">
        <f>'DB Konvensional'!DB35</f>
        <v>4</v>
      </c>
      <c r="BX82" s="161">
        <f>'DB Konvensional'!DC35</f>
        <v>4</v>
      </c>
      <c r="BY82" s="161">
        <f>'DB Konvensional'!DD35</f>
        <v>4</v>
      </c>
      <c r="BZ82" s="161">
        <f>'DB Konvensional'!DE35</f>
        <v>4</v>
      </c>
      <c r="CA82" s="161">
        <f>'DB Konvensional'!DF35</f>
        <v>4</v>
      </c>
      <c r="CB82" s="161">
        <f>'DB Konvensional'!DG35</f>
        <v>4</v>
      </c>
      <c r="CC82" s="161">
        <f>'DB Konvensional'!DH35</f>
        <v>5</v>
      </c>
      <c r="CD82" s="161">
        <f>'DB Konvensional'!DI35</f>
        <v>5</v>
      </c>
      <c r="CE82" s="161">
        <f>'DB Konvensional'!DJ35</f>
        <v>5</v>
      </c>
      <c r="CF82" s="161">
        <f>'DB Konvensional'!DK35</f>
        <v>5</v>
      </c>
      <c r="CG82" s="161">
        <f>'DB Konvensional'!DL35</f>
        <v>5</v>
      </c>
      <c r="CH82" s="161">
        <f>'DB Konvensional'!DM35</f>
        <v>5</v>
      </c>
      <c r="CI82" s="161">
        <f>'DB Konvensional'!DN35</f>
        <v>5</v>
      </c>
      <c r="CJ82" s="161">
        <f>'DB Konvensional'!DO35</f>
        <v>4</v>
      </c>
      <c r="CK82" s="161">
        <f>'DB Konvensional'!DP35</f>
        <v>4</v>
      </c>
      <c r="CL82" s="161">
        <f>'DB Konvensional'!DQ35</f>
        <v>4</v>
      </c>
      <c r="CM82" s="161">
        <f>'DB Konvensional'!DR35</f>
        <v>4</v>
      </c>
      <c r="CN82" s="161">
        <f>'DB Konvensional'!DS35</f>
        <v>4</v>
      </c>
      <c r="CO82" s="161">
        <f>'DB Konvensional'!DT35</f>
        <v>4</v>
      </c>
      <c r="CP82" s="161">
        <f>'DB Konvensional'!DU35</f>
        <v>4</v>
      </c>
      <c r="CQ82" s="161">
        <f>'DB Konvensional'!DV35</f>
        <v>4</v>
      </c>
      <c r="CR82" s="161">
        <f>'DB Konvensional'!DW35</f>
        <v>4</v>
      </c>
      <c r="CS82" s="161">
        <f>'DB Konvensional'!DX35</f>
        <v>4</v>
      </c>
      <c r="CT82" s="161">
        <f>'DB Konvensional'!DZ35</f>
        <v>4</v>
      </c>
      <c r="CU82" s="161">
        <f>'DB Konvensional'!EA35</f>
        <v>4</v>
      </c>
      <c r="CV82" s="161">
        <f>'DB Konvensional'!EB35</f>
        <v>4</v>
      </c>
      <c r="CW82" s="161">
        <f>'DB Konvensional'!ED35</f>
        <v>4</v>
      </c>
      <c r="CX82" s="161">
        <f>'DB Konvensional'!EE35</f>
        <v>4</v>
      </c>
      <c r="CY82" s="161">
        <f>'DB Konvensional'!EF35</f>
        <v>4</v>
      </c>
      <c r="CZ82" s="161">
        <f>'DB Konvensional'!EH35</f>
        <v>4</v>
      </c>
      <c r="DA82" s="161">
        <f>'DB Konvensional'!EI35</f>
        <v>4</v>
      </c>
      <c r="DB82" s="161">
        <f>'DB Konvensional'!EJ35</f>
        <v>4</v>
      </c>
      <c r="DC82" s="161">
        <f>'DB Konvensional'!EL35</f>
        <v>3</v>
      </c>
      <c r="DD82" s="161">
        <f>'DB Konvensional'!EM35</f>
        <v>3</v>
      </c>
      <c r="DE82" s="161">
        <f>'DB Konvensional'!EN35</f>
        <v>4</v>
      </c>
      <c r="DF82" s="161">
        <f>'DB Konvensional'!EO35</f>
        <v>3</v>
      </c>
      <c r="DG82" s="161">
        <f>'DB Konvensional'!EP35</f>
        <v>3</v>
      </c>
      <c r="DH82" s="161">
        <f>'DB Konvensional'!EQ35</f>
        <v>3</v>
      </c>
      <c r="DI82" s="161">
        <f>'DB Konvensional'!ER35</f>
        <v>3</v>
      </c>
      <c r="DJ82" s="161">
        <f>'DB Konvensional'!ES35</f>
        <v>3</v>
      </c>
      <c r="DK82" s="161">
        <f>'DB Konvensional'!ET35</f>
        <v>3</v>
      </c>
      <c r="DL82" s="161">
        <f>'DB Konvensional'!EU35</f>
        <v>3</v>
      </c>
      <c r="DM82" s="161">
        <f>'DB Konvensional'!EV35</f>
        <v>3</v>
      </c>
      <c r="DN82" s="161">
        <f>'DB Konvensional'!EW35</f>
        <v>3</v>
      </c>
      <c r="DO82" s="161">
        <f>'DB Konvensional'!EX35</f>
        <v>3</v>
      </c>
      <c r="DP82" s="161">
        <f>'DB Konvensional'!EY35</f>
        <v>3</v>
      </c>
      <c r="DQ82" s="161">
        <f>'DB Konvensional'!EZ35</f>
        <v>3</v>
      </c>
      <c r="DR82" s="161">
        <f>'DB Konvensional'!FA35</f>
        <v>3</v>
      </c>
      <c r="DS82" s="161">
        <f>'DB Konvensional'!FB35</f>
        <v>1</v>
      </c>
      <c r="DT82" s="161">
        <f>'DB Konvensional'!FC35</f>
        <v>1</v>
      </c>
      <c r="DU82" s="161">
        <f>'DB Konvensional'!FD35</f>
        <v>1</v>
      </c>
      <c r="DV82" s="161">
        <f>'DB Konvensional'!FE35</f>
        <v>1</v>
      </c>
      <c r="DW82" s="161">
        <f>'DB Konvensional'!FF35</f>
        <v>3</v>
      </c>
      <c r="DX82" s="161">
        <f>'DB Konvensional'!FG35</f>
        <v>1</v>
      </c>
      <c r="DY82" s="161">
        <f>'DB Konvensional'!FH35</f>
        <v>1</v>
      </c>
      <c r="DZ82" s="161">
        <f>'DB Konvensional'!FI35</f>
        <v>1</v>
      </c>
      <c r="EA82" s="161">
        <f>'DB Konvensional'!FJ35</f>
        <v>1</v>
      </c>
      <c r="EB82">
        <f t="shared" si="9"/>
        <v>288</v>
      </c>
      <c r="EC82">
        <f t="shared" si="12"/>
        <v>3.7894736842105261</v>
      </c>
    </row>
    <row r="83" spans="2:133">
      <c r="B83" t="s">
        <v>4325</v>
      </c>
      <c r="C83" t="s">
        <v>2505</v>
      </c>
      <c r="D83" t="s">
        <v>4040</v>
      </c>
      <c r="E83">
        <v>18</v>
      </c>
      <c r="F83" t="s">
        <v>2456</v>
      </c>
      <c r="G83" t="s">
        <v>4261</v>
      </c>
      <c r="H83">
        <v>1</v>
      </c>
      <c r="I83">
        <v>1</v>
      </c>
      <c r="J83" s="139">
        <v>7</v>
      </c>
      <c r="K83" s="139">
        <v>4</v>
      </c>
      <c r="L83" s="139">
        <v>5</v>
      </c>
      <c r="M83">
        <v>4</v>
      </c>
      <c r="N83">
        <v>5</v>
      </c>
      <c r="O83">
        <v>5</v>
      </c>
      <c r="P83" s="139">
        <v>2</v>
      </c>
      <c r="Q83" s="139">
        <v>1</v>
      </c>
      <c r="R83">
        <v>4</v>
      </c>
      <c r="S83" s="139">
        <v>3</v>
      </c>
      <c r="T83">
        <v>6</v>
      </c>
      <c r="U83">
        <v>6</v>
      </c>
      <c r="V83">
        <v>4</v>
      </c>
      <c r="W83">
        <v>6</v>
      </c>
      <c r="X83" s="139">
        <v>1</v>
      </c>
      <c r="Y83" s="139">
        <v>1</v>
      </c>
      <c r="Z83" s="139">
        <v>1</v>
      </c>
      <c r="AA83">
        <v>7</v>
      </c>
      <c r="AB83" s="139">
        <v>1</v>
      </c>
      <c r="AC83">
        <v>1</v>
      </c>
      <c r="AD83" s="139">
        <v>7</v>
      </c>
      <c r="AE83" s="139">
        <v>7</v>
      </c>
      <c r="AF83" s="139">
        <v>7</v>
      </c>
      <c r="AG83">
        <v>1</v>
      </c>
      <c r="AH83">
        <v>98</v>
      </c>
      <c r="AI83">
        <f t="shared" si="8"/>
        <v>3.7692307692307692</v>
      </c>
      <c r="AK83">
        <v>1</v>
      </c>
      <c r="AL83">
        <v>1</v>
      </c>
      <c r="AM83">
        <v>2</v>
      </c>
      <c r="AN83">
        <v>5</v>
      </c>
      <c r="AO83">
        <v>1</v>
      </c>
      <c r="AP83">
        <v>1</v>
      </c>
      <c r="AQ83">
        <v>2</v>
      </c>
      <c r="AR83">
        <v>3</v>
      </c>
      <c r="AS83">
        <v>5</v>
      </c>
      <c r="AT83">
        <v>2</v>
      </c>
      <c r="AU83">
        <v>1</v>
      </c>
      <c r="AV83">
        <v>1</v>
      </c>
      <c r="AW83">
        <v>1</v>
      </c>
      <c r="AX83">
        <v>4</v>
      </c>
      <c r="AY83">
        <v>5</v>
      </c>
      <c r="AZ83">
        <v>6</v>
      </c>
      <c r="BA83">
        <f t="shared" si="10"/>
        <v>41</v>
      </c>
      <c r="BB83">
        <f t="shared" si="11"/>
        <v>2.5625</v>
      </c>
      <c r="BD83" s="161">
        <f>'DB Konvensional'!CE36</f>
        <v>1</v>
      </c>
      <c r="BE83" s="161">
        <f>'DB Konvensional'!CF36</f>
        <v>2</v>
      </c>
      <c r="BF83" s="161">
        <f>'DB Konvensional'!CH36</f>
        <v>1</v>
      </c>
      <c r="BG83" s="161">
        <f>'DB Konvensional'!CI36</f>
        <v>1</v>
      </c>
      <c r="BH83" s="161">
        <f>'DB Konvensional'!CJ36</f>
        <v>1</v>
      </c>
      <c r="BI83" s="161">
        <f>'DB Konvensional'!CL36</f>
        <v>1</v>
      </c>
      <c r="BJ83" s="161">
        <f>'DB Konvensional'!CM36</f>
        <v>2</v>
      </c>
      <c r="BK83" s="161">
        <f>'DB Konvensional'!CN36</f>
        <v>7</v>
      </c>
      <c r="BL83" s="161">
        <f>'DB Konvensional'!CP36</f>
        <v>1</v>
      </c>
      <c r="BM83" s="161">
        <f>'DB Konvensional'!CQ36</f>
        <v>1</v>
      </c>
      <c r="BN83" s="161">
        <f>'DB Konvensional'!CR36</f>
        <v>1</v>
      </c>
      <c r="BO83" s="161">
        <f>'DB Konvensional'!CT36</f>
        <v>1</v>
      </c>
      <c r="BP83" s="161">
        <f>'DB Konvensional'!CU36</f>
        <v>7</v>
      </c>
      <c r="BQ83" s="161">
        <f>'DB Konvensional'!CV36</f>
        <v>6</v>
      </c>
      <c r="BR83" s="161">
        <f>'DB Konvensional'!CW36</f>
        <v>6</v>
      </c>
      <c r="BS83" s="161">
        <f>'DB Konvensional'!CX36</f>
        <v>4</v>
      </c>
      <c r="BT83" s="161">
        <f>'DB Konvensional'!CY36</f>
        <v>5</v>
      </c>
      <c r="BU83" s="161">
        <f>'DB Konvensional'!CZ36</f>
        <v>5</v>
      </c>
      <c r="BV83" s="161">
        <f>'DB Konvensional'!DA36</f>
        <v>7</v>
      </c>
      <c r="BW83" s="161">
        <f>'DB Konvensional'!DB36</f>
        <v>7</v>
      </c>
      <c r="BX83" s="161">
        <f>'DB Konvensional'!DC36</f>
        <v>6</v>
      </c>
      <c r="BY83" s="161">
        <f>'DB Konvensional'!DD36</f>
        <v>5</v>
      </c>
      <c r="BZ83" s="161">
        <f>'DB Konvensional'!DE36</f>
        <v>4</v>
      </c>
      <c r="CA83" s="161">
        <f>'DB Konvensional'!DF36</f>
        <v>6</v>
      </c>
      <c r="CB83" s="161">
        <f>'DB Konvensional'!DG36</f>
        <v>6</v>
      </c>
      <c r="CC83" s="161">
        <f>'DB Konvensional'!DH36</f>
        <v>1</v>
      </c>
      <c r="CD83" s="161">
        <f>'DB Konvensional'!DI36</f>
        <v>1</v>
      </c>
      <c r="CE83" s="161">
        <f>'DB Konvensional'!DJ36</f>
        <v>1</v>
      </c>
      <c r="CF83" s="161">
        <f>'DB Konvensional'!DK36</f>
        <v>1</v>
      </c>
      <c r="CG83" s="161">
        <f>'DB Konvensional'!DL36</f>
        <v>1</v>
      </c>
      <c r="CH83" s="161">
        <f>'DB Konvensional'!DM36</f>
        <v>1</v>
      </c>
      <c r="CI83" s="161">
        <f>'DB Konvensional'!DN36</f>
        <v>1</v>
      </c>
      <c r="CJ83" s="161">
        <f>'DB Konvensional'!DO36</f>
        <v>3</v>
      </c>
      <c r="CK83" s="161">
        <f>'DB Konvensional'!DP36</f>
        <v>6</v>
      </c>
      <c r="CL83" s="161">
        <f>'DB Konvensional'!DQ36</f>
        <v>4</v>
      </c>
      <c r="CM83" s="161">
        <f>'DB Konvensional'!DR36</f>
        <v>4</v>
      </c>
      <c r="CN83" s="161">
        <f>'DB Konvensional'!DS36</f>
        <v>2</v>
      </c>
      <c r="CO83" s="161">
        <f>'DB Konvensional'!DT36</f>
        <v>5</v>
      </c>
      <c r="CP83" s="161">
        <f>'DB Konvensional'!DU36</f>
        <v>7</v>
      </c>
      <c r="CQ83" s="161">
        <f>'DB Konvensional'!DV36</f>
        <v>1</v>
      </c>
      <c r="CR83" s="161">
        <f>'DB Konvensional'!DW36</f>
        <v>1</v>
      </c>
      <c r="CS83" s="161">
        <f>'DB Konvensional'!DX36</f>
        <v>1</v>
      </c>
      <c r="CT83" s="161">
        <f>'DB Konvensional'!DZ36</f>
        <v>1</v>
      </c>
      <c r="CU83" s="161">
        <f>'DB Konvensional'!EA36</f>
        <v>3</v>
      </c>
      <c r="CV83" s="161">
        <f>'DB Konvensional'!EB36</f>
        <v>4</v>
      </c>
      <c r="CW83" s="161">
        <f>'DB Konvensional'!ED36</f>
        <v>1</v>
      </c>
      <c r="CX83" s="161">
        <f>'DB Konvensional'!EE36</f>
        <v>1</v>
      </c>
      <c r="CY83" s="161">
        <f>'DB Konvensional'!EF36</f>
        <v>1</v>
      </c>
      <c r="CZ83" s="161">
        <f>'DB Konvensional'!EH36</f>
        <v>1</v>
      </c>
      <c r="DA83" s="161">
        <f>'DB Konvensional'!EI36</f>
        <v>7</v>
      </c>
      <c r="DB83" s="161">
        <f>'DB Konvensional'!EJ36</f>
        <v>6</v>
      </c>
      <c r="DC83" s="161">
        <f>'DB Konvensional'!EL36</f>
        <v>7</v>
      </c>
      <c r="DD83" s="161">
        <f>'DB Konvensional'!EM36</f>
        <v>5</v>
      </c>
      <c r="DE83" s="161">
        <f>'DB Konvensional'!EN36</f>
        <v>6</v>
      </c>
      <c r="DF83" s="161">
        <f>'DB Konvensional'!EO36</f>
        <v>6</v>
      </c>
      <c r="DG83" s="161">
        <f>'DB Konvensional'!EP36</f>
        <v>7</v>
      </c>
      <c r="DH83" s="161">
        <f>'DB Konvensional'!EQ36</f>
        <v>7</v>
      </c>
      <c r="DI83" s="161">
        <f>'DB Konvensional'!ER36</f>
        <v>6</v>
      </c>
      <c r="DJ83" s="161">
        <f>'DB Konvensional'!ES36</f>
        <v>7</v>
      </c>
      <c r="DK83" s="161">
        <f>'DB Konvensional'!ET36</f>
        <v>2</v>
      </c>
      <c r="DL83" s="161">
        <f>'DB Konvensional'!EU36</f>
        <v>4</v>
      </c>
      <c r="DM83" s="161">
        <f>'DB Konvensional'!EV36</f>
        <v>5</v>
      </c>
      <c r="DN83" s="161">
        <f>'DB Konvensional'!EW36</f>
        <v>6</v>
      </c>
      <c r="DO83" s="161">
        <f>'DB Konvensional'!EX36</f>
        <v>6</v>
      </c>
      <c r="DP83" s="161">
        <f>'DB Konvensional'!EY36</f>
        <v>7</v>
      </c>
      <c r="DQ83" s="161">
        <f>'DB Konvensional'!EZ36</f>
        <v>6</v>
      </c>
      <c r="DR83" s="161">
        <f>'DB Konvensional'!FA36</f>
        <v>7</v>
      </c>
      <c r="DS83" s="161">
        <f>'DB Konvensional'!FB36</f>
        <v>5</v>
      </c>
      <c r="DT83" s="161">
        <f>'DB Konvensional'!FC36</f>
        <v>2</v>
      </c>
      <c r="DU83" s="161">
        <f>'DB Konvensional'!FD36</f>
        <v>5</v>
      </c>
      <c r="DV83" s="161">
        <f>'DB Konvensional'!FE36</f>
        <v>6</v>
      </c>
      <c r="DW83" s="161">
        <f>'DB Konvensional'!FF36</f>
        <v>6</v>
      </c>
      <c r="DX83" s="161">
        <f>'DB Konvensional'!FG36</f>
        <v>7</v>
      </c>
      <c r="DY83" s="161">
        <f>'DB Konvensional'!FH36</f>
        <v>2</v>
      </c>
      <c r="DZ83" s="161">
        <f>'DB Konvensional'!FI36</f>
        <v>1</v>
      </c>
      <c r="EA83" s="161">
        <f>'DB Konvensional'!FJ36</f>
        <v>3</v>
      </c>
      <c r="EB83">
        <f t="shared" si="9"/>
        <v>291</v>
      </c>
      <c r="EC83">
        <f t="shared" si="12"/>
        <v>3.8289473684210527</v>
      </c>
    </row>
    <row r="84" spans="2:133">
      <c r="B84" t="s">
        <v>4326</v>
      </c>
      <c r="C84" t="s">
        <v>2505</v>
      </c>
      <c r="D84" t="s">
        <v>4040</v>
      </c>
      <c r="E84">
        <v>20</v>
      </c>
      <c r="F84" t="s">
        <v>2456</v>
      </c>
      <c r="G84" t="s">
        <v>4262</v>
      </c>
      <c r="H84">
        <v>5</v>
      </c>
      <c r="I84">
        <v>6</v>
      </c>
      <c r="J84" s="139">
        <v>6</v>
      </c>
      <c r="K84" s="139">
        <v>3</v>
      </c>
      <c r="L84" s="139">
        <v>4</v>
      </c>
      <c r="M84">
        <v>5</v>
      </c>
      <c r="N84">
        <v>4</v>
      </c>
      <c r="O84">
        <v>4</v>
      </c>
      <c r="P84" s="139">
        <v>5</v>
      </c>
      <c r="Q84" s="139">
        <v>5</v>
      </c>
      <c r="R84">
        <v>4</v>
      </c>
      <c r="S84" s="139">
        <v>3</v>
      </c>
      <c r="T84">
        <v>5</v>
      </c>
      <c r="U84">
        <v>4</v>
      </c>
      <c r="V84">
        <v>4</v>
      </c>
      <c r="W84">
        <v>5</v>
      </c>
      <c r="X84" s="139">
        <v>3</v>
      </c>
      <c r="Y84" s="139">
        <v>2</v>
      </c>
      <c r="Z84" s="139">
        <v>5</v>
      </c>
      <c r="AA84">
        <v>4</v>
      </c>
      <c r="AB84" s="139">
        <v>3</v>
      </c>
      <c r="AC84">
        <v>4</v>
      </c>
      <c r="AD84" s="139">
        <v>5</v>
      </c>
      <c r="AE84" s="139">
        <v>4</v>
      </c>
      <c r="AF84" s="139">
        <v>3</v>
      </c>
      <c r="AG84">
        <v>5</v>
      </c>
      <c r="AH84">
        <v>110</v>
      </c>
      <c r="AI84">
        <f t="shared" si="8"/>
        <v>4.2307692307692308</v>
      </c>
      <c r="AK84">
        <v>4</v>
      </c>
      <c r="AL84">
        <v>4</v>
      </c>
      <c r="AM84">
        <v>4</v>
      </c>
      <c r="AN84">
        <v>4</v>
      </c>
      <c r="AO84">
        <v>3</v>
      </c>
      <c r="AP84">
        <v>5</v>
      </c>
      <c r="AQ84">
        <v>5</v>
      </c>
      <c r="AR84">
        <v>3</v>
      </c>
      <c r="AS84">
        <v>4</v>
      </c>
      <c r="AT84">
        <v>4</v>
      </c>
      <c r="AU84">
        <v>4</v>
      </c>
      <c r="AV84">
        <v>4</v>
      </c>
      <c r="AW84">
        <v>3</v>
      </c>
      <c r="AX84">
        <v>3</v>
      </c>
      <c r="AY84">
        <v>4</v>
      </c>
      <c r="AZ84">
        <v>5</v>
      </c>
      <c r="BA84">
        <f t="shared" si="10"/>
        <v>63</v>
      </c>
      <c r="BB84">
        <f t="shared" si="11"/>
        <v>3.9375</v>
      </c>
      <c r="BD84" s="161">
        <f>'DB Konvensional'!CE37</f>
        <v>3</v>
      </c>
      <c r="BE84" s="161">
        <f>'DB Konvensional'!CF37</f>
        <v>3</v>
      </c>
      <c r="BF84" s="161">
        <f>'DB Konvensional'!CH37</f>
        <v>1</v>
      </c>
      <c r="BG84" s="161">
        <f>'DB Konvensional'!CI37</f>
        <v>1</v>
      </c>
      <c r="BH84" s="161">
        <f>'DB Konvensional'!CJ37</f>
        <v>1</v>
      </c>
      <c r="BI84" s="161">
        <f>'DB Konvensional'!CL37</f>
        <v>1</v>
      </c>
      <c r="BJ84" s="161">
        <f>'DB Konvensional'!CM37</f>
        <v>1</v>
      </c>
      <c r="BK84" s="161">
        <f>'DB Konvensional'!CN37</f>
        <v>1</v>
      </c>
      <c r="BL84" s="161">
        <f>'DB Konvensional'!CP37</f>
        <v>3</v>
      </c>
      <c r="BM84" s="161">
        <f>'DB Konvensional'!CQ37</f>
        <v>3</v>
      </c>
      <c r="BN84" s="161">
        <f>'DB Konvensional'!CR37</f>
        <v>3</v>
      </c>
      <c r="BO84" s="161">
        <f>'DB Konvensional'!CT37</f>
        <v>3</v>
      </c>
      <c r="BP84" s="161">
        <f>'DB Konvensional'!CU37</f>
        <v>4</v>
      </c>
      <c r="BQ84" s="161">
        <f>'DB Konvensional'!CV37</f>
        <v>3</v>
      </c>
      <c r="BR84" s="161">
        <f>'DB Konvensional'!CW37</f>
        <v>4</v>
      </c>
      <c r="BS84" s="161">
        <f>'DB Konvensional'!CX37</f>
        <v>3</v>
      </c>
      <c r="BT84" s="161">
        <f>'DB Konvensional'!CY37</f>
        <v>2</v>
      </c>
      <c r="BU84" s="161">
        <f>'DB Konvensional'!CZ37</f>
        <v>2</v>
      </c>
      <c r="BV84" s="161">
        <f>'DB Konvensional'!DA37</f>
        <v>6</v>
      </c>
      <c r="BW84" s="161">
        <f>'DB Konvensional'!DB37</f>
        <v>2</v>
      </c>
      <c r="BX84" s="161">
        <f>'DB Konvensional'!DC37</f>
        <v>6</v>
      </c>
      <c r="BY84" s="161">
        <f>'DB Konvensional'!DD37</f>
        <v>6</v>
      </c>
      <c r="BZ84" s="161">
        <f>'DB Konvensional'!DE37</f>
        <v>5</v>
      </c>
      <c r="CA84" s="161">
        <f>'DB Konvensional'!DF37</f>
        <v>3</v>
      </c>
      <c r="CB84" s="161">
        <f>'DB Konvensional'!DG37</f>
        <v>4</v>
      </c>
      <c r="CC84" s="161">
        <f>'DB Konvensional'!DH37</f>
        <v>4</v>
      </c>
      <c r="CD84" s="161">
        <f>'DB Konvensional'!DI37</f>
        <v>4</v>
      </c>
      <c r="CE84" s="161">
        <f>'DB Konvensional'!DJ37</f>
        <v>2</v>
      </c>
      <c r="CF84" s="161">
        <f>'DB Konvensional'!DK37</f>
        <v>5</v>
      </c>
      <c r="CG84" s="161">
        <f>'DB Konvensional'!DL37</f>
        <v>3</v>
      </c>
      <c r="CH84" s="161">
        <f>'DB Konvensional'!DM37</f>
        <v>3</v>
      </c>
      <c r="CI84" s="161">
        <f>'DB Konvensional'!DN37</f>
        <v>3</v>
      </c>
      <c r="CJ84" s="161">
        <f>'DB Konvensional'!DO37</f>
        <v>2</v>
      </c>
      <c r="CK84" s="161">
        <f>'DB Konvensional'!DP37</f>
        <v>3</v>
      </c>
      <c r="CL84" s="161">
        <f>'DB Konvensional'!DQ37</f>
        <v>4</v>
      </c>
      <c r="CM84" s="161">
        <f>'DB Konvensional'!DR37</f>
        <v>5</v>
      </c>
      <c r="CN84" s="161">
        <f>'DB Konvensional'!DS37</f>
        <v>2</v>
      </c>
      <c r="CO84" s="161">
        <f>'DB Konvensional'!DT37</f>
        <v>4</v>
      </c>
      <c r="CP84" s="161">
        <f>'DB Konvensional'!DU37</f>
        <v>4</v>
      </c>
      <c r="CQ84" s="161">
        <f>'DB Konvensional'!DV37</f>
        <v>5</v>
      </c>
      <c r="CR84" s="161">
        <f>'DB Konvensional'!DW37</f>
        <v>4</v>
      </c>
      <c r="CS84" s="161">
        <f>'DB Konvensional'!DX37</f>
        <v>5</v>
      </c>
      <c r="CT84" s="161">
        <f>'DB Konvensional'!DZ37</f>
        <v>3</v>
      </c>
      <c r="CU84" s="161">
        <f>'DB Konvensional'!EA37</f>
        <v>2</v>
      </c>
      <c r="CV84" s="161">
        <f>'DB Konvensional'!EB37</f>
        <v>4</v>
      </c>
      <c r="CW84" s="161">
        <f>'DB Konvensional'!ED37</f>
        <v>3</v>
      </c>
      <c r="CX84" s="161">
        <f>'DB Konvensional'!EE37</f>
        <v>5</v>
      </c>
      <c r="CY84" s="161">
        <f>'DB Konvensional'!EF37</f>
        <v>3</v>
      </c>
      <c r="CZ84" s="161">
        <f>'DB Konvensional'!EH37</f>
        <v>4</v>
      </c>
      <c r="DA84" s="161">
        <f>'DB Konvensional'!EI37</f>
        <v>4</v>
      </c>
      <c r="DB84" s="161">
        <f>'DB Konvensional'!EJ37</f>
        <v>5</v>
      </c>
      <c r="DC84" s="161">
        <f>'DB Konvensional'!EL37</f>
        <v>5</v>
      </c>
      <c r="DD84" s="161">
        <f>'DB Konvensional'!EM37</f>
        <v>3</v>
      </c>
      <c r="DE84" s="161">
        <f>'DB Konvensional'!EN37</f>
        <v>4</v>
      </c>
      <c r="DF84" s="161">
        <f>'DB Konvensional'!EO37</f>
        <v>4</v>
      </c>
      <c r="DG84" s="161">
        <f>'DB Konvensional'!EP37</f>
        <v>3</v>
      </c>
      <c r="DH84" s="161">
        <f>'DB Konvensional'!EQ37</f>
        <v>5</v>
      </c>
      <c r="DI84" s="161">
        <f>'DB Konvensional'!ER37</f>
        <v>5</v>
      </c>
      <c r="DJ84" s="161">
        <f>'DB Konvensional'!ES37</f>
        <v>5</v>
      </c>
      <c r="DK84" s="161">
        <f>'DB Konvensional'!ET37</f>
        <v>3</v>
      </c>
      <c r="DL84" s="161">
        <f>'DB Konvensional'!EU37</f>
        <v>4</v>
      </c>
      <c r="DM84" s="161">
        <f>'DB Konvensional'!EV37</f>
        <v>3</v>
      </c>
      <c r="DN84" s="161">
        <f>'DB Konvensional'!EW37</f>
        <v>5</v>
      </c>
      <c r="DO84" s="161">
        <f>'DB Konvensional'!EX37</f>
        <v>6</v>
      </c>
      <c r="DP84" s="161">
        <f>'DB Konvensional'!EY37</f>
        <v>5</v>
      </c>
      <c r="DQ84" s="161">
        <f>'DB Konvensional'!EZ37</f>
        <v>5</v>
      </c>
      <c r="DR84" s="161">
        <f>'DB Konvensional'!FA37</f>
        <v>2</v>
      </c>
      <c r="DS84" s="161">
        <f>'DB Konvensional'!FB37</f>
        <v>3</v>
      </c>
      <c r="DT84" s="161">
        <f>'DB Konvensional'!FC37</f>
        <v>2</v>
      </c>
      <c r="DU84" s="161">
        <f>'DB Konvensional'!FD37</f>
        <v>3</v>
      </c>
      <c r="DV84" s="161">
        <f>'DB Konvensional'!FE37</f>
        <v>3</v>
      </c>
      <c r="DW84" s="161">
        <f>'DB Konvensional'!FF37</f>
        <v>3</v>
      </c>
      <c r="DX84" s="161">
        <f>'DB Konvensional'!FG37</f>
        <v>3</v>
      </c>
      <c r="DY84" s="161">
        <f>'DB Konvensional'!FH37</f>
        <v>4</v>
      </c>
      <c r="DZ84" s="161">
        <f>'DB Konvensional'!FI37</f>
        <v>4</v>
      </c>
      <c r="EA84" s="161">
        <f>'DB Konvensional'!FJ37</f>
        <v>3</v>
      </c>
      <c r="EB84">
        <f t="shared" si="9"/>
        <v>264</v>
      </c>
      <c r="EC84">
        <f t="shared" si="12"/>
        <v>3.4736842105263159</v>
      </c>
    </row>
    <row r="85" spans="2:133">
      <c r="BD85" s="168"/>
      <c r="BE85" s="168"/>
      <c r="BF85" s="168"/>
      <c r="BG85" s="168"/>
      <c r="BH85" s="168"/>
      <c r="BI85" s="168"/>
      <c r="BJ85" s="168"/>
      <c r="BK85" s="168"/>
      <c r="BL85" s="168"/>
      <c r="BM85" s="168"/>
      <c r="BN85" s="168"/>
      <c r="BO85" s="168"/>
      <c r="BP85" s="168"/>
      <c r="BQ85" s="168"/>
      <c r="BR85" s="168"/>
      <c r="BS85" s="168"/>
      <c r="BT85" s="168"/>
      <c r="BU85" s="168"/>
      <c r="BV85" s="168"/>
      <c r="BW85" s="168"/>
      <c r="BX85" s="168"/>
      <c r="BY85" s="168"/>
      <c r="BZ85" s="168"/>
      <c r="CA85" s="168"/>
      <c r="CB85" s="168"/>
      <c r="CC85" s="168"/>
      <c r="CD85" s="168"/>
      <c r="CE85" s="168"/>
      <c r="CF85" s="168"/>
      <c r="CG85" s="168"/>
      <c r="CH85" s="168"/>
      <c r="CI85" s="168"/>
      <c r="CJ85" s="168"/>
      <c r="CK85" s="168"/>
      <c r="CL85" s="168"/>
      <c r="CM85" s="168"/>
      <c r="CN85" s="168"/>
      <c r="CO85" s="168"/>
      <c r="CP85" s="168"/>
      <c r="CQ85" s="168"/>
      <c r="CR85" s="168"/>
      <c r="CS85" s="168"/>
      <c r="CT85" s="168"/>
      <c r="CU85" s="168"/>
      <c r="CV85" s="168"/>
      <c r="CW85" s="168"/>
      <c r="CX85" s="168"/>
      <c r="CY85" s="168"/>
      <c r="CZ85" s="168"/>
      <c r="DA85" s="168"/>
      <c r="DB85" s="168"/>
      <c r="DC85" s="168"/>
      <c r="DD85" s="168"/>
      <c r="DE85" s="168"/>
      <c r="DF85" s="168"/>
      <c r="DG85" s="168"/>
      <c r="DH85" s="168"/>
      <c r="DI85" s="168"/>
      <c r="DJ85" s="168"/>
      <c r="DK85" s="168"/>
      <c r="DL85" s="168"/>
      <c r="DM85" s="168"/>
      <c r="DN85" s="168"/>
      <c r="DO85" s="168"/>
      <c r="DP85" s="168"/>
      <c r="DQ85" s="168"/>
      <c r="DR85" s="168"/>
      <c r="DS85" s="168"/>
      <c r="DT85" s="168"/>
      <c r="DU85" s="168"/>
      <c r="DV85" s="168"/>
      <c r="DW85" s="168"/>
      <c r="DX85" s="168"/>
      <c r="DY85" s="168"/>
      <c r="DZ85" s="168"/>
      <c r="EA85" s="168"/>
    </row>
    <row r="86" spans="2:133">
      <c r="BD86" s="168"/>
      <c r="BE86" s="168"/>
      <c r="BF86" s="168"/>
      <c r="BG86" s="168"/>
      <c r="BH86" s="168"/>
      <c r="BI86" s="168"/>
      <c r="BJ86" s="168"/>
      <c r="BK86" s="168"/>
      <c r="BL86" s="168"/>
      <c r="BM86" s="168"/>
      <c r="BN86" s="168"/>
      <c r="BO86" s="168"/>
      <c r="BP86" s="168"/>
      <c r="BQ86" s="168"/>
      <c r="BR86" s="168"/>
      <c r="BS86" s="168"/>
      <c r="BT86" s="168"/>
      <c r="BU86" s="168"/>
      <c r="BV86" s="168"/>
      <c r="BW86" s="168"/>
      <c r="BX86" s="168"/>
      <c r="BY86" s="168"/>
      <c r="BZ86" s="168"/>
      <c r="CA86" s="168"/>
      <c r="CB86" s="168"/>
      <c r="CC86" s="168"/>
      <c r="CD86" s="168"/>
      <c r="CE86" s="168"/>
      <c r="CF86" s="168"/>
      <c r="CG86" s="168"/>
      <c r="CH86" s="168"/>
      <c r="CI86" s="168"/>
      <c r="CJ86" s="168"/>
      <c r="CK86" s="168"/>
      <c r="CL86" s="168"/>
      <c r="CM86" s="168"/>
      <c r="CN86" s="168"/>
      <c r="CO86" s="168"/>
      <c r="CP86" s="168"/>
      <c r="CQ86" s="168"/>
      <c r="CR86" s="168"/>
      <c r="CS86" s="168"/>
      <c r="CT86" s="168"/>
      <c r="CU86" s="168"/>
      <c r="CV86" s="168"/>
      <c r="CW86" s="168"/>
      <c r="CX86" s="168"/>
      <c r="CY86" s="168"/>
      <c r="CZ86" s="168"/>
      <c r="DA86" s="168"/>
      <c r="DB86" s="168"/>
      <c r="DC86" s="168"/>
      <c r="DD86" s="168"/>
      <c r="DE86" s="168"/>
      <c r="DF86" s="168"/>
      <c r="DG86" s="168"/>
      <c r="DH86" s="168"/>
      <c r="DI86" s="168"/>
      <c r="DJ86" s="168"/>
      <c r="DK86" s="168"/>
      <c r="DL86" s="168"/>
      <c r="DM86" s="168"/>
      <c r="DN86" s="168"/>
      <c r="DO86" s="168"/>
      <c r="DP86" s="168"/>
      <c r="DQ86" s="168"/>
      <c r="DR86" s="168"/>
      <c r="DS86" s="168"/>
      <c r="DT86" s="168"/>
      <c r="DU86" s="168"/>
      <c r="DV86" s="168"/>
      <c r="DW86" s="168"/>
      <c r="DX86" s="168"/>
      <c r="DY86" s="168"/>
      <c r="DZ86" s="168"/>
      <c r="EA86" s="168"/>
    </row>
    <row r="87" spans="2:133">
      <c r="BD87" s="168"/>
      <c r="BE87" s="168"/>
      <c r="BF87" s="168"/>
      <c r="BG87" s="168"/>
      <c r="BH87" s="168"/>
      <c r="BI87" s="168"/>
      <c r="BJ87" s="168"/>
      <c r="BK87" s="168"/>
      <c r="BL87" s="168"/>
      <c r="BM87" s="168"/>
      <c r="BN87" s="168"/>
      <c r="BO87" s="168"/>
      <c r="BP87" s="168"/>
      <c r="BQ87" s="168"/>
      <c r="BR87" s="168"/>
      <c r="BS87" s="168"/>
      <c r="BT87" s="168"/>
      <c r="BU87" s="168"/>
      <c r="BV87" s="168"/>
      <c r="BW87" s="168"/>
      <c r="BX87" s="168"/>
      <c r="BY87" s="168"/>
      <c r="BZ87" s="168"/>
      <c r="CA87" s="168"/>
      <c r="CB87" s="168"/>
      <c r="CC87" s="168"/>
      <c r="CD87" s="168"/>
      <c r="CE87" s="168"/>
      <c r="CF87" s="168"/>
      <c r="CG87" s="168"/>
      <c r="CH87" s="168"/>
      <c r="CI87" s="168"/>
      <c r="CJ87" s="168"/>
      <c r="CK87" s="168"/>
      <c r="CL87" s="168"/>
      <c r="CM87" s="168"/>
      <c r="CN87" s="168"/>
      <c r="CO87" s="168"/>
      <c r="CP87" s="168"/>
      <c r="CQ87" s="168"/>
      <c r="CR87" s="168"/>
      <c r="CS87" s="168"/>
      <c r="CT87" s="168"/>
      <c r="CU87" s="168"/>
      <c r="CV87" s="168"/>
      <c r="CW87" s="168"/>
      <c r="CX87" s="168"/>
      <c r="CY87" s="168"/>
      <c r="CZ87" s="168"/>
      <c r="DA87" s="168"/>
      <c r="DB87" s="168"/>
      <c r="DC87" s="168"/>
      <c r="DD87" s="168"/>
      <c r="DE87" s="168"/>
      <c r="DF87" s="168"/>
      <c r="DG87" s="168"/>
      <c r="DH87" s="168"/>
      <c r="DI87" s="168"/>
      <c r="DJ87" s="168"/>
      <c r="DK87" s="168"/>
      <c r="DL87" s="168"/>
      <c r="DM87" s="168"/>
      <c r="DN87" s="168"/>
      <c r="DO87" s="168"/>
      <c r="DP87" s="168"/>
      <c r="DQ87" s="168"/>
      <c r="DR87" s="168"/>
      <c r="DS87" s="168"/>
      <c r="DT87" s="168"/>
      <c r="DU87" s="168"/>
      <c r="DV87" s="168"/>
      <c r="DW87" s="168"/>
      <c r="DX87" s="168"/>
      <c r="DY87" s="168"/>
      <c r="DZ87" s="168"/>
      <c r="EA87" s="168"/>
    </row>
    <row r="88" spans="2:133">
      <c r="BD88" s="168"/>
      <c r="BE88" s="168"/>
      <c r="BF88" s="168"/>
      <c r="BG88" s="168"/>
      <c r="BH88" s="168"/>
      <c r="BI88" s="168"/>
      <c r="BJ88" s="168"/>
      <c r="BK88" s="168"/>
      <c r="BL88" s="168"/>
      <c r="BM88" s="168"/>
      <c r="BN88" s="168"/>
      <c r="BO88" s="168"/>
      <c r="BP88" s="168"/>
      <c r="BQ88" s="168"/>
      <c r="BR88" s="168"/>
      <c r="BS88" s="168"/>
      <c r="BT88" s="168"/>
      <c r="BU88" s="168"/>
      <c r="BV88" s="168"/>
      <c r="BW88" s="168"/>
      <c r="BX88" s="168"/>
      <c r="BY88" s="168"/>
      <c r="BZ88" s="168"/>
      <c r="CA88" s="168"/>
      <c r="CB88" s="168"/>
      <c r="CC88" s="168"/>
      <c r="CD88" s="168"/>
      <c r="CE88" s="168"/>
      <c r="CF88" s="168"/>
      <c r="CG88" s="168"/>
      <c r="CH88" s="168"/>
      <c r="CI88" s="168"/>
      <c r="CJ88" s="168"/>
      <c r="CK88" s="168"/>
      <c r="CL88" s="168"/>
      <c r="CM88" s="168"/>
      <c r="CN88" s="168"/>
      <c r="CO88" s="168"/>
      <c r="CP88" s="168"/>
      <c r="CQ88" s="168"/>
      <c r="CR88" s="168"/>
      <c r="CS88" s="168"/>
      <c r="CT88" s="168"/>
      <c r="CU88" s="168"/>
      <c r="CV88" s="168"/>
      <c r="CW88" s="168"/>
      <c r="CX88" s="168"/>
      <c r="CY88" s="168"/>
      <c r="CZ88" s="168"/>
      <c r="DA88" s="168"/>
      <c r="DB88" s="168"/>
      <c r="DC88" s="168"/>
      <c r="DD88" s="168"/>
      <c r="DE88" s="168"/>
      <c r="DF88" s="168"/>
      <c r="DG88" s="168"/>
      <c r="DH88" s="168"/>
      <c r="DI88" s="168"/>
      <c r="DJ88" s="168"/>
      <c r="DK88" s="168"/>
      <c r="DL88" s="168"/>
      <c r="DM88" s="168"/>
      <c r="DN88" s="168"/>
      <c r="DO88" s="168"/>
      <c r="DP88" s="168"/>
      <c r="DQ88" s="168"/>
      <c r="DR88" s="168"/>
      <c r="DS88" s="168"/>
      <c r="DT88" s="168"/>
      <c r="DU88" s="168"/>
      <c r="DV88" s="168"/>
      <c r="DW88" s="168"/>
      <c r="DX88" s="168"/>
      <c r="DY88" s="168"/>
      <c r="DZ88" s="168"/>
      <c r="EA88" s="168"/>
    </row>
    <row r="89" spans="2:133">
      <c r="G89" t="s">
        <v>4277</v>
      </c>
      <c r="H89">
        <f>_xlfn.T.TEST(AI4:AI49,AI50:AI84,2,3)</f>
        <v>0.54282208176603408</v>
      </c>
      <c r="BD89" s="168"/>
      <c r="BE89" s="168"/>
      <c r="BF89" s="168"/>
      <c r="BG89" s="168"/>
      <c r="BH89" s="168"/>
      <c r="BI89" s="168"/>
      <c r="BJ89" s="168"/>
      <c r="BK89" s="168"/>
      <c r="BL89" s="168"/>
      <c r="BM89" s="168"/>
      <c r="BN89" s="168"/>
      <c r="BO89" s="168"/>
      <c r="BP89" s="168"/>
      <c r="BQ89" s="168"/>
      <c r="BR89" s="168"/>
      <c r="BS89" s="168"/>
      <c r="BT89" s="168"/>
      <c r="BU89" s="168"/>
      <c r="BV89" s="168"/>
      <c r="BW89" s="168"/>
      <c r="BX89" s="168"/>
      <c r="BY89" s="168"/>
      <c r="BZ89" s="168"/>
      <c r="CA89" s="168"/>
      <c r="CB89" s="168"/>
      <c r="CC89" s="168"/>
      <c r="CD89" s="168"/>
      <c r="CE89" s="168"/>
      <c r="CF89" s="168"/>
      <c r="CG89" s="168"/>
      <c r="CH89" s="168"/>
      <c r="CI89" s="168"/>
      <c r="CJ89" s="168"/>
      <c r="CK89" s="168"/>
      <c r="CL89" s="168"/>
      <c r="CM89" s="168"/>
      <c r="CN89" s="168"/>
      <c r="CO89" s="168"/>
      <c r="CP89" s="168"/>
      <c r="CQ89" s="168"/>
      <c r="CR89" s="168"/>
      <c r="CS89" s="168"/>
      <c r="CT89" s="168"/>
      <c r="CU89" s="168"/>
      <c r="CV89" s="168"/>
      <c r="CW89" s="168"/>
      <c r="CX89" s="168"/>
      <c r="CY89" s="168"/>
      <c r="CZ89" s="168"/>
      <c r="DA89" s="168"/>
      <c r="DB89" s="168"/>
      <c r="DC89" s="168"/>
      <c r="DD89" s="168"/>
      <c r="DE89" s="168"/>
      <c r="DF89" s="168"/>
      <c r="DG89" s="168"/>
      <c r="DH89" s="168"/>
      <c r="DI89" s="168"/>
      <c r="DJ89" s="168"/>
      <c r="DK89" s="168"/>
      <c r="DL89" s="168"/>
      <c r="DM89" s="168"/>
      <c r="DN89" s="168"/>
      <c r="DO89" s="168"/>
      <c r="DP89" s="168"/>
      <c r="DQ89" s="168"/>
      <c r="DR89" s="168"/>
      <c r="DS89" s="168"/>
      <c r="DT89" s="168"/>
      <c r="DU89" s="168"/>
      <c r="DV89" s="168"/>
      <c r="DW89" s="168"/>
      <c r="DX89" s="168"/>
      <c r="DY89" s="168"/>
      <c r="DZ89" s="168"/>
      <c r="EA89" s="168"/>
    </row>
    <row r="90" spans="2:133">
      <c r="G90" t="s">
        <v>4327</v>
      </c>
      <c r="H90">
        <f>CORREL(AH4:AH49,BA4:BA49)</f>
        <v>0.78504466011996943</v>
      </c>
      <c r="BD90" s="168"/>
      <c r="BE90" s="168"/>
      <c r="BF90" s="168"/>
      <c r="BG90" s="168"/>
      <c r="BH90" s="168"/>
      <c r="BI90" s="168"/>
      <c r="BJ90" s="168"/>
      <c r="BK90" s="168"/>
      <c r="BL90" s="168"/>
      <c r="BM90" s="168"/>
      <c r="BN90" s="168"/>
      <c r="BO90" s="168"/>
      <c r="BP90" s="168"/>
      <c r="BQ90" s="168"/>
      <c r="BR90" s="168"/>
      <c r="BS90" s="168"/>
      <c r="BT90" s="168"/>
      <c r="BU90" s="168"/>
      <c r="BV90" s="168"/>
      <c r="BW90" s="168"/>
      <c r="BX90" s="168"/>
      <c r="BY90" s="168"/>
      <c r="BZ90" s="168"/>
      <c r="CA90" s="168"/>
      <c r="CB90" s="168"/>
      <c r="CC90" s="168"/>
      <c r="CD90" s="168"/>
      <c r="CE90" s="168"/>
      <c r="CF90" s="168"/>
      <c r="CG90" s="168"/>
      <c r="CH90" s="168"/>
      <c r="CI90" s="168"/>
      <c r="CJ90" s="168"/>
      <c r="CK90" s="168"/>
      <c r="CL90" s="168"/>
      <c r="CM90" s="168"/>
      <c r="CN90" s="168"/>
      <c r="CO90" s="168"/>
      <c r="CP90" s="168"/>
      <c r="CQ90" s="168"/>
      <c r="CR90" s="168"/>
      <c r="CS90" s="168"/>
      <c r="CT90" s="168"/>
      <c r="CU90" s="168"/>
      <c r="CV90" s="168"/>
      <c r="CW90" s="168"/>
      <c r="CX90" s="168"/>
      <c r="CY90" s="168"/>
      <c r="CZ90" s="168"/>
      <c r="DA90" s="168"/>
      <c r="DB90" s="168"/>
      <c r="DC90" s="168"/>
      <c r="DD90" s="168"/>
      <c r="DE90" s="168"/>
      <c r="DF90" s="168"/>
      <c r="DG90" s="168"/>
      <c r="DH90" s="168"/>
      <c r="DI90" s="168"/>
      <c r="DJ90" s="168"/>
      <c r="DK90" s="168"/>
      <c r="DL90" s="168"/>
      <c r="DM90" s="168"/>
      <c r="DN90" s="168"/>
      <c r="DO90" s="168"/>
      <c r="DP90" s="168"/>
      <c r="DQ90" s="168"/>
      <c r="DR90" s="168"/>
      <c r="DS90" s="168"/>
      <c r="DT90" s="168"/>
      <c r="DU90" s="168"/>
      <c r="DV90" s="168"/>
      <c r="DW90" s="168"/>
      <c r="DX90" s="168"/>
      <c r="DY90" s="168"/>
      <c r="DZ90" s="168"/>
      <c r="EA90" s="168"/>
    </row>
    <row r="91" spans="2:133">
      <c r="G91" t="s">
        <v>4328</v>
      </c>
      <c r="H91">
        <f>CORREL(AH50:AH84,BA50:BA84)</f>
        <v>0.68750965505298511</v>
      </c>
    </row>
    <row r="92" spans="2:133">
      <c r="G92" t="s">
        <v>4300</v>
      </c>
      <c r="H92">
        <f>CORREL(AH4:AH84,BA4:BA84)</f>
        <v>0.74181088253017935</v>
      </c>
    </row>
  </sheetData>
  <phoneticPr fontId="3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activeCell="B5" sqref="B5"/>
    </sheetView>
  </sheetViews>
  <sheetFormatPr defaultColWidth="9.109375" defaultRowHeight="14.4"/>
  <cols>
    <col min="1" max="1" width="35.109375" customWidth="1"/>
    <col min="2" max="2" width="22" customWidth="1"/>
    <col min="3" max="3" width="43" customWidth="1"/>
  </cols>
  <sheetData>
    <row r="1" spans="1:3" ht="57" customHeight="1">
      <c r="A1" s="173"/>
      <c r="B1" s="173"/>
      <c r="C1" s="173"/>
    </row>
    <row r="2" spans="1:3" ht="58.8" customHeight="1">
      <c r="A2" s="169" t="s">
        <v>1291</v>
      </c>
      <c r="B2" s="169"/>
      <c r="C2" s="169"/>
    </row>
    <row r="3" spans="1:3" ht="107.25" customHeight="1">
      <c r="A3" s="170" t="s">
        <v>1280</v>
      </c>
      <c r="B3" s="170"/>
      <c r="C3" s="170"/>
    </row>
    <row r="5" spans="1:3" ht="18">
      <c r="A5" s="25" t="s">
        <v>818</v>
      </c>
      <c r="B5" s="50" t="s">
        <v>519</v>
      </c>
    </row>
    <row r="7" spans="1:3" ht="30.75" customHeight="1">
      <c r="A7" s="171" t="s">
        <v>1290</v>
      </c>
      <c r="B7" s="171"/>
      <c r="C7" s="171"/>
    </row>
    <row r="9" spans="1:3" ht="406.2" customHeight="1">
      <c r="A9" s="172" t="s">
        <v>1289</v>
      </c>
      <c r="B9" s="172"/>
      <c r="C9" s="172"/>
    </row>
  </sheetData>
  <mergeCells count="5">
    <mergeCell ref="A2:C2"/>
    <mergeCell ref="A3:C3"/>
    <mergeCell ref="A7:C7"/>
    <mergeCell ref="A9:C9"/>
    <mergeCell ref="A1:C1"/>
  </mergeCells>
  <pageMargins left="0.7" right="0.7" top="0.75" bottom="0.75" header="0.3" footer="0.3"/>
  <pageSetup paperSize="9" orientation="portrait" r:id="rId1"/>
  <customProperties>
    <customPr name="EpmWorksheetKeyString_GUID" r:id="rId2"/>
    <customPr name="IbpWorksheetKeyString_GUID" r:id="rId3"/>
  </customPropertie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Items!$A$2:$A$37</xm:f>
          </x14:formula1>
          <xm:sqref>B5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46"/>
  <sheetViews>
    <sheetView zoomScaleNormal="100" workbookViewId="0">
      <selection activeCell="A4" sqref="A4"/>
    </sheetView>
  </sheetViews>
  <sheetFormatPr defaultColWidth="9.109375" defaultRowHeight="14.4"/>
  <cols>
    <col min="1" max="26" width="3.6640625" style="1" customWidth="1"/>
  </cols>
  <sheetData>
    <row r="1" spans="1:27" ht="144" customHeight="1">
      <c r="A1" s="174" t="s">
        <v>1281</v>
      </c>
      <c r="B1" s="175"/>
      <c r="C1" s="175"/>
      <c r="D1" s="175"/>
      <c r="E1" s="175"/>
      <c r="F1" s="175"/>
      <c r="G1" s="175"/>
      <c r="H1" s="175"/>
      <c r="I1" s="175"/>
      <c r="J1" s="175"/>
      <c r="K1" s="175"/>
      <c r="L1" s="175"/>
      <c r="M1" s="175"/>
      <c r="N1" s="175"/>
      <c r="O1" s="175"/>
      <c r="P1" s="175"/>
      <c r="Q1" s="175"/>
      <c r="R1" s="175"/>
      <c r="S1" s="175"/>
      <c r="T1" s="175"/>
      <c r="U1" s="175"/>
      <c r="V1" s="175"/>
      <c r="W1" s="175"/>
      <c r="X1" s="175"/>
      <c r="Y1" s="175"/>
      <c r="Z1" s="175"/>
    </row>
    <row r="2" spans="1:27">
      <c r="A2" s="176" t="s">
        <v>0</v>
      </c>
      <c r="B2" s="176"/>
      <c r="C2" s="176"/>
      <c r="D2" s="176"/>
      <c r="E2" s="176"/>
      <c r="F2" s="176"/>
      <c r="G2" s="176"/>
      <c r="H2" s="176"/>
      <c r="I2" s="176"/>
      <c r="J2" s="176"/>
      <c r="K2" s="176"/>
      <c r="L2" s="176"/>
      <c r="M2" s="176"/>
      <c r="N2" s="176"/>
      <c r="O2" s="176"/>
      <c r="P2" s="176"/>
      <c r="Q2" s="176"/>
      <c r="R2" s="176"/>
      <c r="S2" s="176"/>
      <c r="T2" s="176"/>
      <c r="U2" s="176"/>
      <c r="V2" s="176"/>
      <c r="W2" s="176"/>
      <c r="X2" s="176"/>
      <c r="Y2" s="176"/>
      <c r="Z2" s="176"/>
    </row>
    <row r="3" spans="1:27">
      <c r="A3" s="90">
        <v>1</v>
      </c>
      <c r="B3" s="90">
        <v>2</v>
      </c>
      <c r="C3" s="90">
        <v>3</v>
      </c>
      <c r="D3" s="90">
        <v>4</v>
      </c>
      <c r="E3" s="91">
        <v>5</v>
      </c>
      <c r="F3" s="91">
        <v>6</v>
      </c>
      <c r="G3" s="92">
        <v>7</v>
      </c>
      <c r="H3" s="90">
        <v>8</v>
      </c>
      <c r="I3" s="90">
        <v>9</v>
      </c>
      <c r="J3" s="90">
        <v>10</v>
      </c>
      <c r="K3" s="90">
        <v>11</v>
      </c>
      <c r="L3" s="90">
        <v>12</v>
      </c>
      <c r="M3" s="91">
        <v>13</v>
      </c>
      <c r="N3" s="92">
        <v>14</v>
      </c>
      <c r="O3" s="90">
        <v>15</v>
      </c>
      <c r="P3" s="90">
        <v>16</v>
      </c>
      <c r="Q3" s="91">
        <v>17</v>
      </c>
      <c r="R3" s="92">
        <v>18</v>
      </c>
      <c r="S3" s="90">
        <v>19</v>
      </c>
      <c r="T3" s="90">
        <v>20</v>
      </c>
      <c r="U3" s="91">
        <v>21</v>
      </c>
      <c r="V3" s="90">
        <v>22</v>
      </c>
      <c r="W3" s="90">
        <v>23</v>
      </c>
      <c r="X3" s="90">
        <v>24</v>
      </c>
      <c r="Y3" s="90">
        <v>25</v>
      </c>
      <c r="Z3" s="93">
        <v>26</v>
      </c>
      <c r="AA3" s="52"/>
    </row>
    <row r="4" spans="1:27">
      <c r="A4" s="137" cm="1">
        <f t="array" ref="A4:Z49">_xlfn.LET(_xlpm.x,DB[[Saya merasa aplikasi PRA Digital mudah untuk digunakan.]:[Saya percaya bahwa teknologi inovatif seperti PRA Digital dapat mendorong perubahan positif.]],IF(_xlpm.x="","",VALUE(_xlpm.x)))</f>
        <v>5</v>
      </c>
      <c r="B4" s="137">
        <v>3</v>
      </c>
      <c r="C4" s="137">
        <v>4</v>
      </c>
      <c r="D4" s="137">
        <v>3</v>
      </c>
      <c r="E4" s="137">
        <v>3</v>
      </c>
      <c r="F4" s="137">
        <v>5</v>
      </c>
      <c r="G4" s="137">
        <v>4</v>
      </c>
      <c r="H4" s="137">
        <v>3</v>
      </c>
      <c r="I4" s="137">
        <v>5</v>
      </c>
      <c r="J4" s="137">
        <v>4</v>
      </c>
      <c r="K4" s="137">
        <v>3</v>
      </c>
      <c r="L4" s="137">
        <v>6</v>
      </c>
      <c r="M4" s="137">
        <v>2</v>
      </c>
      <c r="N4" s="137">
        <v>5</v>
      </c>
      <c r="O4" s="137">
        <v>3</v>
      </c>
      <c r="P4" s="137">
        <v>5</v>
      </c>
      <c r="Q4" s="137">
        <v>4</v>
      </c>
      <c r="R4" s="137">
        <v>3</v>
      </c>
      <c r="S4" s="137">
        <v>4</v>
      </c>
      <c r="T4" s="137">
        <v>2</v>
      </c>
      <c r="U4" s="137">
        <v>2</v>
      </c>
      <c r="V4" s="137">
        <v>6</v>
      </c>
      <c r="W4" s="137">
        <v>4</v>
      </c>
      <c r="X4" s="137">
        <v>2</v>
      </c>
      <c r="Y4" s="137">
        <v>1</v>
      </c>
      <c r="Z4" s="137">
        <v>2</v>
      </c>
    </row>
    <row r="5" spans="1:27">
      <c r="A5" s="138">
        <v>2</v>
      </c>
      <c r="B5" s="138">
        <v>6</v>
      </c>
      <c r="C5" s="138">
        <v>4</v>
      </c>
      <c r="D5" s="138">
        <v>2</v>
      </c>
      <c r="E5" s="138">
        <v>3</v>
      </c>
      <c r="F5" s="138">
        <v>4</v>
      </c>
      <c r="G5" s="138">
        <v>2</v>
      </c>
      <c r="H5" s="138">
        <v>2</v>
      </c>
      <c r="I5" s="138">
        <v>5</v>
      </c>
      <c r="J5" s="138">
        <v>3</v>
      </c>
      <c r="K5" s="138">
        <v>2</v>
      </c>
      <c r="L5" s="138">
        <v>2</v>
      </c>
      <c r="M5" s="138">
        <v>2</v>
      </c>
      <c r="N5" s="138">
        <v>2</v>
      </c>
      <c r="O5" s="138">
        <v>3</v>
      </c>
      <c r="P5" s="138">
        <v>3</v>
      </c>
      <c r="Q5" s="138">
        <v>2</v>
      </c>
      <c r="R5" s="138">
        <v>3</v>
      </c>
      <c r="S5" s="138">
        <v>6</v>
      </c>
      <c r="T5" s="138">
        <v>2</v>
      </c>
      <c r="U5" s="138">
        <v>2</v>
      </c>
      <c r="V5" s="138">
        <v>2</v>
      </c>
      <c r="W5" s="138">
        <v>6</v>
      </c>
      <c r="X5" s="138">
        <v>2</v>
      </c>
      <c r="Y5" s="138">
        <v>3</v>
      </c>
      <c r="Z5" s="138">
        <v>2</v>
      </c>
    </row>
    <row r="6" spans="1:27">
      <c r="A6" s="137">
        <v>5</v>
      </c>
      <c r="B6" s="137">
        <v>6</v>
      </c>
      <c r="C6" s="137">
        <v>6</v>
      </c>
      <c r="D6" s="137">
        <v>4</v>
      </c>
      <c r="E6" s="137">
        <v>5</v>
      </c>
      <c r="F6" s="137">
        <v>4</v>
      </c>
      <c r="G6" s="137">
        <v>5</v>
      </c>
      <c r="H6" s="137">
        <v>5</v>
      </c>
      <c r="I6" s="137">
        <v>4</v>
      </c>
      <c r="J6" s="137">
        <v>5</v>
      </c>
      <c r="K6" s="137">
        <v>5</v>
      </c>
      <c r="L6" s="137">
        <v>4</v>
      </c>
      <c r="M6" s="137">
        <v>5</v>
      </c>
      <c r="N6" s="137">
        <v>5</v>
      </c>
      <c r="O6" s="137">
        <v>4</v>
      </c>
      <c r="P6" s="137">
        <v>5</v>
      </c>
      <c r="Q6" s="137">
        <v>6</v>
      </c>
      <c r="R6" s="137">
        <v>4</v>
      </c>
      <c r="S6" s="137">
        <v>4</v>
      </c>
      <c r="T6" s="137">
        <v>5</v>
      </c>
      <c r="U6" s="137">
        <v>5</v>
      </c>
      <c r="V6" s="137">
        <v>5</v>
      </c>
      <c r="W6" s="137">
        <v>3</v>
      </c>
      <c r="X6" s="137">
        <v>5</v>
      </c>
      <c r="Y6" s="137">
        <v>5</v>
      </c>
      <c r="Z6" s="137">
        <v>5</v>
      </c>
    </row>
    <row r="7" spans="1:27">
      <c r="A7" s="138">
        <v>4</v>
      </c>
      <c r="B7" s="138">
        <v>4</v>
      </c>
      <c r="C7" s="138">
        <v>4</v>
      </c>
      <c r="D7" s="138">
        <v>4</v>
      </c>
      <c r="E7" s="138">
        <v>4</v>
      </c>
      <c r="F7" s="138">
        <v>4</v>
      </c>
      <c r="G7" s="138">
        <v>4</v>
      </c>
      <c r="H7" s="138">
        <v>4</v>
      </c>
      <c r="I7" s="138">
        <v>4</v>
      </c>
      <c r="J7" s="138">
        <v>4</v>
      </c>
      <c r="K7" s="138">
        <v>4</v>
      </c>
      <c r="L7" s="138">
        <v>4</v>
      </c>
      <c r="M7" s="138">
        <v>4</v>
      </c>
      <c r="N7" s="138">
        <v>4</v>
      </c>
      <c r="O7" s="138">
        <v>4</v>
      </c>
      <c r="P7" s="138">
        <v>4</v>
      </c>
      <c r="Q7" s="138">
        <v>4</v>
      </c>
      <c r="R7" s="138">
        <v>3</v>
      </c>
      <c r="S7" s="138">
        <v>4</v>
      </c>
      <c r="T7" s="138">
        <v>4</v>
      </c>
      <c r="U7" s="138">
        <v>4</v>
      </c>
      <c r="V7" s="138">
        <v>4</v>
      </c>
      <c r="W7" s="138">
        <v>4</v>
      </c>
      <c r="X7" s="138">
        <v>4</v>
      </c>
      <c r="Y7" s="138">
        <v>4</v>
      </c>
      <c r="Z7" s="138">
        <v>4</v>
      </c>
    </row>
    <row r="8" spans="1:27">
      <c r="A8" s="137">
        <v>3</v>
      </c>
      <c r="B8" s="137">
        <v>3</v>
      </c>
      <c r="C8" s="137">
        <v>4</v>
      </c>
      <c r="D8" s="137">
        <v>3</v>
      </c>
      <c r="E8" s="137">
        <v>3</v>
      </c>
      <c r="F8" s="137">
        <v>5</v>
      </c>
      <c r="G8" s="137">
        <v>4</v>
      </c>
      <c r="H8" s="137">
        <v>4</v>
      </c>
      <c r="I8" s="137">
        <v>4</v>
      </c>
      <c r="J8" s="137">
        <v>4</v>
      </c>
      <c r="K8" s="137">
        <v>4</v>
      </c>
      <c r="L8" s="137">
        <v>4</v>
      </c>
      <c r="M8" s="137">
        <v>3</v>
      </c>
      <c r="N8" s="137">
        <v>4</v>
      </c>
      <c r="O8" s="137">
        <v>3</v>
      </c>
      <c r="P8" s="137">
        <v>4</v>
      </c>
      <c r="Q8" s="137">
        <v>2</v>
      </c>
      <c r="R8" s="137">
        <v>5</v>
      </c>
      <c r="S8" s="137">
        <v>3</v>
      </c>
      <c r="T8" s="137">
        <v>4</v>
      </c>
      <c r="U8" s="137">
        <v>6</v>
      </c>
      <c r="V8" s="137">
        <v>4</v>
      </c>
      <c r="W8" s="137">
        <v>2</v>
      </c>
      <c r="X8" s="137">
        <v>3</v>
      </c>
      <c r="Y8" s="137">
        <v>3</v>
      </c>
      <c r="Z8" s="137">
        <v>3</v>
      </c>
    </row>
    <row r="9" spans="1:27">
      <c r="A9" s="138">
        <v>5</v>
      </c>
      <c r="B9" s="138">
        <v>5</v>
      </c>
      <c r="C9" s="138">
        <v>1</v>
      </c>
      <c r="D9" s="138">
        <v>7</v>
      </c>
      <c r="E9" s="138">
        <v>6</v>
      </c>
      <c r="F9" s="138">
        <v>6</v>
      </c>
      <c r="G9" s="138">
        <v>6</v>
      </c>
      <c r="H9" s="138">
        <v>6</v>
      </c>
      <c r="I9" s="138">
        <v>2</v>
      </c>
      <c r="J9" s="138">
        <v>2</v>
      </c>
      <c r="K9" s="138">
        <v>6</v>
      </c>
      <c r="L9" s="138">
        <v>6</v>
      </c>
      <c r="M9" s="138">
        <v>6</v>
      </c>
      <c r="N9" s="138">
        <v>5</v>
      </c>
      <c r="O9" s="138">
        <v>6</v>
      </c>
      <c r="P9" s="138">
        <v>6</v>
      </c>
      <c r="Q9" s="138">
        <v>6</v>
      </c>
      <c r="R9" s="138">
        <v>6</v>
      </c>
      <c r="S9" s="138">
        <v>2</v>
      </c>
      <c r="T9" s="138">
        <v>6</v>
      </c>
      <c r="U9" s="138">
        <v>6</v>
      </c>
      <c r="V9" s="138">
        <v>6</v>
      </c>
      <c r="W9" s="138">
        <v>2</v>
      </c>
      <c r="X9" s="138">
        <v>6</v>
      </c>
      <c r="Y9" s="138">
        <v>6</v>
      </c>
      <c r="Z9" s="138">
        <v>6</v>
      </c>
    </row>
    <row r="10" spans="1:27">
      <c r="A10" s="137">
        <v>7</v>
      </c>
      <c r="B10" s="137">
        <v>7</v>
      </c>
      <c r="C10" s="137">
        <v>7</v>
      </c>
      <c r="D10" s="137">
        <v>7</v>
      </c>
      <c r="E10" s="137">
        <v>7</v>
      </c>
      <c r="F10" s="137">
        <v>7</v>
      </c>
      <c r="G10" s="137">
        <v>7</v>
      </c>
      <c r="H10" s="137">
        <v>7</v>
      </c>
      <c r="I10" s="137">
        <v>7</v>
      </c>
      <c r="J10" s="137">
        <v>1</v>
      </c>
      <c r="K10" s="137">
        <v>1</v>
      </c>
      <c r="L10" s="137">
        <v>1</v>
      </c>
      <c r="M10" s="137">
        <v>4</v>
      </c>
      <c r="N10" s="137">
        <v>7</v>
      </c>
      <c r="O10" s="137">
        <v>7</v>
      </c>
      <c r="P10" s="137">
        <v>7</v>
      </c>
      <c r="Q10" s="137">
        <v>7</v>
      </c>
      <c r="R10" s="137">
        <v>7</v>
      </c>
      <c r="S10" s="137">
        <v>7</v>
      </c>
      <c r="T10" s="137">
        <v>7</v>
      </c>
      <c r="U10" s="137">
        <v>7</v>
      </c>
      <c r="V10" s="137">
        <v>7</v>
      </c>
      <c r="W10" s="137">
        <v>7</v>
      </c>
      <c r="X10" s="137">
        <v>4</v>
      </c>
      <c r="Y10" s="137">
        <v>4</v>
      </c>
      <c r="Z10" s="137">
        <v>5</v>
      </c>
    </row>
    <row r="11" spans="1:27">
      <c r="A11" s="138">
        <v>6</v>
      </c>
      <c r="B11" s="138">
        <v>6</v>
      </c>
      <c r="C11" s="138">
        <v>2</v>
      </c>
      <c r="D11" s="138">
        <v>3</v>
      </c>
      <c r="E11" s="138">
        <v>5</v>
      </c>
      <c r="F11" s="138">
        <v>5</v>
      </c>
      <c r="G11" s="138">
        <v>5</v>
      </c>
      <c r="H11" s="138">
        <v>5</v>
      </c>
      <c r="I11" s="138">
        <v>3</v>
      </c>
      <c r="J11" s="138">
        <v>2</v>
      </c>
      <c r="K11" s="138">
        <v>5</v>
      </c>
      <c r="L11" s="138">
        <v>4</v>
      </c>
      <c r="M11" s="138">
        <v>5</v>
      </c>
      <c r="N11" s="138">
        <v>5</v>
      </c>
      <c r="O11" s="138">
        <v>5</v>
      </c>
      <c r="P11" s="138">
        <v>5</v>
      </c>
      <c r="Q11" s="138">
        <v>5</v>
      </c>
      <c r="R11" s="138">
        <v>6</v>
      </c>
      <c r="S11" s="138">
        <v>3</v>
      </c>
      <c r="T11" s="138">
        <v>5</v>
      </c>
      <c r="U11" s="138">
        <v>5</v>
      </c>
      <c r="V11" s="138">
        <v>6</v>
      </c>
      <c r="W11" s="138">
        <v>3</v>
      </c>
      <c r="X11" s="138">
        <v>5</v>
      </c>
      <c r="Y11" s="138">
        <v>5</v>
      </c>
      <c r="Z11" s="138">
        <v>5</v>
      </c>
    </row>
    <row r="12" spans="1:27">
      <c r="A12" s="137">
        <v>7</v>
      </c>
      <c r="B12" s="137">
        <v>6</v>
      </c>
      <c r="C12" s="137">
        <v>2</v>
      </c>
      <c r="D12" s="137">
        <v>6</v>
      </c>
      <c r="E12" s="137">
        <v>5</v>
      </c>
      <c r="F12" s="137">
        <v>5</v>
      </c>
      <c r="G12" s="137">
        <v>6</v>
      </c>
      <c r="H12" s="137">
        <v>5</v>
      </c>
      <c r="I12" s="137">
        <v>2</v>
      </c>
      <c r="J12" s="137">
        <v>3</v>
      </c>
      <c r="K12" s="137">
        <v>6</v>
      </c>
      <c r="L12" s="137">
        <v>5</v>
      </c>
      <c r="M12" s="137">
        <v>5</v>
      </c>
      <c r="N12" s="137">
        <v>6</v>
      </c>
      <c r="O12" s="137">
        <v>6</v>
      </c>
      <c r="P12" s="137">
        <v>6</v>
      </c>
      <c r="Q12" s="137">
        <v>7</v>
      </c>
      <c r="R12" s="137">
        <v>6</v>
      </c>
      <c r="S12" s="137">
        <v>2</v>
      </c>
      <c r="T12" s="137">
        <v>6</v>
      </c>
      <c r="U12" s="137">
        <v>5</v>
      </c>
      <c r="V12" s="137">
        <v>7</v>
      </c>
      <c r="W12" s="137">
        <v>2</v>
      </c>
      <c r="X12" s="137">
        <v>7</v>
      </c>
      <c r="Y12" s="137">
        <v>7</v>
      </c>
      <c r="Z12" s="137">
        <v>7</v>
      </c>
    </row>
    <row r="13" spans="1:27">
      <c r="A13" s="138">
        <v>4</v>
      </c>
      <c r="B13" s="138">
        <v>4</v>
      </c>
      <c r="C13" s="138">
        <v>3</v>
      </c>
      <c r="D13" s="138">
        <v>5</v>
      </c>
      <c r="E13" s="138">
        <v>5</v>
      </c>
      <c r="F13" s="138">
        <v>6</v>
      </c>
      <c r="G13" s="138">
        <v>6</v>
      </c>
      <c r="H13" s="138">
        <v>5</v>
      </c>
      <c r="I13" s="138">
        <v>2</v>
      </c>
      <c r="J13" s="138">
        <v>2</v>
      </c>
      <c r="K13" s="138">
        <v>5</v>
      </c>
      <c r="L13" s="138">
        <v>5</v>
      </c>
      <c r="M13" s="138">
        <v>5</v>
      </c>
      <c r="N13" s="138">
        <v>5</v>
      </c>
      <c r="O13" s="138">
        <v>5</v>
      </c>
      <c r="P13" s="138">
        <v>6</v>
      </c>
      <c r="Q13" s="138">
        <v>4</v>
      </c>
      <c r="R13" s="138">
        <v>5</v>
      </c>
      <c r="S13" s="138">
        <v>2</v>
      </c>
      <c r="T13" s="138">
        <v>6</v>
      </c>
      <c r="U13" s="138">
        <v>5</v>
      </c>
      <c r="V13" s="138">
        <v>6</v>
      </c>
      <c r="W13" s="138">
        <v>2</v>
      </c>
      <c r="X13" s="138">
        <v>5</v>
      </c>
      <c r="Y13" s="138">
        <v>5</v>
      </c>
      <c r="Z13" s="138">
        <v>5</v>
      </c>
    </row>
    <row r="14" spans="1:27">
      <c r="A14" s="137">
        <v>4</v>
      </c>
      <c r="B14" s="137">
        <v>3</v>
      </c>
      <c r="C14" s="137">
        <v>1</v>
      </c>
      <c r="D14" s="137">
        <v>2</v>
      </c>
      <c r="E14" s="137">
        <v>6</v>
      </c>
      <c r="F14" s="137">
        <v>5</v>
      </c>
      <c r="G14" s="137">
        <v>5</v>
      </c>
      <c r="H14" s="137">
        <v>6</v>
      </c>
      <c r="I14" s="137">
        <v>4</v>
      </c>
      <c r="J14" s="137">
        <v>3</v>
      </c>
      <c r="K14" s="137">
        <v>3</v>
      </c>
      <c r="L14" s="137">
        <v>3</v>
      </c>
      <c r="M14" s="137">
        <v>3</v>
      </c>
      <c r="N14" s="137">
        <v>4</v>
      </c>
      <c r="O14" s="137">
        <v>3</v>
      </c>
      <c r="P14" s="137">
        <v>4</v>
      </c>
      <c r="Q14" s="137">
        <v>5</v>
      </c>
      <c r="R14" s="137">
        <v>6</v>
      </c>
      <c r="S14" s="137">
        <v>4</v>
      </c>
      <c r="T14" s="137">
        <v>4</v>
      </c>
      <c r="U14" s="137">
        <v>3</v>
      </c>
      <c r="V14" s="137">
        <v>2</v>
      </c>
      <c r="W14" s="137">
        <v>4</v>
      </c>
      <c r="X14" s="137">
        <v>6</v>
      </c>
      <c r="Y14" s="137">
        <v>5</v>
      </c>
      <c r="Z14" s="137">
        <v>4</v>
      </c>
    </row>
    <row r="15" spans="1:27">
      <c r="A15" s="138">
        <v>1</v>
      </c>
      <c r="B15" s="138">
        <v>5</v>
      </c>
      <c r="C15" s="138">
        <v>3</v>
      </c>
      <c r="D15" s="138">
        <v>5</v>
      </c>
      <c r="E15" s="138">
        <v>2</v>
      </c>
      <c r="F15" s="138">
        <v>5</v>
      </c>
      <c r="G15" s="138">
        <v>5</v>
      </c>
      <c r="H15" s="138">
        <v>5</v>
      </c>
      <c r="I15" s="138">
        <v>3</v>
      </c>
      <c r="J15" s="138">
        <v>4</v>
      </c>
      <c r="K15" s="138">
        <v>3</v>
      </c>
      <c r="L15" s="138">
        <v>5</v>
      </c>
      <c r="M15" s="138">
        <v>6</v>
      </c>
      <c r="N15" s="138">
        <v>3</v>
      </c>
      <c r="O15" s="138">
        <v>4</v>
      </c>
      <c r="P15" s="138">
        <v>3</v>
      </c>
      <c r="Q15" s="138">
        <v>3</v>
      </c>
      <c r="R15" s="138">
        <v>2</v>
      </c>
      <c r="S15" s="138">
        <v>3</v>
      </c>
      <c r="T15" s="138">
        <v>4</v>
      </c>
      <c r="U15" s="138">
        <v>4</v>
      </c>
      <c r="V15" s="138">
        <v>4</v>
      </c>
      <c r="W15" s="138">
        <v>4</v>
      </c>
      <c r="X15" s="138">
        <v>4</v>
      </c>
      <c r="Y15" s="138">
        <v>4</v>
      </c>
      <c r="Z15" s="138">
        <v>3</v>
      </c>
    </row>
    <row r="16" spans="1:27">
      <c r="A16" s="137">
        <v>7</v>
      </c>
      <c r="B16" s="137">
        <v>7</v>
      </c>
      <c r="C16" s="137">
        <v>1</v>
      </c>
      <c r="D16" s="137">
        <v>1</v>
      </c>
      <c r="E16" s="137">
        <v>1</v>
      </c>
      <c r="F16" s="137">
        <v>7</v>
      </c>
      <c r="G16" s="137">
        <v>7</v>
      </c>
      <c r="H16" s="137">
        <v>7</v>
      </c>
      <c r="I16" s="137">
        <v>1</v>
      </c>
      <c r="J16" s="137">
        <v>1</v>
      </c>
      <c r="K16" s="137">
        <v>1</v>
      </c>
      <c r="L16" s="137">
        <v>1</v>
      </c>
      <c r="M16" s="137">
        <v>7</v>
      </c>
      <c r="N16" s="137">
        <v>7</v>
      </c>
      <c r="O16" s="137">
        <v>7</v>
      </c>
      <c r="P16" s="137">
        <v>7</v>
      </c>
      <c r="Q16" s="137">
        <v>1</v>
      </c>
      <c r="R16" s="137">
        <v>1</v>
      </c>
      <c r="S16" s="137">
        <v>1</v>
      </c>
      <c r="T16" s="137">
        <v>7</v>
      </c>
      <c r="U16" s="137">
        <v>1</v>
      </c>
      <c r="V16" s="137">
        <v>7</v>
      </c>
      <c r="W16" s="137">
        <v>1</v>
      </c>
      <c r="X16" s="137">
        <v>1</v>
      </c>
      <c r="Y16" s="137">
        <v>5</v>
      </c>
      <c r="Z16" s="137">
        <v>7</v>
      </c>
    </row>
    <row r="17" spans="1:26">
      <c r="A17" s="138">
        <v>4</v>
      </c>
      <c r="B17" s="138">
        <v>4</v>
      </c>
      <c r="C17" s="138">
        <v>4</v>
      </c>
      <c r="D17" s="138">
        <v>4</v>
      </c>
      <c r="E17" s="138">
        <v>4</v>
      </c>
      <c r="F17" s="138">
        <v>4</v>
      </c>
      <c r="G17" s="138">
        <v>4</v>
      </c>
      <c r="H17" s="138">
        <v>4</v>
      </c>
      <c r="I17" s="138">
        <v>4</v>
      </c>
      <c r="J17" s="138">
        <v>4</v>
      </c>
      <c r="K17" s="138">
        <v>4</v>
      </c>
      <c r="L17" s="138">
        <v>4</v>
      </c>
      <c r="M17" s="138">
        <v>4</v>
      </c>
      <c r="N17" s="138">
        <v>4</v>
      </c>
      <c r="O17" s="138">
        <v>4</v>
      </c>
      <c r="P17" s="138">
        <v>4</v>
      </c>
      <c r="Q17" s="138">
        <v>4</v>
      </c>
      <c r="R17" s="138">
        <v>4</v>
      </c>
      <c r="S17" s="138">
        <v>4</v>
      </c>
      <c r="T17" s="138">
        <v>4</v>
      </c>
      <c r="U17" s="138">
        <v>4</v>
      </c>
      <c r="V17" s="138">
        <v>4</v>
      </c>
      <c r="W17" s="138">
        <v>4</v>
      </c>
      <c r="X17" s="138">
        <v>4</v>
      </c>
      <c r="Y17" s="138">
        <v>4</v>
      </c>
      <c r="Z17" s="138">
        <v>4</v>
      </c>
    </row>
    <row r="18" spans="1:26">
      <c r="A18" s="137">
        <v>4</v>
      </c>
      <c r="B18" s="137">
        <v>5</v>
      </c>
      <c r="C18" s="137">
        <v>3</v>
      </c>
      <c r="D18" s="137">
        <v>5</v>
      </c>
      <c r="E18" s="137">
        <v>5</v>
      </c>
      <c r="F18" s="137">
        <v>5</v>
      </c>
      <c r="G18" s="137">
        <v>5</v>
      </c>
      <c r="H18" s="137">
        <v>5</v>
      </c>
      <c r="I18" s="137">
        <v>3</v>
      </c>
      <c r="J18" s="137">
        <v>3</v>
      </c>
      <c r="K18" s="137">
        <v>5</v>
      </c>
      <c r="L18" s="137">
        <v>5</v>
      </c>
      <c r="M18" s="137">
        <v>5</v>
      </c>
      <c r="N18" s="137">
        <v>5</v>
      </c>
      <c r="O18" s="137">
        <v>5</v>
      </c>
      <c r="P18" s="137">
        <v>5</v>
      </c>
      <c r="Q18" s="137">
        <v>5</v>
      </c>
      <c r="R18" s="137">
        <v>5</v>
      </c>
      <c r="S18" s="137">
        <v>3</v>
      </c>
      <c r="T18" s="137">
        <v>5</v>
      </c>
      <c r="U18" s="137">
        <v>5</v>
      </c>
      <c r="V18" s="137">
        <v>5</v>
      </c>
      <c r="W18" s="137">
        <v>3</v>
      </c>
      <c r="X18" s="137">
        <v>5</v>
      </c>
      <c r="Y18" s="137">
        <v>5</v>
      </c>
      <c r="Z18" s="137">
        <v>5</v>
      </c>
    </row>
    <row r="19" spans="1:26">
      <c r="A19" s="138">
        <v>7</v>
      </c>
      <c r="B19" s="138">
        <v>7</v>
      </c>
      <c r="C19" s="138">
        <v>1</v>
      </c>
      <c r="D19" s="138">
        <v>5</v>
      </c>
      <c r="E19" s="138">
        <v>1</v>
      </c>
      <c r="F19" s="138">
        <v>7</v>
      </c>
      <c r="G19" s="138">
        <v>7</v>
      </c>
      <c r="H19" s="138">
        <v>7</v>
      </c>
      <c r="I19" s="138">
        <v>1</v>
      </c>
      <c r="J19" s="138">
        <v>1</v>
      </c>
      <c r="K19" s="138">
        <v>1</v>
      </c>
      <c r="L19" s="138">
        <v>1</v>
      </c>
      <c r="M19" s="138">
        <v>7</v>
      </c>
      <c r="N19" s="138">
        <v>7</v>
      </c>
      <c r="O19" s="138">
        <v>7</v>
      </c>
      <c r="P19" s="138">
        <v>7</v>
      </c>
      <c r="Q19" s="138">
        <v>1</v>
      </c>
      <c r="R19" s="138">
        <v>1</v>
      </c>
      <c r="S19" s="138">
        <v>1</v>
      </c>
      <c r="T19" s="138">
        <v>7</v>
      </c>
      <c r="U19" s="138">
        <v>1</v>
      </c>
      <c r="V19" s="138">
        <v>7</v>
      </c>
      <c r="W19" s="138">
        <v>1</v>
      </c>
      <c r="X19" s="138">
        <v>1</v>
      </c>
      <c r="Y19" s="138">
        <v>1</v>
      </c>
      <c r="Z19" s="138">
        <v>7</v>
      </c>
    </row>
    <row r="20" spans="1:26">
      <c r="A20" s="137">
        <v>5</v>
      </c>
      <c r="B20" s="137">
        <v>5</v>
      </c>
      <c r="C20" s="137">
        <v>6</v>
      </c>
      <c r="D20" s="137">
        <v>3</v>
      </c>
      <c r="E20" s="137">
        <v>3</v>
      </c>
      <c r="F20" s="137">
        <v>5</v>
      </c>
      <c r="G20" s="137">
        <v>5</v>
      </c>
      <c r="H20" s="137">
        <v>6</v>
      </c>
      <c r="I20" s="137">
        <v>6</v>
      </c>
      <c r="J20" s="137">
        <v>1</v>
      </c>
      <c r="K20" s="137">
        <v>1</v>
      </c>
      <c r="L20" s="137">
        <v>1</v>
      </c>
      <c r="M20" s="137">
        <v>5</v>
      </c>
      <c r="N20" s="137">
        <v>5</v>
      </c>
      <c r="O20" s="137">
        <v>4</v>
      </c>
      <c r="P20" s="137">
        <v>4</v>
      </c>
      <c r="Q20" s="137">
        <v>5</v>
      </c>
      <c r="R20" s="137">
        <v>1</v>
      </c>
      <c r="S20" s="137">
        <v>2</v>
      </c>
      <c r="T20" s="137">
        <v>5</v>
      </c>
      <c r="U20" s="137">
        <v>3</v>
      </c>
      <c r="V20" s="137">
        <v>5</v>
      </c>
      <c r="W20" s="137">
        <v>1</v>
      </c>
      <c r="X20" s="137">
        <v>1</v>
      </c>
      <c r="Y20" s="137">
        <v>2</v>
      </c>
      <c r="Z20" s="137">
        <v>6</v>
      </c>
    </row>
    <row r="21" spans="1:26">
      <c r="A21" s="138">
        <v>5</v>
      </c>
      <c r="B21" s="138">
        <v>5</v>
      </c>
      <c r="C21" s="138">
        <v>3</v>
      </c>
      <c r="D21" s="138">
        <v>5</v>
      </c>
      <c r="E21" s="138">
        <v>5</v>
      </c>
      <c r="F21" s="138">
        <v>5</v>
      </c>
      <c r="G21" s="138">
        <v>5</v>
      </c>
      <c r="H21" s="138">
        <v>5</v>
      </c>
      <c r="I21" s="138">
        <v>2</v>
      </c>
      <c r="J21" s="138">
        <v>2</v>
      </c>
      <c r="K21" s="138">
        <v>6</v>
      </c>
      <c r="L21" s="138">
        <v>6</v>
      </c>
      <c r="M21" s="138">
        <v>4</v>
      </c>
      <c r="N21" s="138">
        <v>6</v>
      </c>
      <c r="O21" s="138">
        <v>6</v>
      </c>
      <c r="P21" s="138">
        <v>5</v>
      </c>
      <c r="Q21" s="138">
        <v>6</v>
      </c>
      <c r="R21" s="138">
        <v>6</v>
      </c>
      <c r="S21" s="138">
        <v>3</v>
      </c>
      <c r="T21" s="138">
        <v>6</v>
      </c>
      <c r="U21" s="138">
        <v>5</v>
      </c>
      <c r="V21" s="138">
        <v>4</v>
      </c>
      <c r="W21" s="138">
        <v>2</v>
      </c>
      <c r="X21" s="138">
        <v>6</v>
      </c>
      <c r="Y21" s="138">
        <v>6</v>
      </c>
      <c r="Z21" s="138">
        <v>6</v>
      </c>
    </row>
    <row r="22" spans="1:26">
      <c r="A22" s="137">
        <v>6</v>
      </c>
      <c r="B22" s="137">
        <v>5</v>
      </c>
      <c r="C22" s="137">
        <v>2</v>
      </c>
      <c r="D22" s="137">
        <v>3</v>
      </c>
      <c r="E22" s="137">
        <v>7</v>
      </c>
      <c r="F22" s="137">
        <v>7</v>
      </c>
      <c r="G22" s="137">
        <v>6</v>
      </c>
      <c r="H22" s="137">
        <v>6</v>
      </c>
      <c r="I22" s="137">
        <v>6</v>
      </c>
      <c r="J22" s="137">
        <v>2</v>
      </c>
      <c r="K22" s="137">
        <v>1</v>
      </c>
      <c r="L22" s="137">
        <v>2</v>
      </c>
      <c r="M22" s="137">
        <v>6</v>
      </c>
      <c r="N22" s="137">
        <v>6</v>
      </c>
      <c r="O22" s="137">
        <v>7</v>
      </c>
      <c r="P22" s="137">
        <v>6</v>
      </c>
      <c r="Q22" s="137">
        <v>6</v>
      </c>
      <c r="R22" s="137">
        <v>2</v>
      </c>
      <c r="S22" s="137">
        <v>1</v>
      </c>
      <c r="T22" s="137">
        <v>6</v>
      </c>
      <c r="U22" s="137">
        <v>1</v>
      </c>
      <c r="V22" s="137">
        <v>5</v>
      </c>
      <c r="W22" s="137">
        <v>2</v>
      </c>
      <c r="X22" s="137">
        <v>5</v>
      </c>
      <c r="Y22" s="137">
        <v>5</v>
      </c>
      <c r="Z22" s="137">
        <v>7</v>
      </c>
    </row>
    <row r="23" spans="1:26">
      <c r="A23" s="138">
        <v>5</v>
      </c>
      <c r="B23" s="138">
        <v>5</v>
      </c>
      <c r="C23" s="138">
        <v>3</v>
      </c>
      <c r="D23" s="138">
        <v>6</v>
      </c>
      <c r="E23" s="138">
        <v>5</v>
      </c>
      <c r="F23" s="138">
        <v>6</v>
      </c>
      <c r="G23" s="138">
        <v>5</v>
      </c>
      <c r="H23" s="138">
        <v>5</v>
      </c>
      <c r="I23" s="138">
        <v>3</v>
      </c>
      <c r="J23" s="138">
        <v>2</v>
      </c>
      <c r="K23" s="138">
        <v>5</v>
      </c>
      <c r="L23" s="138">
        <v>6</v>
      </c>
      <c r="M23" s="138">
        <v>5</v>
      </c>
      <c r="N23" s="138">
        <v>6</v>
      </c>
      <c r="O23" s="138">
        <v>5</v>
      </c>
      <c r="P23" s="138">
        <v>6</v>
      </c>
      <c r="Q23" s="138">
        <v>6</v>
      </c>
      <c r="R23" s="138">
        <v>6</v>
      </c>
      <c r="S23" s="138">
        <v>2</v>
      </c>
      <c r="T23" s="138">
        <v>6</v>
      </c>
      <c r="U23" s="138">
        <v>5</v>
      </c>
      <c r="V23" s="138">
        <v>5</v>
      </c>
      <c r="W23" s="138">
        <v>3</v>
      </c>
      <c r="X23" s="138">
        <v>4</v>
      </c>
      <c r="Y23" s="138">
        <v>4</v>
      </c>
      <c r="Z23" s="138">
        <v>6</v>
      </c>
    </row>
    <row r="24" spans="1:26">
      <c r="A24" s="137">
        <v>6</v>
      </c>
      <c r="B24" s="137">
        <v>6</v>
      </c>
      <c r="C24" s="137">
        <v>3</v>
      </c>
      <c r="D24" s="137">
        <v>6</v>
      </c>
      <c r="E24" s="137">
        <v>5</v>
      </c>
      <c r="F24" s="137">
        <v>6</v>
      </c>
      <c r="G24" s="137">
        <v>6</v>
      </c>
      <c r="H24" s="137">
        <v>5</v>
      </c>
      <c r="I24" s="137">
        <v>2</v>
      </c>
      <c r="J24" s="137">
        <v>2</v>
      </c>
      <c r="K24" s="137">
        <v>6</v>
      </c>
      <c r="L24" s="137">
        <v>6</v>
      </c>
      <c r="M24" s="137">
        <v>6</v>
      </c>
      <c r="N24" s="137">
        <v>6</v>
      </c>
      <c r="O24" s="137">
        <v>6</v>
      </c>
      <c r="P24" s="137">
        <v>6</v>
      </c>
      <c r="Q24" s="137">
        <v>6</v>
      </c>
      <c r="R24" s="137">
        <v>5</v>
      </c>
      <c r="S24" s="137">
        <v>3</v>
      </c>
      <c r="T24" s="137">
        <v>6</v>
      </c>
      <c r="U24" s="137">
        <v>5</v>
      </c>
      <c r="V24" s="137">
        <v>5</v>
      </c>
      <c r="W24" s="137">
        <v>3</v>
      </c>
      <c r="X24" s="137">
        <v>5</v>
      </c>
      <c r="Y24" s="137">
        <v>6</v>
      </c>
      <c r="Z24" s="137">
        <v>6</v>
      </c>
    </row>
    <row r="25" spans="1:26">
      <c r="A25" s="138">
        <v>3</v>
      </c>
      <c r="B25" s="138">
        <v>3</v>
      </c>
      <c r="C25" s="138">
        <v>5</v>
      </c>
      <c r="D25" s="138">
        <v>3</v>
      </c>
      <c r="E25" s="138">
        <v>3</v>
      </c>
      <c r="F25" s="138">
        <v>3</v>
      </c>
      <c r="G25" s="138">
        <v>3</v>
      </c>
      <c r="H25" s="138">
        <v>3</v>
      </c>
      <c r="I25" s="138">
        <v>5</v>
      </c>
      <c r="J25" s="138">
        <v>5</v>
      </c>
      <c r="K25" s="138">
        <v>4</v>
      </c>
      <c r="L25" s="138">
        <v>3</v>
      </c>
      <c r="M25" s="138">
        <v>3</v>
      </c>
      <c r="N25" s="138">
        <v>4</v>
      </c>
      <c r="O25" s="138">
        <v>3</v>
      </c>
      <c r="P25" s="138">
        <v>3</v>
      </c>
      <c r="Q25" s="138">
        <v>3</v>
      </c>
      <c r="R25" s="138">
        <v>3</v>
      </c>
      <c r="S25" s="138">
        <v>5</v>
      </c>
      <c r="T25" s="138">
        <v>3</v>
      </c>
      <c r="U25" s="138">
        <v>3</v>
      </c>
      <c r="V25" s="138">
        <v>3</v>
      </c>
      <c r="W25" s="138">
        <v>5</v>
      </c>
      <c r="X25" s="138">
        <v>3</v>
      </c>
      <c r="Y25" s="138">
        <v>3</v>
      </c>
      <c r="Z25" s="138">
        <v>3</v>
      </c>
    </row>
    <row r="26" spans="1:26">
      <c r="A26" s="137">
        <v>5</v>
      </c>
      <c r="B26" s="137">
        <v>6</v>
      </c>
      <c r="C26" s="137">
        <v>6</v>
      </c>
      <c r="D26" s="137">
        <v>5</v>
      </c>
      <c r="E26" s="137">
        <v>6</v>
      </c>
      <c r="F26" s="137">
        <v>5</v>
      </c>
      <c r="G26" s="137">
        <v>6</v>
      </c>
      <c r="H26" s="137">
        <v>6</v>
      </c>
      <c r="I26" s="137">
        <v>1</v>
      </c>
      <c r="J26" s="137">
        <v>7</v>
      </c>
      <c r="K26" s="137">
        <v>6</v>
      </c>
      <c r="L26" s="137">
        <v>6</v>
      </c>
      <c r="M26" s="137">
        <v>7</v>
      </c>
      <c r="N26" s="137">
        <v>5</v>
      </c>
      <c r="O26" s="137">
        <v>7</v>
      </c>
      <c r="P26" s="137">
        <v>3</v>
      </c>
      <c r="Q26" s="137">
        <v>5</v>
      </c>
      <c r="R26" s="137">
        <v>6</v>
      </c>
      <c r="S26" s="137">
        <v>3</v>
      </c>
      <c r="T26" s="137">
        <v>5</v>
      </c>
      <c r="U26" s="137">
        <v>5</v>
      </c>
      <c r="V26" s="137">
        <v>5</v>
      </c>
      <c r="W26" s="137">
        <v>2</v>
      </c>
      <c r="X26" s="137">
        <v>6</v>
      </c>
      <c r="Y26" s="137">
        <v>5</v>
      </c>
      <c r="Z26" s="137">
        <v>5</v>
      </c>
    </row>
    <row r="27" spans="1:26">
      <c r="A27" s="138">
        <v>7</v>
      </c>
      <c r="B27" s="138">
        <v>7</v>
      </c>
      <c r="C27" s="138">
        <v>1</v>
      </c>
      <c r="D27" s="138">
        <v>1</v>
      </c>
      <c r="E27" s="138">
        <v>1</v>
      </c>
      <c r="F27" s="138">
        <v>7</v>
      </c>
      <c r="G27" s="138">
        <v>7</v>
      </c>
      <c r="H27" s="138">
        <v>7</v>
      </c>
      <c r="I27" s="138">
        <v>7</v>
      </c>
      <c r="J27" s="138">
        <v>1</v>
      </c>
      <c r="K27" s="138">
        <v>1</v>
      </c>
      <c r="L27" s="138">
        <v>1</v>
      </c>
      <c r="M27" s="138">
        <v>1</v>
      </c>
      <c r="N27" s="138">
        <v>7</v>
      </c>
      <c r="O27" s="138">
        <v>7</v>
      </c>
      <c r="P27" s="138">
        <v>7</v>
      </c>
      <c r="Q27" s="138">
        <v>1</v>
      </c>
      <c r="R27" s="138">
        <v>1</v>
      </c>
      <c r="S27" s="138">
        <v>1</v>
      </c>
      <c r="T27" s="138">
        <v>7</v>
      </c>
      <c r="U27" s="138">
        <v>1</v>
      </c>
      <c r="V27" s="138">
        <v>7</v>
      </c>
      <c r="W27" s="138">
        <v>1</v>
      </c>
      <c r="X27" s="138">
        <v>1</v>
      </c>
      <c r="Y27" s="138">
        <v>1</v>
      </c>
      <c r="Z27" s="138">
        <v>7</v>
      </c>
    </row>
    <row r="28" spans="1:26">
      <c r="A28" s="137">
        <v>4</v>
      </c>
      <c r="B28" s="137">
        <v>4</v>
      </c>
      <c r="C28" s="137">
        <v>4</v>
      </c>
      <c r="D28" s="137">
        <v>4</v>
      </c>
      <c r="E28" s="137">
        <v>4</v>
      </c>
      <c r="F28" s="137">
        <v>4</v>
      </c>
      <c r="G28" s="137">
        <v>4</v>
      </c>
      <c r="H28" s="137">
        <v>4</v>
      </c>
      <c r="I28" s="137">
        <v>4</v>
      </c>
      <c r="J28" s="137">
        <v>4</v>
      </c>
      <c r="K28" s="137">
        <v>4</v>
      </c>
      <c r="L28" s="137">
        <v>4</v>
      </c>
      <c r="M28" s="137">
        <v>4</v>
      </c>
      <c r="N28" s="137">
        <v>4</v>
      </c>
      <c r="O28" s="137">
        <v>4</v>
      </c>
      <c r="P28" s="137">
        <v>4</v>
      </c>
      <c r="Q28" s="137">
        <v>4</v>
      </c>
      <c r="R28" s="137">
        <v>4</v>
      </c>
      <c r="S28" s="137">
        <v>4</v>
      </c>
      <c r="T28" s="137">
        <v>4</v>
      </c>
      <c r="U28" s="137">
        <v>4</v>
      </c>
      <c r="V28" s="137">
        <v>4</v>
      </c>
      <c r="W28" s="137">
        <v>4</v>
      </c>
      <c r="X28" s="137">
        <v>4</v>
      </c>
      <c r="Y28" s="137">
        <v>4</v>
      </c>
      <c r="Z28" s="137">
        <v>5</v>
      </c>
    </row>
    <row r="29" spans="1:26">
      <c r="A29" s="138">
        <v>1</v>
      </c>
      <c r="B29" s="138">
        <v>1</v>
      </c>
      <c r="C29" s="138">
        <v>1</v>
      </c>
      <c r="D29" s="138">
        <v>1</v>
      </c>
      <c r="E29" s="138">
        <v>2</v>
      </c>
      <c r="F29" s="138">
        <v>1</v>
      </c>
      <c r="G29" s="138">
        <v>1</v>
      </c>
      <c r="H29" s="138">
        <v>1</v>
      </c>
      <c r="I29" s="138">
        <v>1</v>
      </c>
      <c r="J29" s="138">
        <v>1</v>
      </c>
      <c r="K29" s="138">
        <v>1</v>
      </c>
      <c r="L29" s="138">
        <v>1</v>
      </c>
      <c r="M29" s="138">
        <v>1</v>
      </c>
      <c r="N29" s="138">
        <v>1</v>
      </c>
      <c r="O29" s="138">
        <v>1</v>
      </c>
      <c r="P29" s="138">
        <v>1</v>
      </c>
      <c r="Q29" s="138">
        <v>1</v>
      </c>
      <c r="R29" s="138">
        <v>1</v>
      </c>
      <c r="S29" s="138">
        <v>1</v>
      </c>
      <c r="T29" s="138">
        <v>1</v>
      </c>
      <c r="U29" s="138">
        <v>1</v>
      </c>
      <c r="V29" s="138">
        <v>4</v>
      </c>
      <c r="W29" s="138">
        <v>5</v>
      </c>
      <c r="X29" s="138">
        <v>6</v>
      </c>
      <c r="Y29" s="138">
        <v>5</v>
      </c>
      <c r="Z29" s="138">
        <v>4</v>
      </c>
    </row>
    <row r="30" spans="1:26">
      <c r="A30" s="137">
        <v>7</v>
      </c>
      <c r="B30" s="137">
        <v>7</v>
      </c>
      <c r="C30" s="137">
        <v>1</v>
      </c>
      <c r="D30" s="137">
        <v>7</v>
      </c>
      <c r="E30" s="137">
        <v>7</v>
      </c>
      <c r="F30" s="137">
        <v>7</v>
      </c>
      <c r="G30" s="137">
        <v>7</v>
      </c>
      <c r="H30" s="137">
        <v>7</v>
      </c>
      <c r="I30" s="137">
        <v>1</v>
      </c>
      <c r="J30" s="137">
        <v>2</v>
      </c>
      <c r="K30" s="137">
        <v>6</v>
      </c>
      <c r="L30" s="137">
        <v>7</v>
      </c>
      <c r="M30" s="137">
        <v>6</v>
      </c>
      <c r="N30" s="137">
        <v>6</v>
      </c>
      <c r="O30" s="137">
        <v>5</v>
      </c>
      <c r="P30" s="137">
        <v>5</v>
      </c>
      <c r="Q30" s="137">
        <v>6</v>
      </c>
      <c r="R30" s="137">
        <v>7</v>
      </c>
      <c r="S30" s="137">
        <v>4</v>
      </c>
      <c r="T30" s="137">
        <v>5</v>
      </c>
      <c r="U30" s="137">
        <v>6</v>
      </c>
      <c r="V30" s="137">
        <v>6</v>
      </c>
      <c r="W30" s="137">
        <v>6</v>
      </c>
      <c r="X30" s="137">
        <v>6</v>
      </c>
      <c r="Y30" s="137">
        <v>6</v>
      </c>
      <c r="Z30" s="137">
        <v>6</v>
      </c>
    </row>
    <row r="31" spans="1:26">
      <c r="A31" s="138">
        <v>1</v>
      </c>
      <c r="B31" s="138">
        <v>1</v>
      </c>
      <c r="C31" s="138">
        <v>2</v>
      </c>
      <c r="D31" s="138">
        <v>2</v>
      </c>
      <c r="E31" s="138">
        <v>5</v>
      </c>
      <c r="F31" s="138">
        <v>6</v>
      </c>
      <c r="G31" s="138">
        <v>1</v>
      </c>
      <c r="H31" s="138">
        <v>6</v>
      </c>
      <c r="I31" s="138">
        <v>5</v>
      </c>
      <c r="J31" s="138">
        <v>7</v>
      </c>
      <c r="K31" s="138">
        <v>7</v>
      </c>
      <c r="L31" s="138">
        <v>6</v>
      </c>
      <c r="M31" s="138">
        <v>7</v>
      </c>
      <c r="N31" s="138">
        <v>1</v>
      </c>
      <c r="O31" s="138">
        <v>5</v>
      </c>
      <c r="P31" s="138">
        <v>7</v>
      </c>
      <c r="Q31" s="138">
        <v>5</v>
      </c>
      <c r="R31" s="138">
        <v>6</v>
      </c>
      <c r="S31" s="138">
        <v>1</v>
      </c>
      <c r="T31" s="138">
        <v>2</v>
      </c>
      <c r="U31" s="138">
        <v>4</v>
      </c>
      <c r="V31" s="138">
        <v>1</v>
      </c>
      <c r="W31" s="138">
        <v>1</v>
      </c>
      <c r="X31" s="138">
        <v>3</v>
      </c>
      <c r="Y31" s="138">
        <v>7</v>
      </c>
      <c r="Z31" s="138">
        <v>7</v>
      </c>
    </row>
    <row r="32" spans="1:26">
      <c r="A32" s="137">
        <v>6</v>
      </c>
      <c r="B32" s="137">
        <v>5</v>
      </c>
      <c r="C32" s="137">
        <v>5</v>
      </c>
      <c r="D32" s="137">
        <v>5</v>
      </c>
      <c r="E32" s="137">
        <v>7</v>
      </c>
      <c r="F32" s="137">
        <v>6</v>
      </c>
      <c r="G32" s="137">
        <v>5</v>
      </c>
      <c r="H32" s="137">
        <v>5</v>
      </c>
      <c r="I32" s="137">
        <v>3</v>
      </c>
      <c r="J32" s="137">
        <v>4</v>
      </c>
      <c r="K32" s="137">
        <v>3</v>
      </c>
      <c r="L32" s="137">
        <v>3</v>
      </c>
      <c r="M32" s="137">
        <v>6</v>
      </c>
      <c r="N32" s="137">
        <v>5</v>
      </c>
      <c r="O32" s="137">
        <v>4</v>
      </c>
      <c r="P32" s="137">
        <v>5</v>
      </c>
      <c r="Q32" s="137">
        <v>5</v>
      </c>
      <c r="R32" s="137">
        <v>6</v>
      </c>
      <c r="S32" s="137">
        <v>5</v>
      </c>
      <c r="T32" s="137">
        <v>7</v>
      </c>
      <c r="U32" s="137">
        <v>6</v>
      </c>
      <c r="V32" s="137">
        <v>5</v>
      </c>
      <c r="W32" s="137">
        <v>5</v>
      </c>
      <c r="X32" s="137">
        <v>6</v>
      </c>
      <c r="Y32" s="137">
        <v>7</v>
      </c>
      <c r="Z32" s="137">
        <v>7</v>
      </c>
    </row>
    <row r="33" spans="1:26">
      <c r="A33" s="138">
        <v>7</v>
      </c>
      <c r="B33" s="138">
        <v>7</v>
      </c>
      <c r="C33" s="138">
        <v>1</v>
      </c>
      <c r="D33" s="138">
        <v>3</v>
      </c>
      <c r="E33" s="138">
        <v>1</v>
      </c>
      <c r="F33" s="138">
        <v>7</v>
      </c>
      <c r="G33" s="138">
        <v>7</v>
      </c>
      <c r="H33" s="138">
        <v>7</v>
      </c>
      <c r="I33" s="138">
        <v>6</v>
      </c>
      <c r="J33" s="138">
        <v>1</v>
      </c>
      <c r="K33" s="138">
        <v>1</v>
      </c>
      <c r="L33" s="138">
        <v>1</v>
      </c>
      <c r="M33" s="138">
        <v>6</v>
      </c>
      <c r="N33" s="138">
        <v>7</v>
      </c>
      <c r="O33" s="138">
        <v>7</v>
      </c>
      <c r="P33" s="138">
        <v>7</v>
      </c>
      <c r="Q33" s="138">
        <v>2</v>
      </c>
      <c r="R33" s="138">
        <v>1</v>
      </c>
      <c r="S33" s="138">
        <v>1</v>
      </c>
      <c r="T33" s="138">
        <v>6</v>
      </c>
      <c r="U33" s="138">
        <v>1</v>
      </c>
      <c r="V33" s="138">
        <v>7</v>
      </c>
      <c r="W33" s="138">
        <v>1</v>
      </c>
      <c r="X33" s="138">
        <v>1</v>
      </c>
      <c r="Y33" s="138">
        <v>3</v>
      </c>
      <c r="Z33" s="138">
        <v>7</v>
      </c>
    </row>
    <row r="34" spans="1:26">
      <c r="A34" s="137">
        <v>7</v>
      </c>
      <c r="B34" s="137">
        <v>6</v>
      </c>
      <c r="C34" s="137">
        <v>1</v>
      </c>
      <c r="D34" s="137">
        <v>1</v>
      </c>
      <c r="E34" s="137">
        <v>1</v>
      </c>
      <c r="F34" s="137">
        <v>7</v>
      </c>
      <c r="G34" s="137">
        <v>6</v>
      </c>
      <c r="H34" s="137">
        <v>7</v>
      </c>
      <c r="I34" s="137">
        <v>1</v>
      </c>
      <c r="J34" s="137">
        <v>1</v>
      </c>
      <c r="K34" s="137">
        <v>1</v>
      </c>
      <c r="L34" s="137">
        <v>1</v>
      </c>
      <c r="M34" s="137">
        <v>7</v>
      </c>
      <c r="N34" s="137">
        <v>7</v>
      </c>
      <c r="O34" s="137">
        <v>7</v>
      </c>
      <c r="P34" s="137">
        <v>7</v>
      </c>
      <c r="Q34" s="137">
        <v>1</v>
      </c>
      <c r="R34" s="137">
        <v>1</v>
      </c>
      <c r="S34" s="137">
        <v>1</v>
      </c>
      <c r="T34" s="137">
        <v>7</v>
      </c>
      <c r="U34" s="137">
        <v>1</v>
      </c>
      <c r="V34" s="137">
        <v>7</v>
      </c>
      <c r="W34" s="137">
        <v>1</v>
      </c>
      <c r="X34" s="137">
        <v>1</v>
      </c>
      <c r="Y34" s="137">
        <v>4</v>
      </c>
      <c r="Z34" s="137">
        <v>7</v>
      </c>
    </row>
    <row r="35" spans="1:26">
      <c r="A35" s="138">
        <v>6</v>
      </c>
      <c r="B35" s="138">
        <v>6</v>
      </c>
      <c r="C35" s="138">
        <v>1</v>
      </c>
      <c r="D35" s="138">
        <v>3</v>
      </c>
      <c r="E35" s="138">
        <v>2</v>
      </c>
      <c r="F35" s="138">
        <v>4</v>
      </c>
      <c r="G35" s="138">
        <v>4</v>
      </c>
      <c r="H35" s="138">
        <v>6</v>
      </c>
      <c r="I35" s="138">
        <v>6</v>
      </c>
      <c r="J35" s="138">
        <v>2</v>
      </c>
      <c r="K35" s="138">
        <v>2</v>
      </c>
      <c r="L35" s="138">
        <v>2</v>
      </c>
      <c r="M35" s="138">
        <v>5</v>
      </c>
      <c r="N35" s="138">
        <v>6</v>
      </c>
      <c r="O35" s="138">
        <v>4</v>
      </c>
      <c r="P35" s="138">
        <v>5</v>
      </c>
      <c r="Q35" s="138">
        <v>4</v>
      </c>
      <c r="R35" s="138">
        <v>4</v>
      </c>
      <c r="S35" s="138">
        <v>2</v>
      </c>
      <c r="T35" s="138">
        <v>4</v>
      </c>
      <c r="U35" s="138">
        <v>2</v>
      </c>
      <c r="V35" s="138">
        <v>4</v>
      </c>
      <c r="W35" s="138">
        <v>2</v>
      </c>
      <c r="X35" s="138">
        <v>3</v>
      </c>
      <c r="Y35" s="138">
        <v>3</v>
      </c>
      <c r="Z35" s="138">
        <v>5</v>
      </c>
    </row>
    <row r="36" spans="1:26">
      <c r="A36" s="137">
        <v>7</v>
      </c>
      <c r="B36" s="137">
        <v>6</v>
      </c>
      <c r="C36" s="137">
        <v>5</v>
      </c>
      <c r="D36" s="137">
        <v>3</v>
      </c>
      <c r="E36" s="137">
        <v>2</v>
      </c>
      <c r="F36" s="137">
        <v>7</v>
      </c>
      <c r="G36" s="137">
        <v>7</v>
      </c>
      <c r="H36" s="137">
        <v>6</v>
      </c>
      <c r="I36" s="137">
        <v>3</v>
      </c>
      <c r="J36" s="137">
        <v>2</v>
      </c>
      <c r="K36" s="137">
        <v>2</v>
      </c>
      <c r="L36" s="137">
        <v>2</v>
      </c>
      <c r="M36" s="137">
        <v>5</v>
      </c>
      <c r="N36" s="137">
        <v>6</v>
      </c>
      <c r="O36" s="137">
        <v>6</v>
      </c>
      <c r="P36" s="137">
        <v>6</v>
      </c>
      <c r="Q36" s="137">
        <v>3</v>
      </c>
      <c r="R36" s="137">
        <v>3</v>
      </c>
      <c r="S36" s="137">
        <v>2</v>
      </c>
      <c r="T36" s="137">
        <v>7</v>
      </c>
      <c r="U36" s="137">
        <v>2</v>
      </c>
      <c r="V36" s="137">
        <v>7</v>
      </c>
      <c r="W36" s="137">
        <v>1</v>
      </c>
      <c r="X36" s="137">
        <v>1</v>
      </c>
      <c r="Y36" s="137">
        <v>3</v>
      </c>
      <c r="Z36" s="137">
        <v>7</v>
      </c>
    </row>
    <row r="37" spans="1:26">
      <c r="A37" s="138">
        <v>5</v>
      </c>
      <c r="B37" s="138">
        <v>5</v>
      </c>
      <c r="C37" s="138">
        <v>2</v>
      </c>
      <c r="D37" s="138">
        <v>6</v>
      </c>
      <c r="E37" s="138">
        <v>5</v>
      </c>
      <c r="F37" s="138">
        <v>5</v>
      </c>
      <c r="G37" s="138">
        <v>5</v>
      </c>
      <c r="H37" s="138">
        <v>6</v>
      </c>
      <c r="I37" s="138">
        <v>5</v>
      </c>
      <c r="J37" s="138">
        <v>3</v>
      </c>
      <c r="K37" s="138">
        <v>6</v>
      </c>
      <c r="L37" s="138">
        <v>5</v>
      </c>
      <c r="M37" s="138">
        <v>5</v>
      </c>
      <c r="N37" s="138">
        <v>5</v>
      </c>
      <c r="O37" s="138">
        <v>5</v>
      </c>
      <c r="P37" s="138">
        <v>6</v>
      </c>
      <c r="Q37" s="138">
        <v>4</v>
      </c>
      <c r="R37" s="138">
        <v>4</v>
      </c>
      <c r="S37" s="138">
        <v>4</v>
      </c>
      <c r="T37" s="138">
        <v>6</v>
      </c>
      <c r="U37" s="138">
        <v>5</v>
      </c>
      <c r="V37" s="138">
        <v>3</v>
      </c>
      <c r="W37" s="138">
        <v>4</v>
      </c>
      <c r="X37" s="138">
        <v>5</v>
      </c>
      <c r="Y37" s="138">
        <v>5</v>
      </c>
      <c r="Z37" s="138">
        <v>6</v>
      </c>
    </row>
    <row r="38" spans="1:26">
      <c r="A38" s="137">
        <v>7</v>
      </c>
      <c r="B38" s="137">
        <v>7</v>
      </c>
      <c r="C38" s="137">
        <v>1</v>
      </c>
      <c r="D38" s="137">
        <v>1</v>
      </c>
      <c r="E38" s="137">
        <v>1</v>
      </c>
      <c r="F38" s="137">
        <v>7</v>
      </c>
      <c r="G38" s="137">
        <v>7</v>
      </c>
      <c r="H38" s="137">
        <v>7</v>
      </c>
      <c r="I38" s="137">
        <v>1</v>
      </c>
      <c r="J38" s="137">
        <v>1</v>
      </c>
      <c r="K38" s="137">
        <v>1</v>
      </c>
      <c r="L38" s="137">
        <v>1</v>
      </c>
      <c r="M38" s="137">
        <v>7</v>
      </c>
      <c r="N38" s="137">
        <v>7</v>
      </c>
      <c r="O38" s="137">
        <v>7</v>
      </c>
      <c r="P38" s="137">
        <v>7</v>
      </c>
      <c r="Q38" s="137">
        <v>1</v>
      </c>
      <c r="R38" s="137">
        <v>1</v>
      </c>
      <c r="S38" s="137">
        <v>1</v>
      </c>
      <c r="T38" s="137">
        <v>7</v>
      </c>
      <c r="U38" s="137">
        <v>1</v>
      </c>
      <c r="V38" s="137">
        <v>7</v>
      </c>
      <c r="W38" s="137">
        <v>1</v>
      </c>
      <c r="X38" s="137">
        <v>1</v>
      </c>
      <c r="Y38" s="137">
        <v>1</v>
      </c>
      <c r="Z38" s="137">
        <v>7</v>
      </c>
    </row>
    <row r="39" spans="1:26">
      <c r="A39" s="138">
        <v>1</v>
      </c>
      <c r="B39" s="138">
        <v>2</v>
      </c>
      <c r="C39" s="138">
        <v>6</v>
      </c>
      <c r="D39" s="138">
        <v>1</v>
      </c>
      <c r="E39" s="138">
        <v>1</v>
      </c>
      <c r="F39" s="138">
        <v>1</v>
      </c>
      <c r="G39" s="138">
        <v>2</v>
      </c>
      <c r="H39" s="138">
        <v>2</v>
      </c>
      <c r="I39" s="138">
        <v>1</v>
      </c>
      <c r="J39" s="138">
        <v>7</v>
      </c>
      <c r="K39" s="138">
        <v>2</v>
      </c>
      <c r="L39" s="138">
        <v>2</v>
      </c>
      <c r="M39" s="138">
        <v>2</v>
      </c>
      <c r="N39" s="138">
        <v>1</v>
      </c>
      <c r="O39" s="138">
        <v>2</v>
      </c>
      <c r="P39" s="138">
        <v>3</v>
      </c>
      <c r="Q39" s="138">
        <v>3</v>
      </c>
      <c r="R39" s="138">
        <v>6</v>
      </c>
      <c r="S39" s="138">
        <v>5</v>
      </c>
      <c r="T39" s="138">
        <v>5</v>
      </c>
      <c r="U39" s="138">
        <v>3</v>
      </c>
      <c r="V39" s="138">
        <v>1</v>
      </c>
      <c r="W39" s="138">
        <v>2</v>
      </c>
      <c r="X39" s="138">
        <v>2</v>
      </c>
      <c r="Y39" s="138">
        <v>1</v>
      </c>
      <c r="Z39" s="138">
        <v>2</v>
      </c>
    </row>
    <row r="40" spans="1:26">
      <c r="A40" s="137">
        <v>7</v>
      </c>
      <c r="B40" s="137">
        <v>6</v>
      </c>
      <c r="C40" s="137">
        <v>1</v>
      </c>
      <c r="D40" s="137">
        <v>2</v>
      </c>
      <c r="E40" s="137">
        <v>2</v>
      </c>
      <c r="F40" s="137">
        <v>7</v>
      </c>
      <c r="G40" s="137">
        <v>7</v>
      </c>
      <c r="H40" s="137">
        <v>7</v>
      </c>
      <c r="I40" s="137">
        <v>1</v>
      </c>
      <c r="J40" s="137">
        <v>1</v>
      </c>
      <c r="K40" s="137">
        <v>1</v>
      </c>
      <c r="L40" s="137">
        <v>1</v>
      </c>
      <c r="M40" s="137">
        <v>7</v>
      </c>
      <c r="N40" s="137">
        <v>7</v>
      </c>
      <c r="O40" s="137">
        <v>6</v>
      </c>
      <c r="P40" s="137">
        <v>7</v>
      </c>
      <c r="Q40" s="137">
        <v>1</v>
      </c>
      <c r="R40" s="137">
        <v>2</v>
      </c>
      <c r="S40" s="137">
        <v>2</v>
      </c>
      <c r="T40" s="137">
        <v>7</v>
      </c>
      <c r="U40" s="137">
        <v>2</v>
      </c>
      <c r="V40" s="137">
        <v>7</v>
      </c>
      <c r="W40" s="137">
        <v>2</v>
      </c>
      <c r="X40" s="137">
        <v>1</v>
      </c>
      <c r="Y40" s="137">
        <v>2</v>
      </c>
      <c r="Z40" s="137">
        <v>7</v>
      </c>
    </row>
    <row r="41" spans="1:26">
      <c r="A41" s="138">
        <v>7</v>
      </c>
      <c r="B41" s="138">
        <v>7</v>
      </c>
      <c r="C41" s="138">
        <v>1</v>
      </c>
      <c r="D41" s="138">
        <v>7</v>
      </c>
      <c r="E41" s="138">
        <v>7</v>
      </c>
      <c r="F41" s="138">
        <v>7</v>
      </c>
      <c r="G41" s="138">
        <v>7</v>
      </c>
      <c r="H41" s="138">
        <v>7</v>
      </c>
      <c r="I41" s="138">
        <v>1</v>
      </c>
      <c r="J41" s="138">
        <v>1</v>
      </c>
      <c r="K41" s="138">
        <v>7</v>
      </c>
      <c r="L41" s="138">
        <v>7</v>
      </c>
      <c r="M41" s="138">
        <v>7</v>
      </c>
      <c r="N41" s="138">
        <v>7</v>
      </c>
      <c r="O41" s="138">
        <v>7</v>
      </c>
      <c r="P41" s="138">
        <v>7</v>
      </c>
      <c r="Q41" s="138">
        <v>7</v>
      </c>
      <c r="R41" s="138">
        <v>7</v>
      </c>
      <c r="S41" s="138">
        <v>1</v>
      </c>
      <c r="T41" s="138">
        <v>7</v>
      </c>
      <c r="U41" s="138">
        <v>7</v>
      </c>
      <c r="V41" s="138">
        <v>7</v>
      </c>
      <c r="W41" s="138">
        <v>1</v>
      </c>
      <c r="X41" s="138">
        <v>4</v>
      </c>
      <c r="Y41" s="138">
        <v>7</v>
      </c>
      <c r="Z41" s="138">
        <v>7</v>
      </c>
    </row>
    <row r="42" spans="1:26">
      <c r="A42" s="137">
        <v>5</v>
      </c>
      <c r="B42" s="137">
        <v>5</v>
      </c>
      <c r="C42" s="137">
        <v>3</v>
      </c>
      <c r="D42" s="137">
        <v>3</v>
      </c>
      <c r="E42" s="137">
        <v>3</v>
      </c>
      <c r="F42" s="137">
        <v>5</v>
      </c>
      <c r="G42" s="137">
        <v>5</v>
      </c>
      <c r="H42" s="137">
        <v>5</v>
      </c>
      <c r="I42" s="137">
        <v>3</v>
      </c>
      <c r="J42" s="137">
        <v>3</v>
      </c>
      <c r="K42" s="137">
        <v>5</v>
      </c>
      <c r="L42" s="137">
        <v>3</v>
      </c>
      <c r="M42" s="137">
        <v>5</v>
      </c>
      <c r="N42" s="137">
        <v>5</v>
      </c>
      <c r="O42" s="137">
        <v>5</v>
      </c>
      <c r="P42" s="137">
        <v>5</v>
      </c>
      <c r="Q42" s="137">
        <v>3</v>
      </c>
      <c r="R42" s="137">
        <v>3</v>
      </c>
      <c r="S42" s="137">
        <v>3</v>
      </c>
      <c r="T42" s="137">
        <v>5</v>
      </c>
      <c r="U42" s="137">
        <v>3</v>
      </c>
      <c r="V42" s="137">
        <v>5</v>
      </c>
      <c r="W42" s="137">
        <v>3</v>
      </c>
      <c r="X42" s="137">
        <v>3</v>
      </c>
      <c r="Y42" s="137">
        <v>3</v>
      </c>
      <c r="Z42" s="137">
        <v>5</v>
      </c>
    </row>
    <row r="43" spans="1:26">
      <c r="A43" s="138">
        <v>2</v>
      </c>
      <c r="B43" s="138">
        <v>2</v>
      </c>
      <c r="C43" s="138">
        <v>6</v>
      </c>
      <c r="D43" s="138">
        <v>2</v>
      </c>
      <c r="E43" s="138">
        <v>2</v>
      </c>
      <c r="F43" s="138">
        <v>2</v>
      </c>
      <c r="G43" s="138">
        <v>2</v>
      </c>
      <c r="H43" s="138">
        <v>2</v>
      </c>
      <c r="I43" s="138">
        <v>6</v>
      </c>
      <c r="J43" s="138">
        <v>6</v>
      </c>
      <c r="K43" s="138">
        <v>2</v>
      </c>
      <c r="L43" s="138">
        <v>2</v>
      </c>
      <c r="M43" s="138">
        <v>3</v>
      </c>
      <c r="N43" s="138">
        <v>2</v>
      </c>
      <c r="O43" s="138">
        <v>2</v>
      </c>
      <c r="P43" s="138">
        <v>2</v>
      </c>
      <c r="Q43" s="138">
        <v>2</v>
      </c>
      <c r="R43" s="138">
        <v>2</v>
      </c>
      <c r="S43" s="138">
        <v>6</v>
      </c>
      <c r="T43" s="138">
        <v>2</v>
      </c>
      <c r="U43" s="138">
        <v>2</v>
      </c>
      <c r="V43" s="138">
        <v>2</v>
      </c>
      <c r="W43" s="138">
        <v>6</v>
      </c>
      <c r="X43" s="138">
        <v>2</v>
      </c>
      <c r="Y43" s="138">
        <v>2</v>
      </c>
      <c r="Z43" s="138">
        <v>2</v>
      </c>
    </row>
    <row r="44" spans="1:26">
      <c r="A44" s="137">
        <v>4</v>
      </c>
      <c r="B44" s="137">
        <v>4</v>
      </c>
      <c r="C44" s="137">
        <v>5</v>
      </c>
      <c r="D44" s="137">
        <v>5</v>
      </c>
      <c r="E44" s="137">
        <v>5</v>
      </c>
      <c r="F44" s="137">
        <v>5</v>
      </c>
      <c r="G44" s="137">
        <v>6</v>
      </c>
      <c r="H44" s="137">
        <v>5</v>
      </c>
      <c r="I44" s="137">
        <v>4</v>
      </c>
      <c r="J44" s="137">
        <v>4</v>
      </c>
      <c r="K44" s="137">
        <v>4</v>
      </c>
      <c r="L44" s="137">
        <v>5</v>
      </c>
      <c r="M44" s="137">
        <v>4</v>
      </c>
      <c r="N44" s="137">
        <v>5</v>
      </c>
      <c r="O44" s="137">
        <v>4</v>
      </c>
      <c r="P44" s="137">
        <v>5</v>
      </c>
      <c r="Q44" s="137">
        <v>5</v>
      </c>
      <c r="R44" s="137">
        <v>4</v>
      </c>
      <c r="S44" s="137">
        <v>4</v>
      </c>
      <c r="T44" s="137">
        <v>4</v>
      </c>
      <c r="U44" s="137">
        <v>3</v>
      </c>
      <c r="V44" s="137">
        <v>5</v>
      </c>
      <c r="W44" s="137">
        <v>3</v>
      </c>
      <c r="X44" s="137">
        <v>4</v>
      </c>
      <c r="Y44" s="137">
        <v>4</v>
      </c>
      <c r="Z44" s="137">
        <v>4</v>
      </c>
    </row>
    <row r="45" spans="1:26">
      <c r="A45" s="138">
        <v>4</v>
      </c>
      <c r="B45" s="138">
        <v>4</v>
      </c>
      <c r="C45" s="138">
        <v>4</v>
      </c>
      <c r="D45" s="138">
        <v>4</v>
      </c>
      <c r="E45" s="138">
        <v>3</v>
      </c>
      <c r="F45" s="138">
        <v>4</v>
      </c>
      <c r="G45" s="138">
        <v>3</v>
      </c>
      <c r="H45" s="138">
        <v>4</v>
      </c>
      <c r="I45" s="138">
        <v>5</v>
      </c>
      <c r="J45" s="138">
        <v>3</v>
      </c>
      <c r="K45" s="138">
        <v>4</v>
      </c>
      <c r="L45" s="138">
        <v>3</v>
      </c>
      <c r="M45" s="138">
        <v>3</v>
      </c>
      <c r="N45" s="138">
        <v>3</v>
      </c>
      <c r="O45" s="138">
        <v>3</v>
      </c>
      <c r="P45" s="138">
        <v>3</v>
      </c>
      <c r="Q45" s="138">
        <v>3</v>
      </c>
      <c r="R45" s="138">
        <v>3</v>
      </c>
      <c r="S45" s="138">
        <v>3</v>
      </c>
      <c r="T45" s="138">
        <v>3</v>
      </c>
      <c r="U45" s="138">
        <v>3</v>
      </c>
      <c r="V45" s="138">
        <v>3</v>
      </c>
      <c r="W45" s="138">
        <v>3</v>
      </c>
      <c r="X45" s="138">
        <v>3</v>
      </c>
      <c r="Y45" s="138">
        <v>3</v>
      </c>
      <c r="Z45" s="138">
        <v>3</v>
      </c>
    </row>
    <row r="46" spans="1:26">
      <c r="A46" s="137">
        <v>4</v>
      </c>
      <c r="B46" s="137">
        <v>5</v>
      </c>
      <c r="C46" s="137">
        <v>5</v>
      </c>
      <c r="D46" s="137">
        <v>6</v>
      </c>
      <c r="E46" s="137">
        <v>5</v>
      </c>
      <c r="F46" s="137">
        <v>5</v>
      </c>
      <c r="G46" s="137">
        <v>5</v>
      </c>
      <c r="H46" s="137">
        <v>5</v>
      </c>
      <c r="I46" s="137">
        <v>4</v>
      </c>
      <c r="J46" s="137">
        <v>6</v>
      </c>
      <c r="K46" s="137">
        <v>5</v>
      </c>
      <c r="L46" s="137">
        <v>4</v>
      </c>
      <c r="M46" s="137">
        <v>6</v>
      </c>
      <c r="N46" s="137">
        <v>5</v>
      </c>
      <c r="O46" s="137">
        <v>7</v>
      </c>
      <c r="P46" s="137">
        <v>6</v>
      </c>
      <c r="Q46" s="137">
        <v>4</v>
      </c>
      <c r="R46" s="137">
        <v>3</v>
      </c>
      <c r="S46" s="137">
        <v>3</v>
      </c>
      <c r="T46" s="137">
        <v>6</v>
      </c>
      <c r="U46" s="137">
        <v>6</v>
      </c>
      <c r="V46" s="137">
        <v>5</v>
      </c>
      <c r="W46" s="137">
        <v>3</v>
      </c>
      <c r="X46" s="137">
        <v>6</v>
      </c>
      <c r="Y46" s="137">
        <v>5</v>
      </c>
      <c r="Z46" s="137">
        <v>4</v>
      </c>
    </row>
    <row r="47" spans="1:26">
      <c r="A47" s="138">
        <v>4</v>
      </c>
      <c r="B47" s="138">
        <v>4</v>
      </c>
      <c r="C47" s="138">
        <v>1</v>
      </c>
      <c r="D47" s="138">
        <v>1</v>
      </c>
      <c r="E47" s="138">
        <v>1</v>
      </c>
      <c r="F47" s="138">
        <v>3</v>
      </c>
      <c r="G47" s="138">
        <v>4</v>
      </c>
      <c r="H47" s="138">
        <v>7</v>
      </c>
      <c r="I47" s="138">
        <v>2</v>
      </c>
      <c r="J47" s="138">
        <v>1</v>
      </c>
      <c r="K47" s="138">
        <v>1</v>
      </c>
      <c r="L47" s="138">
        <v>3</v>
      </c>
      <c r="M47" s="138">
        <v>4</v>
      </c>
      <c r="N47" s="138">
        <v>5</v>
      </c>
      <c r="O47" s="138">
        <v>7</v>
      </c>
      <c r="P47" s="138">
        <v>4</v>
      </c>
      <c r="Q47" s="138">
        <v>4</v>
      </c>
      <c r="R47" s="138">
        <v>1</v>
      </c>
      <c r="S47" s="138">
        <v>4</v>
      </c>
      <c r="T47" s="138">
        <v>3</v>
      </c>
      <c r="U47" s="138">
        <v>2</v>
      </c>
      <c r="V47" s="138">
        <v>2</v>
      </c>
      <c r="W47" s="138">
        <v>2</v>
      </c>
      <c r="X47" s="138">
        <v>4</v>
      </c>
      <c r="Y47" s="138">
        <v>4</v>
      </c>
      <c r="Z47" s="138">
        <v>4</v>
      </c>
    </row>
    <row r="48" spans="1:26">
      <c r="A48" s="137">
        <v>6</v>
      </c>
      <c r="B48" s="137">
        <v>6</v>
      </c>
      <c r="C48" s="137">
        <v>6</v>
      </c>
      <c r="D48" s="137">
        <v>6</v>
      </c>
      <c r="E48" s="137">
        <v>6</v>
      </c>
      <c r="F48" s="137">
        <v>6</v>
      </c>
      <c r="G48" s="137">
        <v>6</v>
      </c>
      <c r="H48" s="137">
        <v>6</v>
      </c>
      <c r="I48" s="137">
        <v>2</v>
      </c>
      <c r="J48" s="137">
        <v>6</v>
      </c>
      <c r="K48" s="137">
        <v>6</v>
      </c>
      <c r="L48" s="137">
        <v>6</v>
      </c>
      <c r="M48" s="137">
        <v>6</v>
      </c>
      <c r="N48" s="137">
        <v>6</v>
      </c>
      <c r="O48" s="137">
        <v>6</v>
      </c>
      <c r="P48" s="137">
        <v>6</v>
      </c>
      <c r="Q48" s="137">
        <v>6</v>
      </c>
      <c r="R48" s="137">
        <v>6</v>
      </c>
      <c r="S48" s="137">
        <v>6</v>
      </c>
      <c r="T48" s="137">
        <v>6</v>
      </c>
      <c r="U48" s="137">
        <v>3</v>
      </c>
      <c r="V48" s="137">
        <v>5</v>
      </c>
      <c r="W48" s="137">
        <v>3</v>
      </c>
      <c r="X48" s="137">
        <v>3</v>
      </c>
      <c r="Y48" s="137">
        <v>3</v>
      </c>
      <c r="Z48" s="137">
        <v>3</v>
      </c>
    </row>
    <row r="49" spans="1:26">
      <c r="A49" s="138">
        <v>5</v>
      </c>
      <c r="B49" s="138">
        <v>3</v>
      </c>
      <c r="C49" s="138">
        <v>4</v>
      </c>
      <c r="D49" s="138">
        <v>4</v>
      </c>
      <c r="E49" s="138">
        <v>4</v>
      </c>
      <c r="F49" s="138">
        <v>4</v>
      </c>
      <c r="G49" s="138">
        <v>4</v>
      </c>
      <c r="H49" s="138">
        <v>4</v>
      </c>
      <c r="I49" s="138">
        <v>4</v>
      </c>
      <c r="J49" s="138">
        <v>4</v>
      </c>
      <c r="K49" s="138">
        <v>4</v>
      </c>
      <c r="L49" s="138">
        <v>4</v>
      </c>
      <c r="M49" s="138">
        <v>4</v>
      </c>
      <c r="N49" s="138">
        <v>4</v>
      </c>
      <c r="O49" s="138">
        <v>4</v>
      </c>
      <c r="P49" s="138">
        <v>4</v>
      </c>
      <c r="Q49" s="138">
        <v>4</v>
      </c>
      <c r="R49" s="138">
        <v>4</v>
      </c>
      <c r="S49" s="138">
        <v>4</v>
      </c>
      <c r="T49" s="138">
        <v>4</v>
      </c>
      <c r="U49" s="138">
        <v>4</v>
      </c>
      <c r="V49" s="138">
        <v>4</v>
      </c>
      <c r="W49" s="138">
        <v>4</v>
      </c>
      <c r="X49" s="138">
        <v>4</v>
      </c>
      <c r="Y49" s="138">
        <v>4</v>
      </c>
      <c r="Z49" s="138">
        <v>4</v>
      </c>
    </row>
    <row r="50" spans="1:26">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spans="1:26">
      <c r="A51" s="138"/>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row>
    <row r="52" spans="1:26">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spans="1:26">
      <c r="A53" s="138"/>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row>
    <row r="54" spans="1:26">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spans="1:26">
      <c r="A55" s="138"/>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row>
    <row r="56" spans="1:26">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spans="1:26">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row>
    <row r="58" spans="1:26">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spans="1:26">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row>
    <row r="60" spans="1:26">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spans="1:26">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row>
    <row r="62" spans="1:26">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spans="1:26">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row>
    <row r="64" spans="1:26">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spans="1:26">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row>
    <row r="66" spans="1:26">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spans="1:26">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row>
    <row r="68" spans="1:26">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spans="1:26">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row>
    <row r="70" spans="1:26">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spans="1:26">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row>
    <row r="72" spans="1:26">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spans="1:26">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row>
    <row r="74" spans="1:26">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spans="1:26">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row>
    <row r="76" spans="1:26">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spans="1:26">
      <c r="A77" s="138"/>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row>
    <row r="78" spans="1:26">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spans="1:26">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row>
    <row r="80" spans="1:26">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spans="1:26">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row>
    <row r="82" spans="1:26">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spans="1:26">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row>
    <row r="84" spans="1:26">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spans="1:26">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row>
    <row r="86" spans="1:26">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spans="1:26">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row>
    <row r="88" spans="1:26">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spans="1:26">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row>
    <row r="90" spans="1:26">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spans="1:26">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row>
    <row r="92" spans="1:26">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spans="1:26">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row>
    <row r="94" spans="1:26">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spans="1:26">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row>
    <row r="96" spans="1:26">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spans="1:26">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row>
    <row r="98" spans="1:26">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spans="1:26">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row>
    <row r="100" spans="1:26">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row>
    <row r="102" spans="1:26">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row>
    <row r="104" spans="1:26">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row>
    <row r="106" spans="1:26">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row>
    <row r="108" spans="1:26">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row>
    <row r="110" spans="1:26">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row>
    <row r="112" spans="1:26">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row>
    <row r="114" spans="1:26">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row>
    <row r="116" spans="1:26">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row>
    <row r="118" spans="1:26">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row>
    <row r="120" spans="1:26">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row>
    <row r="122" spans="1:26">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row>
    <row r="124" spans="1:26">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row>
    <row r="126" spans="1:26">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row>
    <row r="128" spans="1:26">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row>
    <row r="130" spans="1:26">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row>
    <row r="132" spans="1:26">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row>
    <row r="134" spans="1:26">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row>
    <row r="136" spans="1:26">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row>
    <row r="138" spans="1:26">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row>
    <row r="140" spans="1:26">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row>
    <row r="142" spans="1:26">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row>
    <row r="144" spans="1:26">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row>
    <row r="146" spans="1:26">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row>
    <row r="148" spans="1:26">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row>
    <row r="150" spans="1:26">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row>
    <row r="152" spans="1:26">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row>
    <row r="154" spans="1:26">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row>
    <row r="156" spans="1:2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sheetData>
  <mergeCells count="2">
    <mergeCell ref="A1:Z1"/>
    <mergeCell ref="A2:Z2"/>
  </mergeCells>
  <pageMargins left="0.7" right="0.7" top="0.75" bottom="0.75" header="0.3" footer="0.3"/>
  <pageSetup orientation="portrait" r:id="rId1"/>
  <customProperties>
    <customPr name="EpmWorksheetKeyString_GU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1174"/>
  <sheetViews>
    <sheetView topLeftCell="N1" workbookViewId="0">
      <selection activeCell="AM2" sqref="AM2"/>
    </sheetView>
  </sheetViews>
  <sheetFormatPr defaultColWidth="9.109375" defaultRowHeight="14.4"/>
  <cols>
    <col min="1" max="26" width="3.6640625" style="1" customWidth="1"/>
    <col min="27" max="28" width="4.44140625" customWidth="1"/>
    <col min="29" max="34" width="13.77734375" style="1" customWidth="1"/>
  </cols>
  <sheetData>
    <row r="1" spans="1:39" ht="96" customHeight="1">
      <c r="A1" s="177" t="s">
        <v>819</v>
      </c>
      <c r="B1" s="178"/>
      <c r="C1" s="178"/>
      <c r="D1" s="178"/>
      <c r="E1" s="178"/>
      <c r="F1" s="178"/>
      <c r="G1" s="178"/>
      <c r="H1" s="178"/>
      <c r="I1" s="178"/>
      <c r="J1" s="178"/>
      <c r="K1" s="178"/>
      <c r="L1" s="178"/>
      <c r="M1" s="178"/>
      <c r="N1" s="178"/>
      <c r="O1" s="178"/>
      <c r="P1" s="178"/>
      <c r="Q1" s="178"/>
      <c r="R1" s="178"/>
      <c r="S1" s="178"/>
      <c r="T1" s="178"/>
      <c r="U1" s="178"/>
      <c r="V1" s="178"/>
      <c r="W1" s="178"/>
      <c r="X1" s="178"/>
      <c r="Y1" s="178"/>
      <c r="Z1" s="179"/>
      <c r="AC1" s="182"/>
      <c r="AD1" s="182"/>
      <c r="AE1" s="182"/>
      <c r="AF1" s="182"/>
      <c r="AG1" s="182"/>
      <c r="AH1" s="182"/>
    </row>
    <row r="2" spans="1:39">
      <c r="A2" s="180" t="s">
        <v>0</v>
      </c>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C2" s="181" t="s">
        <v>1287</v>
      </c>
      <c r="AD2" s="181"/>
      <c r="AE2" s="181"/>
      <c r="AF2" s="181"/>
      <c r="AG2" s="181"/>
      <c r="AH2" s="181"/>
      <c r="AJ2" t="str">
        <f>_xlfn.XLOOKUP(AJ3,'1) Note'!$N$29:$N$32,'1) Note'!$P$29:$P$32)</f>
        <v>1,2,4,13,16,21,24,25</v>
      </c>
      <c r="AK2" t="str">
        <f>_xlfn.XLOOKUP(AK3,'1) Note'!$N$29:$N$32,'1) Note'!$P$29:$P$32)</f>
        <v>3,10,15,26</v>
      </c>
      <c r="AL2" t="str">
        <f>_xlfn.XLOOKUP(AL3,'1) Note'!$N$29:$N$32,'1) Note'!$P$29:$P$32)</f>
        <v>5,6,7,14,17,18</v>
      </c>
      <c r="AM2" t="str">
        <f>_xlfn.XLOOKUP(AM3,'1) Note'!$N$29:$N$32,'1) Note'!$P$29:$P$32)</f>
        <v>8,9,11,12,19,20,22,23</v>
      </c>
    </row>
    <row r="3" spans="1:39">
      <c r="A3" s="90">
        <v>1</v>
      </c>
      <c r="B3" s="90">
        <v>2</v>
      </c>
      <c r="C3" s="90">
        <v>3</v>
      </c>
      <c r="D3" s="90">
        <v>4</v>
      </c>
      <c r="E3" s="90">
        <v>5</v>
      </c>
      <c r="F3" s="90">
        <v>6</v>
      </c>
      <c r="G3" s="90">
        <v>7</v>
      </c>
      <c r="H3" s="90">
        <v>8</v>
      </c>
      <c r="I3" s="90">
        <v>9</v>
      </c>
      <c r="J3" s="90">
        <v>10</v>
      </c>
      <c r="K3" s="90">
        <v>11</v>
      </c>
      <c r="L3" s="91">
        <v>12</v>
      </c>
      <c r="M3" s="92">
        <v>13</v>
      </c>
      <c r="N3" s="90">
        <v>14</v>
      </c>
      <c r="O3" s="91">
        <v>15</v>
      </c>
      <c r="P3" s="91">
        <v>16</v>
      </c>
      <c r="Q3" s="91">
        <v>17</v>
      </c>
      <c r="R3" s="91">
        <v>18</v>
      </c>
      <c r="S3" s="92">
        <v>19</v>
      </c>
      <c r="T3" s="91">
        <v>20</v>
      </c>
      <c r="U3" s="92">
        <v>21</v>
      </c>
      <c r="V3" s="90">
        <v>22</v>
      </c>
      <c r="W3" s="91">
        <v>23</v>
      </c>
      <c r="X3" s="91">
        <v>24</v>
      </c>
      <c r="Y3" s="91">
        <v>25</v>
      </c>
      <c r="Z3" s="94">
        <v>26</v>
      </c>
      <c r="AA3" s="52"/>
      <c r="AC3" s="95" t="str">
        <f>VLOOKUP(Read_First!B5,Items!A1:BI50,54,FALSE)</f>
        <v>Daya tarik</v>
      </c>
      <c r="AD3" s="96" t="str">
        <f>VLOOKUP(Read_First!B5,Items!A1:BI50,55,FALSE)</f>
        <v>Kejelasan</v>
      </c>
      <c r="AE3" s="97" t="str">
        <f>VLOOKUP(Read_First!B5,Items!A1:BI50,56,FALSE)</f>
        <v>Efisiensi</v>
      </c>
      <c r="AF3" s="96" t="str">
        <f>VLOOKUP(Read_First!B5,Items!A1:BI50,57,FALSE)</f>
        <v>Ketepatan</v>
      </c>
      <c r="AG3" s="97" t="str">
        <f>VLOOKUP(Read_First!B5,Items!A1:BI50,58,FALSE)</f>
        <v>Stimulasi</v>
      </c>
      <c r="AH3" s="98" t="str">
        <f>VLOOKUP(Read_First!B5,Items!A1:BI50,59,FALSE)</f>
        <v>Kebaruan</v>
      </c>
      <c r="AJ3" s="139" t="str" cm="1">
        <f t="array" ref="AJ3:AM3">TRANSPOSE(_xlfn.ANCHORARRAY(Results!R3))</f>
        <v>Kemudahan</v>
      </c>
      <c r="AK3" s="139" t="str">
        <v>Inovasi</v>
      </c>
      <c r="AL3" s="139" t="str">
        <v>Optimisme</v>
      </c>
      <c r="AM3" s="139" t="str">
        <v>Kemanfaatan</v>
      </c>
    </row>
    <row r="4" spans="1:39">
      <c r="A4" s="53">
        <f>IF(Data!A4&gt;0,Data!A4-4,"")</f>
        <v>1</v>
      </c>
      <c r="B4" s="53">
        <f>IF(Data!B4&gt;0,Data!B4-4,"")</f>
        <v>-1</v>
      </c>
      <c r="C4" s="53">
        <f>IF(Data!C4&gt;0,4-Data!C4,"")</f>
        <v>0</v>
      </c>
      <c r="D4" s="53">
        <f>IF(Data!D4&gt;0,4-Data!D4,"")</f>
        <v>1</v>
      </c>
      <c r="E4" s="53">
        <f>IF(Data!E4&gt;0,4-Data!E4,"")</f>
        <v>1</v>
      </c>
      <c r="F4" s="53">
        <f>IF(Data!F4&gt;0,Data!F4-4,"")</f>
        <v>1</v>
      </c>
      <c r="G4" s="53">
        <f>IF(Data!G4&gt;0,Data!G4-4,"")</f>
        <v>0</v>
      </c>
      <c r="H4" s="53">
        <f>IF(Data!H4&gt;0,Data!H4-4,"")</f>
        <v>-1</v>
      </c>
      <c r="I4" s="53">
        <f>IF(Data!I4&gt;0,4-Data!I4,"")</f>
        <v>-1</v>
      </c>
      <c r="J4" s="53">
        <f>IF(Data!J4&gt;0,4-Data!J4,"")</f>
        <v>0</v>
      </c>
      <c r="K4" s="53">
        <f>IF(Data!K4&gt;0,Data!K4-4,"")</f>
        <v>-1</v>
      </c>
      <c r="L4" s="53">
        <f>IF(Data!L4&gt;0,4-Data!L4,"")</f>
        <v>-2</v>
      </c>
      <c r="M4" s="53">
        <f>IF(Data!M4&gt;0,Data!M4-4,"")</f>
        <v>-2</v>
      </c>
      <c r="N4" s="53">
        <f>IF(Data!N4&gt;0,Data!N4-4,"")</f>
        <v>1</v>
      </c>
      <c r="O4" s="53">
        <f>IF(Data!O4&gt;0,Data!O4-4,"")</f>
        <v>-1</v>
      </c>
      <c r="P4" s="53">
        <f>IF(Data!P4&gt;0,Data!P4-4,"")</f>
        <v>1</v>
      </c>
      <c r="Q4" s="53">
        <f>IF(Data!Q4&gt;0,4-Data!Q4,"")</f>
        <v>0</v>
      </c>
      <c r="R4" s="53">
        <f>IF(Data!R4&gt;0,4-Data!R4,"")</f>
        <v>1</v>
      </c>
      <c r="S4" s="53">
        <f>IF(Data!S4&gt;0,4-Data!S4,"")</f>
        <v>0</v>
      </c>
      <c r="T4" s="53">
        <f>IF(Data!T4&gt;0,Data!T4-4,"")</f>
        <v>-2</v>
      </c>
      <c r="U4" s="53">
        <f>IF(Data!U4&gt;0,4-Data!U4,"")</f>
        <v>2</v>
      </c>
      <c r="V4" s="53">
        <f>IF(Data!V4&gt;0,Data!V4-4,"")</f>
        <v>2</v>
      </c>
      <c r="W4" s="53">
        <f>IF(Data!W4&gt;0,4-Data!W4,"")</f>
        <v>0</v>
      </c>
      <c r="X4" s="53">
        <f>IF(Data!X4&gt;0,4-Data!X4,"")</f>
        <v>2</v>
      </c>
      <c r="Y4" s="53">
        <f>IF(Data!Y4&gt;0,4-Data!Y4,"")</f>
        <v>3</v>
      </c>
      <c r="Z4" s="53">
        <f>IF(Data!Z4&gt;0,Data!Z4-4,"")</f>
        <v>-2</v>
      </c>
      <c r="AC4" s="5">
        <f>IF(COUNT(A4,L4,N4,P4,X4,Y4)&gt;0,AVERAGE(A4,L4,N4,P4,X4,Y4),"")</f>
        <v>1</v>
      </c>
      <c r="AD4" s="54">
        <f>IF(COUNT(B4,D4,M4,U4)&gt;0,AVERAGE(B4,D4,M4,U4),"")</f>
        <v>0</v>
      </c>
      <c r="AE4" s="54">
        <f>IF(COUNT(I4,T4,V4,W4)&gt;0,AVERAGE(I4,T4,V4,W4),"")</f>
        <v>-0.25</v>
      </c>
      <c r="AF4" s="54">
        <f>IF(COUNT(H4,K4,Q4,S4)&gt;0,AVERAGE(H4,K4,Q4,S4),"")</f>
        <v>-0.5</v>
      </c>
      <c r="AG4" s="54">
        <f>IF(COUNT(E4,F4,G4,R4)&gt;0,AVERAGE(E4,F4,G4,R4),"")</f>
        <v>0.75</v>
      </c>
      <c r="AH4" s="54">
        <f>IF(COUNT(C4,J4,O4,Z4)&gt;0,AVERAGE(C4,J4,O4,Z4),"")</f>
        <v>-0.75</v>
      </c>
      <c r="AJ4" cm="1">
        <f t="array" ref="AJ4">_xlfn.LET(_xlpm.x,TRANSPOSE(_xlfn.CHOOSECOLS($A4:$Z4, VALUE(_xlfn.TEXTSPLIT(AJ$2, ",")))),IF(COUNT(_xlpm.x)&gt;0,AVERAGE(_xlpm.x),""))</f>
        <v>0.875</v>
      </c>
      <c r="AK4" cm="1">
        <f t="array" ref="AK4">_xlfn.LET(_xlpm.x,TRANSPOSE(_xlfn.CHOOSECOLS($A4:$Z4, VALUE(_xlfn.TEXTSPLIT(AK$2, ",")))),IF(COUNT(_xlpm.x)&gt;0,AVERAGE(_xlpm.x),""))</f>
        <v>-0.75</v>
      </c>
      <c r="AL4" cm="1">
        <f t="array" ref="AL4">_xlfn.LET(_xlpm.x,TRANSPOSE(_xlfn.CHOOSECOLS($A4:$Z4, VALUE(_xlfn.TEXTSPLIT(AL$2, ",")))),IF(COUNT(_xlpm.x)&gt;0,AVERAGE(_xlpm.x),""))</f>
        <v>0.66666666666666663</v>
      </c>
      <c r="AM4" cm="1">
        <f t="array" ref="AM4">_xlfn.LET(_xlpm.x,TRANSPOSE(_xlfn.CHOOSECOLS($A4:$Z4, VALUE(_xlfn.TEXTSPLIT(AM$2, ",")))),IF(COUNT(_xlpm.x)&gt;0,AVERAGE(_xlpm.x),""))</f>
        <v>-0.625</v>
      </c>
    </row>
    <row r="5" spans="1:39">
      <c r="A5" s="1">
        <f>IF(Data!A5&gt;0,Data!A5-4,"")</f>
        <v>-2</v>
      </c>
      <c r="B5" s="1">
        <f>IF(Data!B5&gt;0,Data!B5-4,"")</f>
        <v>2</v>
      </c>
      <c r="C5" s="1">
        <f>IF(Data!C5&gt;0,4-Data!C5,"")</f>
        <v>0</v>
      </c>
      <c r="D5" s="1">
        <f>IF(Data!D5&gt;0,4-Data!D5,"")</f>
        <v>2</v>
      </c>
      <c r="E5" s="1">
        <f>IF(Data!E5&gt;0,4-Data!E5,"")</f>
        <v>1</v>
      </c>
      <c r="F5" s="1">
        <f>IF(Data!F5&gt;0,Data!F5-4,"")</f>
        <v>0</v>
      </c>
      <c r="G5" s="1">
        <f>IF(Data!G5&gt;0,Data!G5-4,"")</f>
        <v>-2</v>
      </c>
      <c r="H5" s="1">
        <f>IF(Data!H5&gt;0,Data!H5-4,"")</f>
        <v>-2</v>
      </c>
      <c r="I5" s="1">
        <f>IF(Data!I5&gt;0,4-Data!I5,"")</f>
        <v>-1</v>
      </c>
      <c r="J5" s="1">
        <f>IF(Data!J5&gt;0,4-Data!J5,"")</f>
        <v>1</v>
      </c>
      <c r="K5" s="1">
        <f>IF(Data!K5&gt;0,Data!K5-4,"")</f>
        <v>-2</v>
      </c>
      <c r="L5" s="1">
        <f>IF(Data!L5&gt;0,4-Data!L5,"")</f>
        <v>2</v>
      </c>
      <c r="M5" s="1">
        <f>IF(Data!M5&gt;0,Data!M5-4,"")</f>
        <v>-2</v>
      </c>
      <c r="N5" s="1">
        <f>IF(Data!N5&gt;0,Data!N5-4,"")</f>
        <v>-2</v>
      </c>
      <c r="O5" s="1">
        <f>IF(Data!O5&gt;0,Data!O5-4,"")</f>
        <v>-1</v>
      </c>
      <c r="P5" s="1">
        <f>IF(Data!P5&gt;0,Data!P5-4,"")</f>
        <v>-1</v>
      </c>
      <c r="Q5" s="1">
        <f>IF(Data!Q5&gt;0,4-Data!Q5,"")</f>
        <v>2</v>
      </c>
      <c r="R5" s="1">
        <f>IF(Data!R5&gt;0,4-Data!R5,"")</f>
        <v>1</v>
      </c>
      <c r="S5" s="1">
        <f>IF(Data!S5&gt;0,4-Data!S5,"")</f>
        <v>-2</v>
      </c>
      <c r="T5" s="1">
        <f>IF(Data!T5&gt;0,Data!T5-4,"")</f>
        <v>-2</v>
      </c>
      <c r="U5" s="1">
        <f>IF(Data!U5&gt;0,4-Data!U5,"")</f>
        <v>2</v>
      </c>
      <c r="V5" s="1">
        <f>IF(Data!V5&gt;0,Data!V5-4,"")</f>
        <v>-2</v>
      </c>
      <c r="W5" s="1">
        <f>IF(Data!W5&gt;0,4-Data!W5,"")</f>
        <v>-2</v>
      </c>
      <c r="X5" s="1">
        <f>IF(Data!X5&gt;0,4-Data!X5,"")</f>
        <v>2</v>
      </c>
      <c r="Y5" s="1">
        <f>IF(Data!Y5&gt;0,4-Data!Y5,"")</f>
        <v>1</v>
      </c>
      <c r="Z5" s="1">
        <f>IF(Data!Z5&gt;0,Data!Z5-4,"")</f>
        <v>-2</v>
      </c>
      <c r="AC5" s="5">
        <f>IF(COUNT(A5,L5,N5,P5,X5,Y5)&gt;0,AVERAGE(A5,L5,N5,P5,X5,Y5),"")</f>
        <v>0</v>
      </c>
      <c r="AD5" s="5">
        <f t="shared" ref="AD5:AD68" si="0">IF(COUNT(B5,D5,M5,U5)&gt;0,AVERAGE(B5,D5,M5,U5),"")</f>
        <v>1</v>
      </c>
      <c r="AE5" s="5">
        <f t="shared" ref="AE5:AE68" si="1">IF(COUNT(I5,T5,V5,W5)&gt;0,AVERAGE(I5,T5,V5,W5),"")</f>
        <v>-1.75</v>
      </c>
      <c r="AF5" s="5">
        <f t="shared" ref="AF5:AF68" si="2">IF(COUNT(H5,K5,Q5,S5)&gt;0,AVERAGE(H5,K5,Q5,S5),"")</f>
        <v>-1</v>
      </c>
      <c r="AG5" s="5">
        <f t="shared" ref="AG5:AG68" si="3">IF(COUNT(E5,F5,G5,R5)&gt;0,AVERAGE(E5,F5,G5,R5),"")</f>
        <v>0</v>
      </c>
      <c r="AH5" s="5">
        <f t="shared" ref="AH5:AH68" si="4">IF(COUNT(C5,J5,O5,Z5)&gt;0,AVERAGE(C5,J5,O5,Z5),"")</f>
        <v>-0.5</v>
      </c>
      <c r="AJ5" cm="1">
        <f t="array" ref="AJ5">_xlfn.LET(_xlpm.x,TRANSPOSE(_xlfn.CHOOSECOLS($A5:$Z5, VALUE(_xlfn.TEXTSPLIT(AJ$2, ",")))),IF(COUNT(_xlpm.x)&gt;0,AVERAGE(_xlpm.x),""))</f>
        <v>0.5</v>
      </c>
      <c r="AK5" cm="1">
        <f t="array" ref="AK5">_xlfn.LET(_xlpm.x,TRANSPOSE(_xlfn.CHOOSECOLS($A5:$Z5, VALUE(_xlfn.TEXTSPLIT(AK$2, ",")))),IF(COUNT(_xlpm.x)&gt;0,AVERAGE(_xlpm.x),""))</f>
        <v>-0.5</v>
      </c>
      <c r="AL5" cm="1">
        <f t="array" ref="AL5">_xlfn.LET(_xlpm.x,TRANSPOSE(_xlfn.CHOOSECOLS($A5:$Z5, VALUE(_xlfn.TEXTSPLIT(AL$2, ",")))),IF(COUNT(_xlpm.x)&gt;0,AVERAGE(_xlpm.x),""))</f>
        <v>0</v>
      </c>
      <c r="AM5" cm="1">
        <f t="array" ref="AM5">_xlfn.LET(_xlpm.x,TRANSPOSE(_xlfn.CHOOSECOLS($A5:$Z5, VALUE(_xlfn.TEXTSPLIT(AM$2, ",")))),IF(COUNT(_xlpm.x)&gt;0,AVERAGE(_xlpm.x),""))</f>
        <v>-1.375</v>
      </c>
    </row>
    <row r="6" spans="1:39">
      <c r="A6" s="1">
        <f>IF(Data!A6&gt;0,Data!A6-4,"")</f>
        <v>1</v>
      </c>
      <c r="B6" s="1">
        <f>IF(Data!B6&gt;0,Data!B6-4,"")</f>
        <v>2</v>
      </c>
      <c r="C6" s="1">
        <f>IF(Data!C6&gt;0,4-Data!C6,"")</f>
        <v>-2</v>
      </c>
      <c r="D6" s="1">
        <f>IF(Data!D6&gt;0,4-Data!D6,"")</f>
        <v>0</v>
      </c>
      <c r="E6" s="1">
        <f>IF(Data!E6&gt;0,4-Data!E6,"")</f>
        <v>-1</v>
      </c>
      <c r="F6" s="1">
        <f>IF(Data!F6&gt;0,Data!F6-4,"")</f>
        <v>0</v>
      </c>
      <c r="G6" s="1">
        <f>IF(Data!G6&gt;0,Data!G6-4,"")</f>
        <v>1</v>
      </c>
      <c r="H6" s="1">
        <f>IF(Data!H6&gt;0,Data!H6-4,"")</f>
        <v>1</v>
      </c>
      <c r="I6" s="1">
        <f>IF(Data!I6&gt;0,4-Data!I6,"")</f>
        <v>0</v>
      </c>
      <c r="J6" s="1">
        <f>IF(Data!J6&gt;0,4-Data!J6,"")</f>
        <v>-1</v>
      </c>
      <c r="K6" s="1">
        <f>IF(Data!K6&gt;0,Data!K6-4,"")</f>
        <v>1</v>
      </c>
      <c r="L6" s="1">
        <f>IF(Data!L6&gt;0,4-Data!L6,"")</f>
        <v>0</v>
      </c>
      <c r="M6" s="1">
        <f>IF(Data!M6&gt;0,Data!M6-4,"")</f>
        <v>1</v>
      </c>
      <c r="N6" s="1">
        <f>IF(Data!N6&gt;0,Data!N6-4,"")</f>
        <v>1</v>
      </c>
      <c r="O6" s="1">
        <f>IF(Data!O6&gt;0,Data!O6-4,"")</f>
        <v>0</v>
      </c>
      <c r="P6" s="1">
        <f>IF(Data!P6&gt;0,Data!P6-4,"")</f>
        <v>1</v>
      </c>
      <c r="Q6" s="1">
        <f>IF(Data!Q6&gt;0,4-Data!Q6,"")</f>
        <v>-2</v>
      </c>
      <c r="R6" s="1">
        <f>IF(Data!R6&gt;0,4-Data!R6,"")</f>
        <v>0</v>
      </c>
      <c r="S6" s="1">
        <f>IF(Data!S6&gt;0,4-Data!S6,"")</f>
        <v>0</v>
      </c>
      <c r="T6" s="1">
        <f>IF(Data!T6&gt;0,Data!T6-4,"")</f>
        <v>1</v>
      </c>
      <c r="U6" s="1">
        <f>IF(Data!U6&gt;0,4-Data!U6,"")</f>
        <v>-1</v>
      </c>
      <c r="V6" s="1">
        <f>IF(Data!V6&gt;0,Data!V6-4,"")</f>
        <v>1</v>
      </c>
      <c r="W6" s="1">
        <f>IF(Data!W6&gt;0,4-Data!W6,"")</f>
        <v>1</v>
      </c>
      <c r="X6" s="1">
        <f>IF(Data!X6&gt;0,4-Data!X6,"")</f>
        <v>-1</v>
      </c>
      <c r="Y6" s="1">
        <f>IF(Data!Y6&gt;0,4-Data!Y6,"")</f>
        <v>-1</v>
      </c>
      <c r="Z6" s="1">
        <f>IF(Data!Z6&gt;0,Data!Z6-4,"")</f>
        <v>1</v>
      </c>
      <c r="AC6" s="5">
        <f>IF(COUNT(A6,L6,N6,P6,X6,Y6)&gt;0,AVERAGE(A6,L6,N6,P6,X6,Y6),"")</f>
        <v>0.16666666666666666</v>
      </c>
      <c r="AD6" s="5">
        <f t="shared" si="0"/>
        <v>0.5</v>
      </c>
      <c r="AE6" s="5">
        <f t="shared" si="1"/>
        <v>0.75</v>
      </c>
      <c r="AF6" s="5">
        <f t="shared" si="2"/>
        <v>0</v>
      </c>
      <c r="AG6" s="5">
        <f t="shared" si="3"/>
        <v>0</v>
      </c>
      <c r="AH6" s="5">
        <f t="shared" si="4"/>
        <v>-0.5</v>
      </c>
      <c r="AJ6" cm="1">
        <f t="array" ref="AJ6">_xlfn.LET(_xlpm.x,TRANSPOSE(_xlfn.CHOOSECOLS($A6:$Z6, VALUE(_xlfn.TEXTSPLIT(AJ$2, ",")))),IF(COUNT(_xlpm.x)&gt;0,AVERAGE(_xlpm.x),""))</f>
        <v>0.25</v>
      </c>
      <c r="AK6" cm="1">
        <f t="array" ref="AK6">_xlfn.LET(_xlpm.x,TRANSPOSE(_xlfn.CHOOSECOLS($A6:$Z6, VALUE(_xlfn.TEXTSPLIT(AK$2, ",")))),IF(COUNT(_xlpm.x)&gt;0,AVERAGE(_xlpm.x),""))</f>
        <v>-0.5</v>
      </c>
      <c r="AL6" cm="1">
        <f t="array" ref="AL6">_xlfn.LET(_xlpm.x,TRANSPOSE(_xlfn.CHOOSECOLS($A6:$Z6, VALUE(_xlfn.TEXTSPLIT(AL$2, ",")))),IF(COUNT(_xlpm.x)&gt;0,AVERAGE(_xlpm.x),""))</f>
        <v>-0.16666666666666666</v>
      </c>
      <c r="AM6" cm="1">
        <f t="array" ref="AM6">_xlfn.LET(_xlpm.x,TRANSPOSE(_xlfn.CHOOSECOLS($A6:$Z6, VALUE(_xlfn.TEXTSPLIT(AM$2, ",")))),IF(COUNT(_xlpm.x)&gt;0,AVERAGE(_xlpm.x),""))</f>
        <v>0.625</v>
      </c>
    </row>
    <row r="7" spans="1:39">
      <c r="A7" s="1">
        <f>IF(Data!A7&gt;0,Data!A7-4,"")</f>
        <v>0</v>
      </c>
      <c r="B7" s="1">
        <f>IF(Data!B7&gt;0,Data!B7-4,"")</f>
        <v>0</v>
      </c>
      <c r="C7" s="1">
        <f>IF(Data!C7&gt;0,4-Data!C7,"")</f>
        <v>0</v>
      </c>
      <c r="D7" s="1">
        <f>IF(Data!D7&gt;0,4-Data!D7,"")</f>
        <v>0</v>
      </c>
      <c r="E7" s="1">
        <f>IF(Data!E7&gt;0,4-Data!E7,"")</f>
        <v>0</v>
      </c>
      <c r="F7" s="1">
        <f>IF(Data!F7&gt;0,Data!F7-4,"")</f>
        <v>0</v>
      </c>
      <c r="G7" s="1">
        <f>IF(Data!G7&gt;0,Data!G7-4,"")</f>
        <v>0</v>
      </c>
      <c r="H7" s="1">
        <f>IF(Data!H7&gt;0,Data!H7-4,"")</f>
        <v>0</v>
      </c>
      <c r="I7" s="1">
        <f>IF(Data!I7&gt;0,4-Data!I7,"")</f>
        <v>0</v>
      </c>
      <c r="J7" s="1">
        <f>IF(Data!J7&gt;0,4-Data!J7,"")</f>
        <v>0</v>
      </c>
      <c r="K7" s="1">
        <f>IF(Data!K7&gt;0,Data!K7-4,"")</f>
        <v>0</v>
      </c>
      <c r="L7" s="1">
        <f>IF(Data!L7&gt;0,4-Data!L7,"")</f>
        <v>0</v>
      </c>
      <c r="M7" s="1">
        <f>IF(Data!M7&gt;0,Data!M7-4,"")</f>
        <v>0</v>
      </c>
      <c r="N7" s="1">
        <f>IF(Data!N7&gt;0,Data!N7-4,"")</f>
        <v>0</v>
      </c>
      <c r="O7" s="1">
        <f>IF(Data!O7&gt;0,Data!O7-4,"")</f>
        <v>0</v>
      </c>
      <c r="P7" s="1">
        <f>IF(Data!P7&gt;0,Data!P7-4,"")</f>
        <v>0</v>
      </c>
      <c r="Q7" s="1">
        <f>IF(Data!Q7&gt;0,4-Data!Q7,"")</f>
        <v>0</v>
      </c>
      <c r="R7" s="1">
        <f>IF(Data!R7&gt;0,4-Data!R7,"")</f>
        <v>1</v>
      </c>
      <c r="S7" s="1">
        <f>IF(Data!S7&gt;0,4-Data!S7,"")</f>
        <v>0</v>
      </c>
      <c r="T7" s="1">
        <f>IF(Data!T7&gt;0,Data!T7-4,"")</f>
        <v>0</v>
      </c>
      <c r="U7" s="1">
        <f>IF(Data!U7&gt;0,4-Data!U7,"")</f>
        <v>0</v>
      </c>
      <c r="V7" s="1">
        <f>IF(Data!V7&gt;0,Data!V7-4,"")</f>
        <v>0</v>
      </c>
      <c r="W7" s="1">
        <f>IF(Data!W7&gt;0,4-Data!W7,"")</f>
        <v>0</v>
      </c>
      <c r="X7" s="1">
        <f>IF(Data!X7&gt;0,4-Data!X7,"")</f>
        <v>0</v>
      </c>
      <c r="Y7" s="1">
        <f>IF(Data!Y7&gt;0,4-Data!Y7,"")</f>
        <v>0</v>
      </c>
      <c r="Z7" s="1">
        <f>IF(Data!Z7&gt;0,Data!Z7-4,"")</f>
        <v>0</v>
      </c>
      <c r="AC7" s="5">
        <f t="shared" ref="AC7:AC68" si="5">IF(COUNT(A7,L7,N7,P7,X7,Y7)&gt;0,AVERAGE(A7,L7,N7,P7,X7,Y7),"")</f>
        <v>0</v>
      </c>
      <c r="AD7" s="5">
        <f t="shared" si="0"/>
        <v>0</v>
      </c>
      <c r="AE7" s="5">
        <f t="shared" si="1"/>
        <v>0</v>
      </c>
      <c r="AF7" s="5">
        <f t="shared" si="2"/>
        <v>0</v>
      </c>
      <c r="AG7" s="5">
        <f t="shared" si="3"/>
        <v>0.25</v>
      </c>
      <c r="AH7" s="5">
        <f t="shared" si="4"/>
        <v>0</v>
      </c>
      <c r="AJ7" cm="1">
        <f t="array" ref="AJ7">_xlfn.LET(_xlpm.x,TRANSPOSE(_xlfn.CHOOSECOLS($A7:$Z7, VALUE(_xlfn.TEXTSPLIT(AJ$2, ",")))),IF(COUNT(_xlpm.x)&gt;0,AVERAGE(_xlpm.x),""))</f>
        <v>0</v>
      </c>
      <c r="AK7" cm="1">
        <f t="array" ref="AK7">_xlfn.LET(_xlpm.x,TRANSPOSE(_xlfn.CHOOSECOLS($A7:$Z7, VALUE(_xlfn.TEXTSPLIT(AK$2, ",")))),IF(COUNT(_xlpm.x)&gt;0,AVERAGE(_xlpm.x),""))</f>
        <v>0</v>
      </c>
      <c r="AL7" cm="1">
        <f t="array" ref="AL7">_xlfn.LET(_xlpm.x,TRANSPOSE(_xlfn.CHOOSECOLS($A7:$Z7, VALUE(_xlfn.TEXTSPLIT(AL$2, ",")))),IF(COUNT(_xlpm.x)&gt;0,AVERAGE(_xlpm.x),""))</f>
        <v>0.16666666666666666</v>
      </c>
      <c r="AM7" cm="1">
        <f t="array" ref="AM7">_xlfn.LET(_xlpm.x,TRANSPOSE(_xlfn.CHOOSECOLS($A7:$Z7, VALUE(_xlfn.TEXTSPLIT(AM$2, ",")))),IF(COUNT(_xlpm.x)&gt;0,AVERAGE(_xlpm.x),""))</f>
        <v>0</v>
      </c>
    </row>
    <row r="8" spans="1:39">
      <c r="A8" s="1">
        <f>IF(Data!A8&gt;0,Data!A8-4,"")</f>
        <v>-1</v>
      </c>
      <c r="B8" s="1">
        <f>IF(Data!B8&gt;0,Data!B8-4,"")</f>
        <v>-1</v>
      </c>
      <c r="C8" s="1">
        <f>IF(Data!C8&gt;0,4-Data!C8,"")</f>
        <v>0</v>
      </c>
      <c r="D8" s="1">
        <f>IF(Data!D8&gt;0,4-Data!D8,"")</f>
        <v>1</v>
      </c>
      <c r="E8" s="1">
        <f>IF(Data!E8&gt;0,4-Data!E8,"")</f>
        <v>1</v>
      </c>
      <c r="F8" s="1">
        <f>IF(Data!F8&gt;0,Data!F8-4,"")</f>
        <v>1</v>
      </c>
      <c r="G8" s="1">
        <f>IF(Data!G8&gt;0,Data!G8-4,"")</f>
        <v>0</v>
      </c>
      <c r="H8" s="1">
        <f>IF(Data!H8&gt;0,Data!H8-4,"")</f>
        <v>0</v>
      </c>
      <c r="I8" s="1">
        <f>IF(Data!I8&gt;0,4-Data!I8,"")</f>
        <v>0</v>
      </c>
      <c r="J8" s="1">
        <f>IF(Data!J8&gt;0,4-Data!J8,"")</f>
        <v>0</v>
      </c>
      <c r="K8" s="1">
        <f>IF(Data!K8&gt;0,Data!K8-4,"")</f>
        <v>0</v>
      </c>
      <c r="L8" s="1">
        <f>IF(Data!L8&gt;0,4-Data!L8,"")</f>
        <v>0</v>
      </c>
      <c r="M8" s="1">
        <f>IF(Data!M8&gt;0,Data!M8-4,"")</f>
        <v>-1</v>
      </c>
      <c r="N8" s="1">
        <f>IF(Data!N8&gt;0,Data!N8-4,"")</f>
        <v>0</v>
      </c>
      <c r="O8" s="1">
        <f>IF(Data!O8&gt;0,Data!O8-4,"")</f>
        <v>-1</v>
      </c>
      <c r="P8" s="1">
        <f>IF(Data!P8&gt;0,Data!P8-4,"")</f>
        <v>0</v>
      </c>
      <c r="Q8" s="1">
        <f>IF(Data!Q8&gt;0,4-Data!Q8,"")</f>
        <v>2</v>
      </c>
      <c r="R8" s="1">
        <f>IF(Data!R8&gt;0,4-Data!R8,"")</f>
        <v>-1</v>
      </c>
      <c r="S8" s="1">
        <f>IF(Data!S8&gt;0,4-Data!S8,"")</f>
        <v>1</v>
      </c>
      <c r="T8" s="1">
        <f>IF(Data!T8&gt;0,Data!T8-4,"")</f>
        <v>0</v>
      </c>
      <c r="U8" s="1">
        <f>IF(Data!U8&gt;0,4-Data!U8,"")</f>
        <v>-2</v>
      </c>
      <c r="V8" s="1">
        <f>IF(Data!V8&gt;0,Data!V8-4,"")</f>
        <v>0</v>
      </c>
      <c r="W8" s="1">
        <f>IF(Data!W8&gt;0,4-Data!W8,"")</f>
        <v>2</v>
      </c>
      <c r="X8" s="1">
        <f>IF(Data!X8&gt;0,4-Data!X8,"")</f>
        <v>1</v>
      </c>
      <c r="Y8" s="1">
        <f>IF(Data!Y8&gt;0,4-Data!Y8,"")</f>
        <v>1</v>
      </c>
      <c r="Z8" s="1">
        <f>IF(Data!Z8&gt;0,Data!Z8-4,"")</f>
        <v>-1</v>
      </c>
      <c r="AC8" s="5">
        <f t="shared" si="5"/>
        <v>0.16666666666666666</v>
      </c>
      <c r="AD8" s="5">
        <f t="shared" si="0"/>
        <v>-0.75</v>
      </c>
      <c r="AE8" s="5">
        <f t="shared" si="1"/>
        <v>0.5</v>
      </c>
      <c r="AF8" s="5">
        <f t="shared" si="2"/>
        <v>0.75</v>
      </c>
      <c r="AG8" s="5">
        <f t="shared" si="3"/>
        <v>0.25</v>
      </c>
      <c r="AH8" s="5">
        <f t="shared" si="4"/>
        <v>-0.5</v>
      </c>
      <c r="AJ8" cm="1">
        <f t="array" ref="AJ8">_xlfn.LET(_xlpm.x,TRANSPOSE(_xlfn.CHOOSECOLS($A8:$Z8, VALUE(_xlfn.TEXTSPLIT(AJ$2, ",")))),IF(COUNT(_xlpm.x)&gt;0,AVERAGE(_xlpm.x),""))</f>
        <v>-0.25</v>
      </c>
      <c r="AK8" cm="1">
        <f t="array" ref="AK8">_xlfn.LET(_xlpm.x,TRANSPOSE(_xlfn.CHOOSECOLS($A8:$Z8, VALUE(_xlfn.TEXTSPLIT(AK$2, ",")))),IF(COUNT(_xlpm.x)&gt;0,AVERAGE(_xlpm.x),""))</f>
        <v>-0.5</v>
      </c>
      <c r="AL8" cm="1">
        <f t="array" ref="AL8">_xlfn.LET(_xlpm.x,TRANSPOSE(_xlfn.CHOOSECOLS($A8:$Z8, VALUE(_xlfn.TEXTSPLIT(AL$2, ",")))),IF(COUNT(_xlpm.x)&gt;0,AVERAGE(_xlpm.x),""))</f>
        <v>0.5</v>
      </c>
      <c r="AM8" cm="1">
        <f t="array" ref="AM8">_xlfn.LET(_xlpm.x,TRANSPOSE(_xlfn.CHOOSECOLS($A8:$Z8, VALUE(_xlfn.TEXTSPLIT(AM$2, ",")))),IF(COUNT(_xlpm.x)&gt;0,AVERAGE(_xlpm.x),""))</f>
        <v>0.375</v>
      </c>
    </row>
    <row r="9" spans="1:39">
      <c r="A9" s="1">
        <f>IF(Data!A9&gt;0,Data!A9-4,"")</f>
        <v>1</v>
      </c>
      <c r="B9" s="1">
        <f>IF(Data!B9&gt;0,Data!B9-4,"")</f>
        <v>1</v>
      </c>
      <c r="C9" s="1">
        <f>IF(Data!C9&gt;0,4-Data!C9,"")</f>
        <v>3</v>
      </c>
      <c r="D9" s="1">
        <f>IF(Data!D9&gt;0,4-Data!D9,"")</f>
        <v>-3</v>
      </c>
      <c r="E9" s="1">
        <f>IF(Data!E9&gt;0,4-Data!E9,"")</f>
        <v>-2</v>
      </c>
      <c r="F9" s="1">
        <f>IF(Data!F9&gt;0,Data!F9-4,"")</f>
        <v>2</v>
      </c>
      <c r="G9" s="1">
        <f>IF(Data!G9&gt;0,Data!G9-4,"")</f>
        <v>2</v>
      </c>
      <c r="H9" s="1">
        <f>IF(Data!H9&gt;0,Data!H9-4,"")</f>
        <v>2</v>
      </c>
      <c r="I9" s="1">
        <f>IF(Data!I9&gt;0,4-Data!I9,"")</f>
        <v>2</v>
      </c>
      <c r="J9" s="1">
        <f>IF(Data!J9&gt;0,4-Data!J9,"")</f>
        <v>2</v>
      </c>
      <c r="K9" s="1">
        <f>IF(Data!K9&gt;0,Data!K9-4,"")</f>
        <v>2</v>
      </c>
      <c r="L9" s="1">
        <f>IF(Data!L9&gt;0,4-Data!L9,"")</f>
        <v>-2</v>
      </c>
      <c r="M9" s="1">
        <f>IF(Data!M9&gt;0,Data!M9-4,"")</f>
        <v>2</v>
      </c>
      <c r="N9" s="1">
        <f>IF(Data!N9&gt;0,Data!N9-4,"")</f>
        <v>1</v>
      </c>
      <c r="O9" s="1">
        <f>IF(Data!O9&gt;0,Data!O9-4,"")</f>
        <v>2</v>
      </c>
      <c r="P9" s="1">
        <f>IF(Data!P9&gt;0,Data!P9-4,"")</f>
        <v>2</v>
      </c>
      <c r="Q9" s="1">
        <f>IF(Data!Q9&gt;0,4-Data!Q9,"")</f>
        <v>-2</v>
      </c>
      <c r="R9" s="1">
        <f>IF(Data!R9&gt;0,4-Data!R9,"")</f>
        <v>-2</v>
      </c>
      <c r="S9" s="1">
        <f>IF(Data!S9&gt;0,4-Data!S9,"")</f>
        <v>2</v>
      </c>
      <c r="T9" s="1">
        <f>IF(Data!T9&gt;0,Data!T9-4,"")</f>
        <v>2</v>
      </c>
      <c r="U9" s="1">
        <f>IF(Data!U9&gt;0,4-Data!U9,"")</f>
        <v>-2</v>
      </c>
      <c r="V9" s="1">
        <f>IF(Data!V9&gt;0,Data!V9-4,"")</f>
        <v>2</v>
      </c>
      <c r="W9" s="1">
        <f>IF(Data!W9&gt;0,4-Data!W9,"")</f>
        <v>2</v>
      </c>
      <c r="X9" s="1">
        <f>IF(Data!X9&gt;0,4-Data!X9,"")</f>
        <v>-2</v>
      </c>
      <c r="Y9" s="1">
        <f>IF(Data!Y9&gt;0,4-Data!Y9,"")</f>
        <v>-2</v>
      </c>
      <c r="Z9" s="1">
        <f>IF(Data!Z9&gt;0,Data!Z9-4,"")</f>
        <v>2</v>
      </c>
      <c r="AC9" s="5">
        <f t="shared" si="5"/>
        <v>-0.33333333333333331</v>
      </c>
      <c r="AD9" s="5">
        <f t="shared" si="0"/>
        <v>-0.5</v>
      </c>
      <c r="AE9" s="5">
        <f t="shared" si="1"/>
        <v>2</v>
      </c>
      <c r="AF9" s="5">
        <f t="shared" si="2"/>
        <v>1</v>
      </c>
      <c r="AG9" s="5">
        <f t="shared" si="3"/>
        <v>0</v>
      </c>
      <c r="AH9" s="5">
        <f t="shared" si="4"/>
        <v>2.25</v>
      </c>
      <c r="AJ9" cm="1">
        <f t="array" ref="AJ9">_xlfn.LET(_xlpm.x,TRANSPOSE(_xlfn.CHOOSECOLS($A9:$Z9, VALUE(_xlfn.TEXTSPLIT(AJ$2, ",")))),IF(COUNT(_xlpm.x)&gt;0,AVERAGE(_xlpm.x),""))</f>
        <v>-0.375</v>
      </c>
      <c r="AK9" cm="1">
        <f t="array" ref="AK9">_xlfn.LET(_xlpm.x,TRANSPOSE(_xlfn.CHOOSECOLS($A9:$Z9, VALUE(_xlfn.TEXTSPLIT(AK$2, ",")))),IF(COUNT(_xlpm.x)&gt;0,AVERAGE(_xlpm.x),""))</f>
        <v>2.25</v>
      </c>
      <c r="AL9" cm="1">
        <f t="array" ref="AL9">_xlfn.LET(_xlpm.x,TRANSPOSE(_xlfn.CHOOSECOLS($A9:$Z9, VALUE(_xlfn.TEXTSPLIT(AL$2, ",")))),IF(COUNT(_xlpm.x)&gt;0,AVERAGE(_xlpm.x),""))</f>
        <v>-0.16666666666666666</v>
      </c>
      <c r="AM9" cm="1">
        <f t="array" ref="AM9">_xlfn.LET(_xlpm.x,TRANSPOSE(_xlfn.CHOOSECOLS($A9:$Z9, VALUE(_xlfn.TEXTSPLIT(AM$2, ",")))),IF(COUNT(_xlpm.x)&gt;0,AVERAGE(_xlpm.x),""))</f>
        <v>1.5</v>
      </c>
    </row>
    <row r="10" spans="1:39">
      <c r="A10" s="1">
        <f>IF(Data!A10&gt;0,Data!A10-4,"")</f>
        <v>3</v>
      </c>
      <c r="B10" s="1">
        <f>IF(Data!B10&gt;0,Data!B10-4,"")</f>
        <v>3</v>
      </c>
      <c r="C10" s="1">
        <f>IF(Data!C10&gt;0,4-Data!C10,"")</f>
        <v>-3</v>
      </c>
      <c r="D10" s="1">
        <f>IF(Data!D10&gt;0,4-Data!D10,"")</f>
        <v>-3</v>
      </c>
      <c r="E10" s="1">
        <f>IF(Data!E10&gt;0,4-Data!E10,"")</f>
        <v>-3</v>
      </c>
      <c r="F10" s="1">
        <f>IF(Data!F10&gt;0,Data!F10-4,"")</f>
        <v>3</v>
      </c>
      <c r="G10" s="1">
        <f>IF(Data!G10&gt;0,Data!G10-4,"")</f>
        <v>3</v>
      </c>
      <c r="H10" s="1">
        <f>IF(Data!H10&gt;0,Data!H10-4,"")</f>
        <v>3</v>
      </c>
      <c r="I10" s="1">
        <f>IF(Data!I10&gt;0,4-Data!I10,"")</f>
        <v>-3</v>
      </c>
      <c r="J10" s="1">
        <f>IF(Data!J10&gt;0,4-Data!J10,"")</f>
        <v>3</v>
      </c>
      <c r="K10" s="1">
        <f>IF(Data!K10&gt;0,Data!K10-4,"")</f>
        <v>-3</v>
      </c>
      <c r="L10" s="1">
        <f>IF(Data!L10&gt;0,4-Data!L10,"")</f>
        <v>3</v>
      </c>
      <c r="M10" s="1">
        <f>IF(Data!M10&gt;0,Data!M10-4,"")</f>
        <v>0</v>
      </c>
      <c r="N10" s="1">
        <f>IF(Data!N10&gt;0,Data!N10-4,"")</f>
        <v>3</v>
      </c>
      <c r="O10" s="1">
        <f>IF(Data!O10&gt;0,Data!O10-4,"")</f>
        <v>3</v>
      </c>
      <c r="P10" s="1">
        <f>IF(Data!P10&gt;0,Data!P10-4,"")</f>
        <v>3</v>
      </c>
      <c r="Q10" s="1">
        <f>IF(Data!Q10&gt;0,4-Data!Q10,"")</f>
        <v>-3</v>
      </c>
      <c r="R10" s="1">
        <f>IF(Data!R10&gt;0,4-Data!R10,"")</f>
        <v>-3</v>
      </c>
      <c r="S10" s="1">
        <f>IF(Data!S10&gt;0,4-Data!S10,"")</f>
        <v>-3</v>
      </c>
      <c r="T10" s="1">
        <f>IF(Data!T10&gt;0,Data!T10-4,"")</f>
        <v>3</v>
      </c>
      <c r="U10" s="1">
        <f>IF(Data!U10&gt;0,4-Data!U10,"")</f>
        <v>-3</v>
      </c>
      <c r="V10" s="1">
        <f>IF(Data!V10&gt;0,Data!V10-4,"")</f>
        <v>3</v>
      </c>
      <c r="W10" s="1">
        <f>IF(Data!W10&gt;0,4-Data!W10,"")</f>
        <v>-3</v>
      </c>
      <c r="X10" s="1">
        <f>IF(Data!X10&gt;0,4-Data!X10,"")</f>
        <v>0</v>
      </c>
      <c r="Y10" s="1">
        <f>IF(Data!Y10&gt;0,4-Data!Y10,"")</f>
        <v>0</v>
      </c>
      <c r="Z10" s="1">
        <f>IF(Data!Z10&gt;0,Data!Z10-4,"")</f>
        <v>1</v>
      </c>
      <c r="AC10" s="5">
        <f t="shared" si="5"/>
        <v>2</v>
      </c>
      <c r="AD10" s="5">
        <f t="shared" si="0"/>
        <v>-0.75</v>
      </c>
      <c r="AE10" s="5">
        <f t="shared" si="1"/>
        <v>0</v>
      </c>
      <c r="AF10" s="5">
        <f t="shared" si="2"/>
        <v>-1.5</v>
      </c>
      <c r="AG10" s="5">
        <f t="shared" si="3"/>
        <v>0</v>
      </c>
      <c r="AH10" s="5">
        <f t="shared" si="4"/>
        <v>1</v>
      </c>
      <c r="AJ10" cm="1">
        <f t="array" ref="AJ10">_xlfn.LET(_xlpm.x,TRANSPOSE(_xlfn.CHOOSECOLS($A10:$Z10, VALUE(_xlfn.TEXTSPLIT(AJ$2, ",")))),IF(COUNT(_xlpm.x)&gt;0,AVERAGE(_xlpm.x),""))</f>
        <v>0.375</v>
      </c>
      <c r="AK10" cm="1">
        <f t="array" ref="AK10">_xlfn.LET(_xlpm.x,TRANSPOSE(_xlfn.CHOOSECOLS($A10:$Z10, VALUE(_xlfn.TEXTSPLIT(AK$2, ",")))),IF(COUNT(_xlpm.x)&gt;0,AVERAGE(_xlpm.x),""))</f>
        <v>1</v>
      </c>
      <c r="AL10" cm="1">
        <f t="array" ref="AL10">_xlfn.LET(_xlpm.x,TRANSPOSE(_xlfn.CHOOSECOLS($A10:$Z10, VALUE(_xlfn.TEXTSPLIT(AL$2, ",")))),IF(COUNT(_xlpm.x)&gt;0,AVERAGE(_xlpm.x),""))</f>
        <v>0</v>
      </c>
      <c r="AM10" cm="1">
        <f t="array" ref="AM10">_xlfn.LET(_xlpm.x,TRANSPOSE(_xlfn.CHOOSECOLS($A10:$Z10, VALUE(_xlfn.TEXTSPLIT(AM$2, ",")))),IF(COUNT(_xlpm.x)&gt;0,AVERAGE(_xlpm.x),""))</f>
        <v>0</v>
      </c>
    </row>
    <row r="11" spans="1:39">
      <c r="A11" s="1">
        <f>IF(Data!A11&gt;0,Data!A11-4,"")</f>
        <v>2</v>
      </c>
      <c r="B11" s="1">
        <f>IF(Data!B11&gt;0,Data!B11-4,"")</f>
        <v>2</v>
      </c>
      <c r="C11" s="1">
        <f>IF(Data!C11&gt;0,4-Data!C11,"")</f>
        <v>2</v>
      </c>
      <c r="D11" s="1">
        <f>IF(Data!D11&gt;0,4-Data!D11,"")</f>
        <v>1</v>
      </c>
      <c r="E11" s="1">
        <f>IF(Data!E11&gt;0,4-Data!E11,"")</f>
        <v>-1</v>
      </c>
      <c r="F11" s="1">
        <f>IF(Data!F11&gt;0,Data!F11-4,"")</f>
        <v>1</v>
      </c>
      <c r="G11" s="1">
        <f>IF(Data!G11&gt;0,Data!G11-4,"")</f>
        <v>1</v>
      </c>
      <c r="H11" s="1">
        <f>IF(Data!H11&gt;0,Data!H11-4,"")</f>
        <v>1</v>
      </c>
      <c r="I11" s="1">
        <f>IF(Data!I11&gt;0,4-Data!I11,"")</f>
        <v>1</v>
      </c>
      <c r="J11" s="1">
        <f>IF(Data!J11&gt;0,4-Data!J11,"")</f>
        <v>2</v>
      </c>
      <c r="K11" s="1">
        <f>IF(Data!K11&gt;0,Data!K11-4,"")</f>
        <v>1</v>
      </c>
      <c r="L11" s="1">
        <f>IF(Data!L11&gt;0,4-Data!L11,"")</f>
        <v>0</v>
      </c>
      <c r="M11" s="1">
        <f>IF(Data!M11&gt;0,Data!M11-4,"")</f>
        <v>1</v>
      </c>
      <c r="N11" s="1">
        <f>IF(Data!N11&gt;0,Data!N11-4,"")</f>
        <v>1</v>
      </c>
      <c r="O11" s="1">
        <f>IF(Data!O11&gt;0,Data!O11-4,"")</f>
        <v>1</v>
      </c>
      <c r="P11" s="1">
        <f>IF(Data!P11&gt;0,Data!P11-4,"")</f>
        <v>1</v>
      </c>
      <c r="Q11" s="1">
        <f>IF(Data!Q11&gt;0,4-Data!Q11,"")</f>
        <v>-1</v>
      </c>
      <c r="R11" s="1">
        <f>IF(Data!R11&gt;0,4-Data!R11,"")</f>
        <v>-2</v>
      </c>
      <c r="S11" s="1">
        <f>IF(Data!S11&gt;0,4-Data!S11,"")</f>
        <v>1</v>
      </c>
      <c r="T11" s="1">
        <f>IF(Data!T11&gt;0,Data!T11-4,"")</f>
        <v>1</v>
      </c>
      <c r="U11" s="1">
        <f>IF(Data!U11&gt;0,4-Data!U11,"")</f>
        <v>-1</v>
      </c>
      <c r="V11" s="1">
        <f>IF(Data!V11&gt;0,Data!V11-4,"")</f>
        <v>2</v>
      </c>
      <c r="W11" s="1">
        <f>IF(Data!W11&gt;0,4-Data!W11,"")</f>
        <v>1</v>
      </c>
      <c r="X11" s="1">
        <f>IF(Data!X11&gt;0,4-Data!X11,"")</f>
        <v>-1</v>
      </c>
      <c r="Y11" s="1">
        <f>IF(Data!Y11&gt;0,4-Data!Y11,"")</f>
        <v>-1</v>
      </c>
      <c r="Z11" s="1">
        <f>IF(Data!Z11&gt;0,Data!Z11-4,"")</f>
        <v>1</v>
      </c>
      <c r="AC11" s="5">
        <f t="shared" si="5"/>
        <v>0.33333333333333331</v>
      </c>
      <c r="AD11" s="5">
        <f t="shared" si="0"/>
        <v>0.75</v>
      </c>
      <c r="AE11" s="5">
        <f t="shared" si="1"/>
        <v>1.25</v>
      </c>
      <c r="AF11" s="5">
        <f t="shared" si="2"/>
        <v>0.5</v>
      </c>
      <c r="AG11" s="5">
        <f t="shared" si="3"/>
        <v>-0.25</v>
      </c>
      <c r="AH11" s="5">
        <f t="shared" si="4"/>
        <v>1.5</v>
      </c>
      <c r="AJ11" cm="1">
        <f t="array" ref="AJ11">_xlfn.LET(_xlpm.x,TRANSPOSE(_xlfn.CHOOSECOLS($A11:$Z11, VALUE(_xlfn.TEXTSPLIT(AJ$2, ",")))),IF(COUNT(_xlpm.x)&gt;0,AVERAGE(_xlpm.x),""))</f>
        <v>0.5</v>
      </c>
      <c r="AK11" cm="1">
        <f t="array" ref="AK11">_xlfn.LET(_xlpm.x,TRANSPOSE(_xlfn.CHOOSECOLS($A11:$Z11, VALUE(_xlfn.TEXTSPLIT(AK$2, ",")))),IF(COUNT(_xlpm.x)&gt;0,AVERAGE(_xlpm.x),""))</f>
        <v>1.5</v>
      </c>
      <c r="AL11" cm="1">
        <f t="array" ref="AL11">_xlfn.LET(_xlpm.x,TRANSPOSE(_xlfn.CHOOSECOLS($A11:$Z11, VALUE(_xlfn.TEXTSPLIT(AL$2, ",")))),IF(COUNT(_xlpm.x)&gt;0,AVERAGE(_xlpm.x),""))</f>
        <v>-0.16666666666666666</v>
      </c>
      <c r="AM11" cm="1">
        <f t="array" ref="AM11">_xlfn.LET(_xlpm.x,TRANSPOSE(_xlfn.CHOOSECOLS($A11:$Z11, VALUE(_xlfn.TEXTSPLIT(AM$2, ",")))),IF(COUNT(_xlpm.x)&gt;0,AVERAGE(_xlpm.x),""))</f>
        <v>1</v>
      </c>
    </row>
    <row r="12" spans="1:39">
      <c r="A12" s="1">
        <f>IF(Data!A12&gt;0,Data!A12-4,"")</f>
        <v>3</v>
      </c>
      <c r="B12" s="1">
        <f>IF(Data!B12&gt;0,Data!B12-4,"")</f>
        <v>2</v>
      </c>
      <c r="C12" s="1">
        <f>IF(Data!C12&gt;0,4-Data!C12,"")</f>
        <v>2</v>
      </c>
      <c r="D12" s="1">
        <f>IF(Data!D12&gt;0,4-Data!D12,"")</f>
        <v>-2</v>
      </c>
      <c r="E12" s="1">
        <f>IF(Data!E12&gt;0,4-Data!E12,"")</f>
        <v>-1</v>
      </c>
      <c r="F12" s="1">
        <f>IF(Data!F12&gt;0,Data!F12-4,"")</f>
        <v>1</v>
      </c>
      <c r="G12" s="1">
        <f>IF(Data!G12&gt;0,Data!G12-4,"")</f>
        <v>2</v>
      </c>
      <c r="H12" s="1">
        <f>IF(Data!H12&gt;0,Data!H12-4,"")</f>
        <v>1</v>
      </c>
      <c r="I12" s="1">
        <f>IF(Data!I12&gt;0,4-Data!I12,"")</f>
        <v>2</v>
      </c>
      <c r="J12" s="1">
        <f>IF(Data!J12&gt;0,4-Data!J12,"")</f>
        <v>1</v>
      </c>
      <c r="K12" s="1">
        <f>IF(Data!K12&gt;0,Data!K12-4,"")</f>
        <v>2</v>
      </c>
      <c r="L12" s="1">
        <f>IF(Data!L12&gt;0,4-Data!L12,"")</f>
        <v>-1</v>
      </c>
      <c r="M12" s="1">
        <f>IF(Data!M12&gt;0,Data!M12-4,"")</f>
        <v>1</v>
      </c>
      <c r="N12" s="1">
        <f>IF(Data!N12&gt;0,Data!N12-4,"")</f>
        <v>2</v>
      </c>
      <c r="O12" s="1">
        <f>IF(Data!O12&gt;0,Data!O12-4,"")</f>
        <v>2</v>
      </c>
      <c r="P12" s="1">
        <f>IF(Data!P12&gt;0,Data!P12-4,"")</f>
        <v>2</v>
      </c>
      <c r="Q12" s="1">
        <f>IF(Data!Q12&gt;0,4-Data!Q12,"")</f>
        <v>-3</v>
      </c>
      <c r="R12" s="1">
        <f>IF(Data!R12&gt;0,4-Data!R12,"")</f>
        <v>-2</v>
      </c>
      <c r="S12" s="1">
        <f>IF(Data!S12&gt;0,4-Data!S12,"")</f>
        <v>2</v>
      </c>
      <c r="T12" s="1">
        <f>IF(Data!T12&gt;0,Data!T12-4,"")</f>
        <v>2</v>
      </c>
      <c r="U12" s="1">
        <f>IF(Data!U12&gt;0,4-Data!U12,"")</f>
        <v>-1</v>
      </c>
      <c r="V12" s="1">
        <f>IF(Data!V12&gt;0,Data!V12-4,"")</f>
        <v>3</v>
      </c>
      <c r="W12" s="1">
        <f>IF(Data!W12&gt;0,4-Data!W12,"")</f>
        <v>2</v>
      </c>
      <c r="X12" s="1">
        <f>IF(Data!X12&gt;0,4-Data!X12,"")</f>
        <v>-3</v>
      </c>
      <c r="Y12" s="1">
        <f>IF(Data!Y12&gt;0,4-Data!Y12,"")</f>
        <v>-3</v>
      </c>
      <c r="Z12" s="1">
        <f>IF(Data!Z12&gt;0,Data!Z12-4,"")</f>
        <v>3</v>
      </c>
      <c r="AC12" s="5">
        <f t="shared" si="5"/>
        <v>0</v>
      </c>
      <c r="AD12" s="5">
        <f t="shared" si="0"/>
        <v>0</v>
      </c>
      <c r="AE12" s="5">
        <f t="shared" si="1"/>
        <v>2.25</v>
      </c>
      <c r="AF12" s="5">
        <f t="shared" si="2"/>
        <v>0.5</v>
      </c>
      <c r="AG12" s="5">
        <f t="shared" si="3"/>
        <v>0</v>
      </c>
      <c r="AH12" s="5">
        <f t="shared" si="4"/>
        <v>2</v>
      </c>
      <c r="AJ12" cm="1">
        <f t="array" ref="AJ12">_xlfn.LET(_xlpm.x,TRANSPOSE(_xlfn.CHOOSECOLS($A12:$Z12, VALUE(_xlfn.TEXTSPLIT(AJ$2, ",")))),IF(COUNT(_xlpm.x)&gt;0,AVERAGE(_xlpm.x),""))</f>
        <v>-0.125</v>
      </c>
      <c r="AK12" cm="1">
        <f t="array" ref="AK12">_xlfn.LET(_xlpm.x,TRANSPOSE(_xlfn.CHOOSECOLS($A12:$Z12, VALUE(_xlfn.TEXTSPLIT(AK$2, ",")))),IF(COUNT(_xlpm.x)&gt;0,AVERAGE(_xlpm.x),""))</f>
        <v>2</v>
      </c>
      <c r="AL12" cm="1">
        <f t="array" ref="AL12">_xlfn.LET(_xlpm.x,TRANSPOSE(_xlfn.CHOOSECOLS($A12:$Z12, VALUE(_xlfn.TEXTSPLIT(AL$2, ",")))),IF(COUNT(_xlpm.x)&gt;0,AVERAGE(_xlpm.x),""))</f>
        <v>-0.16666666666666666</v>
      </c>
      <c r="AM12" cm="1">
        <f t="array" ref="AM12">_xlfn.LET(_xlpm.x,TRANSPOSE(_xlfn.CHOOSECOLS($A12:$Z12, VALUE(_xlfn.TEXTSPLIT(AM$2, ",")))),IF(COUNT(_xlpm.x)&gt;0,AVERAGE(_xlpm.x),""))</f>
        <v>1.625</v>
      </c>
    </row>
    <row r="13" spans="1:39">
      <c r="A13" s="1">
        <f>IF(Data!A13&gt;0,Data!A13-4,"")</f>
        <v>0</v>
      </c>
      <c r="B13" s="1">
        <f>IF(Data!B13&gt;0,Data!B13-4,"")</f>
        <v>0</v>
      </c>
      <c r="C13" s="1">
        <f>IF(Data!C13&gt;0,4-Data!C13,"")</f>
        <v>1</v>
      </c>
      <c r="D13" s="1">
        <f>IF(Data!D13&gt;0,4-Data!D13,"")</f>
        <v>-1</v>
      </c>
      <c r="E13" s="1">
        <f>IF(Data!E13&gt;0,4-Data!E13,"")</f>
        <v>-1</v>
      </c>
      <c r="F13" s="1">
        <f>IF(Data!F13&gt;0,Data!F13-4,"")</f>
        <v>2</v>
      </c>
      <c r="G13" s="1">
        <f>IF(Data!G13&gt;0,Data!G13-4,"")</f>
        <v>2</v>
      </c>
      <c r="H13" s="1">
        <f>IF(Data!H13&gt;0,Data!H13-4,"")</f>
        <v>1</v>
      </c>
      <c r="I13" s="1">
        <f>IF(Data!I13&gt;0,4-Data!I13,"")</f>
        <v>2</v>
      </c>
      <c r="J13" s="1">
        <f>IF(Data!J13&gt;0,4-Data!J13,"")</f>
        <v>2</v>
      </c>
      <c r="K13" s="1">
        <f>IF(Data!K13&gt;0,Data!K13-4,"")</f>
        <v>1</v>
      </c>
      <c r="L13" s="1">
        <f>IF(Data!L13&gt;0,4-Data!L13,"")</f>
        <v>-1</v>
      </c>
      <c r="M13" s="1">
        <f>IF(Data!M13&gt;0,Data!M13-4,"")</f>
        <v>1</v>
      </c>
      <c r="N13" s="1">
        <f>IF(Data!N13&gt;0,Data!N13-4,"")</f>
        <v>1</v>
      </c>
      <c r="O13" s="1">
        <f>IF(Data!O13&gt;0,Data!O13-4,"")</f>
        <v>1</v>
      </c>
      <c r="P13" s="1">
        <f>IF(Data!P13&gt;0,Data!P13-4,"")</f>
        <v>2</v>
      </c>
      <c r="Q13" s="1">
        <f>IF(Data!Q13&gt;0,4-Data!Q13,"")</f>
        <v>0</v>
      </c>
      <c r="R13" s="1">
        <f>IF(Data!R13&gt;0,4-Data!R13,"")</f>
        <v>-1</v>
      </c>
      <c r="S13" s="1">
        <f>IF(Data!S13&gt;0,4-Data!S13,"")</f>
        <v>2</v>
      </c>
      <c r="T13" s="1">
        <f>IF(Data!T13&gt;0,Data!T13-4,"")</f>
        <v>2</v>
      </c>
      <c r="U13" s="1">
        <f>IF(Data!U13&gt;0,4-Data!U13,"")</f>
        <v>-1</v>
      </c>
      <c r="V13" s="1">
        <f>IF(Data!V13&gt;0,Data!V13-4,"")</f>
        <v>2</v>
      </c>
      <c r="W13" s="1">
        <f>IF(Data!W13&gt;0,4-Data!W13,"")</f>
        <v>2</v>
      </c>
      <c r="X13" s="1">
        <f>IF(Data!X13&gt;0,4-Data!X13,"")</f>
        <v>-1</v>
      </c>
      <c r="Y13" s="1">
        <f>IF(Data!Y13&gt;0,4-Data!Y13,"")</f>
        <v>-1</v>
      </c>
      <c r="Z13" s="1">
        <f>IF(Data!Z13&gt;0,Data!Z13-4,"")</f>
        <v>1</v>
      </c>
      <c r="AC13" s="5">
        <f t="shared" si="5"/>
        <v>0</v>
      </c>
      <c r="AD13" s="5">
        <f t="shared" si="0"/>
        <v>-0.25</v>
      </c>
      <c r="AE13" s="5">
        <f t="shared" si="1"/>
        <v>2</v>
      </c>
      <c r="AF13" s="5">
        <f t="shared" si="2"/>
        <v>1</v>
      </c>
      <c r="AG13" s="5">
        <f t="shared" si="3"/>
        <v>0.5</v>
      </c>
      <c r="AH13" s="5">
        <f t="shared" si="4"/>
        <v>1.25</v>
      </c>
      <c r="AJ13" cm="1">
        <f t="array" ref="AJ13">_xlfn.LET(_xlpm.x,TRANSPOSE(_xlfn.CHOOSECOLS($A13:$Z13, VALUE(_xlfn.TEXTSPLIT(AJ$2, ",")))),IF(COUNT(_xlpm.x)&gt;0,AVERAGE(_xlpm.x),""))</f>
        <v>-0.125</v>
      </c>
      <c r="AK13" cm="1">
        <f t="array" ref="AK13">_xlfn.LET(_xlpm.x,TRANSPOSE(_xlfn.CHOOSECOLS($A13:$Z13, VALUE(_xlfn.TEXTSPLIT(AK$2, ",")))),IF(COUNT(_xlpm.x)&gt;0,AVERAGE(_xlpm.x),""))</f>
        <v>1.25</v>
      </c>
      <c r="AL13" cm="1">
        <f t="array" ref="AL13">_xlfn.LET(_xlpm.x,TRANSPOSE(_xlfn.CHOOSECOLS($A13:$Z13, VALUE(_xlfn.TEXTSPLIT(AL$2, ",")))),IF(COUNT(_xlpm.x)&gt;0,AVERAGE(_xlpm.x),""))</f>
        <v>0.5</v>
      </c>
      <c r="AM13" cm="1">
        <f t="array" ref="AM13">_xlfn.LET(_xlpm.x,TRANSPOSE(_xlfn.CHOOSECOLS($A13:$Z13, VALUE(_xlfn.TEXTSPLIT(AM$2, ",")))),IF(COUNT(_xlpm.x)&gt;0,AVERAGE(_xlpm.x),""))</f>
        <v>1.375</v>
      </c>
    </row>
    <row r="14" spans="1:39">
      <c r="A14" s="1">
        <f>IF(Data!A14&gt;0,Data!A14-4,"")</f>
        <v>0</v>
      </c>
      <c r="B14" s="1">
        <f>IF(Data!B14&gt;0,Data!B14-4,"")</f>
        <v>-1</v>
      </c>
      <c r="C14" s="1">
        <f>IF(Data!C14&gt;0,4-Data!C14,"")</f>
        <v>3</v>
      </c>
      <c r="D14" s="1">
        <f>IF(Data!D14&gt;0,4-Data!D14,"")</f>
        <v>2</v>
      </c>
      <c r="E14" s="1">
        <f>IF(Data!E14&gt;0,4-Data!E14,"")</f>
        <v>-2</v>
      </c>
      <c r="F14" s="1">
        <f>IF(Data!F14&gt;0,Data!F14-4,"")</f>
        <v>1</v>
      </c>
      <c r="G14" s="1">
        <f>IF(Data!G14&gt;0,Data!G14-4,"")</f>
        <v>1</v>
      </c>
      <c r="H14" s="1">
        <f>IF(Data!H14&gt;0,Data!H14-4,"")</f>
        <v>2</v>
      </c>
      <c r="I14" s="1">
        <f>IF(Data!I14&gt;0,4-Data!I14,"")</f>
        <v>0</v>
      </c>
      <c r="J14" s="1">
        <f>IF(Data!J14&gt;0,4-Data!J14,"")</f>
        <v>1</v>
      </c>
      <c r="K14" s="1">
        <f>IF(Data!K14&gt;0,Data!K14-4,"")</f>
        <v>-1</v>
      </c>
      <c r="L14" s="1">
        <f>IF(Data!L14&gt;0,4-Data!L14,"")</f>
        <v>1</v>
      </c>
      <c r="M14" s="1">
        <f>IF(Data!M14&gt;0,Data!M14-4,"")</f>
        <v>-1</v>
      </c>
      <c r="N14" s="1">
        <f>IF(Data!N14&gt;0,Data!N14-4,"")</f>
        <v>0</v>
      </c>
      <c r="O14" s="1">
        <f>IF(Data!O14&gt;0,Data!O14-4,"")</f>
        <v>-1</v>
      </c>
      <c r="P14" s="1">
        <f>IF(Data!P14&gt;0,Data!P14-4,"")</f>
        <v>0</v>
      </c>
      <c r="Q14" s="1">
        <f>IF(Data!Q14&gt;0,4-Data!Q14,"")</f>
        <v>-1</v>
      </c>
      <c r="R14" s="1">
        <f>IF(Data!R14&gt;0,4-Data!R14,"")</f>
        <v>-2</v>
      </c>
      <c r="S14" s="1">
        <f>IF(Data!S14&gt;0,4-Data!S14,"")</f>
        <v>0</v>
      </c>
      <c r="T14" s="1">
        <f>IF(Data!T14&gt;0,Data!T14-4,"")</f>
        <v>0</v>
      </c>
      <c r="U14" s="1">
        <f>IF(Data!U14&gt;0,4-Data!U14,"")</f>
        <v>1</v>
      </c>
      <c r="V14" s="1">
        <f>IF(Data!V14&gt;0,Data!V14-4,"")</f>
        <v>-2</v>
      </c>
      <c r="W14" s="1">
        <f>IF(Data!W14&gt;0,4-Data!W14,"")</f>
        <v>0</v>
      </c>
      <c r="X14" s="1">
        <f>IF(Data!X14&gt;0,4-Data!X14,"")</f>
        <v>-2</v>
      </c>
      <c r="Y14" s="1">
        <f>IF(Data!Y14&gt;0,4-Data!Y14,"")</f>
        <v>-1</v>
      </c>
      <c r="Z14" s="1">
        <f>IF(Data!Z14&gt;0,Data!Z14-4,"")</f>
        <v>0</v>
      </c>
      <c r="AC14" s="5">
        <f t="shared" si="5"/>
        <v>-0.33333333333333331</v>
      </c>
      <c r="AD14" s="5">
        <f t="shared" si="0"/>
        <v>0.25</v>
      </c>
      <c r="AE14" s="5">
        <f t="shared" si="1"/>
        <v>-0.5</v>
      </c>
      <c r="AF14" s="5">
        <f t="shared" si="2"/>
        <v>0</v>
      </c>
      <c r="AG14" s="5">
        <f t="shared" si="3"/>
        <v>-0.5</v>
      </c>
      <c r="AH14" s="5">
        <f t="shared" si="4"/>
        <v>0.75</v>
      </c>
      <c r="AJ14" cm="1">
        <f t="array" ref="AJ14">_xlfn.LET(_xlpm.x,TRANSPOSE(_xlfn.CHOOSECOLS($A14:$Z14, VALUE(_xlfn.TEXTSPLIT(AJ$2, ",")))),IF(COUNT(_xlpm.x)&gt;0,AVERAGE(_xlpm.x),""))</f>
        <v>-0.25</v>
      </c>
      <c r="AK14" cm="1">
        <f t="array" ref="AK14">_xlfn.LET(_xlpm.x,TRANSPOSE(_xlfn.CHOOSECOLS($A14:$Z14, VALUE(_xlfn.TEXTSPLIT(AK$2, ",")))),IF(COUNT(_xlpm.x)&gt;0,AVERAGE(_xlpm.x),""))</f>
        <v>0.75</v>
      </c>
      <c r="AL14" cm="1">
        <f t="array" ref="AL14">_xlfn.LET(_xlpm.x,TRANSPOSE(_xlfn.CHOOSECOLS($A14:$Z14, VALUE(_xlfn.TEXTSPLIT(AL$2, ",")))),IF(COUNT(_xlpm.x)&gt;0,AVERAGE(_xlpm.x),""))</f>
        <v>-0.5</v>
      </c>
      <c r="AM14" cm="1">
        <f t="array" ref="AM14">_xlfn.LET(_xlpm.x,TRANSPOSE(_xlfn.CHOOSECOLS($A14:$Z14, VALUE(_xlfn.TEXTSPLIT(AM$2, ",")))),IF(COUNT(_xlpm.x)&gt;0,AVERAGE(_xlpm.x),""))</f>
        <v>0</v>
      </c>
    </row>
    <row r="15" spans="1:39">
      <c r="A15" s="1">
        <f>IF(Data!A15&gt;0,Data!A15-4,"")</f>
        <v>-3</v>
      </c>
      <c r="B15" s="1">
        <f>IF(Data!B15&gt;0,Data!B15-4,"")</f>
        <v>1</v>
      </c>
      <c r="C15" s="1">
        <f>IF(Data!C15&gt;0,4-Data!C15,"")</f>
        <v>1</v>
      </c>
      <c r="D15" s="1">
        <f>IF(Data!D15&gt;0,4-Data!D15,"")</f>
        <v>-1</v>
      </c>
      <c r="E15" s="1">
        <f>IF(Data!E15&gt;0,4-Data!E15,"")</f>
        <v>2</v>
      </c>
      <c r="F15" s="1">
        <f>IF(Data!F15&gt;0,Data!F15-4,"")</f>
        <v>1</v>
      </c>
      <c r="G15" s="1">
        <f>IF(Data!G15&gt;0,Data!G15-4,"")</f>
        <v>1</v>
      </c>
      <c r="H15" s="1">
        <f>IF(Data!H15&gt;0,Data!H15-4,"")</f>
        <v>1</v>
      </c>
      <c r="I15" s="1">
        <f>IF(Data!I15&gt;0,4-Data!I15,"")</f>
        <v>1</v>
      </c>
      <c r="J15" s="1">
        <f>IF(Data!J15&gt;0,4-Data!J15,"")</f>
        <v>0</v>
      </c>
      <c r="K15" s="1">
        <f>IF(Data!K15&gt;0,Data!K15-4,"")</f>
        <v>-1</v>
      </c>
      <c r="L15" s="1">
        <f>IF(Data!L15&gt;0,4-Data!L15,"")</f>
        <v>-1</v>
      </c>
      <c r="M15" s="1">
        <f>IF(Data!M15&gt;0,Data!M15-4,"")</f>
        <v>2</v>
      </c>
      <c r="N15" s="1">
        <f>IF(Data!N15&gt;0,Data!N15-4,"")</f>
        <v>-1</v>
      </c>
      <c r="O15" s="1">
        <f>IF(Data!O15&gt;0,Data!O15-4,"")</f>
        <v>0</v>
      </c>
      <c r="P15" s="1">
        <f>IF(Data!P15&gt;0,Data!P15-4,"")</f>
        <v>-1</v>
      </c>
      <c r="Q15" s="1">
        <f>IF(Data!Q15&gt;0,4-Data!Q15,"")</f>
        <v>1</v>
      </c>
      <c r="R15" s="1">
        <f>IF(Data!R15&gt;0,4-Data!R15,"")</f>
        <v>2</v>
      </c>
      <c r="S15" s="1">
        <f>IF(Data!S15&gt;0,4-Data!S15,"")</f>
        <v>1</v>
      </c>
      <c r="T15" s="1">
        <f>IF(Data!T15&gt;0,Data!T15-4,"")</f>
        <v>0</v>
      </c>
      <c r="U15" s="1">
        <f>IF(Data!U15&gt;0,4-Data!U15,"")</f>
        <v>0</v>
      </c>
      <c r="V15" s="1">
        <f>IF(Data!V15&gt;0,Data!V15-4,"")</f>
        <v>0</v>
      </c>
      <c r="W15" s="1">
        <f>IF(Data!W15&gt;0,4-Data!W15,"")</f>
        <v>0</v>
      </c>
      <c r="X15" s="1">
        <f>IF(Data!X15&gt;0,4-Data!X15,"")</f>
        <v>0</v>
      </c>
      <c r="Y15" s="1">
        <f>IF(Data!Y15&gt;0,4-Data!Y15,"")</f>
        <v>0</v>
      </c>
      <c r="Z15" s="1">
        <f>IF(Data!Z15&gt;0,Data!Z15-4,"")</f>
        <v>-1</v>
      </c>
      <c r="AC15" s="5">
        <f t="shared" si="5"/>
        <v>-1</v>
      </c>
      <c r="AD15" s="5">
        <f t="shared" si="0"/>
        <v>0.5</v>
      </c>
      <c r="AE15" s="5">
        <f t="shared" si="1"/>
        <v>0.25</v>
      </c>
      <c r="AF15" s="5">
        <f t="shared" si="2"/>
        <v>0.5</v>
      </c>
      <c r="AG15" s="5">
        <f t="shared" si="3"/>
        <v>1.5</v>
      </c>
      <c r="AH15" s="5">
        <f t="shared" si="4"/>
        <v>0</v>
      </c>
      <c r="AJ15" cm="1">
        <f t="array" ref="AJ15">_xlfn.LET(_xlpm.x,TRANSPOSE(_xlfn.CHOOSECOLS($A15:$Z15, VALUE(_xlfn.TEXTSPLIT(AJ$2, ",")))),IF(COUNT(_xlpm.x)&gt;0,AVERAGE(_xlpm.x),""))</f>
        <v>-0.25</v>
      </c>
      <c r="AK15" cm="1">
        <f t="array" ref="AK15">_xlfn.LET(_xlpm.x,TRANSPOSE(_xlfn.CHOOSECOLS($A15:$Z15, VALUE(_xlfn.TEXTSPLIT(AK$2, ",")))),IF(COUNT(_xlpm.x)&gt;0,AVERAGE(_xlpm.x),""))</f>
        <v>0</v>
      </c>
      <c r="AL15" cm="1">
        <f t="array" ref="AL15">_xlfn.LET(_xlpm.x,TRANSPOSE(_xlfn.CHOOSECOLS($A15:$Z15, VALUE(_xlfn.TEXTSPLIT(AL$2, ",")))),IF(COUNT(_xlpm.x)&gt;0,AVERAGE(_xlpm.x),""))</f>
        <v>1</v>
      </c>
      <c r="AM15" cm="1">
        <f t="array" ref="AM15">_xlfn.LET(_xlpm.x,TRANSPOSE(_xlfn.CHOOSECOLS($A15:$Z15, VALUE(_xlfn.TEXTSPLIT(AM$2, ",")))),IF(COUNT(_xlpm.x)&gt;0,AVERAGE(_xlpm.x),""))</f>
        <v>0.125</v>
      </c>
    </row>
    <row r="16" spans="1:39">
      <c r="A16" s="1">
        <f>IF(Data!A16&gt;0,Data!A16-4,"")</f>
        <v>3</v>
      </c>
      <c r="B16" s="1">
        <f>IF(Data!B16&gt;0,Data!B16-4,"")</f>
        <v>3</v>
      </c>
      <c r="C16" s="1">
        <f>IF(Data!C16&gt;0,4-Data!C16,"")</f>
        <v>3</v>
      </c>
      <c r="D16" s="1">
        <f>IF(Data!D16&gt;0,4-Data!D16,"")</f>
        <v>3</v>
      </c>
      <c r="E16" s="1">
        <f>IF(Data!E16&gt;0,4-Data!E16,"")</f>
        <v>3</v>
      </c>
      <c r="F16" s="1">
        <f>IF(Data!F16&gt;0,Data!F16-4,"")</f>
        <v>3</v>
      </c>
      <c r="G16" s="1">
        <f>IF(Data!G16&gt;0,Data!G16-4,"")</f>
        <v>3</v>
      </c>
      <c r="H16" s="1">
        <f>IF(Data!H16&gt;0,Data!H16-4,"")</f>
        <v>3</v>
      </c>
      <c r="I16" s="1">
        <f>IF(Data!I16&gt;0,4-Data!I16,"")</f>
        <v>3</v>
      </c>
      <c r="J16" s="1">
        <f>IF(Data!J16&gt;0,4-Data!J16,"")</f>
        <v>3</v>
      </c>
      <c r="K16" s="1">
        <f>IF(Data!K16&gt;0,Data!K16-4,"")</f>
        <v>-3</v>
      </c>
      <c r="L16" s="1">
        <f>IF(Data!L16&gt;0,4-Data!L16,"")</f>
        <v>3</v>
      </c>
      <c r="M16" s="1">
        <f>IF(Data!M16&gt;0,Data!M16-4,"")</f>
        <v>3</v>
      </c>
      <c r="N16" s="1">
        <f>IF(Data!N16&gt;0,Data!N16-4,"")</f>
        <v>3</v>
      </c>
      <c r="O16" s="1">
        <f>IF(Data!O16&gt;0,Data!O16-4,"")</f>
        <v>3</v>
      </c>
      <c r="P16" s="1">
        <f>IF(Data!P16&gt;0,Data!P16-4,"")</f>
        <v>3</v>
      </c>
      <c r="Q16" s="1">
        <f>IF(Data!Q16&gt;0,4-Data!Q16,"")</f>
        <v>3</v>
      </c>
      <c r="R16" s="1">
        <f>IF(Data!R16&gt;0,4-Data!R16,"")</f>
        <v>3</v>
      </c>
      <c r="S16" s="1">
        <f>IF(Data!S16&gt;0,4-Data!S16,"")</f>
        <v>3</v>
      </c>
      <c r="T16" s="1">
        <f>IF(Data!T16&gt;0,Data!T16-4,"")</f>
        <v>3</v>
      </c>
      <c r="U16" s="1">
        <f>IF(Data!U16&gt;0,4-Data!U16,"")</f>
        <v>3</v>
      </c>
      <c r="V16" s="1">
        <f>IF(Data!V16&gt;0,Data!V16-4,"")</f>
        <v>3</v>
      </c>
      <c r="W16" s="1">
        <f>IF(Data!W16&gt;0,4-Data!W16,"")</f>
        <v>3</v>
      </c>
      <c r="X16" s="1">
        <f>IF(Data!X16&gt;0,4-Data!X16,"")</f>
        <v>3</v>
      </c>
      <c r="Y16" s="1">
        <f>IF(Data!Y16&gt;0,4-Data!Y16,"")</f>
        <v>-1</v>
      </c>
      <c r="Z16" s="1">
        <f>IF(Data!Z16&gt;0,Data!Z16-4,"")</f>
        <v>3</v>
      </c>
      <c r="AC16" s="5">
        <f t="shared" si="5"/>
        <v>2.3333333333333335</v>
      </c>
      <c r="AD16" s="5">
        <f t="shared" si="0"/>
        <v>3</v>
      </c>
      <c r="AE16" s="5">
        <f t="shared" si="1"/>
        <v>3</v>
      </c>
      <c r="AF16" s="5">
        <f t="shared" si="2"/>
        <v>1.5</v>
      </c>
      <c r="AG16" s="5">
        <f t="shared" si="3"/>
        <v>3</v>
      </c>
      <c r="AH16" s="5">
        <f t="shared" si="4"/>
        <v>3</v>
      </c>
      <c r="AJ16" cm="1">
        <f t="array" ref="AJ16">_xlfn.LET(_xlpm.x,TRANSPOSE(_xlfn.CHOOSECOLS($A16:$Z16, VALUE(_xlfn.TEXTSPLIT(AJ$2, ",")))),IF(COUNT(_xlpm.x)&gt;0,AVERAGE(_xlpm.x),""))</f>
        <v>2.5</v>
      </c>
      <c r="AK16" cm="1">
        <f t="array" ref="AK16">_xlfn.LET(_xlpm.x,TRANSPOSE(_xlfn.CHOOSECOLS($A16:$Z16, VALUE(_xlfn.TEXTSPLIT(AK$2, ",")))),IF(COUNT(_xlpm.x)&gt;0,AVERAGE(_xlpm.x),""))</f>
        <v>3</v>
      </c>
      <c r="AL16" cm="1">
        <f t="array" ref="AL16">_xlfn.LET(_xlpm.x,TRANSPOSE(_xlfn.CHOOSECOLS($A16:$Z16, VALUE(_xlfn.TEXTSPLIT(AL$2, ",")))),IF(COUNT(_xlpm.x)&gt;0,AVERAGE(_xlpm.x),""))</f>
        <v>3</v>
      </c>
      <c r="AM16" cm="1">
        <f t="array" ref="AM16">_xlfn.LET(_xlpm.x,TRANSPOSE(_xlfn.CHOOSECOLS($A16:$Z16, VALUE(_xlfn.TEXTSPLIT(AM$2, ",")))),IF(COUNT(_xlpm.x)&gt;0,AVERAGE(_xlpm.x),""))</f>
        <v>2.25</v>
      </c>
    </row>
    <row r="17" spans="1:39">
      <c r="A17" s="1">
        <f>IF(Data!A17&gt;0,Data!A17-4,"")</f>
        <v>0</v>
      </c>
      <c r="B17" s="1">
        <f>IF(Data!B17&gt;0,Data!B17-4,"")</f>
        <v>0</v>
      </c>
      <c r="C17" s="1">
        <f>IF(Data!C17&gt;0,4-Data!C17,"")</f>
        <v>0</v>
      </c>
      <c r="D17" s="1">
        <f>IF(Data!D17&gt;0,4-Data!D17,"")</f>
        <v>0</v>
      </c>
      <c r="E17" s="1">
        <f>IF(Data!E17&gt;0,4-Data!E17,"")</f>
        <v>0</v>
      </c>
      <c r="F17" s="1">
        <f>IF(Data!F17&gt;0,Data!F17-4,"")</f>
        <v>0</v>
      </c>
      <c r="G17" s="1">
        <f>IF(Data!G17&gt;0,Data!G17-4,"")</f>
        <v>0</v>
      </c>
      <c r="H17" s="1">
        <f>IF(Data!H17&gt;0,Data!H17-4,"")</f>
        <v>0</v>
      </c>
      <c r="I17" s="1">
        <f>IF(Data!I17&gt;0,4-Data!I17,"")</f>
        <v>0</v>
      </c>
      <c r="J17" s="1">
        <f>IF(Data!J17&gt;0,4-Data!J17,"")</f>
        <v>0</v>
      </c>
      <c r="K17" s="1">
        <f>IF(Data!K17&gt;0,Data!K17-4,"")</f>
        <v>0</v>
      </c>
      <c r="L17" s="1">
        <f>IF(Data!L17&gt;0,4-Data!L17,"")</f>
        <v>0</v>
      </c>
      <c r="M17" s="1">
        <f>IF(Data!M17&gt;0,Data!M17-4,"")</f>
        <v>0</v>
      </c>
      <c r="N17" s="1">
        <f>IF(Data!N17&gt;0,Data!N17-4,"")</f>
        <v>0</v>
      </c>
      <c r="O17" s="1">
        <f>IF(Data!O17&gt;0,Data!O17-4,"")</f>
        <v>0</v>
      </c>
      <c r="P17" s="1">
        <f>IF(Data!P17&gt;0,Data!P17-4,"")</f>
        <v>0</v>
      </c>
      <c r="Q17" s="1">
        <f>IF(Data!Q17&gt;0,4-Data!Q17,"")</f>
        <v>0</v>
      </c>
      <c r="R17" s="1">
        <f>IF(Data!R17&gt;0,4-Data!R17,"")</f>
        <v>0</v>
      </c>
      <c r="S17" s="1">
        <f>IF(Data!S17&gt;0,4-Data!S17,"")</f>
        <v>0</v>
      </c>
      <c r="T17" s="1">
        <f>IF(Data!T17&gt;0,Data!T17-4,"")</f>
        <v>0</v>
      </c>
      <c r="U17" s="1">
        <f>IF(Data!U17&gt;0,4-Data!U17,"")</f>
        <v>0</v>
      </c>
      <c r="V17" s="1">
        <f>IF(Data!V17&gt;0,Data!V17-4,"")</f>
        <v>0</v>
      </c>
      <c r="W17" s="1">
        <f>IF(Data!W17&gt;0,4-Data!W17,"")</f>
        <v>0</v>
      </c>
      <c r="X17" s="1">
        <f>IF(Data!X17&gt;0,4-Data!X17,"")</f>
        <v>0</v>
      </c>
      <c r="Y17" s="1">
        <f>IF(Data!Y17&gt;0,4-Data!Y17,"")</f>
        <v>0</v>
      </c>
      <c r="Z17" s="1">
        <f>IF(Data!Z17&gt;0,Data!Z17-4,"")</f>
        <v>0</v>
      </c>
      <c r="AC17" s="5">
        <f t="shared" si="5"/>
        <v>0</v>
      </c>
      <c r="AD17" s="5">
        <f t="shared" si="0"/>
        <v>0</v>
      </c>
      <c r="AE17" s="5">
        <f t="shared" si="1"/>
        <v>0</v>
      </c>
      <c r="AF17" s="5">
        <f t="shared" si="2"/>
        <v>0</v>
      </c>
      <c r="AG17" s="5">
        <f t="shared" si="3"/>
        <v>0</v>
      </c>
      <c r="AH17" s="5">
        <f t="shared" si="4"/>
        <v>0</v>
      </c>
      <c r="AJ17" cm="1">
        <f t="array" ref="AJ17">_xlfn.LET(_xlpm.x,TRANSPOSE(_xlfn.CHOOSECOLS($A17:$Z17, VALUE(_xlfn.TEXTSPLIT(AJ$2, ",")))),IF(COUNT(_xlpm.x)&gt;0,AVERAGE(_xlpm.x),""))</f>
        <v>0</v>
      </c>
      <c r="AK17" cm="1">
        <f t="array" ref="AK17">_xlfn.LET(_xlpm.x,TRANSPOSE(_xlfn.CHOOSECOLS($A17:$Z17, VALUE(_xlfn.TEXTSPLIT(AK$2, ",")))),IF(COUNT(_xlpm.x)&gt;0,AVERAGE(_xlpm.x),""))</f>
        <v>0</v>
      </c>
      <c r="AL17" cm="1">
        <f t="array" ref="AL17">_xlfn.LET(_xlpm.x,TRANSPOSE(_xlfn.CHOOSECOLS($A17:$Z17, VALUE(_xlfn.TEXTSPLIT(AL$2, ",")))),IF(COUNT(_xlpm.x)&gt;0,AVERAGE(_xlpm.x),""))</f>
        <v>0</v>
      </c>
      <c r="AM17" cm="1">
        <f t="array" ref="AM17">_xlfn.LET(_xlpm.x,TRANSPOSE(_xlfn.CHOOSECOLS($A17:$Z17, VALUE(_xlfn.TEXTSPLIT(AM$2, ",")))),IF(COUNT(_xlpm.x)&gt;0,AVERAGE(_xlpm.x),""))</f>
        <v>0</v>
      </c>
    </row>
    <row r="18" spans="1:39">
      <c r="A18" s="1">
        <f>IF(Data!A18&gt;0,Data!A18-4,"")</f>
        <v>0</v>
      </c>
      <c r="B18" s="1">
        <f>IF(Data!B18&gt;0,Data!B18-4,"")</f>
        <v>1</v>
      </c>
      <c r="C18" s="1">
        <f>IF(Data!C18&gt;0,4-Data!C18,"")</f>
        <v>1</v>
      </c>
      <c r="D18" s="1">
        <f>IF(Data!D18&gt;0,4-Data!D18,"")</f>
        <v>-1</v>
      </c>
      <c r="E18" s="1">
        <f>IF(Data!E18&gt;0,4-Data!E18,"")</f>
        <v>-1</v>
      </c>
      <c r="F18" s="1">
        <f>IF(Data!F18&gt;0,Data!F18-4,"")</f>
        <v>1</v>
      </c>
      <c r="G18" s="1">
        <f>IF(Data!G18&gt;0,Data!G18-4,"")</f>
        <v>1</v>
      </c>
      <c r="H18" s="1">
        <f>IF(Data!H18&gt;0,Data!H18-4,"")</f>
        <v>1</v>
      </c>
      <c r="I18" s="1">
        <f>IF(Data!I18&gt;0,4-Data!I18,"")</f>
        <v>1</v>
      </c>
      <c r="J18" s="1">
        <f>IF(Data!J18&gt;0,4-Data!J18,"")</f>
        <v>1</v>
      </c>
      <c r="K18" s="1">
        <f>IF(Data!K18&gt;0,Data!K18-4,"")</f>
        <v>1</v>
      </c>
      <c r="L18" s="1">
        <f>IF(Data!L18&gt;0,4-Data!L18,"")</f>
        <v>-1</v>
      </c>
      <c r="M18" s="1">
        <f>IF(Data!M18&gt;0,Data!M18-4,"")</f>
        <v>1</v>
      </c>
      <c r="N18" s="1">
        <f>IF(Data!N18&gt;0,Data!N18-4,"")</f>
        <v>1</v>
      </c>
      <c r="O18" s="1">
        <f>IF(Data!O18&gt;0,Data!O18-4,"")</f>
        <v>1</v>
      </c>
      <c r="P18" s="1">
        <f>IF(Data!P18&gt;0,Data!P18-4,"")</f>
        <v>1</v>
      </c>
      <c r="Q18" s="1">
        <f>IF(Data!Q18&gt;0,4-Data!Q18,"")</f>
        <v>-1</v>
      </c>
      <c r="R18" s="1">
        <f>IF(Data!R18&gt;0,4-Data!R18,"")</f>
        <v>-1</v>
      </c>
      <c r="S18" s="1">
        <f>IF(Data!S18&gt;0,4-Data!S18,"")</f>
        <v>1</v>
      </c>
      <c r="T18" s="1">
        <f>IF(Data!T18&gt;0,Data!T18-4,"")</f>
        <v>1</v>
      </c>
      <c r="U18" s="1">
        <f>IF(Data!U18&gt;0,4-Data!U18,"")</f>
        <v>-1</v>
      </c>
      <c r="V18" s="1">
        <f>IF(Data!V18&gt;0,Data!V18-4,"")</f>
        <v>1</v>
      </c>
      <c r="W18" s="1">
        <f>IF(Data!W18&gt;0,4-Data!W18,"")</f>
        <v>1</v>
      </c>
      <c r="X18" s="1">
        <f>IF(Data!X18&gt;0,4-Data!X18,"")</f>
        <v>-1</v>
      </c>
      <c r="Y18" s="1">
        <f>IF(Data!Y18&gt;0,4-Data!Y18,"")</f>
        <v>-1</v>
      </c>
      <c r="Z18" s="1">
        <f>IF(Data!Z18&gt;0,Data!Z18-4,"")</f>
        <v>1</v>
      </c>
      <c r="AC18" s="5">
        <f t="shared" si="5"/>
        <v>-0.16666666666666666</v>
      </c>
      <c r="AD18" s="5">
        <f t="shared" si="0"/>
        <v>0</v>
      </c>
      <c r="AE18" s="5">
        <f t="shared" si="1"/>
        <v>1</v>
      </c>
      <c r="AF18" s="5">
        <f t="shared" si="2"/>
        <v>0.5</v>
      </c>
      <c r="AG18" s="5">
        <f t="shared" si="3"/>
        <v>0</v>
      </c>
      <c r="AH18" s="5">
        <f t="shared" si="4"/>
        <v>1</v>
      </c>
      <c r="AJ18" cm="1">
        <f t="array" ref="AJ18">_xlfn.LET(_xlpm.x,TRANSPOSE(_xlfn.CHOOSECOLS($A18:$Z18, VALUE(_xlfn.TEXTSPLIT(AJ$2, ",")))),IF(COUNT(_xlpm.x)&gt;0,AVERAGE(_xlpm.x),""))</f>
        <v>-0.125</v>
      </c>
      <c r="AK18" cm="1">
        <f t="array" ref="AK18">_xlfn.LET(_xlpm.x,TRANSPOSE(_xlfn.CHOOSECOLS($A18:$Z18, VALUE(_xlfn.TEXTSPLIT(AK$2, ",")))),IF(COUNT(_xlpm.x)&gt;0,AVERAGE(_xlpm.x),""))</f>
        <v>1</v>
      </c>
      <c r="AL18" cm="1">
        <f t="array" ref="AL18">_xlfn.LET(_xlpm.x,TRANSPOSE(_xlfn.CHOOSECOLS($A18:$Z18, VALUE(_xlfn.TEXTSPLIT(AL$2, ",")))),IF(COUNT(_xlpm.x)&gt;0,AVERAGE(_xlpm.x),""))</f>
        <v>0</v>
      </c>
      <c r="AM18" cm="1">
        <f t="array" ref="AM18">_xlfn.LET(_xlpm.x,TRANSPOSE(_xlfn.CHOOSECOLS($A18:$Z18, VALUE(_xlfn.TEXTSPLIT(AM$2, ",")))),IF(COUNT(_xlpm.x)&gt;0,AVERAGE(_xlpm.x),""))</f>
        <v>0.75</v>
      </c>
    </row>
    <row r="19" spans="1:39">
      <c r="A19" s="1">
        <f>IF(Data!A19&gt;0,Data!A19-4,"")</f>
        <v>3</v>
      </c>
      <c r="B19" s="1">
        <f>IF(Data!B19&gt;0,Data!B19-4,"")</f>
        <v>3</v>
      </c>
      <c r="C19" s="1">
        <f>IF(Data!C19&gt;0,4-Data!C19,"")</f>
        <v>3</v>
      </c>
      <c r="D19" s="1">
        <f>IF(Data!D19&gt;0,4-Data!D19,"")</f>
        <v>-1</v>
      </c>
      <c r="E19" s="1">
        <f>IF(Data!E19&gt;0,4-Data!E19,"")</f>
        <v>3</v>
      </c>
      <c r="F19" s="1">
        <f>IF(Data!F19&gt;0,Data!F19-4,"")</f>
        <v>3</v>
      </c>
      <c r="G19" s="1">
        <f>IF(Data!G19&gt;0,Data!G19-4,"")</f>
        <v>3</v>
      </c>
      <c r="H19" s="1">
        <f>IF(Data!H19&gt;0,Data!H19-4,"")</f>
        <v>3</v>
      </c>
      <c r="I19" s="1">
        <f>IF(Data!I19&gt;0,4-Data!I19,"")</f>
        <v>3</v>
      </c>
      <c r="J19" s="1">
        <f>IF(Data!J19&gt;0,4-Data!J19,"")</f>
        <v>3</v>
      </c>
      <c r="K19" s="1">
        <f>IF(Data!K19&gt;0,Data!K19-4,"")</f>
        <v>-3</v>
      </c>
      <c r="L19" s="1">
        <f>IF(Data!L19&gt;0,4-Data!L19,"")</f>
        <v>3</v>
      </c>
      <c r="M19" s="1">
        <f>IF(Data!M19&gt;0,Data!M19-4,"")</f>
        <v>3</v>
      </c>
      <c r="N19" s="1">
        <f>IF(Data!N19&gt;0,Data!N19-4,"")</f>
        <v>3</v>
      </c>
      <c r="O19" s="1">
        <f>IF(Data!O19&gt;0,Data!O19-4,"")</f>
        <v>3</v>
      </c>
      <c r="P19" s="1">
        <f>IF(Data!P19&gt;0,Data!P19-4,"")</f>
        <v>3</v>
      </c>
      <c r="Q19" s="1">
        <f>IF(Data!Q19&gt;0,4-Data!Q19,"")</f>
        <v>3</v>
      </c>
      <c r="R19" s="1">
        <f>IF(Data!R19&gt;0,4-Data!R19,"")</f>
        <v>3</v>
      </c>
      <c r="S19" s="1">
        <f>IF(Data!S19&gt;0,4-Data!S19,"")</f>
        <v>3</v>
      </c>
      <c r="T19" s="1">
        <f>IF(Data!T19&gt;0,Data!T19-4,"")</f>
        <v>3</v>
      </c>
      <c r="U19" s="1">
        <f>IF(Data!U19&gt;0,4-Data!U19,"")</f>
        <v>3</v>
      </c>
      <c r="V19" s="1">
        <f>IF(Data!V19&gt;0,Data!V19-4,"")</f>
        <v>3</v>
      </c>
      <c r="W19" s="1">
        <f>IF(Data!W19&gt;0,4-Data!W19,"")</f>
        <v>3</v>
      </c>
      <c r="X19" s="1">
        <f>IF(Data!X19&gt;0,4-Data!X19,"")</f>
        <v>3</v>
      </c>
      <c r="Y19" s="1">
        <f>IF(Data!Y19&gt;0,4-Data!Y19,"")</f>
        <v>3</v>
      </c>
      <c r="Z19" s="1">
        <f>IF(Data!Z19&gt;0,Data!Z19-4,"")</f>
        <v>3</v>
      </c>
      <c r="AC19" s="5">
        <f t="shared" si="5"/>
        <v>3</v>
      </c>
      <c r="AD19" s="5">
        <f t="shared" si="0"/>
        <v>2</v>
      </c>
      <c r="AE19" s="5">
        <f t="shared" si="1"/>
        <v>3</v>
      </c>
      <c r="AF19" s="5">
        <f t="shared" si="2"/>
        <v>1.5</v>
      </c>
      <c r="AG19" s="5">
        <f t="shared" si="3"/>
        <v>3</v>
      </c>
      <c r="AH19" s="5">
        <f t="shared" si="4"/>
        <v>3</v>
      </c>
      <c r="AJ19" cm="1">
        <f t="array" ref="AJ19">_xlfn.LET(_xlpm.x,TRANSPOSE(_xlfn.CHOOSECOLS($A19:$Z19, VALUE(_xlfn.TEXTSPLIT(AJ$2, ",")))),IF(COUNT(_xlpm.x)&gt;0,AVERAGE(_xlpm.x),""))</f>
        <v>2.5</v>
      </c>
      <c r="AK19" cm="1">
        <f t="array" ref="AK19">_xlfn.LET(_xlpm.x,TRANSPOSE(_xlfn.CHOOSECOLS($A19:$Z19, VALUE(_xlfn.TEXTSPLIT(AK$2, ",")))),IF(COUNT(_xlpm.x)&gt;0,AVERAGE(_xlpm.x),""))</f>
        <v>3</v>
      </c>
      <c r="AL19" cm="1">
        <f t="array" ref="AL19">_xlfn.LET(_xlpm.x,TRANSPOSE(_xlfn.CHOOSECOLS($A19:$Z19, VALUE(_xlfn.TEXTSPLIT(AL$2, ",")))),IF(COUNT(_xlpm.x)&gt;0,AVERAGE(_xlpm.x),""))</f>
        <v>3</v>
      </c>
      <c r="AM19" cm="1">
        <f t="array" ref="AM19">_xlfn.LET(_xlpm.x,TRANSPOSE(_xlfn.CHOOSECOLS($A19:$Z19, VALUE(_xlfn.TEXTSPLIT(AM$2, ",")))),IF(COUNT(_xlpm.x)&gt;0,AVERAGE(_xlpm.x),""))</f>
        <v>2.25</v>
      </c>
    </row>
    <row r="20" spans="1:39">
      <c r="A20" s="1">
        <f>IF(Data!A20&gt;0,Data!A20-4,"")</f>
        <v>1</v>
      </c>
      <c r="B20" s="1">
        <f>IF(Data!B20&gt;0,Data!B20-4,"")</f>
        <v>1</v>
      </c>
      <c r="C20" s="1">
        <f>IF(Data!C20&gt;0,4-Data!C20,"")</f>
        <v>-2</v>
      </c>
      <c r="D20" s="1">
        <f>IF(Data!D20&gt;0,4-Data!D20,"")</f>
        <v>1</v>
      </c>
      <c r="E20" s="1">
        <f>IF(Data!E20&gt;0,4-Data!E20,"")</f>
        <v>1</v>
      </c>
      <c r="F20" s="1">
        <f>IF(Data!F20&gt;0,Data!F20-4,"")</f>
        <v>1</v>
      </c>
      <c r="G20" s="1">
        <f>IF(Data!G20&gt;0,Data!G20-4,"")</f>
        <v>1</v>
      </c>
      <c r="H20" s="1">
        <f>IF(Data!H20&gt;0,Data!H20-4,"")</f>
        <v>2</v>
      </c>
      <c r="I20" s="1">
        <f>IF(Data!I20&gt;0,4-Data!I20,"")</f>
        <v>-2</v>
      </c>
      <c r="J20" s="1">
        <f>IF(Data!J20&gt;0,4-Data!J20,"")</f>
        <v>3</v>
      </c>
      <c r="K20" s="1">
        <f>IF(Data!K20&gt;0,Data!K20-4,"")</f>
        <v>-3</v>
      </c>
      <c r="L20" s="1">
        <f>IF(Data!L20&gt;0,4-Data!L20,"")</f>
        <v>3</v>
      </c>
      <c r="M20" s="1">
        <f>IF(Data!M20&gt;0,Data!M20-4,"")</f>
        <v>1</v>
      </c>
      <c r="N20" s="1">
        <f>IF(Data!N20&gt;0,Data!N20-4,"")</f>
        <v>1</v>
      </c>
      <c r="O20" s="1">
        <f>IF(Data!O20&gt;0,Data!O20-4,"")</f>
        <v>0</v>
      </c>
      <c r="P20" s="1">
        <f>IF(Data!P20&gt;0,Data!P20-4,"")</f>
        <v>0</v>
      </c>
      <c r="Q20" s="1">
        <f>IF(Data!Q20&gt;0,4-Data!Q20,"")</f>
        <v>-1</v>
      </c>
      <c r="R20" s="1">
        <f>IF(Data!R20&gt;0,4-Data!R20,"")</f>
        <v>3</v>
      </c>
      <c r="S20" s="1">
        <f>IF(Data!S20&gt;0,4-Data!S20,"")</f>
        <v>2</v>
      </c>
      <c r="T20" s="1">
        <f>IF(Data!T20&gt;0,Data!T20-4,"")</f>
        <v>1</v>
      </c>
      <c r="U20" s="1">
        <f>IF(Data!U20&gt;0,4-Data!U20,"")</f>
        <v>1</v>
      </c>
      <c r="V20" s="1">
        <f>IF(Data!V20&gt;0,Data!V20-4,"")</f>
        <v>1</v>
      </c>
      <c r="W20" s="1">
        <f>IF(Data!W20&gt;0,4-Data!W20,"")</f>
        <v>3</v>
      </c>
      <c r="X20" s="1">
        <f>IF(Data!X20&gt;0,4-Data!X20,"")</f>
        <v>3</v>
      </c>
      <c r="Y20" s="1">
        <f>IF(Data!Y20&gt;0,4-Data!Y20,"")</f>
        <v>2</v>
      </c>
      <c r="Z20" s="1">
        <f>IF(Data!Z20&gt;0,Data!Z20-4,"")</f>
        <v>2</v>
      </c>
      <c r="AC20" s="5">
        <f t="shared" si="5"/>
        <v>1.6666666666666667</v>
      </c>
      <c r="AD20" s="5">
        <f t="shared" si="0"/>
        <v>1</v>
      </c>
      <c r="AE20" s="5">
        <f t="shared" si="1"/>
        <v>0.75</v>
      </c>
      <c r="AF20" s="5">
        <f t="shared" si="2"/>
        <v>0</v>
      </c>
      <c r="AG20" s="5">
        <f t="shared" si="3"/>
        <v>1.5</v>
      </c>
      <c r="AH20" s="5">
        <f t="shared" si="4"/>
        <v>0.75</v>
      </c>
      <c r="AJ20" cm="1">
        <f t="array" ref="AJ20">_xlfn.LET(_xlpm.x,TRANSPOSE(_xlfn.CHOOSECOLS($A20:$Z20, VALUE(_xlfn.TEXTSPLIT(AJ$2, ",")))),IF(COUNT(_xlpm.x)&gt;0,AVERAGE(_xlpm.x),""))</f>
        <v>1.25</v>
      </c>
      <c r="AK20" cm="1">
        <f t="array" ref="AK20">_xlfn.LET(_xlpm.x,TRANSPOSE(_xlfn.CHOOSECOLS($A20:$Z20, VALUE(_xlfn.TEXTSPLIT(AK$2, ",")))),IF(COUNT(_xlpm.x)&gt;0,AVERAGE(_xlpm.x),""))</f>
        <v>0.75</v>
      </c>
      <c r="AL20" cm="1">
        <f t="array" ref="AL20">_xlfn.LET(_xlpm.x,TRANSPOSE(_xlfn.CHOOSECOLS($A20:$Z20, VALUE(_xlfn.TEXTSPLIT(AL$2, ",")))),IF(COUNT(_xlpm.x)&gt;0,AVERAGE(_xlpm.x),""))</f>
        <v>1</v>
      </c>
      <c r="AM20" cm="1">
        <f t="array" ref="AM20">_xlfn.LET(_xlpm.x,TRANSPOSE(_xlfn.CHOOSECOLS($A20:$Z20, VALUE(_xlfn.TEXTSPLIT(AM$2, ",")))),IF(COUNT(_xlpm.x)&gt;0,AVERAGE(_xlpm.x),""))</f>
        <v>0.875</v>
      </c>
    </row>
    <row r="21" spans="1:39">
      <c r="A21" s="1">
        <f>IF(Data!A21&gt;0,Data!A21-4,"")</f>
        <v>1</v>
      </c>
      <c r="B21" s="1">
        <f>IF(Data!B21&gt;0,Data!B21-4,"")</f>
        <v>1</v>
      </c>
      <c r="C21" s="1">
        <f>IF(Data!C21&gt;0,4-Data!C21,"")</f>
        <v>1</v>
      </c>
      <c r="D21" s="1">
        <f>IF(Data!D21&gt;0,4-Data!D21,"")</f>
        <v>-1</v>
      </c>
      <c r="E21" s="1">
        <f>IF(Data!E21&gt;0,4-Data!E21,"")</f>
        <v>-1</v>
      </c>
      <c r="F21" s="1">
        <f>IF(Data!F21&gt;0,Data!F21-4,"")</f>
        <v>1</v>
      </c>
      <c r="G21" s="1">
        <f>IF(Data!G21&gt;0,Data!G21-4,"")</f>
        <v>1</v>
      </c>
      <c r="H21" s="1">
        <f>IF(Data!H21&gt;0,Data!H21-4,"")</f>
        <v>1</v>
      </c>
      <c r="I21" s="1">
        <f>IF(Data!I21&gt;0,4-Data!I21,"")</f>
        <v>2</v>
      </c>
      <c r="J21" s="1">
        <f>IF(Data!J21&gt;0,4-Data!J21,"")</f>
        <v>2</v>
      </c>
      <c r="K21" s="1">
        <f>IF(Data!K21&gt;0,Data!K21-4,"")</f>
        <v>2</v>
      </c>
      <c r="L21" s="1">
        <f>IF(Data!L21&gt;0,4-Data!L21,"")</f>
        <v>-2</v>
      </c>
      <c r="M21" s="1">
        <f>IF(Data!M21&gt;0,Data!M21-4,"")</f>
        <v>0</v>
      </c>
      <c r="N21" s="1">
        <f>IF(Data!N21&gt;0,Data!N21-4,"")</f>
        <v>2</v>
      </c>
      <c r="O21" s="1">
        <f>IF(Data!O21&gt;0,Data!O21-4,"")</f>
        <v>2</v>
      </c>
      <c r="P21" s="1">
        <f>IF(Data!P21&gt;0,Data!P21-4,"")</f>
        <v>1</v>
      </c>
      <c r="Q21" s="1">
        <f>IF(Data!Q21&gt;0,4-Data!Q21,"")</f>
        <v>-2</v>
      </c>
      <c r="R21" s="1">
        <f>IF(Data!R21&gt;0,4-Data!R21,"")</f>
        <v>-2</v>
      </c>
      <c r="S21" s="1">
        <f>IF(Data!S21&gt;0,4-Data!S21,"")</f>
        <v>1</v>
      </c>
      <c r="T21" s="1">
        <f>IF(Data!T21&gt;0,Data!T21-4,"")</f>
        <v>2</v>
      </c>
      <c r="U21" s="1">
        <f>IF(Data!U21&gt;0,4-Data!U21,"")</f>
        <v>-1</v>
      </c>
      <c r="V21" s="1">
        <f>IF(Data!V21&gt;0,Data!V21-4,"")</f>
        <v>0</v>
      </c>
      <c r="W21" s="1">
        <f>IF(Data!W21&gt;0,4-Data!W21,"")</f>
        <v>2</v>
      </c>
      <c r="X21" s="1">
        <f>IF(Data!X21&gt;0,4-Data!X21,"")</f>
        <v>-2</v>
      </c>
      <c r="Y21" s="1">
        <f>IF(Data!Y21&gt;0,4-Data!Y21,"")</f>
        <v>-2</v>
      </c>
      <c r="Z21" s="1">
        <f>IF(Data!Z21&gt;0,Data!Z21-4,"")</f>
        <v>2</v>
      </c>
      <c r="AC21" s="5">
        <f t="shared" si="5"/>
        <v>-0.33333333333333331</v>
      </c>
      <c r="AD21" s="5">
        <f t="shared" si="0"/>
        <v>-0.25</v>
      </c>
      <c r="AE21" s="5">
        <f t="shared" si="1"/>
        <v>1.5</v>
      </c>
      <c r="AF21" s="5">
        <f t="shared" si="2"/>
        <v>0.5</v>
      </c>
      <c r="AG21" s="5">
        <f t="shared" si="3"/>
        <v>-0.25</v>
      </c>
      <c r="AH21" s="5">
        <f t="shared" si="4"/>
        <v>1.75</v>
      </c>
      <c r="AJ21" cm="1">
        <f t="array" ref="AJ21">_xlfn.LET(_xlpm.x,TRANSPOSE(_xlfn.CHOOSECOLS($A21:$Z21, VALUE(_xlfn.TEXTSPLIT(AJ$2, ",")))),IF(COUNT(_xlpm.x)&gt;0,AVERAGE(_xlpm.x),""))</f>
        <v>-0.375</v>
      </c>
      <c r="AK21" cm="1">
        <f t="array" ref="AK21">_xlfn.LET(_xlpm.x,TRANSPOSE(_xlfn.CHOOSECOLS($A21:$Z21, VALUE(_xlfn.TEXTSPLIT(AK$2, ",")))),IF(COUNT(_xlpm.x)&gt;0,AVERAGE(_xlpm.x),""))</f>
        <v>1.75</v>
      </c>
      <c r="AL21" cm="1">
        <f t="array" ref="AL21">_xlfn.LET(_xlpm.x,TRANSPOSE(_xlfn.CHOOSECOLS($A21:$Z21, VALUE(_xlfn.TEXTSPLIT(AL$2, ",")))),IF(COUNT(_xlpm.x)&gt;0,AVERAGE(_xlpm.x),""))</f>
        <v>-0.16666666666666666</v>
      </c>
      <c r="AM21" cm="1">
        <f t="array" ref="AM21">_xlfn.LET(_xlpm.x,TRANSPOSE(_xlfn.CHOOSECOLS($A21:$Z21, VALUE(_xlfn.TEXTSPLIT(AM$2, ",")))),IF(COUNT(_xlpm.x)&gt;0,AVERAGE(_xlpm.x),""))</f>
        <v>1</v>
      </c>
    </row>
    <row r="22" spans="1:39">
      <c r="A22" s="1">
        <f>IF(Data!A22&gt;0,Data!A22-4,"")</f>
        <v>2</v>
      </c>
      <c r="B22" s="1">
        <f>IF(Data!B22&gt;0,Data!B22-4,"")</f>
        <v>1</v>
      </c>
      <c r="C22" s="1">
        <f>IF(Data!C22&gt;0,4-Data!C22,"")</f>
        <v>2</v>
      </c>
      <c r="D22" s="1">
        <f>IF(Data!D22&gt;0,4-Data!D22,"")</f>
        <v>1</v>
      </c>
      <c r="E22" s="1">
        <f>IF(Data!E22&gt;0,4-Data!E22,"")</f>
        <v>-3</v>
      </c>
      <c r="F22" s="1">
        <f>IF(Data!F22&gt;0,Data!F22-4,"")</f>
        <v>3</v>
      </c>
      <c r="G22" s="1">
        <f>IF(Data!G22&gt;0,Data!G22-4,"")</f>
        <v>2</v>
      </c>
      <c r="H22" s="1">
        <f>IF(Data!H22&gt;0,Data!H22-4,"")</f>
        <v>2</v>
      </c>
      <c r="I22" s="1">
        <f>IF(Data!I22&gt;0,4-Data!I22,"")</f>
        <v>-2</v>
      </c>
      <c r="J22" s="1">
        <f>IF(Data!J22&gt;0,4-Data!J22,"")</f>
        <v>2</v>
      </c>
      <c r="K22" s="1">
        <f>IF(Data!K22&gt;0,Data!K22-4,"")</f>
        <v>-3</v>
      </c>
      <c r="L22" s="1">
        <f>IF(Data!L22&gt;0,4-Data!L22,"")</f>
        <v>2</v>
      </c>
      <c r="M22" s="1">
        <f>IF(Data!M22&gt;0,Data!M22-4,"")</f>
        <v>2</v>
      </c>
      <c r="N22" s="1">
        <f>IF(Data!N22&gt;0,Data!N22-4,"")</f>
        <v>2</v>
      </c>
      <c r="O22" s="1">
        <f>IF(Data!O22&gt;0,Data!O22-4,"")</f>
        <v>3</v>
      </c>
      <c r="P22" s="1">
        <f>IF(Data!P22&gt;0,Data!P22-4,"")</f>
        <v>2</v>
      </c>
      <c r="Q22" s="1">
        <f>IF(Data!Q22&gt;0,4-Data!Q22,"")</f>
        <v>-2</v>
      </c>
      <c r="R22" s="1">
        <f>IF(Data!R22&gt;0,4-Data!R22,"")</f>
        <v>2</v>
      </c>
      <c r="S22" s="1">
        <f>IF(Data!S22&gt;0,4-Data!S22,"")</f>
        <v>3</v>
      </c>
      <c r="T22" s="1">
        <f>IF(Data!T22&gt;0,Data!T22-4,"")</f>
        <v>2</v>
      </c>
      <c r="U22" s="1">
        <f>IF(Data!U22&gt;0,4-Data!U22,"")</f>
        <v>3</v>
      </c>
      <c r="V22" s="1">
        <f>IF(Data!V22&gt;0,Data!V22-4,"")</f>
        <v>1</v>
      </c>
      <c r="W22" s="1">
        <f>IF(Data!W22&gt;0,4-Data!W22,"")</f>
        <v>2</v>
      </c>
      <c r="X22" s="1">
        <f>IF(Data!X22&gt;0,4-Data!X22,"")</f>
        <v>-1</v>
      </c>
      <c r="Y22" s="1">
        <f>IF(Data!Y22&gt;0,4-Data!Y22,"")</f>
        <v>-1</v>
      </c>
      <c r="Z22" s="1">
        <f>IF(Data!Z22&gt;0,Data!Z22-4,"")</f>
        <v>3</v>
      </c>
      <c r="AC22" s="5">
        <f t="shared" si="5"/>
        <v>1</v>
      </c>
      <c r="AD22" s="5">
        <f t="shared" si="0"/>
        <v>1.75</v>
      </c>
      <c r="AE22" s="5">
        <f t="shared" si="1"/>
        <v>0.75</v>
      </c>
      <c r="AF22" s="5">
        <f t="shared" si="2"/>
        <v>0</v>
      </c>
      <c r="AG22" s="5">
        <f t="shared" si="3"/>
        <v>1</v>
      </c>
      <c r="AH22" s="5">
        <f t="shared" si="4"/>
        <v>2.5</v>
      </c>
      <c r="AJ22" cm="1">
        <f t="array" ref="AJ22">_xlfn.LET(_xlpm.x,TRANSPOSE(_xlfn.CHOOSECOLS($A22:$Z22, VALUE(_xlfn.TEXTSPLIT(AJ$2, ",")))),IF(COUNT(_xlpm.x)&gt;0,AVERAGE(_xlpm.x),""))</f>
        <v>1.125</v>
      </c>
      <c r="AK22" cm="1">
        <f t="array" ref="AK22">_xlfn.LET(_xlpm.x,TRANSPOSE(_xlfn.CHOOSECOLS($A22:$Z22, VALUE(_xlfn.TEXTSPLIT(AK$2, ",")))),IF(COUNT(_xlpm.x)&gt;0,AVERAGE(_xlpm.x),""))</f>
        <v>2.5</v>
      </c>
      <c r="AL22" cm="1">
        <f t="array" ref="AL22">_xlfn.LET(_xlpm.x,TRANSPOSE(_xlfn.CHOOSECOLS($A22:$Z22, VALUE(_xlfn.TEXTSPLIT(AL$2, ",")))),IF(COUNT(_xlpm.x)&gt;0,AVERAGE(_xlpm.x),""))</f>
        <v>0.66666666666666663</v>
      </c>
      <c r="AM22" cm="1">
        <f t="array" ref="AM22">_xlfn.LET(_xlpm.x,TRANSPOSE(_xlfn.CHOOSECOLS($A22:$Z22, VALUE(_xlfn.TEXTSPLIT(AM$2, ",")))),IF(COUNT(_xlpm.x)&gt;0,AVERAGE(_xlpm.x),""))</f>
        <v>0.875</v>
      </c>
    </row>
    <row r="23" spans="1:39">
      <c r="A23" s="1">
        <f>IF(Data!A23&gt;0,Data!A23-4,"")</f>
        <v>1</v>
      </c>
      <c r="B23" s="1">
        <f>IF(Data!B23&gt;0,Data!B23-4,"")</f>
        <v>1</v>
      </c>
      <c r="C23" s="1">
        <f>IF(Data!C23&gt;0,4-Data!C23,"")</f>
        <v>1</v>
      </c>
      <c r="D23" s="1">
        <f>IF(Data!D23&gt;0,4-Data!D23,"")</f>
        <v>-2</v>
      </c>
      <c r="E23" s="1">
        <f>IF(Data!E23&gt;0,4-Data!E23,"")</f>
        <v>-1</v>
      </c>
      <c r="F23" s="1">
        <f>IF(Data!F23&gt;0,Data!F23-4,"")</f>
        <v>2</v>
      </c>
      <c r="G23" s="1">
        <f>IF(Data!G23&gt;0,Data!G23-4,"")</f>
        <v>1</v>
      </c>
      <c r="H23" s="1">
        <f>IF(Data!H23&gt;0,Data!H23-4,"")</f>
        <v>1</v>
      </c>
      <c r="I23" s="1">
        <f>IF(Data!I23&gt;0,4-Data!I23,"")</f>
        <v>1</v>
      </c>
      <c r="J23" s="1">
        <f>IF(Data!J23&gt;0,4-Data!J23,"")</f>
        <v>2</v>
      </c>
      <c r="K23" s="1">
        <f>IF(Data!K23&gt;0,Data!K23-4,"")</f>
        <v>1</v>
      </c>
      <c r="L23" s="1">
        <f>IF(Data!L23&gt;0,4-Data!L23,"")</f>
        <v>-2</v>
      </c>
      <c r="M23" s="1">
        <f>IF(Data!M23&gt;0,Data!M23-4,"")</f>
        <v>1</v>
      </c>
      <c r="N23" s="1">
        <f>IF(Data!N23&gt;0,Data!N23-4,"")</f>
        <v>2</v>
      </c>
      <c r="O23" s="1">
        <f>IF(Data!O23&gt;0,Data!O23-4,"")</f>
        <v>1</v>
      </c>
      <c r="P23" s="1">
        <f>IF(Data!P23&gt;0,Data!P23-4,"")</f>
        <v>2</v>
      </c>
      <c r="Q23" s="1">
        <f>IF(Data!Q23&gt;0,4-Data!Q23,"")</f>
        <v>-2</v>
      </c>
      <c r="R23" s="1">
        <f>IF(Data!R23&gt;0,4-Data!R23,"")</f>
        <v>-2</v>
      </c>
      <c r="S23" s="1">
        <f>IF(Data!S23&gt;0,4-Data!S23,"")</f>
        <v>2</v>
      </c>
      <c r="T23" s="1">
        <f>IF(Data!T23&gt;0,Data!T23-4,"")</f>
        <v>2</v>
      </c>
      <c r="U23" s="1">
        <f>IF(Data!U23&gt;0,4-Data!U23,"")</f>
        <v>-1</v>
      </c>
      <c r="V23" s="1">
        <f>IF(Data!V23&gt;0,Data!V23-4,"")</f>
        <v>1</v>
      </c>
      <c r="W23" s="1">
        <f>IF(Data!W23&gt;0,4-Data!W23,"")</f>
        <v>1</v>
      </c>
      <c r="X23" s="1">
        <f>IF(Data!X23&gt;0,4-Data!X23,"")</f>
        <v>0</v>
      </c>
      <c r="Y23" s="1">
        <f>IF(Data!Y23&gt;0,4-Data!Y23,"")</f>
        <v>0</v>
      </c>
      <c r="Z23" s="1">
        <f>IF(Data!Z23&gt;0,Data!Z23-4,"")</f>
        <v>2</v>
      </c>
      <c r="AC23" s="5">
        <f t="shared" si="5"/>
        <v>0.5</v>
      </c>
      <c r="AD23" s="5">
        <f t="shared" si="0"/>
        <v>-0.25</v>
      </c>
      <c r="AE23" s="5">
        <f t="shared" si="1"/>
        <v>1.25</v>
      </c>
      <c r="AF23" s="5">
        <f t="shared" si="2"/>
        <v>0.5</v>
      </c>
      <c r="AG23" s="5">
        <f t="shared" si="3"/>
        <v>0</v>
      </c>
      <c r="AH23" s="5">
        <f t="shared" si="4"/>
        <v>1.5</v>
      </c>
      <c r="AJ23" cm="1">
        <f t="array" ref="AJ23">_xlfn.LET(_xlpm.x,TRANSPOSE(_xlfn.CHOOSECOLS($A23:$Z23, VALUE(_xlfn.TEXTSPLIT(AJ$2, ",")))),IF(COUNT(_xlpm.x)&gt;0,AVERAGE(_xlpm.x),""))</f>
        <v>0.25</v>
      </c>
      <c r="AK23" cm="1">
        <f t="array" ref="AK23">_xlfn.LET(_xlpm.x,TRANSPOSE(_xlfn.CHOOSECOLS($A23:$Z23, VALUE(_xlfn.TEXTSPLIT(AK$2, ",")))),IF(COUNT(_xlpm.x)&gt;0,AVERAGE(_xlpm.x),""))</f>
        <v>1.5</v>
      </c>
      <c r="AL23" cm="1">
        <f t="array" ref="AL23">_xlfn.LET(_xlpm.x,TRANSPOSE(_xlfn.CHOOSECOLS($A23:$Z23, VALUE(_xlfn.TEXTSPLIT(AL$2, ",")))),IF(COUNT(_xlpm.x)&gt;0,AVERAGE(_xlpm.x),""))</f>
        <v>0</v>
      </c>
      <c r="AM23" cm="1">
        <f t="array" ref="AM23">_xlfn.LET(_xlpm.x,TRANSPOSE(_xlfn.CHOOSECOLS($A23:$Z23, VALUE(_xlfn.TEXTSPLIT(AM$2, ",")))),IF(COUNT(_xlpm.x)&gt;0,AVERAGE(_xlpm.x),""))</f>
        <v>0.875</v>
      </c>
    </row>
    <row r="24" spans="1:39">
      <c r="A24" s="1">
        <f>IF(Data!A24&gt;0,Data!A24-4,"")</f>
        <v>2</v>
      </c>
      <c r="B24" s="1">
        <f>IF(Data!B24&gt;0,Data!B24-4,"")</f>
        <v>2</v>
      </c>
      <c r="C24" s="1">
        <f>IF(Data!C24&gt;0,4-Data!C24,"")</f>
        <v>1</v>
      </c>
      <c r="D24" s="1">
        <f>IF(Data!D24&gt;0,4-Data!D24,"")</f>
        <v>-2</v>
      </c>
      <c r="E24" s="1">
        <f>IF(Data!E24&gt;0,4-Data!E24,"")</f>
        <v>-1</v>
      </c>
      <c r="F24" s="1">
        <f>IF(Data!F24&gt;0,Data!F24-4,"")</f>
        <v>2</v>
      </c>
      <c r="G24" s="1">
        <f>IF(Data!G24&gt;0,Data!G24-4,"")</f>
        <v>2</v>
      </c>
      <c r="H24" s="1">
        <f>IF(Data!H24&gt;0,Data!H24-4,"")</f>
        <v>1</v>
      </c>
      <c r="I24" s="1">
        <f>IF(Data!I24&gt;0,4-Data!I24,"")</f>
        <v>2</v>
      </c>
      <c r="J24" s="1">
        <f>IF(Data!J24&gt;0,4-Data!J24,"")</f>
        <v>2</v>
      </c>
      <c r="K24" s="1">
        <f>IF(Data!K24&gt;0,Data!K24-4,"")</f>
        <v>2</v>
      </c>
      <c r="L24" s="1">
        <f>IF(Data!L24&gt;0,4-Data!L24,"")</f>
        <v>-2</v>
      </c>
      <c r="M24" s="1">
        <f>IF(Data!M24&gt;0,Data!M24-4,"")</f>
        <v>2</v>
      </c>
      <c r="N24" s="1">
        <f>IF(Data!N24&gt;0,Data!N24-4,"")</f>
        <v>2</v>
      </c>
      <c r="O24" s="1">
        <f>IF(Data!O24&gt;0,Data!O24-4,"")</f>
        <v>2</v>
      </c>
      <c r="P24" s="1">
        <f>IF(Data!P24&gt;0,Data!P24-4,"")</f>
        <v>2</v>
      </c>
      <c r="Q24" s="1">
        <f>IF(Data!Q24&gt;0,4-Data!Q24,"")</f>
        <v>-2</v>
      </c>
      <c r="R24" s="1">
        <f>IF(Data!R24&gt;0,4-Data!R24,"")</f>
        <v>-1</v>
      </c>
      <c r="S24" s="1">
        <f>IF(Data!S24&gt;0,4-Data!S24,"")</f>
        <v>1</v>
      </c>
      <c r="T24" s="1">
        <f>IF(Data!T24&gt;0,Data!T24-4,"")</f>
        <v>2</v>
      </c>
      <c r="U24" s="1">
        <f>IF(Data!U24&gt;0,4-Data!U24,"")</f>
        <v>-1</v>
      </c>
      <c r="V24" s="1">
        <f>IF(Data!V24&gt;0,Data!V24-4,"")</f>
        <v>1</v>
      </c>
      <c r="W24" s="1">
        <f>IF(Data!W24&gt;0,4-Data!W24,"")</f>
        <v>1</v>
      </c>
      <c r="X24" s="1">
        <f>IF(Data!X24&gt;0,4-Data!X24,"")</f>
        <v>-1</v>
      </c>
      <c r="Y24" s="1">
        <f>IF(Data!Y24&gt;0,4-Data!Y24,"")</f>
        <v>-2</v>
      </c>
      <c r="Z24" s="1">
        <f>IF(Data!Z24&gt;0,Data!Z24-4,"")</f>
        <v>2</v>
      </c>
      <c r="AC24" s="5">
        <f t="shared" si="5"/>
        <v>0.16666666666666666</v>
      </c>
      <c r="AD24" s="5">
        <f t="shared" si="0"/>
        <v>0.25</v>
      </c>
      <c r="AE24" s="5">
        <f t="shared" si="1"/>
        <v>1.5</v>
      </c>
      <c r="AF24" s="5">
        <f t="shared" si="2"/>
        <v>0.5</v>
      </c>
      <c r="AG24" s="5">
        <f t="shared" si="3"/>
        <v>0.5</v>
      </c>
      <c r="AH24" s="5">
        <f t="shared" si="4"/>
        <v>1.75</v>
      </c>
      <c r="AJ24" cm="1">
        <f t="array" ref="AJ24">_xlfn.LET(_xlpm.x,TRANSPOSE(_xlfn.CHOOSECOLS($A24:$Z24, VALUE(_xlfn.TEXTSPLIT(AJ$2, ",")))),IF(COUNT(_xlpm.x)&gt;0,AVERAGE(_xlpm.x),""))</f>
        <v>0.25</v>
      </c>
      <c r="AK24" cm="1">
        <f t="array" ref="AK24">_xlfn.LET(_xlpm.x,TRANSPOSE(_xlfn.CHOOSECOLS($A24:$Z24, VALUE(_xlfn.TEXTSPLIT(AK$2, ",")))),IF(COUNT(_xlpm.x)&gt;0,AVERAGE(_xlpm.x),""))</f>
        <v>1.75</v>
      </c>
      <c r="AL24" cm="1">
        <f t="array" ref="AL24">_xlfn.LET(_xlpm.x,TRANSPOSE(_xlfn.CHOOSECOLS($A24:$Z24, VALUE(_xlfn.TEXTSPLIT(AL$2, ",")))),IF(COUNT(_xlpm.x)&gt;0,AVERAGE(_xlpm.x),""))</f>
        <v>0.33333333333333331</v>
      </c>
      <c r="AM24" cm="1">
        <f t="array" ref="AM24">_xlfn.LET(_xlpm.x,TRANSPOSE(_xlfn.CHOOSECOLS($A24:$Z24, VALUE(_xlfn.TEXTSPLIT(AM$2, ",")))),IF(COUNT(_xlpm.x)&gt;0,AVERAGE(_xlpm.x),""))</f>
        <v>1</v>
      </c>
    </row>
    <row r="25" spans="1:39">
      <c r="A25" s="1">
        <f>IF(Data!A25&gt;0,Data!A25-4,"")</f>
        <v>-1</v>
      </c>
      <c r="B25" s="1">
        <f>IF(Data!B25&gt;0,Data!B25-4,"")</f>
        <v>-1</v>
      </c>
      <c r="C25" s="1">
        <f>IF(Data!C25&gt;0,4-Data!C25,"")</f>
        <v>-1</v>
      </c>
      <c r="D25" s="1">
        <f>IF(Data!D25&gt;0,4-Data!D25,"")</f>
        <v>1</v>
      </c>
      <c r="E25" s="1">
        <f>IF(Data!E25&gt;0,4-Data!E25,"")</f>
        <v>1</v>
      </c>
      <c r="F25" s="1">
        <f>IF(Data!F25&gt;0,Data!F25-4,"")</f>
        <v>-1</v>
      </c>
      <c r="G25" s="1">
        <f>IF(Data!G25&gt;0,Data!G25-4,"")</f>
        <v>-1</v>
      </c>
      <c r="H25" s="1">
        <f>IF(Data!H25&gt;0,Data!H25-4,"")</f>
        <v>-1</v>
      </c>
      <c r="I25" s="1">
        <f>IF(Data!I25&gt;0,4-Data!I25,"")</f>
        <v>-1</v>
      </c>
      <c r="J25" s="1">
        <f>IF(Data!J25&gt;0,4-Data!J25,"")</f>
        <v>-1</v>
      </c>
      <c r="K25" s="1">
        <f>IF(Data!K25&gt;0,Data!K25-4,"")</f>
        <v>0</v>
      </c>
      <c r="L25" s="1">
        <f>IF(Data!L25&gt;0,4-Data!L25,"")</f>
        <v>1</v>
      </c>
      <c r="M25" s="1">
        <f>IF(Data!M25&gt;0,Data!M25-4,"")</f>
        <v>-1</v>
      </c>
      <c r="N25" s="1">
        <f>IF(Data!N25&gt;0,Data!N25-4,"")</f>
        <v>0</v>
      </c>
      <c r="O25" s="1">
        <f>IF(Data!O25&gt;0,Data!O25-4,"")</f>
        <v>-1</v>
      </c>
      <c r="P25" s="1">
        <f>IF(Data!P25&gt;0,Data!P25-4,"")</f>
        <v>-1</v>
      </c>
      <c r="Q25" s="1">
        <f>IF(Data!Q25&gt;0,4-Data!Q25,"")</f>
        <v>1</v>
      </c>
      <c r="R25" s="1">
        <f>IF(Data!R25&gt;0,4-Data!R25,"")</f>
        <v>1</v>
      </c>
      <c r="S25" s="1">
        <f>IF(Data!S25&gt;0,4-Data!S25,"")</f>
        <v>-1</v>
      </c>
      <c r="T25" s="1">
        <f>IF(Data!T25&gt;0,Data!T25-4,"")</f>
        <v>-1</v>
      </c>
      <c r="U25" s="1">
        <f>IF(Data!U25&gt;0,4-Data!U25,"")</f>
        <v>1</v>
      </c>
      <c r="V25" s="1">
        <f>IF(Data!V25&gt;0,Data!V25-4,"")</f>
        <v>-1</v>
      </c>
      <c r="W25" s="1">
        <f>IF(Data!W25&gt;0,4-Data!W25,"")</f>
        <v>-1</v>
      </c>
      <c r="X25" s="1">
        <f>IF(Data!X25&gt;0,4-Data!X25,"")</f>
        <v>1</v>
      </c>
      <c r="Y25" s="1">
        <f>IF(Data!Y25&gt;0,4-Data!Y25,"")</f>
        <v>1</v>
      </c>
      <c r="Z25" s="1">
        <f>IF(Data!Z25&gt;0,Data!Z25-4,"")</f>
        <v>-1</v>
      </c>
      <c r="AC25" s="5">
        <f t="shared" si="5"/>
        <v>0.16666666666666666</v>
      </c>
      <c r="AD25" s="5">
        <f t="shared" si="0"/>
        <v>0</v>
      </c>
      <c r="AE25" s="5">
        <f t="shared" si="1"/>
        <v>-1</v>
      </c>
      <c r="AF25" s="5">
        <f t="shared" si="2"/>
        <v>-0.25</v>
      </c>
      <c r="AG25" s="5">
        <f t="shared" si="3"/>
        <v>0</v>
      </c>
      <c r="AH25" s="5">
        <f t="shared" si="4"/>
        <v>-1</v>
      </c>
      <c r="AJ25" cm="1">
        <f t="array" ref="AJ25">_xlfn.LET(_xlpm.x,TRANSPOSE(_xlfn.CHOOSECOLS($A25:$Z25, VALUE(_xlfn.TEXTSPLIT(AJ$2, ",")))),IF(COUNT(_xlpm.x)&gt;0,AVERAGE(_xlpm.x),""))</f>
        <v>0</v>
      </c>
      <c r="AK25" cm="1">
        <f t="array" ref="AK25">_xlfn.LET(_xlpm.x,TRANSPOSE(_xlfn.CHOOSECOLS($A25:$Z25, VALUE(_xlfn.TEXTSPLIT(AK$2, ",")))),IF(COUNT(_xlpm.x)&gt;0,AVERAGE(_xlpm.x),""))</f>
        <v>-1</v>
      </c>
      <c r="AL25" cm="1">
        <f t="array" ref="AL25">_xlfn.LET(_xlpm.x,TRANSPOSE(_xlfn.CHOOSECOLS($A25:$Z25, VALUE(_xlfn.TEXTSPLIT(AL$2, ",")))),IF(COUNT(_xlpm.x)&gt;0,AVERAGE(_xlpm.x),""))</f>
        <v>0.16666666666666666</v>
      </c>
      <c r="AM25" cm="1">
        <f t="array" ref="AM25">_xlfn.LET(_xlpm.x,TRANSPOSE(_xlfn.CHOOSECOLS($A25:$Z25, VALUE(_xlfn.TEXTSPLIT(AM$2, ",")))),IF(COUNT(_xlpm.x)&gt;0,AVERAGE(_xlpm.x),""))</f>
        <v>-0.625</v>
      </c>
    </row>
    <row r="26" spans="1:39">
      <c r="A26" s="1">
        <f>IF(Data!A26&gt;0,Data!A26-4,"")</f>
        <v>1</v>
      </c>
      <c r="B26" s="1">
        <f>IF(Data!B26&gt;0,Data!B26-4,"")</f>
        <v>2</v>
      </c>
      <c r="C26" s="1">
        <f>IF(Data!C26&gt;0,4-Data!C26,"")</f>
        <v>-2</v>
      </c>
      <c r="D26" s="1">
        <f>IF(Data!D26&gt;0,4-Data!D26,"")</f>
        <v>-1</v>
      </c>
      <c r="E26" s="1">
        <f>IF(Data!E26&gt;0,4-Data!E26,"")</f>
        <v>-2</v>
      </c>
      <c r="F26" s="1">
        <f>IF(Data!F26&gt;0,Data!F26-4,"")</f>
        <v>1</v>
      </c>
      <c r="G26" s="1">
        <f>IF(Data!G26&gt;0,Data!G26-4,"")</f>
        <v>2</v>
      </c>
      <c r="H26" s="1">
        <f>IF(Data!H26&gt;0,Data!H26-4,"")</f>
        <v>2</v>
      </c>
      <c r="I26" s="1">
        <f>IF(Data!I26&gt;0,4-Data!I26,"")</f>
        <v>3</v>
      </c>
      <c r="J26" s="1">
        <f>IF(Data!J26&gt;0,4-Data!J26,"")</f>
        <v>-3</v>
      </c>
      <c r="K26" s="1">
        <f>IF(Data!K26&gt;0,Data!K26-4,"")</f>
        <v>2</v>
      </c>
      <c r="L26" s="1">
        <f>IF(Data!L26&gt;0,4-Data!L26,"")</f>
        <v>-2</v>
      </c>
      <c r="M26" s="1">
        <f>IF(Data!M26&gt;0,Data!M26-4,"")</f>
        <v>3</v>
      </c>
      <c r="N26" s="1">
        <f>IF(Data!N26&gt;0,Data!N26-4,"")</f>
        <v>1</v>
      </c>
      <c r="O26" s="1">
        <f>IF(Data!O26&gt;0,Data!O26-4,"")</f>
        <v>3</v>
      </c>
      <c r="P26" s="1">
        <f>IF(Data!P26&gt;0,Data!P26-4,"")</f>
        <v>-1</v>
      </c>
      <c r="Q26" s="1">
        <f>IF(Data!Q26&gt;0,4-Data!Q26,"")</f>
        <v>-1</v>
      </c>
      <c r="R26" s="1">
        <f>IF(Data!R26&gt;0,4-Data!R26,"")</f>
        <v>-2</v>
      </c>
      <c r="S26" s="1">
        <f>IF(Data!S26&gt;0,4-Data!S26,"")</f>
        <v>1</v>
      </c>
      <c r="T26" s="1">
        <f>IF(Data!T26&gt;0,Data!T26-4,"")</f>
        <v>1</v>
      </c>
      <c r="U26" s="1">
        <f>IF(Data!U26&gt;0,4-Data!U26,"")</f>
        <v>-1</v>
      </c>
      <c r="V26" s="1">
        <f>IF(Data!V26&gt;0,Data!V26-4,"")</f>
        <v>1</v>
      </c>
      <c r="W26" s="1">
        <f>IF(Data!W26&gt;0,4-Data!W26,"")</f>
        <v>2</v>
      </c>
      <c r="X26" s="1">
        <f>IF(Data!X26&gt;0,4-Data!X26,"")</f>
        <v>-2</v>
      </c>
      <c r="Y26" s="1">
        <f>IF(Data!Y26&gt;0,4-Data!Y26,"")</f>
        <v>-1</v>
      </c>
      <c r="Z26" s="1">
        <f>IF(Data!Z26&gt;0,Data!Z26-4,"")</f>
        <v>1</v>
      </c>
      <c r="AC26" s="5">
        <f t="shared" si="5"/>
        <v>-0.66666666666666663</v>
      </c>
      <c r="AD26" s="5">
        <f t="shared" si="0"/>
        <v>0.75</v>
      </c>
      <c r="AE26" s="5">
        <f t="shared" si="1"/>
        <v>1.75</v>
      </c>
      <c r="AF26" s="5">
        <f t="shared" si="2"/>
        <v>1</v>
      </c>
      <c r="AG26" s="5">
        <f t="shared" si="3"/>
        <v>-0.25</v>
      </c>
      <c r="AH26" s="5">
        <f t="shared" si="4"/>
        <v>-0.25</v>
      </c>
      <c r="AJ26" cm="1">
        <f t="array" ref="AJ26">_xlfn.LET(_xlpm.x,TRANSPOSE(_xlfn.CHOOSECOLS($A26:$Z26, VALUE(_xlfn.TEXTSPLIT(AJ$2, ",")))),IF(COUNT(_xlpm.x)&gt;0,AVERAGE(_xlpm.x),""))</f>
        <v>0</v>
      </c>
      <c r="AK26" cm="1">
        <f t="array" ref="AK26">_xlfn.LET(_xlpm.x,TRANSPOSE(_xlfn.CHOOSECOLS($A26:$Z26, VALUE(_xlfn.TEXTSPLIT(AK$2, ",")))),IF(COUNT(_xlpm.x)&gt;0,AVERAGE(_xlpm.x),""))</f>
        <v>-0.25</v>
      </c>
      <c r="AL26" cm="1">
        <f t="array" ref="AL26">_xlfn.LET(_xlpm.x,TRANSPOSE(_xlfn.CHOOSECOLS($A26:$Z26, VALUE(_xlfn.TEXTSPLIT(AL$2, ",")))),IF(COUNT(_xlpm.x)&gt;0,AVERAGE(_xlpm.x),""))</f>
        <v>-0.16666666666666666</v>
      </c>
      <c r="AM26" cm="1">
        <f t="array" ref="AM26">_xlfn.LET(_xlpm.x,TRANSPOSE(_xlfn.CHOOSECOLS($A26:$Z26, VALUE(_xlfn.TEXTSPLIT(AM$2, ",")))),IF(COUNT(_xlpm.x)&gt;0,AVERAGE(_xlpm.x),""))</f>
        <v>1.25</v>
      </c>
    </row>
    <row r="27" spans="1:39">
      <c r="A27" s="1">
        <f>IF(Data!A27&gt;0,Data!A27-4,"")</f>
        <v>3</v>
      </c>
      <c r="B27" s="1">
        <f>IF(Data!B27&gt;0,Data!B27-4,"")</f>
        <v>3</v>
      </c>
      <c r="C27" s="1">
        <f>IF(Data!C27&gt;0,4-Data!C27,"")</f>
        <v>3</v>
      </c>
      <c r="D27" s="1">
        <f>IF(Data!D27&gt;0,4-Data!D27,"")</f>
        <v>3</v>
      </c>
      <c r="E27" s="1">
        <f>IF(Data!E27&gt;0,4-Data!E27,"")</f>
        <v>3</v>
      </c>
      <c r="F27" s="1">
        <f>IF(Data!F27&gt;0,Data!F27-4,"")</f>
        <v>3</v>
      </c>
      <c r="G27" s="1">
        <f>IF(Data!G27&gt;0,Data!G27-4,"")</f>
        <v>3</v>
      </c>
      <c r="H27" s="1">
        <f>IF(Data!H27&gt;0,Data!H27-4,"")</f>
        <v>3</v>
      </c>
      <c r="I27" s="1">
        <f>IF(Data!I27&gt;0,4-Data!I27,"")</f>
        <v>-3</v>
      </c>
      <c r="J27" s="1">
        <f>IF(Data!J27&gt;0,4-Data!J27,"")</f>
        <v>3</v>
      </c>
      <c r="K27" s="1">
        <f>IF(Data!K27&gt;0,Data!K27-4,"")</f>
        <v>-3</v>
      </c>
      <c r="L27" s="1">
        <f>IF(Data!L27&gt;0,4-Data!L27,"")</f>
        <v>3</v>
      </c>
      <c r="M27" s="1">
        <f>IF(Data!M27&gt;0,Data!M27-4,"")</f>
        <v>-3</v>
      </c>
      <c r="N27" s="1">
        <f>IF(Data!N27&gt;0,Data!N27-4,"")</f>
        <v>3</v>
      </c>
      <c r="O27" s="1">
        <f>IF(Data!O27&gt;0,Data!O27-4,"")</f>
        <v>3</v>
      </c>
      <c r="P27" s="1">
        <f>IF(Data!P27&gt;0,Data!P27-4,"")</f>
        <v>3</v>
      </c>
      <c r="Q27" s="1">
        <f>IF(Data!Q27&gt;0,4-Data!Q27,"")</f>
        <v>3</v>
      </c>
      <c r="R27" s="1">
        <f>IF(Data!R27&gt;0,4-Data!R27,"")</f>
        <v>3</v>
      </c>
      <c r="S27" s="1">
        <f>IF(Data!S27&gt;0,4-Data!S27,"")</f>
        <v>3</v>
      </c>
      <c r="T27" s="1">
        <f>IF(Data!T27&gt;0,Data!T27-4,"")</f>
        <v>3</v>
      </c>
      <c r="U27" s="1">
        <f>IF(Data!U27&gt;0,4-Data!U27,"")</f>
        <v>3</v>
      </c>
      <c r="V27" s="1">
        <f>IF(Data!V27&gt;0,Data!V27-4,"")</f>
        <v>3</v>
      </c>
      <c r="W27" s="1">
        <f>IF(Data!W27&gt;0,4-Data!W27,"")</f>
        <v>3</v>
      </c>
      <c r="X27" s="1">
        <f>IF(Data!X27&gt;0,4-Data!X27,"")</f>
        <v>3</v>
      </c>
      <c r="Y27" s="1">
        <f>IF(Data!Y27&gt;0,4-Data!Y27,"")</f>
        <v>3</v>
      </c>
      <c r="Z27" s="1">
        <f>IF(Data!Z27&gt;0,Data!Z27-4,"")</f>
        <v>3</v>
      </c>
      <c r="AC27" s="5">
        <f t="shared" si="5"/>
        <v>3</v>
      </c>
      <c r="AD27" s="5">
        <f t="shared" si="0"/>
        <v>1.5</v>
      </c>
      <c r="AE27" s="5">
        <f t="shared" si="1"/>
        <v>1.5</v>
      </c>
      <c r="AF27" s="5">
        <f t="shared" si="2"/>
        <v>1.5</v>
      </c>
      <c r="AG27" s="5">
        <f t="shared" si="3"/>
        <v>3</v>
      </c>
      <c r="AH27" s="5">
        <f t="shared" si="4"/>
        <v>3</v>
      </c>
      <c r="AJ27" cm="1">
        <f t="array" ref="AJ27">_xlfn.LET(_xlpm.x,TRANSPOSE(_xlfn.CHOOSECOLS($A27:$Z27, VALUE(_xlfn.TEXTSPLIT(AJ$2, ",")))),IF(COUNT(_xlpm.x)&gt;0,AVERAGE(_xlpm.x),""))</f>
        <v>2.25</v>
      </c>
      <c r="AK27" cm="1">
        <f t="array" ref="AK27">_xlfn.LET(_xlpm.x,TRANSPOSE(_xlfn.CHOOSECOLS($A27:$Z27, VALUE(_xlfn.TEXTSPLIT(AK$2, ",")))),IF(COUNT(_xlpm.x)&gt;0,AVERAGE(_xlpm.x),""))</f>
        <v>3</v>
      </c>
      <c r="AL27" cm="1">
        <f t="array" ref="AL27">_xlfn.LET(_xlpm.x,TRANSPOSE(_xlfn.CHOOSECOLS($A27:$Z27, VALUE(_xlfn.TEXTSPLIT(AL$2, ",")))),IF(COUNT(_xlpm.x)&gt;0,AVERAGE(_xlpm.x),""))</f>
        <v>3</v>
      </c>
      <c r="AM27" cm="1">
        <f t="array" ref="AM27">_xlfn.LET(_xlpm.x,TRANSPOSE(_xlfn.CHOOSECOLS($A27:$Z27, VALUE(_xlfn.TEXTSPLIT(AM$2, ",")))),IF(COUNT(_xlpm.x)&gt;0,AVERAGE(_xlpm.x),""))</f>
        <v>1.5</v>
      </c>
    </row>
    <row r="28" spans="1:39">
      <c r="A28" s="1">
        <f>IF(Data!A28&gt;0,Data!A28-4,"")</f>
        <v>0</v>
      </c>
      <c r="B28" s="1">
        <f>IF(Data!B28&gt;0,Data!B28-4,"")</f>
        <v>0</v>
      </c>
      <c r="C28" s="1">
        <f>IF(Data!C28&gt;0,4-Data!C28,"")</f>
        <v>0</v>
      </c>
      <c r="D28" s="1">
        <f>IF(Data!D28&gt;0,4-Data!D28,"")</f>
        <v>0</v>
      </c>
      <c r="E28" s="1">
        <f>IF(Data!E28&gt;0,4-Data!E28,"")</f>
        <v>0</v>
      </c>
      <c r="F28" s="1">
        <f>IF(Data!F28&gt;0,Data!F28-4,"")</f>
        <v>0</v>
      </c>
      <c r="G28" s="1">
        <f>IF(Data!G28&gt;0,Data!G28-4,"")</f>
        <v>0</v>
      </c>
      <c r="H28" s="1">
        <f>IF(Data!H28&gt;0,Data!H28-4,"")</f>
        <v>0</v>
      </c>
      <c r="I28" s="1">
        <f>IF(Data!I28&gt;0,4-Data!I28,"")</f>
        <v>0</v>
      </c>
      <c r="J28" s="1">
        <f>IF(Data!J28&gt;0,4-Data!J28,"")</f>
        <v>0</v>
      </c>
      <c r="K28" s="1">
        <f>IF(Data!K28&gt;0,Data!K28-4,"")</f>
        <v>0</v>
      </c>
      <c r="L28" s="1">
        <f>IF(Data!L28&gt;0,4-Data!L28,"")</f>
        <v>0</v>
      </c>
      <c r="M28" s="1">
        <f>IF(Data!M28&gt;0,Data!M28-4,"")</f>
        <v>0</v>
      </c>
      <c r="N28" s="1">
        <f>IF(Data!N28&gt;0,Data!N28-4,"")</f>
        <v>0</v>
      </c>
      <c r="O28" s="1">
        <f>IF(Data!O28&gt;0,Data!O28-4,"")</f>
        <v>0</v>
      </c>
      <c r="P28" s="1">
        <f>IF(Data!P28&gt;0,Data!P28-4,"")</f>
        <v>0</v>
      </c>
      <c r="Q28" s="1">
        <f>IF(Data!Q28&gt;0,4-Data!Q28,"")</f>
        <v>0</v>
      </c>
      <c r="R28" s="1">
        <f>IF(Data!R28&gt;0,4-Data!R28,"")</f>
        <v>0</v>
      </c>
      <c r="S28" s="1">
        <f>IF(Data!S28&gt;0,4-Data!S28,"")</f>
        <v>0</v>
      </c>
      <c r="T28" s="1">
        <f>IF(Data!T28&gt;0,Data!T28-4,"")</f>
        <v>0</v>
      </c>
      <c r="U28" s="1">
        <f>IF(Data!U28&gt;0,4-Data!U28,"")</f>
        <v>0</v>
      </c>
      <c r="V28" s="1">
        <f>IF(Data!V28&gt;0,Data!V28-4,"")</f>
        <v>0</v>
      </c>
      <c r="W28" s="1">
        <f>IF(Data!W28&gt;0,4-Data!W28,"")</f>
        <v>0</v>
      </c>
      <c r="X28" s="1">
        <f>IF(Data!X28&gt;0,4-Data!X28,"")</f>
        <v>0</v>
      </c>
      <c r="Y28" s="1">
        <f>IF(Data!Y28&gt;0,4-Data!Y28,"")</f>
        <v>0</v>
      </c>
      <c r="Z28" s="1">
        <f>IF(Data!Z28&gt;0,Data!Z28-4,"")</f>
        <v>1</v>
      </c>
      <c r="AC28" s="5">
        <f t="shared" si="5"/>
        <v>0</v>
      </c>
      <c r="AD28" s="5">
        <f t="shared" si="0"/>
        <v>0</v>
      </c>
      <c r="AE28" s="5">
        <f t="shared" si="1"/>
        <v>0</v>
      </c>
      <c r="AF28" s="5">
        <f t="shared" si="2"/>
        <v>0</v>
      </c>
      <c r="AG28" s="5">
        <f t="shared" si="3"/>
        <v>0</v>
      </c>
      <c r="AH28" s="5">
        <f t="shared" si="4"/>
        <v>0.25</v>
      </c>
      <c r="AJ28" cm="1">
        <f t="array" ref="AJ28">_xlfn.LET(_xlpm.x,TRANSPOSE(_xlfn.CHOOSECOLS($A28:$Z28, VALUE(_xlfn.TEXTSPLIT(AJ$2, ",")))),IF(COUNT(_xlpm.x)&gt;0,AVERAGE(_xlpm.x),""))</f>
        <v>0</v>
      </c>
      <c r="AK28" cm="1">
        <f t="array" ref="AK28">_xlfn.LET(_xlpm.x,TRANSPOSE(_xlfn.CHOOSECOLS($A28:$Z28, VALUE(_xlfn.TEXTSPLIT(AK$2, ",")))),IF(COUNT(_xlpm.x)&gt;0,AVERAGE(_xlpm.x),""))</f>
        <v>0.25</v>
      </c>
      <c r="AL28" cm="1">
        <f t="array" ref="AL28">_xlfn.LET(_xlpm.x,TRANSPOSE(_xlfn.CHOOSECOLS($A28:$Z28, VALUE(_xlfn.TEXTSPLIT(AL$2, ",")))),IF(COUNT(_xlpm.x)&gt;0,AVERAGE(_xlpm.x),""))</f>
        <v>0</v>
      </c>
      <c r="AM28" cm="1">
        <f t="array" ref="AM28">_xlfn.LET(_xlpm.x,TRANSPOSE(_xlfn.CHOOSECOLS($A28:$Z28, VALUE(_xlfn.TEXTSPLIT(AM$2, ",")))),IF(COUNT(_xlpm.x)&gt;0,AVERAGE(_xlpm.x),""))</f>
        <v>0</v>
      </c>
    </row>
    <row r="29" spans="1:39">
      <c r="A29" s="1">
        <f>IF(Data!A29&gt;0,Data!A29-4,"")</f>
        <v>-3</v>
      </c>
      <c r="B29" s="1">
        <f>IF(Data!B29&gt;0,Data!B29-4,"")</f>
        <v>-3</v>
      </c>
      <c r="C29" s="1">
        <f>IF(Data!C29&gt;0,4-Data!C29,"")</f>
        <v>3</v>
      </c>
      <c r="D29" s="1">
        <f>IF(Data!D29&gt;0,4-Data!D29,"")</f>
        <v>3</v>
      </c>
      <c r="E29" s="1">
        <f>IF(Data!E29&gt;0,4-Data!E29,"")</f>
        <v>2</v>
      </c>
      <c r="F29" s="1">
        <f>IF(Data!F29&gt;0,Data!F29-4,"")</f>
        <v>-3</v>
      </c>
      <c r="G29" s="1">
        <f>IF(Data!G29&gt;0,Data!G29-4,"")</f>
        <v>-3</v>
      </c>
      <c r="H29" s="1">
        <f>IF(Data!H29&gt;0,Data!H29-4,"")</f>
        <v>-3</v>
      </c>
      <c r="I29" s="1">
        <f>IF(Data!I29&gt;0,4-Data!I29,"")</f>
        <v>3</v>
      </c>
      <c r="J29" s="1">
        <f>IF(Data!J29&gt;0,4-Data!J29,"")</f>
        <v>3</v>
      </c>
      <c r="K29" s="1">
        <f>IF(Data!K29&gt;0,Data!K29-4,"")</f>
        <v>-3</v>
      </c>
      <c r="L29" s="1">
        <f>IF(Data!L29&gt;0,4-Data!L29,"")</f>
        <v>3</v>
      </c>
      <c r="M29" s="1">
        <f>IF(Data!M29&gt;0,Data!M29-4,"")</f>
        <v>-3</v>
      </c>
      <c r="N29" s="1">
        <f>IF(Data!N29&gt;0,Data!N29-4,"")</f>
        <v>-3</v>
      </c>
      <c r="O29" s="1">
        <f>IF(Data!O29&gt;0,Data!O29-4,"")</f>
        <v>-3</v>
      </c>
      <c r="P29" s="1">
        <f>IF(Data!P29&gt;0,Data!P29-4,"")</f>
        <v>-3</v>
      </c>
      <c r="Q29" s="1">
        <f>IF(Data!Q29&gt;0,4-Data!Q29,"")</f>
        <v>3</v>
      </c>
      <c r="R29" s="1">
        <f>IF(Data!R29&gt;0,4-Data!R29,"")</f>
        <v>3</v>
      </c>
      <c r="S29" s="1">
        <f>IF(Data!S29&gt;0,4-Data!S29,"")</f>
        <v>3</v>
      </c>
      <c r="T29" s="1">
        <f>IF(Data!T29&gt;0,Data!T29-4,"")</f>
        <v>-3</v>
      </c>
      <c r="U29" s="1">
        <f>IF(Data!U29&gt;0,4-Data!U29,"")</f>
        <v>3</v>
      </c>
      <c r="V29" s="1">
        <f>IF(Data!V29&gt;0,Data!V29-4,"")</f>
        <v>0</v>
      </c>
      <c r="W29" s="1">
        <f>IF(Data!W29&gt;0,4-Data!W29,"")</f>
        <v>-1</v>
      </c>
      <c r="X29" s="1">
        <f>IF(Data!X29&gt;0,4-Data!X29,"")</f>
        <v>-2</v>
      </c>
      <c r="Y29" s="1">
        <f>IF(Data!Y29&gt;0,4-Data!Y29,"")</f>
        <v>-1</v>
      </c>
      <c r="Z29" s="1">
        <f>IF(Data!Z29&gt;0,Data!Z29-4,"")</f>
        <v>0</v>
      </c>
      <c r="AC29" s="5">
        <f t="shared" si="5"/>
        <v>-1.5</v>
      </c>
      <c r="AD29" s="5">
        <f t="shared" si="0"/>
        <v>0</v>
      </c>
      <c r="AE29" s="5">
        <f t="shared" si="1"/>
        <v>-0.25</v>
      </c>
      <c r="AF29" s="5">
        <f t="shared" si="2"/>
        <v>0</v>
      </c>
      <c r="AG29" s="5">
        <f t="shared" si="3"/>
        <v>-0.25</v>
      </c>
      <c r="AH29" s="5">
        <f t="shared" si="4"/>
        <v>0.75</v>
      </c>
      <c r="AJ29" cm="1">
        <f t="array" ref="AJ29">_xlfn.LET(_xlpm.x,TRANSPOSE(_xlfn.CHOOSECOLS($A29:$Z29, VALUE(_xlfn.TEXTSPLIT(AJ$2, ",")))),IF(COUNT(_xlpm.x)&gt;0,AVERAGE(_xlpm.x),""))</f>
        <v>-1.125</v>
      </c>
      <c r="AK29" cm="1">
        <f t="array" ref="AK29">_xlfn.LET(_xlpm.x,TRANSPOSE(_xlfn.CHOOSECOLS($A29:$Z29, VALUE(_xlfn.TEXTSPLIT(AK$2, ",")))),IF(COUNT(_xlpm.x)&gt;0,AVERAGE(_xlpm.x),""))</f>
        <v>0.75</v>
      </c>
      <c r="AL29" cm="1">
        <f t="array" ref="AL29">_xlfn.LET(_xlpm.x,TRANSPOSE(_xlfn.CHOOSECOLS($A29:$Z29, VALUE(_xlfn.TEXTSPLIT(AL$2, ",")))),IF(COUNT(_xlpm.x)&gt;0,AVERAGE(_xlpm.x),""))</f>
        <v>-0.16666666666666666</v>
      </c>
      <c r="AM29" cm="1">
        <f t="array" ref="AM29">_xlfn.LET(_xlpm.x,TRANSPOSE(_xlfn.CHOOSECOLS($A29:$Z29, VALUE(_xlfn.TEXTSPLIT(AM$2, ",")))),IF(COUNT(_xlpm.x)&gt;0,AVERAGE(_xlpm.x),""))</f>
        <v>-0.125</v>
      </c>
    </row>
    <row r="30" spans="1:39">
      <c r="A30" s="1">
        <f>IF(Data!A30&gt;0,Data!A30-4,"")</f>
        <v>3</v>
      </c>
      <c r="B30" s="1">
        <f>IF(Data!B30&gt;0,Data!B30-4,"")</f>
        <v>3</v>
      </c>
      <c r="C30" s="1">
        <f>IF(Data!C30&gt;0,4-Data!C30,"")</f>
        <v>3</v>
      </c>
      <c r="D30" s="1">
        <f>IF(Data!D30&gt;0,4-Data!D30,"")</f>
        <v>-3</v>
      </c>
      <c r="E30" s="1">
        <f>IF(Data!E30&gt;0,4-Data!E30,"")</f>
        <v>-3</v>
      </c>
      <c r="F30" s="1">
        <f>IF(Data!F30&gt;0,Data!F30-4,"")</f>
        <v>3</v>
      </c>
      <c r="G30" s="1">
        <f>IF(Data!G30&gt;0,Data!G30-4,"")</f>
        <v>3</v>
      </c>
      <c r="H30" s="1">
        <f>IF(Data!H30&gt;0,Data!H30-4,"")</f>
        <v>3</v>
      </c>
      <c r="I30" s="1">
        <f>IF(Data!I30&gt;0,4-Data!I30,"")</f>
        <v>3</v>
      </c>
      <c r="J30" s="1">
        <f>IF(Data!J30&gt;0,4-Data!J30,"")</f>
        <v>2</v>
      </c>
      <c r="K30" s="1">
        <f>IF(Data!K30&gt;0,Data!K30-4,"")</f>
        <v>2</v>
      </c>
      <c r="L30" s="1">
        <f>IF(Data!L30&gt;0,4-Data!L30,"")</f>
        <v>-3</v>
      </c>
      <c r="M30" s="1">
        <f>IF(Data!M30&gt;0,Data!M30-4,"")</f>
        <v>2</v>
      </c>
      <c r="N30" s="1">
        <f>IF(Data!N30&gt;0,Data!N30-4,"")</f>
        <v>2</v>
      </c>
      <c r="O30" s="1">
        <f>IF(Data!O30&gt;0,Data!O30-4,"")</f>
        <v>1</v>
      </c>
      <c r="P30" s="1">
        <f>IF(Data!P30&gt;0,Data!P30-4,"")</f>
        <v>1</v>
      </c>
      <c r="Q30" s="1">
        <f>IF(Data!Q30&gt;0,4-Data!Q30,"")</f>
        <v>-2</v>
      </c>
      <c r="R30" s="1">
        <f>IF(Data!R30&gt;0,4-Data!R30,"")</f>
        <v>-3</v>
      </c>
      <c r="S30" s="1">
        <f>IF(Data!S30&gt;0,4-Data!S30,"")</f>
        <v>0</v>
      </c>
      <c r="T30" s="1">
        <f>IF(Data!T30&gt;0,Data!T30-4,"")</f>
        <v>1</v>
      </c>
      <c r="U30" s="1">
        <f>IF(Data!U30&gt;0,4-Data!U30,"")</f>
        <v>-2</v>
      </c>
      <c r="V30" s="1">
        <f>IF(Data!V30&gt;0,Data!V30-4,"")</f>
        <v>2</v>
      </c>
      <c r="W30" s="1">
        <f>IF(Data!W30&gt;0,4-Data!W30,"")</f>
        <v>-2</v>
      </c>
      <c r="X30" s="1">
        <f>IF(Data!X30&gt;0,4-Data!X30,"")</f>
        <v>-2</v>
      </c>
      <c r="Y30" s="1">
        <f>IF(Data!Y30&gt;0,4-Data!Y30,"")</f>
        <v>-2</v>
      </c>
      <c r="Z30" s="1">
        <f>IF(Data!Z30&gt;0,Data!Z30-4,"")</f>
        <v>2</v>
      </c>
      <c r="AC30" s="5">
        <f t="shared" si="5"/>
        <v>-0.16666666666666666</v>
      </c>
      <c r="AD30" s="5">
        <f t="shared" si="0"/>
        <v>0</v>
      </c>
      <c r="AE30" s="5">
        <f t="shared" si="1"/>
        <v>1</v>
      </c>
      <c r="AF30" s="5">
        <f t="shared" si="2"/>
        <v>0.75</v>
      </c>
      <c r="AG30" s="5">
        <f t="shared" si="3"/>
        <v>0</v>
      </c>
      <c r="AH30" s="5">
        <f t="shared" si="4"/>
        <v>2</v>
      </c>
      <c r="AJ30" cm="1">
        <f t="array" ref="AJ30">_xlfn.LET(_xlpm.x,TRANSPOSE(_xlfn.CHOOSECOLS($A30:$Z30, VALUE(_xlfn.TEXTSPLIT(AJ$2, ",")))),IF(COUNT(_xlpm.x)&gt;0,AVERAGE(_xlpm.x),""))</f>
        <v>0</v>
      </c>
      <c r="AK30" cm="1">
        <f t="array" ref="AK30">_xlfn.LET(_xlpm.x,TRANSPOSE(_xlfn.CHOOSECOLS($A30:$Z30, VALUE(_xlfn.TEXTSPLIT(AK$2, ",")))),IF(COUNT(_xlpm.x)&gt;0,AVERAGE(_xlpm.x),""))</f>
        <v>2</v>
      </c>
      <c r="AL30" cm="1">
        <f t="array" ref="AL30">_xlfn.LET(_xlpm.x,TRANSPOSE(_xlfn.CHOOSECOLS($A30:$Z30, VALUE(_xlfn.TEXTSPLIT(AL$2, ",")))),IF(COUNT(_xlpm.x)&gt;0,AVERAGE(_xlpm.x),""))</f>
        <v>0</v>
      </c>
      <c r="AM30" cm="1">
        <f t="array" ref="AM30">_xlfn.LET(_xlpm.x,TRANSPOSE(_xlfn.CHOOSECOLS($A30:$Z30, VALUE(_xlfn.TEXTSPLIT(AM$2, ",")))),IF(COUNT(_xlpm.x)&gt;0,AVERAGE(_xlpm.x),""))</f>
        <v>0.75</v>
      </c>
    </row>
    <row r="31" spans="1:39">
      <c r="A31" s="1">
        <f>IF(Data!A31&gt;0,Data!A31-4,"")</f>
        <v>-3</v>
      </c>
      <c r="B31" s="1">
        <f>IF(Data!B31&gt;0,Data!B31-4,"")</f>
        <v>-3</v>
      </c>
      <c r="C31" s="1">
        <f>IF(Data!C31&gt;0,4-Data!C31,"")</f>
        <v>2</v>
      </c>
      <c r="D31" s="1">
        <f>IF(Data!D31&gt;0,4-Data!D31,"")</f>
        <v>2</v>
      </c>
      <c r="E31" s="1">
        <f>IF(Data!E31&gt;0,4-Data!E31,"")</f>
        <v>-1</v>
      </c>
      <c r="F31" s="1">
        <f>IF(Data!F31&gt;0,Data!F31-4,"")</f>
        <v>2</v>
      </c>
      <c r="G31" s="1">
        <f>IF(Data!G31&gt;0,Data!G31-4,"")</f>
        <v>-3</v>
      </c>
      <c r="H31" s="1">
        <f>IF(Data!H31&gt;0,Data!H31-4,"")</f>
        <v>2</v>
      </c>
      <c r="I31" s="1">
        <f>IF(Data!I31&gt;0,4-Data!I31,"")</f>
        <v>-1</v>
      </c>
      <c r="J31" s="1">
        <f>IF(Data!J31&gt;0,4-Data!J31,"")</f>
        <v>-3</v>
      </c>
      <c r="K31" s="1">
        <f>IF(Data!K31&gt;0,Data!K31-4,"")</f>
        <v>3</v>
      </c>
      <c r="L31" s="1">
        <f>IF(Data!L31&gt;0,4-Data!L31,"")</f>
        <v>-2</v>
      </c>
      <c r="M31" s="1">
        <f>IF(Data!M31&gt;0,Data!M31-4,"")</f>
        <v>3</v>
      </c>
      <c r="N31" s="1">
        <f>IF(Data!N31&gt;0,Data!N31-4,"")</f>
        <v>-3</v>
      </c>
      <c r="O31" s="1">
        <f>IF(Data!O31&gt;0,Data!O31-4,"")</f>
        <v>1</v>
      </c>
      <c r="P31" s="1">
        <f>IF(Data!P31&gt;0,Data!P31-4,"")</f>
        <v>3</v>
      </c>
      <c r="Q31" s="1">
        <f>IF(Data!Q31&gt;0,4-Data!Q31,"")</f>
        <v>-1</v>
      </c>
      <c r="R31" s="1">
        <f>IF(Data!R31&gt;0,4-Data!R31,"")</f>
        <v>-2</v>
      </c>
      <c r="S31" s="1">
        <f>IF(Data!S31&gt;0,4-Data!S31,"")</f>
        <v>3</v>
      </c>
      <c r="T31" s="1">
        <f>IF(Data!T31&gt;0,Data!T31-4,"")</f>
        <v>-2</v>
      </c>
      <c r="U31" s="1">
        <f>IF(Data!U31&gt;0,4-Data!U31,"")</f>
        <v>0</v>
      </c>
      <c r="V31" s="1">
        <f>IF(Data!V31&gt;0,Data!V31-4,"")</f>
        <v>-3</v>
      </c>
      <c r="W31" s="1">
        <f>IF(Data!W31&gt;0,4-Data!W31,"")</f>
        <v>3</v>
      </c>
      <c r="X31" s="1">
        <f>IF(Data!X31&gt;0,4-Data!X31,"")</f>
        <v>1</v>
      </c>
      <c r="Y31" s="1">
        <f>IF(Data!Y31&gt;0,4-Data!Y31,"")</f>
        <v>-3</v>
      </c>
      <c r="Z31" s="1">
        <f>IF(Data!Z31&gt;0,Data!Z31-4,"")</f>
        <v>3</v>
      </c>
      <c r="AC31" s="5">
        <f t="shared" si="5"/>
        <v>-1.1666666666666667</v>
      </c>
      <c r="AD31" s="5">
        <f t="shared" si="0"/>
        <v>0.5</v>
      </c>
      <c r="AE31" s="5">
        <f t="shared" si="1"/>
        <v>-0.75</v>
      </c>
      <c r="AF31" s="5">
        <f t="shared" si="2"/>
        <v>1.75</v>
      </c>
      <c r="AG31" s="5">
        <f t="shared" si="3"/>
        <v>-1</v>
      </c>
      <c r="AH31" s="5">
        <f t="shared" si="4"/>
        <v>0.75</v>
      </c>
      <c r="AJ31" cm="1">
        <f t="array" ref="AJ31">_xlfn.LET(_xlpm.x,TRANSPOSE(_xlfn.CHOOSECOLS($A31:$Z31, VALUE(_xlfn.TEXTSPLIT(AJ$2, ",")))),IF(COUNT(_xlpm.x)&gt;0,AVERAGE(_xlpm.x),""))</f>
        <v>0</v>
      </c>
      <c r="AK31" cm="1">
        <f t="array" ref="AK31">_xlfn.LET(_xlpm.x,TRANSPOSE(_xlfn.CHOOSECOLS($A31:$Z31, VALUE(_xlfn.TEXTSPLIT(AK$2, ",")))),IF(COUNT(_xlpm.x)&gt;0,AVERAGE(_xlpm.x),""))</f>
        <v>0.75</v>
      </c>
      <c r="AL31" cm="1">
        <f t="array" ref="AL31">_xlfn.LET(_xlpm.x,TRANSPOSE(_xlfn.CHOOSECOLS($A31:$Z31, VALUE(_xlfn.TEXTSPLIT(AL$2, ",")))),IF(COUNT(_xlpm.x)&gt;0,AVERAGE(_xlpm.x),""))</f>
        <v>-1.3333333333333333</v>
      </c>
      <c r="AM31" cm="1">
        <f t="array" ref="AM31">_xlfn.LET(_xlpm.x,TRANSPOSE(_xlfn.CHOOSECOLS($A31:$Z31, VALUE(_xlfn.TEXTSPLIT(AM$2, ",")))),IF(COUNT(_xlpm.x)&gt;0,AVERAGE(_xlpm.x),""))</f>
        <v>0.375</v>
      </c>
    </row>
    <row r="32" spans="1:39">
      <c r="A32" s="1">
        <f>IF(Data!A32&gt;0,Data!A32-4,"")</f>
        <v>2</v>
      </c>
      <c r="B32" s="1">
        <f>IF(Data!B32&gt;0,Data!B32-4,"")</f>
        <v>1</v>
      </c>
      <c r="C32" s="1">
        <f>IF(Data!C32&gt;0,4-Data!C32,"")</f>
        <v>-1</v>
      </c>
      <c r="D32" s="1">
        <f>IF(Data!D32&gt;0,4-Data!D32,"")</f>
        <v>-1</v>
      </c>
      <c r="E32" s="1">
        <f>IF(Data!E32&gt;0,4-Data!E32,"")</f>
        <v>-3</v>
      </c>
      <c r="F32" s="1">
        <f>IF(Data!F32&gt;0,Data!F32-4,"")</f>
        <v>2</v>
      </c>
      <c r="G32" s="1">
        <f>IF(Data!G32&gt;0,Data!G32-4,"")</f>
        <v>1</v>
      </c>
      <c r="H32" s="1">
        <f>IF(Data!H32&gt;0,Data!H32-4,"")</f>
        <v>1</v>
      </c>
      <c r="I32" s="1">
        <f>IF(Data!I32&gt;0,4-Data!I32,"")</f>
        <v>1</v>
      </c>
      <c r="J32" s="1">
        <f>IF(Data!J32&gt;0,4-Data!J32,"")</f>
        <v>0</v>
      </c>
      <c r="K32" s="1">
        <f>IF(Data!K32&gt;0,Data!K32-4,"")</f>
        <v>-1</v>
      </c>
      <c r="L32" s="1">
        <f>IF(Data!L32&gt;0,4-Data!L32,"")</f>
        <v>1</v>
      </c>
      <c r="M32" s="1">
        <f>IF(Data!M32&gt;0,Data!M32-4,"")</f>
        <v>2</v>
      </c>
      <c r="N32" s="1">
        <f>IF(Data!N32&gt;0,Data!N32-4,"")</f>
        <v>1</v>
      </c>
      <c r="O32" s="1">
        <f>IF(Data!O32&gt;0,Data!O32-4,"")</f>
        <v>0</v>
      </c>
      <c r="P32" s="1">
        <f>IF(Data!P32&gt;0,Data!P32-4,"")</f>
        <v>1</v>
      </c>
      <c r="Q32" s="1">
        <f>IF(Data!Q32&gt;0,4-Data!Q32,"")</f>
        <v>-1</v>
      </c>
      <c r="R32" s="1">
        <f>IF(Data!R32&gt;0,4-Data!R32,"")</f>
        <v>-2</v>
      </c>
      <c r="S32" s="1">
        <f>IF(Data!S32&gt;0,4-Data!S32,"")</f>
        <v>-1</v>
      </c>
      <c r="T32" s="1">
        <f>IF(Data!T32&gt;0,Data!T32-4,"")</f>
        <v>3</v>
      </c>
      <c r="U32" s="1">
        <f>IF(Data!U32&gt;0,4-Data!U32,"")</f>
        <v>-2</v>
      </c>
      <c r="V32" s="1">
        <f>IF(Data!V32&gt;0,Data!V32-4,"")</f>
        <v>1</v>
      </c>
      <c r="W32" s="1">
        <f>IF(Data!W32&gt;0,4-Data!W32,"")</f>
        <v>-1</v>
      </c>
      <c r="X32" s="1">
        <f>IF(Data!X32&gt;0,4-Data!X32,"")</f>
        <v>-2</v>
      </c>
      <c r="Y32" s="1">
        <f>IF(Data!Y32&gt;0,4-Data!Y32,"")</f>
        <v>-3</v>
      </c>
      <c r="Z32" s="1">
        <f>IF(Data!Z32&gt;0,Data!Z32-4,"")</f>
        <v>3</v>
      </c>
      <c r="AC32" s="5">
        <f t="shared" si="5"/>
        <v>0</v>
      </c>
      <c r="AD32" s="5">
        <f t="shared" si="0"/>
        <v>0</v>
      </c>
      <c r="AE32" s="5">
        <f t="shared" si="1"/>
        <v>1</v>
      </c>
      <c r="AF32" s="5">
        <f t="shared" si="2"/>
        <v>-0.5</v>
      </c>
      <c r="AG32" s="5">
        <f t="shared" si="3"/>
        <v>-0.5</v>
      </c>
      <c r="AH32" s="5">
        <f t="shared" si="4"/>
        <v>0.5</v>
      </c>
      <c r="AJ32" cm="1">
        <f t="array" ref="AJ32">_xlfn.LET(_xlpm.x,TRANSPOSE(_xlfn.CHOOSECOLS($A32:$Z32, VALUE(_xlfn.TEXTSPLIT(AJ$2, ",")))),IF(COUNT(_xlpm.x)&gt;0,AVERAGE(_xlpm.x),""))</f>
        <v>-0.25</v>
      </c>
      <c r="AK32" cm="1">
        <f t="array" ref="AK32">_xlfn.LET(_xlpm.x,TRANSPOSE(_xlfn.CHOOSECOLS($A32:$Z32, VALUE(_xlfn.TEXTSPLIT(AK$2, ",")))),IF(COUNT(_xlpm.x)&gt;0,AVERAGE(_xlpm.x),""))</f>
        <v>0.5</v>
      </c>
      <c r="AL32" cm="1">
        <f t="array" ref="AL32">_xlfn.LET(_xlpm.x,TRANSPOSE(_xlfn.CHOOSECOLS($A32:$Z32, VALUE(_xlfn.TEXTSPLIT(AL$2, ",")))),IF(COUNT(_xlpm.x)&gt;0,AVERAGE(_xlpm.x),""))</f>
        <v>-0.33333333333333331</v>
      </c>
      <c r="AM32" cm="1">
        <f t="array" ref="AM32">_xlfn.LET(_xlpm.x,TRANSPOSE(_xlfn.CHOOSECOLS($A32:$Z32, VALUE(_xlfn.TEXTSPLIT(AM$2, ",")))),IF(COUNT(_xlpm.x)&gt;0,AVERAGE(_xlpm.x),""))</f>
        <v>0.5</v>
      </c>
    </row>
    <row r="33" spans="1:39">
      <c r="A33" s="1">
        <f>IF(Data!A33&gt;0,Data!A33-4,"")</f>
        <v>3</v>
      </c>
      <c r="B33" s="1">
        <f>IF(Data!B33&gt;0,Data!B33-4,"")</f>
        <v>3</v>
      </c>
      <c r="C33" s="1">
        <f>IF(Data!C33&gt;0,4-Data!C33,"")</f>
        <v>3</v>
      </c>
      <c r="D33" s="1">
        <f>IF(Data!D33&gt;0,4-Data!D33,"")</f>
        <v>1</v>
      </c>
      <c r="E33" s="1">
        <f>IF(Data!E33&gt;0,4-Data!E33,"")</f>
        <v>3</v>
      </c>
      <c r="F33" s="1">
        <f>IF(Data!F33&gt;0,Data!F33-4,"")</f>
        <v>3</v>
      </c>
      <c r="G33" s="1">
        <f>IF(Data!G33&gt;0,Data!G33-4,"")</f>
        <v>3</v>
      </c>
      <c r="H33" s="1">
        <f>IF(Data!H33&gt;0,Data!H33-4,"")</f>
        <v>3</v>
      </c>
      <c r="I33" s="1">
        <f>IF(Data!I33&gt;0,4-Data!I33,"")</f>
        <v>-2</v>
      </c>
      <c r="J33" s="1">
        <f>IF(Data!J33&gt;0,4-Data!J33,"")</f>
        <v>3</v>
      </c>
      <c r="K33" s="1">
        <f>IF(Data!K33&gt;0,Data!K33-4,"")</f>
        <v>-3</v>
      </c>
      <c r="L33" s="1">
        <f>IF(Data!L33&gt;0,4-Data!L33,"")</f>
        <v>3</v>
      </c>
      <c r="M33" s="1">
        <f>IF(Data!M33&gt;0,Data!M33-4,"")</f>
        <v>2</v>
      </c>
      <c r="N33" s="1">
        <f>IF(Data!N33&gt;0,Data!N33-4,"")</f>
        <v>3</v>
      </c>
      <c r="O33" s="1">
        <f>IF(Data!O33&gt;0,Data!O33-4,"")</f>
        <v>3</v>
      </c>
      <c r="P33" s="1">
        <f>IF(Data!P33&gt;0,Data!P33-4,"")</f>
        <v>3</v>
      </c>
      <c r="Q33" s="1">
        <f>IF(Data!Q33&gt;0,4-Data!Q33,"")</f>
        <v>2</v>
      </c>
      <c r="R33" s="1">
        <f>IF(Data!R33&gt;0,4-Data!R33,"")</f>
        <v>3</v>
      </c>
      <c r="S33" s="1">
        <f>IF(Data!S33&gt;0,4-Data!S33,"")</f>
        <v>3</v>
      </c>
      <c r="T33" s="1">
        <f>IF(Data!T33&gt;0,Data!T33-4,"")</f>
        <v>2</v>
      </c>
      <c r="U33" s="1">
        <f>IF(Data!U33&gt;0,4-Data!U33,"")</f>
        <v>3</v>
      </c>
      <c r="V33" s="1">
        <f>IF(Data!V33&gt;0,Data!V33-4,"")</f>
        <v>3</v>
      </c>
      <c r="W33" s="1">
        <f>IF(Data!W33&gt;0,4-Data!W33,"")</f>
        <v>3</v>
      </c>
      <c r="X33" s="1">
        <f>IF(Data!X33&gt;0,4-Data!X33,"")</f>
        <v>3</v>
      </c>
      <c r="Y33" s="1">
        <f>IF(Data!Y33&gt;0,4-Data!Y33,"")</f>
        <v>1</v>
      </c>
      <c r="Z33" s="1">
        <f>IF(Data!Z33&gt;0,Data!Z33-4,"")</f>
        <v>3</v>
      </c>
      <c r="AC33" s="5">
        <f t="shared" si="5"/>
        <v>2.6666666666666665</v>
      </c>
      <c r="AD33" s="5">
        <f t="shared" si="0"/>
        <v>2.25</v>
      </c>
      <c r="AE33" s="5">
        <f t="shared" si="1"/>
        <v>1.5</v>
      </c>
      <c r="AF33" s="5">
        <f t="shared" si="2"/>
        <v>1.25</v>
      </c>
      <c r="AG33" s="5">
        <f t="shared" si="3"/>
        <v>3</v>
      </c>
      <c r="AH33" s="5">
        <f t="shared" si="4"/>
        <v>3</v>
      </c>
      <c r="AJ33" cm="1">
        <f t="array" ref="AJ33">_xlfn.LET(_xlpm.x,TRANSPOSE(_xlfn.CHOOSECOLS($A33:$Z33, VALUE(_xlfn.TEXTSPLIT(AJ$2, ",")))),IF(COUNT(_xlpm.x)&gt;0,AVERAGE(_xlpm.x),""))</f>
        <v>2.375</v>
      </c>
      <c r="AK33" cm="1">
        <f t="array" ref="AK33">_xlfn.LET(_xlpm.x,TRANSPOSE(_xlfn.CHOOSECOLS($A33:$Z33, VALUE(_xlfn.TEXTSPLIT(AK$2, ",")))),IF(COUNT(_xlpm.x)&gt;0,AVERAGE(_xlpm.x),""))</f>
        <v>3</v>
      </c>
      <c r="AL33" cm="1">
        <f t="array" ref="AL33">_xlfn.LET(_xlpm.x,TRANSPOSE(_xlfn.CHOOSECOLS($A33:$Z33, VALUE(_xlfn.TEXTSPLIT(AL$2, ",")))),IF(COUNT(_xlpm.x)&gt;0,AVERAGE(_xlpm.x),""))</f>
        <v>2.8333333333333335</v>
      </c>
      <c r="AM33" cm="1">
        <f t="array" ref="AM33">_xlfn.LET(_xlpm.x,TRANSPOSE(_xlfn.CHOOSECOLS($A33:$Z33, VALUE(_xlfn.TEXTSPLIT(AM$2, ",")))),IF(COUNT(_xlpm.x)&gt;0,AVERAGE(_xlpm.x),""))</f>
        <v>1.5</v>
      </c>
    </row>
    <row r="34" spans="1:39">
      <c r="A34" s="1">
        <f>IF(Data!A34&gt;0,Data!A34-4,"")</f>
        <v>3</v>
      </c>
      <c r="B34" s="1">
        <f>IF(Data!B34&gt;0,Data!B34-4,"")</f>
        <v>2</v>
      </c>
      <c r="C34" s="1">
        <f>IF(Data!C34&gt;0,4-Data!C34,"")</f>
        <v>3</v>
      </c>
      <c r="D34" s="1">
        <f>IF(Data!D34&gt;0,4-Data!D34,"")</f>
        <v>3</v>
      </c>
      <c r="E34" s="1">
        <f>IF(Data!E34&gt;0,4-Data!E34,"")</f>
        <v>3</v>
      </c>
      <c r="F34" s="1">
        <f>IF(Data!F34&gt;0,Data!F34-4,"")</f>
        <v>3</v>
      </c>
      <c r="G34" s="1">
        <f>IF(Data!G34&gt;0,Data!G34-4,"")</f>
        <v>2</v>
      </c>
      <c r="H34" s="1">
        <f>IF(Data!H34&gt;0,Data!H34-4,"")</f>
        <v>3</v>
      </c>
      <c r="I34" s="1">
        <f>IF(Data!I34&gt;0,4-Data!I34,"")</f>
        <v>3</v>
      </c>
      <c r="J34" s="1">
        <f>IF(Data!J34&gt;0,4-Data!J34,"")</f>
        <v>3</v>
      </c>
      <c r="K34" s="1">
        <f>IF(Data!K34&gt;0,Data!K34-4,"")</f>
        <v>-3</v>
      </c>
      <c r="L34" s="1">
        <f>IF(Data!L34&gt;0,4-Data!L34,"")</f>
        <v>3</v>
      </c>
      <c r="M34" s="1">
        <f>IF(Data!M34&gt;0,Data!M34-4,"")</f>
        <v>3</v>
      </c>
      <c r="N34" s="1">
        <f>IF(Data!N34&gt;0,Data!N34-4,"")</f>
        <v>3</v>
      </c>
      <c r="O34" s="1">
        <f>IF(Data!O34&gt;0,Data!O34-4,"")</f>
        <v>3</v>
      </c>
      <c r="P34" s="1">
        <f>IF(Data!P34&gt;0,Data!P34-4,"")</f>
        <v>3</v>
      </c>
      <c r="Q34" s="1">
        <f>IF(Data!Q34&gt;0,4-Data!Q34,"")</f>
        <v>3</v>
      </c>
      <c r="R34" s="1">
        <f>IF(Data!R34&gt;0,4-Data!R34,"")</f>
        <v>3</v>
      </c>
      <c r="S34" s="1">
        <f>IF(Data!S34&gt;0,4-Data!S34,"")</f>
        <v>3</v>
      </c>
      <c r="T34" s="1">
        <f>IF(Data!T34&gt;0,Data!T34-4,"")</f>
        <v>3</v>
      </c>
      <c r="U34" s="1">
        <f>IF(Data!U34&gt;0,4-Data!U34,"")</f>
        <v>3</v>
      </c>
      <c r="V34" s="1">
        <f>IF(Data!V34&gt;0,Data!V34-4,"")</f>
        <v>3</v>
      </c>
      <c r="W34" s="1">
        <f>IF(Data!W34&gt;0,4-Data!W34,"")</f>
        <v>3</v>
      </c>
      <c r="X34" s="1">
        <f>IF(Data!X34&gt;0,4-Data!X34,"")</f>
        <v>3</v>
      </c>
      <c r="Y34" s="1">
        <f>IF(Data!Y34&gt;0,4-Data!Y34,"")</f>
        <v>0</v>
      </c>
      <c r="Z34" s="1">
        <f>IF(Data!Z34&gt;0,Data!Z34-4,"")</f>
        <v>3</v>
      </c>
      <c r="AC34" s="5">
        <f t="shared" si="5"/>
        <v>2.5</v>
      </c>
      <c r="AD34" s="5">
        <f t="shared" si="0"/>
        <v>2.75</v>
      </c>
      <c r="AE34" s="5">
        <f t="shared" si="1"/>
        <v>3</v>
      </c>
      <c r="AF34" s="5">
        <f t="shared" si="2"/>
        <v>1.5</v>
      </c>
      <c r="AG34" s="5">
        <f t="shared" si="3"/>
        <v>2.75</v>
      </c>
      <c r="AH34" s="5">
        <f t="shared" si="4"/>
        <v>3</v>
      </c>
      <c r="AJ34" cm="1">
        <f t="array" ref="AJ34">_xlfn.LET(_xlpm.x,TRANSPOSE(_xlfn.CHOOSECOLS($A34:$Z34, VALUE(_xlfn.TEXTSPLIT(AJ$2, ",")))),IF(COUNT(_xlpm.x)&gt;0,AVERAGE(_xlpm.x),""))</f>
        <v>2.5</v>
      </c>
      <c r="AK34" cm="1">
        <f t="array" ref="AK34">_xlfn.LET(_xlpm.x,TRANSPOSE(_xlfn.CHOOSECOLS($A34:$Z34, VALUE(_xlfn.TEXTSPLIT(AK$2, ",")))),IF(COUNT(_xlpm.x)&gt;0,AVERAGE(_xlpm.x),""))</f>
        <v>3</v>
      </c>
      <c r="AL34" cm="1">
        <f t="array" ref="AL34">_xlfn.LET(_xlpm.x,TRANSPOSE(_xlfn.CHOOSECOLS($A34:$Z34, VALUE(_xlfn.TEXTSPLIT(AL$2, ",")))),IF(COUNT(_xlpm.x)&gt;0,AVERAGE(_xlpm.x),""))</f>
        <v>2.8333333333333335</v>
      </c>
      <c r="AM34" cm="1">
        <f t="array" ref="AM34">_xlfn.LET(_xlpm.x,TRANSPOSE(_xlfn.CHOOSECOLS($A34:$Z34, VALUE(_xlfn.TEXTSPLIT(AM$2, ",")))),IF(COUNT(_xlpm.x)&gt;0,AVERAGE(_xlpm.x),""))</f>
        <v>2.25</v>
      </c>
    </row>
    <row r="35" spans="1:39">
      <c r="A35" s="1">
        <f>IF(Data!A35&gt;0,Data!A35-4,"")</f>
        <v>2</v>
      </c>
      <c r="B35" s="1">
        <f>IF(Data!B35&gt;0,Data!B35-4,"")</f>
        <v>2</v>
      </c>
      <c r="C35" s="1">
        <f>IF(Data!C35&gt;0,4-Data!C35,"")</f>
        <v>3</v>
      </c>
      <c r="D35" s="1">
        <f>IF(Data!D35&gt;0,4-Data!D35,"")</f>
        <v>1</v>
      </c>
      <c r="E35" s="1">
        <f>IF(Data!E35&gt;0,4-Data!E35,"")</f>
        <v>2</v>
      </c>
      <c r="F35" s="1">
        <f>IF(Data!F35&gt;0,Data!F35-4,"")</f>
        <v>0</v>
      </c>
      <c r="G35" s="1">
        <f>IF(Data!G35&gt;0,Data!G35-4,"")</f>
        <v>0</v>
      </c>
      <c r="H35" s="1">
        <f>IF(Data!H35&gt;0,Data!H35-4,"")</f>
        <v>2</v>
      </c>
      <c r="I35" s="1">
        <f>IF(Data!I35&gt;0,4-Data!I35,"")</f>
        <v>-2</v>
      </c>
      <c r="J35" s="1">
        <f>IF(Data!J35&gt;0,4-Data!J35,"")</f>
        <v>2</v>
      </c>
      <c r="K35" s="1">
        <f>IF(Data!K35&gt;0,Data!K35-4,"")</f>
        <v>-2</v>
      </c>
      <c r="L35" s="1">
        <f>IF(Data!L35&gt;0,4-Data!L35,"")</f>
        <v>2</v>
      </c>
      <c r="M35" s="1">
        <f>IF(Data!M35&gt;0,Data!M35-4,"")</f>
        <v>1</v>
      </c>
      <c r="N35" s="1">
        <f>IF(Data!N35&gt;0,Data!N35-4,"")</f>
        <v>2</v>
      </c>
      <c r="O35" s="1">
        <f>IF(Data!O35&gt;0,Data!O35-4,"")</f>
        <v>0</v>
      </c>
      <c r="P35" s="1">
        <f>IF(Data!P35&gt;0,Data!P35-4,"")</f>
        <v>1</v>
      </c>
      <c r="Q35" s="1">
        <f>IF(Data!Q35&gt;0,4-Data!Q35,"")</f>
        <v>0</v>
      </c>
      <c r="R35" s="1">
        <f>IF(Data!R35&gt;0,4-Data!R35,"")</f>
        <v>0</v>
      </c>
      <c r="S35" s="1">
        <f>IF(Data!S35&gt;0,4-Data!S35,"")</f>
        <v>2</v>
      </c>
      <c r="T35" s="1">
        <f>IF(Data!T35&gt;0,Data!T35-4,"")</f>
        <v>0</v>
      </c>
      <c r="U35" s="1">
        <f>IF(Data!U35&gt;0,4-Data!U35,"")</f>
        <v>2</v>
      </c>
      <c r="V35" s="1">
        <f>IF(Data!V35&gt;0,Data!V35-4,"")</f>
        <v>0</v>
      </c>
      <c r="W35" s="1">
        <f>IF(Data!W35&gt;0,4-Data!W35,"")</f>
        <v>2</v>
      </c>
      <c r="X35" s="1">
        <f>IF(Data!X35&gt;0,4-Data!X35,"")</f>
        <v>1</v>
      </c>
      <c r="Y35" s="1">
        <f>IF(Data!Y35&gt;0,4-Data!Y35,"")</f>
        <v>1</v>
      </c>
      <c r="Z35" s="1">
        <f>IF(Data!Z35&gt;0,Data!Z35-4,"")</f>
        <v>1</v>
      </c>
      <c r="AC35" s="5">
        <f t="shared" si="5"/>
        <v>1.5</v>
      </c>
      <c r="AD35" s="5">
        <f t="shared" si="0"/>
        <v>1.5</v>
      </c>
      <c r="AE35" s="5">
        <f t="shared" si="1"/>
        <v>0</v>
      </c>
      <c r="AF35" s="5">
        <f t="shared" si="2"/>
        <v>0.5</v>
      </c>
      <c r="AG35" s="5">
        <f t="shared" si="3"/>
        <v>0.5</v>
      </c>
      <c r="AH35" s="5">
        <f t="shared" si="4"/>
        <v>1.5</v>
      </c>
      <c r="AJ35" cm="1">
        <f t="array" ref="AJ35">_xlfn.LET(_xlpm.x,TRANSPOSE(_xlfn.CHOOSECOLS($A35:$Z35, VALUE(_xlfn.TEXTSPLIT(AJ$2, ",")))),IF(COUNT(_xlpm.x)&gt;0,AVERAGE(_xlpm.x),""))</f>
        <v>1.375</v>
      </c>
      <c r="AK35" cm="1">
        <f t="array" ref="AK35">_xlfn.LET(_xlpm.x,TRANSPOSE(_xlfn.CHOOSECOLS($A35:$Z35, VALUE(_xlfn.TEXTSPLIT(AK$2, ",")))),IF(COUNT(_xlpm.x)&gt;0,AVERAGE(_xlpm.x),""))</f>
        <v>1.5</v>
      </c>
      <c r="AL35" cm="1">
        <f t="array" ref="AL35">_xlfn.LET(_xlpm.x,TRANSPOSE(_xlfn.CHOOSECOLS($A35:$Z35, VALUE(_xlfn.TEXTSPLIT(AL$2, ",")))),IF(COUNT(_xlpm.x)&gt;0,AVERAGE(_xlpm.x),""))</f>
        <v>0.66666666666666663</v>
      </c>
      <c r="AM35" cm="1">
        <f t="array" ref="AM35">_xlfn.LET(_xlpm.x,TRANSPOSE(_xlfn.CHOOSECOLS($A35:$Z35, VALUE(_xlfn.TEXTSPLIT(AM$2, ",")))),IF(COUNT(_xlpm.x)&gt;0,AVERAGE(_xlpm.x),""))</f>
        <v>0.5</v>
      </c>
    </row>
    <row r="36" spans="1:39">
      <c r="A36" s="1">
        <f>IF(Data!A36&gt;0,Data!A36-4,"")</f>
        <v>3</v>
      </c>
      <c r="B36" s="1">
        <f>IF(Data!B36&gt;0,Data!B36-4,"")</f>
        <v>2</v>
      </c>
      <c r="C36" s="1">
        <f>IF(Data!C36&gt;0,4-Data!C36,"")</f>
        <v>-1</v>
      </c>
      <c r="D36" s="1">
        <f>IF(Data!D36&gt;0,4-Data!D36,"")</f>
        <v>1</v>
      </c>
      <c r="E36" s="1">
        <f>IF(Data!E36&gt;0,4-Data!E36,"")</f>
        <v>2</v>
      </c>
      <c r="F36" s="1">
        <f>IF(Data!F36&gt;0,Data!F36-4,"")</f>
        <v>3</v>
      </c>
      <c r="G36" s="1">
        <f>IF(Data!G36&gt;0,Data!G36-4,"")</f>
        <v>3</v>
      </c>
      <c r="H36" s="1">
        <f>IF(Data!H36&gt;0,Data!H36-4,"")</f>
        <v>2</v>
      </c>
      <c r="I36" s="1">
        <f>IF(Data!I36&gt;0,4-Data!I36,"")</f>
        <v>1</v>
      </c>
      <c r="J36" s="1">
        <f>IF(Data!J36&gt;0,4-Data!J36,"")</f>
        <v>2</v>
      </c>
      <c r="K36" s="1">
        <f>IF(Data!K36&gt;0,Data!K36-4,"")</f>
        <v>-2</v>
      </c>
      <c r="L36" s="1">
        <f>IF(Data!L36&gt;0,4-Data!L36,"")</f>
        <v>2</v>
      </c>
      <c r="M36" s="1">
        <f>IF(Data!M36&gt;0,Data!M36-4,"")</f>
        <v>1</v>
      </c>
      <c r="N36" s="1">
        <f>IF(Data!N36&gt;0,Data!N36-4,"")</f>
        <v>2</v>
      </c>
      <c r="O36" s="1">
        <f>IF(Data!O36&gt;0,Data!O36-4,"")</f>
        <v>2</v>
      </c>
      <c r="P36" s="1">
        <f>IF(Data!P36&gt;0,Data!P36-4,"")</f>
        <v>2</v>
      </c>
      <c r="Q36" s="1">
        <f>IF(Data!Q36&gt;0,4-Data!Q36,"")</f>
        <v>1</v>
      </c>
      <c r="R36" s="1">
        <f>IF(Data!R36&gt;0,4-Data!R36,"")</f>
        <v>1</v>
      </c>
      <c r="S36" s="1">
        <f>IF(Data!S36&gt;0,4-Data!S36,"")</f>
        <v>2</v>
      </c>
      <c r="T36" s="1">
        <f>IF(Data!T36&gt;0,Data!T36-4,"")</f>
        <v>3</v>
      </c>
      <c r="U36" s="1">
        <f>IF(Data!U36&gt;0,4-Data!U36,"")</f>
        <v>2</v>
      </c>
      <c r="V36" s="1">
        <f>IF(Data!V36&gt;0,Data!V36-4,"")</f>
        <v>3</v>
      </c>
      <c r="W36" s="1">
        <f>IF(Data!W36&gt;0,4-Data!W36,"")</f>
        <v>3</v>
      </c>
      <c r="X36" s="1">
        <f>IF(Data!X36&gt;0,4-Data!X36,"")</f>
        <v>3</v>
      </c>
      <c r="Y36" s="1">
        <f>IF(Data!Y36&gt;0,4-Data!Y36,"")</f>
        <v>1</v>
      </c>
      <c r="Z36" s="1">
        <f>IF(Data!Z36&gt;0,Data!Z36-4,"")</f>
        <v>3</v>
      </c>
      <c r="AC36" s="5">
        <f t="shared" si="5"/>
        <v>2.1666666666666665</v>
      </c>
      <c r="AD36" s="5">
        <f t="shared" si="0"/>
        <v>1.5</v>
      </c>
      <c r="AE36" s="5">
        <f t="shared" si="1"/>
        <v>2.5</v>
      </c>
      <c r="AF36" s="5">
        <f t="shared" si="2"/>
        <v>0.75</v>
      </c>
      <c r="AG36" s="5">
        <f t="shared" si="3"/>
        <v>2.25</v>
      </c>
      <c r="AH36" s="5">
        <f t="shared" si="4"/>
        <v>1.5</v>
      </c>
      <c r="AJ36" cm="1">
        <f t="array" ref="AJ36">_xlfn.LET(_xlpm.x,TRANSPOSE(_xlfn.CHOOSECOLS($A36:$Z36, VALUE(_xlfn.TEXTSPLIT(AJ$2, ",")))),IF(COUNT(_xlpm.x)&gt;0,AVERAGE(_xlpm.x),""))</f>
        <v>1.875</v>
      </c>
      <c r="AK36" cm="1">
        <f t="array" ref="AK36">_xlfn.LET(_xlpm.x,TRANSPOSE(_xlfn.CHOOSECOLS($A36:$Z36, VALUE(_xlfn.TEXTSPLIT(AK$2, ",")))),IF(COUNT(_xlpm.x)&gt;0,AVERAGE(_xlpm.x),""))</f>
        <v>1.5</v>
      </c>
      <c r="AL36" cm="1">
        <f t="array" ref="AL36">_xlfn.LET(_xlpm.x,TRANSPOSE(_xlfn.CHOOSECOLS($A36:$Z36, VALUE(_xlfn.TEXTSPLIT(AL$2, ",")))),IF(COUNT(_xlpm.x)&gt;0,AVERAGE(_xlpm.x),""))</f>
        <v>2</v>
      </c>
      <c r="AM36" cm="1">
        <f t="array" ref="AM36">_xlfn.LET(_xlpm.x,TRANSPOSE(_xlfn.CHOOSECOLS($A36:$Z36, VALUE(_xlfn.TEXTSPLIT(AM$2, ",")))),IF(COUNT(_xlpm.x)&gt;0,AVERAGE(_xlpm.x),""))</f>
        <v>1.75</v>
      </c>
    </row>
    <row r="37" spans="1:39">
      <c r="A37" s="1">
        <f>IF(Data!A37&gt;0,Data!A37-4,"")</f>
        <v>1</v>
      </c>
      <c r="B37" s="1">
        <f>IF(Data!B37&gt;0,Data!B37-4,"")</f>
        <v>1</v>
      </c>
      <c r="C37" s="1">
        <f>IF(Data!C37&gt;0,4-Data!C37,"")</f>
        <v>2</v>
      </c>
      <c r="D37" s="1">
        <f>IF(Data!D37&gt;0,4-Data!D37,"")</f>
        <v>-2</v>
      </c>
      <c r="E37" s="1">
        <f>IF(Data!E37&gt;0,4-Data!E37,"")</f>
        <v>-1</v>
      </c>
      <c r="F37" s="1">
        <f>IF(Data!F37&gt;0,Data!F37-4,"")</f>
        <v>1</v>
      </c>
      <c r="G37" s="1">
        <f>IF(Data!G37&gt;0,Data!G37-4,"")</f>
        <v>1</v>
      </c>
      <c r="H37" s="1">
        <f>IF(Data!H37&gt;0,Data!H37-4,"")</f>
        <v>2</v>
      </c>
      <c r="I37" s="1">
        <f>IF(Data!I37&gt;0,4-Data!I37,"")</f>
        <v>-1</v>
      </c>
      <c r="J37" s="1">
        <f>IF(Data!J37&gt;0,4-Data!J37,"")</f>
        <v>1</v>
      </c>
      <c r="K37" s="1">
        <f>IF(Data!K37&gt;0,Data!K37-4,"")</f>
        <v>2</v>
      </c>
      <c r="L37" s="1">
        <f>IF(Data!L37&gt;0,4-Data!L37,"")</f>
        <v>-1</v>
      </c>
      <c r="M37" s="1">
        <f>IF(Data!M37&gt;0,Data!M37-4,"")</f>
        <v>1</v>
      </c>
      <c r="N37" s="1">
        <f>IF(Data!N37&gt;0,Data!N37-4,"")</f>
        <v>1</v>
      </c>
      <c r="O37" s="1">
        <f>IF(Data!O37&gt;0,Data!O37-4,"")</f>
        <v>1</v>
      </c>
      <c r="P37" s="1">
        <f>IF(Data!P37&gt;0,Data!P37-4,"")</f>
        <v>2</v>
      </c>
      <c r="Q37" s="1">
        <f>IF(Data!Q37&gt;0,4-Data!Q37,"")</f>
        <v>0</v>
      </c>
      <c r="R37" s="1">
        <f>IF(Data!R37&gt;0,4-Data!R37,"")</f>
        <v>0</v>
      </c>
      <c r="S37" s="1">
        <f>IF(Data!S37&gt;0,4-Data!S37,"")</f>
        <v>0</v>
      </c>
      <c r="T37" s="1">
        <f>IF(Data!T37&gt;0,Data!T37-4,"")</f>
        <v>2</v>
      </c>
      <c r="U37" s="1">
        <f>IF(Data!U37&gt;0,4-Data!U37,"")</f>
        <v>-1</v>
      </c>
      <c r="V37" s="1">
        <f>IF(Data!V37&gt;0,Data!V37-4,"")</f>
        <v>-1</v>
      </c>
      <c r="W37" s="1">
        <f>IF(Data!W37&gt;0,4-Data!W37,"")</f>
        <v>0</v>
      </c>
      <c r="X37" s="1">
        <f>IF(Data!X37&gt;0,4-Data!X37,"")</f>
        <v>-1</v>
      </c>
      <c r="Y37" s="1">
        <f>IF(Data!Y37&gt;0,4-Data!Y37,"")</f>
        <v>-1</v>
      </c>
      <c r="Z37" s="1">
        <f>IF(Data!Z37&gt;0,Data!Z37-4,"")</f>
        <v>2</v>
      </c>
      <c r="AC37" s="5">
        <f t="shared" si="5"/>
        <v>0.16666666666666666</v>
      </c>
      <c r="AD37" s="5">
        <f t="shared" si="0"/>
        <v>-0.25</v>
      </c>
      <c r="AE37" s="5">
        <f t="shared" si="1"/>
        <v>0</v>
      </c>
      <c r="AF37" s="5">
        <f t="shared" si="2"/>
        <v>1</v>
      </c>
      <c r="AG37" s="5">
        <f t="shared" si="3"/>
        <v>0.25</v>
      </c>
      <c r="AH37" s="5">
        <f t="shared" si="4"/>
        <v>1.5</v>
      </c>
      <c r="AJ37" cm="1">
        <f t="array" ref="AJ37">_xlfn.LET(_xlpm.x,TRANSPOSE(_xlfn.CHOOSECOLS($A37:$Z37, VALUE(_xlfn.TEXTSPLIT(AJ$2, ",")))),IF(COUNT(_xlpm.x)&gt;0,AVERAGE(_xlpm.x),""))</f>
        <v>0</v>
      </c>
      <c r="AK37" cm="1">
        <f t="array" ref="AK37">_xlfn.LET(_xlpm.x,TRANSPOSE(_xlfn.CHOOSECOLS($A37:$Z37, VALUE(_xlfn.TEXTSPLIT(AK$2, ",")))),IF(COUNT(_xlpm.x)&gt;0,AVERAGE(_xlpm.x),""))</f>
        <v>1.5</v>
      </c>
      <c r="AL37" cm="1">
        <f t="array" ref="AL37">_xlfn.LET(_xlpm.x,TRANSPOSE(_xlfn.CHOOSECOLS($A37:$Z37, VALUE(_xlfn.TEXTSPLIT(AL$2, ",")))),IF(COUNT(_xlpm.x)&gt;0,AVERAGE(_xlpm.x),""))</f>
        <v>0.33333333333333331</v>
      </c>
      <c r="AM37" cm="1">
        <f t="array" ref="AM37">_xlfn.LET(_xlpm.x,TRANSPOSE(_xlfn.CHOOSECOLS($A37:$Z37, VALUE(_xlfn.TEXTSPLIT(AM$2, ",")))),IF(COUNT(_xlpm.x)&gt;0,AVERAGE(_xlpm.x),""))</f>
        <v>0.375</v>
      </c>
    </row>
    <row r="38" spans="1:39">
      <c r="A38" s="1">
        <f>IF(Data!A38&gt;0,Data!A38-4,"")</f>
        <v>3</v>
      </c>
      <c r="B38" s="1">
        <f>IF(Data!B38&gt;0,Data!B38-4,"")</f>
        <v>3</v>
      </c>
      <c r="C38" s="1">
        <f>IF(Data!C38&gt;0,4-Data!C38,"")</f>
        <v>3</v>
      </c>
      <c r="D38" s="1">
        <f>IF(Data!D38&gt;0,4-Data!D38,"")</f>
        <v>3</v>
      </c>
      <c r="E38" s="1">
        <f>IF(Data!E38&gt;0,4-Data!E38,"")</f>
        <v>3</v>
      </c>
      <c r="F38" s="1">
        <f>IF(Data!F38&gt;0,Data!F38-4,"")</f>
        <v>3</v>
      </c>
      <c r="G38" s="1">
        <f>IF(Data!G38&gt;0,Data!G38-4,"")</f>
        <v>3</v>
      </c>
      <c r="H38" s="1">
        <f>IF(Data!H38&gt;0,Data!H38-4,"")</f>
        <v>3</v>
      </c>
      <c r="I38" s="1">
        <f>IF(Data!I38&gt;0,4-Data!I38,"")</f>
        <v>3</v>
      </c>
      <c r="J38" s="1">
        <f>IF(Data!J38&gt;0,4-Data!J38,"")</f>
        <v>3</v>
      </c>
      <c r="K38" s="1">
        <f>IF(Data!K38&gt;0,Data!K38-4,"")</f>
        <v>-3</v>
      </c>
      <c r="L38" s="1">
        <f>IF(Data!L38&gt;0,4-Data!L38,"")</f>
        <v>3</v>
      </c>
      <c r="M38" s="1">
        <f>IF(Data!M38&gt;0,Data!M38-4,"")</f>
        <v>3</v>
      </c>
      <c r="N38" s="1">
        <f>IF(Data!N38&gt;0,Data!N38-4,"")</f>
        <v>3</v>
      </c>
      <c r="O38" s="1">
        <f>IF(Data!O38&gt;0,Data!O38-4,"")</f>
        <v>3</v>
      </c>
      <c r="P38" s="1">
        <f>IF(Data!P38&gt;0,Data!P38-4,"")</f>
        <v>3</v>
      </c>
      <c r="Q38" s="1">
        <f>IF(Data!Q38&gt;0,4-Data!Q38,"")</f>
        <v>3</v>
      </c>
      <c r="R38" s="1">
        <f>IF(Data!R38&gt;0,4-Data!R38,"")</f>
        <v>3</v>
      </c>
      <c r="S38" s="1">
        <f>IF(Data!S38&gt;0,4-Data!S38,"")</f>
        <v>3</v>
      </c>
      <c r="T38" s="1">
        <f>IF(Data!T38&gt;0,Data!T38-4,"")</f>
        <v>3</v>
      </c>
      <c r="U38" s="1">
        <f>IF(Data!U38&gt;0,4-Data!U38,"")</f>
        <v>3</v>
      </c>
      <c r="V38" s="1">
        <f>IF(Data!V38&gt;0,Data!V38-4,"")</f>
        <v>3</v>
      </c>
      <c r="W38" s="1">
        <f>IF(Data!W38&gt;0,4-Data!W38,"")</f>
        <v>3</v>
      </c>
      <c r="X38" s="1">
        <f>IF(Data!X38&gt;0,4-Data!X38,"")</f>
        <v>3</v>
      </c>
      <c r="Y38" s="1">
        <f>IF(Data!Y38&gt;0,4-Data!Y38,"")</f>
        <v>3</v>
      </c>
      <c r="Z38" s="1">
        <f>IF(Data!Z38&gt;0,Data!Z38-4,"")</f>
        <v>3</v>
      </c>
      <c r="AC38" s="5">
        <f t="shared" si="5"/>
        <v>3</v>
      </c>
      <c r="AD38" s="5">
        <f t="shared" si="0"/>
        <v>3</v>
      </c>
      <c r="AE38" s="5">
        <f t="shared" si="1"/>
        <v>3</v>
      </c>
      <c r="AF38" s="5">
        <f t="shared" si="2"/>
        <v>1.5</v>
      </c>
      <c r="AG38" s="5">
        <f t="shared" si="3"/>
        <v>3</v>
      </c>
      <c r="AH38" s="5">
        <f t="shared" si="4"/>
        <v>3</v>
      </c>
      <c r="AJ38" cm="1">
        <f t="array" ref="AJ38">_xlfn.LET(_xlpm.x,TRANSPOSE(_xlfn.CHOOSECOLS($A38:$Z38, VALUE(_xlfn.TEXTSPLIT(AJ$2, ",")))),IF(COUNT(_xlpm.x)&gt;0,AVERAGE(_xlpm.x),""))</f>
        <v>3</v>
      </c>
      <c r="AK38" cm="1">
        <f t="array" ref="AK38">_xlfn.LET(_xlpm.x,TRANSPOSE(_xlfn.CHOOSECOLS($A38:$Z38, VALUE(_xlfn.TEXTSPLIT(AK$2, ",")))),IF(COUNT(_xlpm.x)&gt;0,AVERAGE(_xlpm.x),""))</f>
        <v>3</v>
      </c>
      <c r="AL38" cm="1">
        <f t="array" ref="AL38">_xlfn.LET(_xlpm.x,TRANSPOSE(_xlfn.CHOOSECOLS($A38:$Z38, VALUE(_xlfn.TEXTSPLIT(AL$2, ",")))),IF(COUNT(_xlpm.x)&gt;0,AVERAGE(_xlpm.x),""))</f>
        <v>3</v>
      </c>
      <c r="AM38" cm="1">
        <f t="array" ref="AM38">_xlfn.LET(_xlpm.x,TRANSPOSE(_xlfn.CHOOSECOLS($A38:$Z38, VALUE(_xlfn.TEXTSPLIT(AM$2, ",")))),IF(COUNT(_xlpm.x)&gt;0,AVERAGE(_xlpm.x),""))</f>
        <v>2.25</v>
      </c>
    </row>
    <row r="39" spans="1:39">
      <c r="A39" s="1">
        <f>IF(Data!A39&gt;0,Data!A39-4,"")</f>
        <v>-3</v>
      </c>
      <c r="B39" s="1">
        <f>IF(Data!B39&gt;0,Data!B39-4,"")</f>
        <v>-2</v>
      </c>
      <c r="C39" s="1">
        <f>IF(Data!C39&gt;0,4-Data!C39,"")</f>
        <v>-2</v>
      </c>
      <c r="D39" s="1">
        <f>IF(Data!D39&gt;0,4-Data!D39,"")</f>
        <v>3</v>
      </c>
      <c r="E39" s="1">
        <f>IF(Data!E39&gt;0,4-Data!E39,"")</f>
        <v>3</v>
      </c>
      <c r="F39" s="1">
        <f>IF(Data!F39&gt;0,Data!F39-4,"")</f>
        <v>-3</v>
      </c>
      <c r="G39" s="1">
        <f>IF(Data!G39&gt;0,Data!G39-4,"")</f>
        <v>-2</v>
      </c>
      <c r="H39" s="1">
        <f>IF(Data!H39&gt;0,Data!H39-4,"")</f>
        <v>-2</v>
      </c>
      <c r="I39" s="1">
        <f>IF(Data!I39&gt;0,4-Data!I39,"")</f>
        <v>3</v>
      </c>
      <c r="J39" s="1">
        <f>IF(Data!J39&gt;0,4-Data!J39,"")</f>
        <v>-3</v>
      </c>
      <c r="K39" s="1">
        <f>IF(Data!K39&gt;0,Data!K39-4,"")</f>
        <v>-2</v>
      </c>
      <c r="L39" s="1">
        <f>IF(Data!L39&gt;0,4-Data!L39,"")</f>
        <v>2</v>
      </c>
      <c r="M39" s="1">
        <f>IF(Data!M39&gt;0,Data!M39-4,"")</f>
        <v>-2</v>
      </c>
      <c r="N39" s="1">
        <f>IF(Data!N39&gt;0,Data!N39-4,"")</f>
        <v>-3</v>
      </c>
      <c r="O39" s="1">
        <f>IF(Data!O39&gt;0,Data!O39-4,"")</f>
        <v>-2</v>
      </c>
      <c r="P39" s="1">
        <f>IF(Data!P39&gt;0,Data!P39-4,"")</f>
        <v>-1</v>
      </c>
      <c r="Q39" s="1">
        <f>IF(Data!Q39&gt;0,4-Data!Q39,"")</f>
        <v>1</v>
      </c>
      <c r="R39" s="1">
        <f>IF(Data!R39&gt;0,4-Data!R39,"")</f>
        <v>-2</v>
      </c>
      <c r="S39" s="1">
        <f>IF(Data!S39&gt;0,4-Data!S39,"")</f>
        <v>-1</v>
      </c>
      <c r="T39" s="1">
        <f>IF(Data!T39&gt;0,Data!T39-4,"")</f>
        <v>1</v>
      </c>
      <c r="U39" s="1">
        <f>IF(Data!U39&gt;0,4-Data!U39,"")</f>
        <v>1</v>
      </c>
      <c r="V39" s="1">
        <f>IF(Data!V39&gt;0,Data!V39-4,"")</f>
        <v>-3</v>
      </c>
      <c r="W39" s="1">
        <f>IF(Data!W39&gt;0,4-Data!W39,"")</f>
        <v>2</v>
      </c>
      <c r="X39" s="1">
        <f>IF(Data!X39&gt;0,4-Data!X39,"")</f>
        <v>2</v>
      </c>
      <c r="Y39" s="1">
        <f>IF(Data!Y39&gt;0,4-Data!Y39,"")</f>
        <v>3</v>
      </c>
      <c r="Z39" s="1">
        <f>IF(Data!Z39&gt;0,Data!Z39-4,"")</f>
        <v>-2</v>
      </c>
      <c r="AC39" s="5">
        <f t="shared" si="5"/>
        <v>0</v>
      </c>
      <c r="AD39" s="5">
        <f t="shared" si="0"/>
        <v>0</v>
      </c>
      <c r="AE39" s="5">
        <f t="shared" si="1"/>
        <v>0.75</v>
      </c>
      <c r="AF39" s="5">
        <f t="shared" si="2"/>
        <v>-1</v>
      </c>
      <c r="AG39" s="5">
        <f t="shared" si="3"/>
        <v>-1</v>
      </c>
      <c r="AH39" s="5">
        <f t="shared" si="4"/>
        <v>-2.25</v>
      </c>
      <c r="AJ39" cm="1">
        <f t="array" ref="AJ39">_xlfn.LET(_xlpm.x,TRANSPOSE(_xlfn.CHOOSECOLS($A39:$Z39, VALUE(_xlfn.TEXTSPLIT(AJ$2, ",")))),IF(COUNT(_xlpm.x)&gt;0,AVERAGE(_xlpm.x),""))</f>
        <v>0.125</v>
      </c>
      <c r="AK39" cm="1">
        <f t="array" ref="AK39">_xlfn.LET(_xlpm.x,TRANSPOSE(_xlfn.CHOOSECOLS($A39:$Z39, VALUE(_xlfn.TEXTSPLIT(AK$2, ",")))),IF(COUNT(_xlpm.x)&gt;0,AVERAGE(_xlpm.x),""))</f>
        <v>-2.25</v>
      </c>
      <c r="AL39" cm="1">
        <f t="array" ref="AL39">_xlfn.LET(_xlpm.x,TRANSPOSE(_xlfn.CHOOSECOLS($A39:$Z39, VALUE(_xlfn.TEXTSPLIT(AL$2, ",")))),IF(COUNT(_xlpm.x)&gt;0,AVERAGE(_xlpm.x),""))</f>
        <v>-1</v>
      </c>
      <c r="AM39" cm="1">
        <f t="array" ref="AM39">_xlfn.LET(_xlpm.x,TRANSPOSE(_xlfn.CHOOSECOLS($A39:$Z39, VALUE(_xlfn.TEXTSPLIT(AM$2, ",")))),IF(COUNT(_xlpm.x)&gt;0,AVERAGE(_xlpm.x),""))</f>
        <v>0</v>
      </c>
    </row>
    <row r="40" spans="1:39">
      <c r="A40" s="1">
        <f>IF(Data!A40&gt;0,Data!A40-4,"")</f>
        <v>3</v>
      </c>
      <c r="B40" s="1">
        <f>IF(Data!B40&gt;0,Data!B40-4,"")</f>
        <v>2</v>
      </c>
      <c r="C40" s="1">
        <f>IF(Data!C40&gt;0,4-Data!C40,"")</f>
        <v>3</v>
      </c>
      <c r="D40" s="1">
        <f>IF(Data!D40&gt;0,4-Data!D40,"")</f>
        <v>2</v>
      </c>
      <c r="E40" s="1">
        <f>IF(Data!E40&gt;0,4-Data!E40,"")</f>
        <v>2</v>
      </c>
      <c r="F40" s="1">
        <f>IF(Data!F40&gt;0,Data!F40-4,"")</f>
        <v>3</v>
      </c>
      <c r="G40" s="1">
        <f>IF(Data!G40&gt;0,Data!G40-4,"")</f>
        <v>3</v>
      </c>
      <c r="H40" s="1">
        <f>IF(Data!H40&gt;0,Data!H40-4,"")</f>
        <v>3</v>
      </c>
      <c r="I40" s="1">
        <f>IF(Data!I40&gt;0,4-Data!I40,"")</f>
        <v>3</v>
      </c>
      <c r="J40" s="1">
        <f>IF(Data!J40&gt;0,4-Data!J40,"")</f>
        <v>3</v>
      </c>
      <c r="K40" s="1">
        <f>IF(Data!K40&gt;0,Data!K40-4,"")</f>
        <v>-3</v>
      </c>
      <c r="L40" s="1">
        <f>IF(Data!L40&gt;0,4-Data!L40,"")</f>
        <v>3</v>
      </c>
      <c r="M40" s="1">
        <f>IF(Data!M40&gt;0,Data!M40-4,"")</f>
        <v>3</v>
      </c>
      <c r="N40" s="1">
        <f>IF(Data!N40&gt;0,Data!N40-4,"")</f>
        <v>3</v>
      </c>
      <c r="O40" s="1">
        <f>IF(Data!O40&gt;0,Data!O40-4,"")</f>
        <v>2</v>
      </c>
      <c r="P40" s="1">
        <f>IF(Data!P40&gt;0,Data!P40-4,"")</f>
        <v>3</v>
      </c>
      <c r="Q40" s="1">
        <f>IF(Data!Q40&gt;0,4-Data!Q40,"")</f>
        <v>3</v>
      </c>
      <c r="R40" s="1">
        <f>IF(Data!R40&gt;0,4-Data!R40,"")</f>
        <v>2</v>
      </c>
      <c r="S40" s="1">
        <f>IF(Data!S40&gt;0,4-Data!S40,"")</f>
        <v>2</v>
      </c>
      <c r="T40" s="1">
        <f>IF(Data!T40&gt;0,Data!T40-4,"")</f>
        <v>3</v>
      </c>
      <c r="U40" s="1">
        <f>IF(Data!U40&gt;0,4-Data!U40,"")</f>
        <v>2</v>
      </c>
      <c r="V40" s="1">
        <f>IF(Data!V40&gt;0,Data!V40-4,"")</f>
        <v>3</v>
      </c>
      <c r="W40" s="1">
        <f>IF(Data!W40&gt;0,4-Data!W40,"")</f>
        <v>2</v>
      </c>
      <c r="X40" s="1">
        <f>IF(Data!X40&gt;0,4-Data!X40,"")</f>
        <v>3</v>
      </c>
      <c r="Y40" s="1">
        <f>IF(Data!Y40&gt;0,4-Data!Y40,"")</f>
        <v>2</v>
      </c>
      <c r="Z40" s="1">
        <f>IF(Data!Z40&gt;0,Data!Z40-4,"")</f>
        <v>3</v>
      </c>
      <c r="AC40" s="5">
        <f t="shared" si="5"/>
        <v>2.8333333333333335</v>
      </c>
      <c r="AD40" s="5">
        <f t="shared" si="0"/>
        <v>2.25</v>
      </c>
      <c r="AE40" s="5">
        <f t="shared" si="1"/>
        <v>2.75</v>
      </c>
      <c r="AF40" s="5">
        <f t="shared" si="2"/>
        <v>1.25</v>
      </c>
      <c r="AG40" s="5">
        <f t="shared" si="3"/>
        <v>2.5</v>
      </c>
      <c r="AH40" s="5">
        <f t="shared" si="4"/>
        <v>2.75</v>
      </c>
      <c r="AJ40" cm="1">
        <f t="array" ref="AJ40">_xlfn.LET(_xlpm.x,TRANSPOSE(_xlfn.CHOOSECOLS($A40:$Z40, VALUE(_xlfn.TEXTSPLIT(AJ$2, ",")))),IF(COUNT(_xlpm.x)&gt;0,AVERAGE(_xlpm.x),""))</f>
        <v>2.5</v>
      </c>
      <c r="AK40" cm="1">
        <f t="array" ref="AK40">_xlfn.LET(_xlpm.x,TRANSPOSE(_xlfn.CHOOSECOLS($A40:$Z40, VALUE(_xlfn.TEXTSPLIT(AK$2, ",")))),IF(COUNT(_xlpm.x)&gt;0,AVERAGE(_xlpm.x),""))</f>
        <v>2.75</v>
      </c>
      <c r="AL40" cm="1">
        <f t="array" ref="AL40">_xlfn.LET(_xlpm.x,TRANSPOSE(_xlfn.CHOOSECOLS($A40:$Z40, VALUE(_xlfn.TEXTSPLIT(AL$2, ",")))),IF(COUNT(_xlpm.x)&gt;0,AVERAGE(_xlpm.x),""))</f>
        <v>2.6666666666666665</v>
      </c>
      <c r="AM40" cm="1">
        <f t="array" ref="AM40">_xlfn.LET(_xlpm.x,TRANSPOSE(_xlfn.CHOOSECOLS($A40:$Z40, VALUE(_xlfn.TEXTSPLIT(AM$2, ",")))),IF(COUNT(_xlpm.x)&gt;0,AVERAGE(_xlpm.x),""))</f>
        <v>2</v>
      </c>
    </row>
    <row r="41" spans="1:39">
      <c r="A41" s="1">
        <f>IF(Data!A41&gt;0,Data!A41-4,"")</f>
        <v>3</v>
      </c>
      <c r="B41" s="1">
        <f>IF(Data!B41&gt;0,Data!B41-4,"")</f>
        <v>3</v>
      </c>
      <c r="C41" s="1">
        <f>IF(Data!C41&gt;0,4-Data!C41,"")</f>
        <v>3</v>
      </c>
      <c r="D41" s="1">
        <f>IF(Data!D41&gt;0,4-Data!D41,"")</f>
        <v>-3</v>
      </c>
      <c r="E41" s="1">
        <f>IF(Data!E41&gt;0,4-Data!E41,"")</f>
        <v>-3</v>
      </c>
      <c r="F41" s="1">
        <f>IF(Data!F41&gt;0,Data!F41-4,"")</f>
        <v>3</v>
      </c>
      <c r="G41" s="1">
        <f>IF(Data!G41&gt;0,Data!G41-4,"")</f>
        <v>3</v>
      </c>
      <c r="H41" s="1">
        <f>IF(Data!H41&gt;0,Data!H41-4,"")</f>
        <v>3</v>
      </c>
      <c r="I41" s="1">
        <f>IF(Data!I41&gt;0,4-Data!I41,"")</f>
        <v>3</v>
      </c>
      <c r="J41" s="1">
        <f>IF(Data!J41&gt;0,4-Data!J41,"")</f>
        <v>3</v>
      </c>
      <c r="K41" s="1">
        <f>IF(Data!K41&gt;0,Data!K41-4,"")</f>
        <v>3</v>
      </c>
      <c r="L41" s="1">
        <f>IF(Data!L41&gt;0,4-Data!L41,"")</f>
        <v>-3</v>
      </c>
      <c r="M41" s="1">
        <f>IF(Data!M41&gt;0,Data!M41-4,"")</f>
        <v>3</v>
      </c>
      <c r="N41" s="1">
        <f>IF(Data!N41&gt;0,Data!N41-4,"")</f>
        <v>3</v>
      </c>
      <c r="O41" s="1">
        <f>IF(Data!O41&gt;0,Data!O41-4,"")</f>
        <v>3</v>
      </c>
      <c r="P41" s="1">
        <f>IF(Data!P41&gt;0,Data!P41-4,"")</f>
        <v>3</v>
      </c>
      <c r="Q41" s="1">
        <f>IF(Data!Q41&gt;0,4-Data!Q41,"")</f>
        <v>-3</v>
      </c>
      <c r="R41" s="1">
        <f>IF(Data!R41&gt;0,4-Data!R41,"")</f>
        <v>-3</v>
      </c>
      <c r="S41" s="1">
        <f>IF(Data!S41&gt;0,4-Data!S41,"")</f>
        <v>3</v>
      </c>
      <c r="T41" s="1">
        <f>IF(Data!T41&gt;0,Data!T41-4,"")</f>
        <v>3</v>
      </c>
      <c r="U41" s="1">
        <f>IF(Data!U41&gt;0,4-Data!U41,"")</f>
        <v>-3</v>
      </c>
      <c r="V41" s="1">
        <f>IF(Data!V41&gt;0,Data!V41-4,"")</f>
        <v>3</v>
      </c>
      <c r="W41" s="1">
        <f>IF(Data!W41&gt;0,4-Data!W41,"")</f>
        <v>3</v>
      </c>
      <c r="X41" s="1">
        <f>IF(Data!X41&gt;0,4-Data!X41,"")</f>
        <v>0</v>
      </c>
      <c r="Y41" s="1">
        <f>IF(Data!Y41&gt;0,4-Data!Y41,"")</f>
        <v>-3</v>
      </c>
      <c r="Z41" s="1">
        <f>IF(Data!Z41&gt;0,Data!Z41-4,"")</f>
        <v>3</v>
      </c>
      <c r="AC41" s="5">
        <f t="shared" si="5"/>
        <v>0.5</v>
      </c>
      <c r="AD41" s="5">
        <f t="shared" si="0"/>
        <v>0</v>
      </c>
      <c r="AE41" s="5">
        <f t="shared" si="1"/>
        <v>3</v>
      </c>
      <c r="AF41" s="5">
        <f t="shared" si="2"/>
        <v>1.5</v>
      </c>
      <c r="AG41" s="5">
        <f t="shared" si="3"/>
        <v>0</v>
      </c>
      <c r="AH41" s="5">
        <f t="shared" si="4"/>
        <v>3</v>
      </c>
      <c r="AJ41" cm="1">
        <f t="array" ref="AJ41">_xlfn.LET(_xlpm.x,TRANSPOSE(_xlfn.CHOOSECOLS($A41:$Z41, VALUE(_xlfn.TEXTSPLIT(AJ$2, ",")))),IF(COUNT(_xlpm.x)&gt;0,AVERAGE(_xlpm.x),""))</f>
        <v>0.375</v>
      </c>
      <c r="AK41" cm="1">
        <f t="array" ref="AK41">_xlfn.LET(_xlpm.x,TRANSPOSE(_xlfn.CHOOSECOLS($A41:$Z41, VALUE(_xlfn.TEXTSPLIT(AK$2, ",")))),IF(COUNT(_xlpm.x)&gt;0,AVERAGE(_xlpm.x),""))</f>
        <v>3</v>
      </c>
      <c r="AL41" cm="1">
        <f t="array" ref="AL41">_xlfn.LET(_xlpm.x,TRANSPOSE(_xlfn.CHOOSECOLS($A41:$Z41, VALUE(_xlfn.TEXTSPLIT(AL$2, ",")))),IF(COUNT(_xlpm.x)&gt;0,AVERAGE(_xlpm.x),""))</f>
        <v>0</v>
      </c>
      <c r="AM41" cm="1">
        <f t="array" ref="AM41">_xlfn.LET(_xlpm.x,TRANSPOSE(_xlfn.CHOOSECOLS($A41:$Z41, VALUE(_xlfn.TEXTSPLIT(AM$2, ",")))),IF(COUNT(_xlpm.x)&gt;0,AVERAGE(_xlpm.x),""))</f>
        <v>2.25</v>
      </c>
    </row>
    <row r="42" spans="1:39">
      <c r="A42" s="1">
        <f>IF(Data!A42&gt;0,Data!A42-4,"")</f>
        <v>1</v>
      </c>
      <c r="B42" s="1">
        <f>IF(Data!B42&gt;0,Data!B42-4,"")</f>
        <v>1</v>
      </c>
      <c r="C42" s="1">
        <f>IF(Data!C42&gt;0,4-Data!C42,"")</f>
        <v>1</v>
      </c>
      <c r="D42" s="1">
        <f>IF(Data!D42&gt;0,4-Data!D42,"")</f>
        <v>1</v>
      </c>
      <c r="E42" s="1">
        <f>IF(Data!E42&gt;0,4-Data!E42,"")</f>
        <v>1</v>
      </c>
      <c r="F42" s="1">
        <f>IF(Data!F42&gt;0,Data!F42-4,"")</f>
        <v>1</v>
      </c>
      <c r="G42" s="1">
        <f>IF(Data!G42&gt;0,Data!G42-4,"")</f>
        <v>1</v>
      </c>
      <c r="H42" s="1">
        <f>IF(Data!H42&gt;0,Data!H42-4,"")</f>
        <v>1</v>
      </c>
      <c r="I42" s="1">
        <f>IF(Data!I42&gt;0,4-Data!I42,"")</f>
        <v>1</v>
      </c>
      <c r="J42" s="1">
        <f>IF(Data!J42&gt;0,4-Data!J42,"")</f>
        <v>1</v>
      </c>
      <c r="K42" s="1">
        <f>IF(Data!K42&gt;0,Data!K42-4,"")</f>
        <v>1</v>
      </c>
      <c r="L42" s="1">
        <f>IF(Data!L42&gt;0,4-Data!L42,"")</f>
        <v>1</v>
      </c>
      <c r="M42" s="1">
        <f>IF(Data!M42&gt;0,Data!M42-4,"")</f>
        <v>1</v>
      </c>
      <c r="N42" s="1">
        <f>IF(Data!N42&gt;0,Data!N42-4,"")</f>
        <v>1</v>
      </c>
      <c r="O42" s="1">
        <f>IF(Data!O42&gt;0,Data!O42-4,"")</f>
        <v>1</v>
      </c>
      <c r="P42" s="1">
        <f>IF(Data!P42&gt;0,Data!P42-4,"")</f>
        <v>1</v>
      </c>
      <c r="Q42" s="1">
        <f>IF(Data!Q42&gt;0,4-Data!Q42,"")</f>
        <v>1</v>
      </c>
      <c r="R42" s="1">
        <f>IF(Data!R42&gt;0,4-Data!R42,"")</f>
        <v>1</v>
      </c>
      <c r="S42" s="1">
        <f>IF(Data!S42&gt;0,4-Data!S42,"")</f>
        <v>1</v>
      </c>
      <c r="T42" s="1">
        <f>IF(Data!T42&gt;0,Data!T42-4,"")</f>
        <v>1</v>
      </c>
      <c r="U42" s="1">
        <f>IF(Data!U42&gt;0,4-Data!U42,"")</f>
        <v>1</v>
      </c>
      <c r="V42" s="1">
        <f>IF(Data!V42&gt;0,Data!V42-4,"")</f>
        <v>1</v>
      </c>
      <c r="W42" s="1">
        <f>IF(Data!W42&gt;0,4-Data!W42,"")</f>
        <v>1</v>
      </c>
      <c r="X42" s="1">
        <f>IF(Data!X42&gt;0,4-Data!X42,"")</f>
        <v>1</v>
      </c>
      <c r="Y42" s="1">
        <f>IF(Data!Y42&gt;0,4-Data!Y42,"")</f>
        <v>1</v>
      </c>
      <c r="Z42" s="1">
        <f>IF(Data!Z42&gt;0,Data!Z42-4,"")</f>
        <v>1</v>
      </c>
      <c r="AC42" s="5">
        <f t="shared" si="5"/>
        <v>1</v>
      </c>
      <c r="AD42" s="5">
        <f t="shared" si="0"/>
        <v>1</v>
      </c>
      <c r="AE42" s="5">
        <f t="shared" si="1"/>
        <v>1</v>
      </c>
      <c r="AF42" s="5">
        <f t="shared" si="2"/>
        <v>1</v>
      </c>
      <c r="AG42" s="5">
        <f t="shared" si="3"/>
        <v>1</v>
      </c>
      <c r="AH42" s="5">
        <f t="shared" si="4"/>
        <v>1</v>
      </c>
      <c r="AJ42" cm="1">
        <f t="array" ref="AJ42">_xlfn.LET(_xlpm.x,TRANSPOSE(_xlfn.CHOOSECOLS($A42:$Z42, VALUE(_xlfn.TEXTSPLIT(AJ$2, ",")))),IF(COUNT(_xlpm.x)&gt;0,AVERAGE(_xlpm.x),""))</f>
        <v>1</v>
      </c>
      <c r="AK42" cm="1">
        <f t="array" ref="AK42">_xlfn.LET(_xlpm.x,TRANSPOSE(_xlfn.CHOOSECOLS($A42:$Z42, VALUE(_xlfn.TEXTSPLIT(AK$2, ",")))),IF(COUNT(_xlpm.x)&gt;0,AVERAGE(_xlpm.x),""))</f>
        <v>1</v>
      </c>
      <c r="AL42" cm="1">
        <f t="array" ref="AL42">_xlfn.LET(_xlpm.x,TRANSPOSE(_xlfn.CHOOSECOLS($A42:$Z42, VALUE(_xlfn.TEXTSPLIT(AL$2, ",")))),IF(COUNT(_xlpm.x)&gt;0,AVERAGE(_xlpm.x),""))</f>
        <v>1</v>
      </c>
      <c r="AM42" cm="1">
        <f t="array" ref="AM42">_xlfn.LET(_xlpm.x,TRANSPOSE(_xlfn.CHOOSECOLS($A42:$Z42, VALUE(_xlfn.TEXTSPLIT(AM$2, ",")))),IF(COUNT(_xlpm.x)&gt;0,AVERAGE(_xlpm.x),""))</f>
        <v>1</v>
      </c>
    </row>
    <row r="43" spans="1:39">
      <c r="A43" s="1">
        <f>IF(Data!A43&gt;0,Data!A43-4,"")</f>
        <v>-2</v>
      </c>
      <c r="B43" s="1">
        <f>IF(Data!B43&gt;0,Data!B43-4,"")</f>
        <v>-2</v>
      </c>
      <c r="C43" s="1">
        <f>IF(Data!C43&gt;0,4-Data!C43,"")</f>
        <v>-2</v>
      </c>
      <c r="D43" s="1">
        <f>IF(Data!D43&gt;0,4-Data!D43,"")</f>
        <v>2</v>
      </c>
      <c r="E43" s="1">
        <f>IF(Data!E43&gt;0,4-Data!E43,"")</f>
        <v>2</v>
      </c>
      <c r="F43" s="1">
        <f>IF(Data!F43&gt;0,Data!F43-4,"")</f>
        <v>-2</v>
      </c>
      <c r="G43" s="1">
        <f>IF(Data!G43&gt;0,Data!G43-4,"")</f>
        <v>-2</v>
      </c>
      <c r="H43" s="1">
        <f>IF(Data!H43&gt;0,Data!H43-4,"")</f>
        <v>-2</v>
      </c>
      <c r="I43" s="1">
        <f>IF(Data!I43&gt;0,4-Data!I43,"")</f>
        <v>-2</v>
      </c>
      <c r="J43" s="1">
        <f>IF(Data!J43&gt;0,4-Data!J43,"")</f>
        <v>-2</v>
      </c>
      <c r="K43" s="1">
        <f>IF(Data!K43&gt;0,Data!K43-4,"")</f>
        <v>-2</v>
      </c>
      <c r="L43" s="1">
        <f>IF(Data!L43&gt;0,4-Data!L43,"")</f>
        <v>2</v>
      </c>
      <c r="M43" s="1">
        <f>IF(Data!M43&gt;0,Data!M43-4,"")</f>
        <v>-1</v>
      </c>
      <c r="N43" s="1">
        <f>IF(Data!N43&gt;0,Data!N43-4,"")</f>
        <v>-2</v>
      </c>
      <c r="O43" s="1">
        <f>IF(Data!O43&gt;0,Data!O43-4,"")</f>
        <v>-2</v>
      </c>
      <c r="P43" s="1">
        <f>IF(Data!P43&gt;0,Data!P43-4,"")</f>
        <v>-2</v>
      </c>
      <c r="Q43" s="1">
        <f>IF(Data!Q43&gt;0,4-Data!Q43,"")</f>
        <v>2</v>
      </c>
      <c r="R43" s="1">
        <f>IF(Data!R43&gt;0,4-Data!R43,"")</f>
        <v>2</v>
      </c>
      <c r="S43" s="1">
        <f>IF(Data!S43&gt;0,4-Data!S43,"")</f>
        <v>-2</v>
      </c>
      <c r="T43" s="1">
        <f>IF(Data!T43&gt;0,Data!T43-4,"")</f>
        <v>-2</v>
      </c>
      <c r="U43" s="1">
        <f>IF(Data!U43&gt;0,4-Data!U43,"")</f>
        <v>2</v>
      </c>
      <c r="V43" s="1">
        <f>IF(Data!V43&gt;0,Data!V43-4,"")</f>
        <v>-2</v>
      </c>
      <c r="W43" s="1">
        <f>IF(Data!W43&gt;0,4-Data!W43,"")</f>
        <v>-2</v>
      </c>
      <c r="X43" s="1">
        <f>IF(Data!X43&gt;0,4-Data!X43,"")</f>
        <v>2</v>
      </c>
      <c r="Y43" s="1">
        <f>IF(Data!Y43&gt;0,4-Data!Y43,"")</f>
        <v>2</v>
      </c>
      <c r="Z43" s="1">
        <f>IF(Data!Z43&gt;0,Data!Z43-4,"")</f>
        <v>-2</v>
      </c>
      <c r="AC43" s="5">
        <f t="shared" si="5"/>
        <v>0</v>
      </c>
      <c r="AD43" s="5">
        <f t="shared" si="0"/>
        <v>0.25</v>
      </c>
      <c r="AE43" s="5">
        <f t="shared" si="1"/>
        <v>-2</v>
      </c>
      <c r="AF43" s="5">
        <f t="shared" si="2"/>
        <v>-1</v>
      </c>
      <c r="AG43" s="5">
        <f t="shared" si="3"/>
        <v>0</v>
      </c>
      <c r="AH43" s="5">
        <f t="shared" si="4"/>
        <v>-2</v>
      </c>
      <c r="AJ43" cm="1">
        <f t="array" ref="AJ43">_xlfn.LET(_xlpm.x,TRANSPOSE(_xlfn.CHOOSECOLS($A43:$Z43, VALUE(_xlfn.TEXTSPLIT(AJ$2, ",")))),IF(COUNT(_xlpm.x)&gt;0,AVERAGE(_xlpm.x),""))</f>
        <v>0.125</v>
      </c>
      <c r="AK43" cm="1">
        <f t="array" ref="AK43">_xlfn.LET(_xlpm.x,TRANSPOSE(_xlfn.CHOOSECOLS($A43:$Z43, VALUE(_xlfn.TEXTSPLIT(AK$2, ",")))),IF(COUNT(_xlpm.x)&gt;0,AVERAGE(_xlpm.x),""))</f>
        <v>-2</v>
      </c>
      <c r="AL43" cm="1">
        <f t="array" ref="AL43">_xlfn.LET(_xlpm.x,TRANSPOSE(_xlfn.CHOOSECOLS($A43:$Z43, VALUE(_xlfn.TEXTSPLIT(AL$2, ",")))),IF(COUNT(_xlpm.x)&gt;0,AVERAGE(_xlpm.x),""))</f>
        <v>0</v>
      </c>
      <c r="AM43" cm="1">
        <f t="array" ref="AM43">_xlfn.LET(_xlpm.x,TRANSPOSE(_xlfn.CHOOSECOLS($A43:$Z43, VALUE(_xlfn.TEXTSPLIT(AM$2, ",")))),IF(COUNT(_xlpm.x)&gt;0,AVERAGE(_xlpm.x),""))</f>
        <v>-1.5</v>
      </c>
    </row>
    <row r="44" spans="1:39">
      <c r="A44" s="1">
        <f>IF(Data!A44&gt;0,Data!A44-4,"")</f>
        <v>0</v>
      </c>
      <c r="B44" s="1">
        <f>IF(Data!B44&gt;0,Data!B44-4,"")</f>
        <v>0</v>
      </c>
      <c r="C44" s="1">
        <f>IF(Data!C44&gt;0,4-Data!C44,"")</f>
        <v>-1</v>
      </c>
      <c r="D44" s="1">
        <f>IF(Data!D44&gt;0,4-Data!D44,"")</f>
        <v>-1</v>
      </c>
      <c r="E44" s="1">
        <f>IF(Data!E44&gt;0,4-Data!E44,"")</f>
        <v>-1</v>
      </c>
      <c r="F44" s="1">
        <f>IF(Data!F44&gt;0,Data!F44-4,"")</f>
        <v>1</v>
      </c>
      <c r="G44" s="1">
        <f>IF(Data!G44&gt;0,Data!G44-4,"")</f>
        <v>2</v>
      </c>
      <c r="H44" s="1">
        <f>IF(Data!H44&gt;0,Data!H44-4,"")</f>
        <v>1</v>
      </c>
      <c r="I44" s="1">
        <f>IF(Data!I44&gt;0,4-Data!I44,"")</f>
        <v>0</v>
      </c>
      <c r="J44" s="1">
        <f>IF(Data!J44&gt;0,4-Data!J44,"")</f>
        <v>0</v>
      </c>
      <c r="K44" s="1">
        <f>IF(Data!K44&gt;0,Data!K44-4,"")</f>
        <v>0</v>
      </c>
      <c r="L44" s="1">
        <f>IF(Data!L44&gt;0,4-Data!L44,"")</f>
        <v>-1</v>
      </c>
      <c r="M44" s="1">
        <f>IF(Data!M44&gt;0,Data!M44-4,"")</f>
        <v>0</v>
      </c>
      <c r="N44" s="1">
        <f>IF(Data!N44&gt;0,Data!N44-4,"")</f>
        <v>1</v>
      </c>
      <c r="O44" s="1">
        <f>IF(Data!O44&gt;0,Data!O44-4,"")</f>
        <v>0</v>
      </c>
      <c r="P44" s="1">
        <f>IF(Data!P44&gt;0,Data!P44-4,"")</f>
        <v>1</v>
      </c>
      <c r="Q44" s="1">
        <f>IF(Data!Q44&gt;0,4-Data!Q44,"")</f>
        <v>-1</v>
      </c>
      <c r="R44" s="1">
        <f>IF(Data!R44&gt;0,4-Data!R44,"")</f>
        <v>0</v>
      </c>
      <c r="S44" s="1">
        <f>IF(Data!S44&gt;0,4-Data!S44,"")</f>
        <v>0</v>
      </c>
      <c r="T44" s="1">
        <f>IF(Data!T44&gt;0,Data!T44-4,"")</f>
        <v>0</v>
      </c>
      <c r="U44" s="1">
        <f>IF(Data!U44&gt;0,4-Data!U44,"")</f>
        <v>1</v>
      </c>
      <c r="V44" s="1">
        <f>IF(Data!V44&gt;0,Data!V44-4,"")</f>
        <v>1</v>
      </c>
      <c r="W44" s="1">
        <f>IF(Data!W44&gt;0,4-Data!W44,"")</f>
        <v>1</v>
      </c>
      <c r="X44" s="1">
        <f>IF(Data!X44&gt;0,4-Data!X44,"")</f>
        <v>0</v>
      </c>
      <c r="Y44" s="1">
        <f>IF(Data!Y44&gt;0,4-Data!Y44,"")</f>
        <v>0</v>
      </c>
      <c r="Z44" s="1">
        <f>IF(Data!Z44&gt;0,Data!Z44-4,"")</f>
        <v>0</v>
      </c>
      <c r="AC44" s="5">
        <f t="shared" si="5"/>
        <v>0.16666666666666666</v>
      </c>
      <c r="AD44" s="5">
        <f t="shared" si="0"/>
        <v>0</v>
      </c>
      <c r="AE44" s="5">
        <f t="shared" si="1"/>
        <v>0.5</v>
      </c>
      <c r="AF44" s="5">
        <f t="shared" si="2"/>
        <v>0</v>
      </c>
      <c r="AG44" s="5">
        <f t="shared" si="3"/>
        <v>0.5</v>
      </c>
      <c r="AH44" s="5">
        <f t="shared" si="4"/>
        <v>-0.25</v>
      </c>
      <c r="AJ44" cm="1">
        <f t="array" ref="AJ44">_xlfn.LET(_xlpm.x,TRANSPOSE(_xlfn.CHOOSECOLS($A44:$Z44, VALUE(_xlfn.TEXTSPLIT(AJ$2, ",")))),IF(COUNT(_xlpm.x)&gt;0,AVERAGE(_xlpm.x),""))</f>
        <v>0.125</v>
      </c>
      <c r="AK44" cm="1">
        <f t="array" ref="AK44">_xlfn.LET(_xlpm.x,TRANSPOSE(_xlfn.CHOOSECOLS($A44:$Z44, VALUE(_xlfn.TEXTSPLIT(AK$2, ",")))),IF(COUNT(_xlpm.x)&gt;0,AVERAGE(_xlpm.x),""))</f>
        <v>-0.25</v>
      </c>
      <c r="AL44" cm="1">
        <f t="array" ref="AL44">_xlfn.LET(_xlpm.x,TRANSPOSE(_xlfn.CHOOSECOLS($A44:$Z44, VALUE(_xlfn.TEXTSPLIT(AL$2, ",")))),IF(COUNT(_xlpm.x)&gt;0,AVERAGE(_xlpm.x),""))</f>
        <v>0.33333333333333331</v>
      </c>
      <c r="AM44" cm="1">
        <f t="array" ref="AM44">_xlfn.LET(_xlpm.x,TRANSPOSE(_xlfn.CHOOSECOLS($A44:$Z44, VALUE(_xlfn.TEXTSPLIT(AM$2, ",")))),IF(COUNT(_xlpm.x)&gt;0,AVERAGE(_xlpm.x),""))</f>
        <v>0.25</v>
      </c>
    </row>
    <row r="45" spans="1:39">
      <c r="A45" s="1">
        <f>IF(Data!A45&gt;0,Data!A45-4,"")</f>
        <v>0</v>
      </c>
      <c r="B45" s="1">
        <f>IF(Data!B45&gt;0,Data!B45-4,"")</f>
        <v>0</v>
      </c>
      <c r="C45" s="1">
        <f>IF(Data!C45&gt;0,4-Data!C45,"")</f>
        <v>0</v>
      </c>
      <c r="D45" s="1">
        <f>IF(Data!D45&gt;0,4-Data!D45,"")</f>
        <v>0</v>
      </c>
      <c r="E45" s="1">
        <f>IF(Data!E45&gt;0,4-Data!E45,"")</f>
        <v>1</v>
      </c>
      <c r="F45" s="1">
        <f>IF(Data!F45&gt;0,Data!F45-4,"")</f>
        <v>0</v>
      </c>
      <c r="G45" s="1">
        <f>IF(Data!G45&gt;0,Data!G45-4,"")</f>
        <v>-1</v>
      </c>
      <c r="H45" s="1">
        <f>IF(Data!H45&gt;0,Data!H45-4,"")</f>
        <v>0</v>
      </c>
      <c r="I45" s="1">
        <f>IF(Data!I45&gt;0,4-Data!I45,"")</f>
        <v>-1</v>
      </c>
      <c r="J45" s="1">
        <f>IF(Data!J45&gt;0,4-Data!J45,"")</f>
        <v>1</v>
      </c>
      <c r="K45" s="1">
        <f>IF(Data!K45&gt;0,Data!K45-4,"")</f>
        <v>0</v>
      </c>
      <c r="L45" s="1">
        <f>IF(Data!L45&gt;0,4-Data!L45,"")</f>
        <v>1</v>
      </c>
      <c r="M45" s="1">
        <f>IF(Data!M45&gt;0,Data!M45-4,"")</f>
        <v>-1</v>
      </c>
      <c r="N45" s="1">
        <f>IF(Data!N45&gt;0,Data!N45-4,"")</f>
        <v>-1</v>
      </c>
      <c r="O45" s="1">
        <f>IF(Data!O45&gt;0,Data!O45-4,"")</f>
        <v>-1</v>
      </c>
      <c r="P45" s="1">
        <f>IF(Data!P45&gt;0,Data!P45-4,"")</f>
        <v>-1</v>
      </c>
      <c r="Q45" s="1">
        <f>IF(Data!Q45&gt;0,4-Data!Q45,"")</f>
        <v>1</v>
      </c>
      <c r="R45" s="1">
        <f>IF(Data!R45&gt;0,4-Data!R45,"")</f>
        <v>1</v>
      </c>
      <c r="S45" s="1">
        <f>IF(Data!S45&gt;0,4-Data!S45,"")</f>
        <v>1</v>
      </c>
      <c r="T45" s="1">
        <f>IF(Data!T45&gt;0,Data!T45-4,"")</f>
        <v>-1</v>
      </c>
      <c r="U45" s="1">
        <f>IF(Data!U45&gt;0,4-Data!U45,"")</f>
        <v>1</v>
      </c>
      <c r="V45" s="1">
        <f>IF(Data!V45&gt;0,Data!V45-4,"")</f>
        <v>-1</v>
      </c>
      <c r="W45" s="1">
        <f>IF(Data!W45&gt;0,4-Data!W45,"")</f>
        <v>1</v>
      </c>
      <c r="X45" s="1">
        <f>IF(Data!X45&gt;0,4-Data!X45,"")</f>
        <v>1</v>
      </c>
      <c r="Y45" s="1">
        <f>IF(Data!Y45&gt;0,4-Data!Y45,"")</f>
        <v>1</v>
      </c>
      <c r="Z45" s="1">
        <f>IF(Data!Z45&gt;0,Data!Z45-4,"")</f>
        <v>-1</v>
      </c>
      <c r="AC45" s="5">
        <f t="shared" si="5"/>
        <v>0.16666666666666666</v>
      </c>
      <c r="AD45" s="5">
        <f t="shared" si="0"/>
        <v>0</v>
      </c>
      <c r="AE45" s="5">
        <f t="shared" si="1"/>
        <v>-0.5</v>
      </c>
      <c r="AF45" s="5">
        <f t="shared" si="2"/>
        <v>0.5</v>
      </c>
      <c r="AG45" s="5">
        <f t="shared" si="3"/>
        <v>0.25</v>
      </c>
      <c r="AH45" s="5">
        <f t="shared" si="4"/>
        <v>-0.25</v>
      </c>
      <c r="AJ45" cm="1">
        <f t="array" ref="AJ45">_xlfn.LET(_xlpm.x,TRANSPOSE(_xlfn.CHOOSECOLS($A45:$Z45, VALUE(_xlfn.TEXTSPLIT(AJ$2, ",")))),IF(COUNT(_xlpm.x)&gt;0,AVERAGE(_xlpm.x),""))</f>
        <v>0.125</v>
      </c>
      <c r="AK45" cm="1">
        <f t="array" ref="AK45">_xlfn.LET(_xlpm.x,TRANSPOSE(_xlfn.CHOOSECOLS($A45:$Z45, VALUE(_xlfn.TEXTSPLIT(AK$2, ",")))),IF(COUNT(_xlpm.x)&gt;0,AVERAGE(_xlpm.x),""))</f>
        <v>-0.25</v>
      </c>
      <c r="AL45" cm="1">
        <f t="array" ref="AL45">_xlfn.LET(_xlpm.x,TRANSPOSE(_xlfn.CHOOSECOLS($A45:$Z45, VALUE(_xlfn.TEXTSPLIT(AL$2, ",")))),IF(COUNT(_xlpm.x)&gt;0,AVERAGE(_xlpm.x),""))</f>
        <v>0.16666666666666666</v>
      </c>
      <c r="AM45" cm="1">
        <f t="array" ref="AM45">_xlfn.LET(_xlpm.x,TRANSPOSE(_xlfn.CHOOSECOLS($A45:$Z45, VALUE(_xlfn.TEXTSPLIT(AM$2, ",")))),IF(COUNT(_xlpm.x)&gt;0,AVERAGE(_xlpm.x),""))</f>
        <v>0</v>
      </c>
    </row>
    <row r="46" spans="1:39">
      <c r="A46" s="1">
        <f>IF(Data!A46&gt;0,Data!A46-4,"")</f>
        <v>0</v>
      </c>
      <c r="B46" s="1">
        <f>IF(Data!B46&gt;0,Data!B46-4,"")</f>
        <v>1</v>
      </c>
      <c r="C46" s="1">
        <f>IF(Data!C46&gt;0,4-Data!C46,"")</f>
        <v>-1</v>
      </c>
      <c r="D46" s="1">
        <f>IF(Data!D46&gt;0,4-Data!D46,"")</f>
        <v>-2</v>
      </c>
      <c r="E46" s="1">
        <f>IF(Data!E46&gt;0,4-Data!E46,"")</f>
        <v>-1</v>
      </c>
      <c r="F46" s="1">
        <f>IF(Data!F46&gt;0,Data!F46-4,"")</f>
        <v>1</v>
      </c>
      <c r="G46" s="1">
        <f>IF(Data!G46&gt;0,Data!G46-4,"")</f>
        <v>1</v>
      </c>
      <c r="H46" s="1">
        <f>IF(Data!H46&gt;0,Data!H46-4,"")</f>
        <v>1</v>
      </c>
      <c r="I46" s="1">
        <f>IF(Data!I46&gt;0,4-Data!I46,"")</f>
        <v>0</v>
      </c>
      <c r="J46" s="1">
        <f>IF(Data!J46&gt;0,4-Data!J46,"")</f>
        <v>-2</v>
      </c>
      <c r="K46" s="1">
        <f>IF(Data!K46&gt;0,Data!K46-4,"")</f>
        <v>1</v>
      </c>
      <c r="L46" s="1">
        <f>IF(Data!L46&gt;0,4-Data!L46,"")</f>
        <v>0</v>
      </c>
      <c r="M46" s="1">
        <f>IF(Data!M46&gt;0,Data!M46-4,"")</f>
        <v>2</v>
      </c>
      <c r="N46" s="1">
        <f>IF(Data!N46&gt;0,Data!N46-4,"")</f>
        <v>1</v>
      </c>
      <c r="O46" s="1">
        <f>IF(Data!O46&gt;0,Data!O46-4,"")</f>
        <v>3</v>
      </c>
      <c r="P46" s="1">
        <f>IF(Data!P46&gt;0,Data!P46-4,"")</f>
        <v>2</v>
      </c>
      <c r="Q46" s="1">
        <f>IF(Data!Q46&gt;0,4-Data!Q46,"")</f>
        <v>0</v>
      </c>
      <c r="R46" s="1">
        <f>IF(Data!R46&gt;0,4-Data!R46,"")</f>
        <v>1</v>
      </c>
      <c r="S46" s="1">
        <f>IF(Data!S46&gt;0,4-Data!S46,"")</f>
        <v>1</v>
      </c>
      <c r="T46" s="1">
        <f>IF(Data!T46&gt;0,Data!T46-4,"")</f>
        <v>2</v>
      </c>
      <c r="U46" s="1">
        <f>IF(Data!U46&gt;0,4-Data!U46,"")</f>
        <v>-2</v>
      </c>
      <c r="V46" s="1">
        <f>IF(Data!V46&gt;0,Data!V46-4,"")</f>
        <v>1</v>
      </c>
      <c r="W46" s="1">
        <f>IF(Data!W46&gt;0,4-Data!W46,"")</f>
        <v>1</v>
      </c>
      <c r="X46" s="1">
        <f>IF(Data!X46&gt;0,4-Data!X46,"")</f>
        <v>-2</v>
      </c>
      <c r="Y46" s="1">
        <f>IF(Data!Y46&gt;0,4-Data!Y46,"")</f>
        <v>-1</v>
      </c>
      <c r="Z46" s="1">
        <f>IF(Data!Z46&gt;0,Data!Z46-4,"")</f>
        <v>0</v>
      </c>
      <c r="AC46" s="5">
        <f t="shared" si="5"/>
        <v>0</v>
      </c>
      <c r="AD46" s="5">
        <f t="shared" si="0"/>
        <v>-0.25</v>
      </c>
      <c r="AE46" s="5">
        <f t="shared" si="1"/>
        <v>1</v>
      </c>
      <c r="AF46" s="5">
        <f t="shared" si="2"/>
        <v>0.75</v>
      </c>
      <c r="AG46" s="5">
        <f t="shared" si="3"/>
        <v>0.5</v>
      </c>
      <c r="AH46" s="5">
        <f t="shared" si="4"/>
        <v>0</v>
      </c>
      <c r="AJ46" cm="1">
        <f t="array" ref="AJ46">_xlfn.LET(_xlpm.x,TRANSPOSE(_xlfn.CHOOSECOLS($A46:$Z46, VALUE(_xlfn.TEXTSPLIT(AJ$2, ",")))),IF(COUNT(_xlpm.x)&gt;0,AVERAGE(_xlpm.x),""))</f>
        <v>-0.25</v>
      </c>
      <c r="AK46" cm="1">
        <f t="array" ref="AK46">_xlfn.LET(_xlpm.x,TRANSPOSE(_xlfn.CHOOSECOLS($A46:$Z46, VALUE(_xlfn.TEXTSPLIT(AK$2, ",")))),IF(COUNT(_xlpm.x)&gt;0,AVERAGE(_xlpm.x),""))</f>
        <v>0</v>
      </c>
      <c r="AL46" cm="1">
        <f t="array" ref="AL46">_xlfn.LET(_xlpm.x,TRANSPOSE(_xlfn.CHOOSECOLS($A46:$Z46, VALUE(_xlfn.TEXTSPLIT(AL$2, ",")))),IF(COUNT(_xlpm.x)&gt;0,AVERAGE(_xlpm.x),""))</f>
        <v>0.5</v>
      </c>
      <c r="AM46" cm="1">
        <f t="array" ref="AM46">_xlfn.LET(_xlpm.x,TRANSPOSE(_xlfn.CHOOSECOLS($A46:$Z46, VALUE(_xlfn.TEXTSPLIT(AM$2, ",")))),IF(COUNT(_xlpm.x)&gt;0,AVERAGE(_xlpm.x),""))</f>
        <v>0.875</v>
      </c>
    </row>
    <row r="47" spans="1:39">
      <c r="A47" s="1">
        <f>IF(Data!A47&gt;0,Data!A47-4,"")</f>
        <v>0</v>
      </c>
      <c r="B47" s="1">
        <f>IF(Data!B47&gt;0,Data!B47-4,"")</f>
        <v>0</v>
      </c>
      <c r="C47" s="1">
        <f>IF(Data!C47&gt;0,4-Data!C47,"")</f>
        <v>3</v>
      </c>
      <c r="D47" s="1">
        <f>IF(Data!D47&gt;0,4-Data!D47,"")</f>
        <v>3</v>
      </c>
      <c r="E47" s="1">
        <f>IF(Data!E47&gt;0,4-Data!E47,"")</f>
        <v>3</v>
      </c>
      <c r="F47" s="1">
        <f>IF(Data!F47&gt;0,Data!F47-4,"")</f>
        <v>-1</v>
      </c>
      <c r="G47" s="1">
        <f>IF(Data!G47&gt;0,Data!G47-4,"")</f>
        <v>0</v>
      </c>
      <c r="H47" s="1">
        <f>IF(Data!H47&gt;0,Data!H47-4,"")</f>
        <v>3</v>
      </c>
      <c r="I47" s="1">
        <f>IF(Data!I47&gt;0,4-Data!I47,"")</f>
        <v>2</v>
      </c>
      <c r="J47" s="1">
        <f>IF(Data!J47&gt;0,4-Data!J47,"")</f>
        <v>3</v>
      </c>
      <c r="K47" s="1">
        <f>IF(Data!K47&gt;0,Data!K47-4,"")</f>
        <v>-3</v>
      </c>
      <c r="L47" s="1">
        <f>IF(Data!L47&gt;0,4-Data!L47,"")</f>
        <v>1</v>
      </c>
      <c r="M47" s="1">
        <f>IF(Data!M47&gt;0,Data!M47-4,"")</f>
        <v>0</v>
      </c>
      <c r="N47" s="1">
        <f>IF(Data!N47&gt;0,Data!N47-4,"")</f>
        <v>1</v>
      </c>
      <c r="O47" s="1">
        <f>IF(Data!O47&gt;0,Data!O47-4,"")</f>
        <v>3</v>
      </c>
      <c r="P47" s="1">
        <f>IF(Data!P47&gt;0,Data!P47-4,"")</f>
        <v>0</v>
      </c>
      <c r="Q47" s="1">
        <f>IF(Data!Q47&gt;0,4-Data!Q47,"")</f>
        <v>0</v>
      </c>
      <c r="R47" s="1">
        <f>IF(Data!R47&gt;0,4-Data!R47,"")</f>
        <v>3</v>
      </c>
      <c r="S47" s="1">
        <f>IF(Data!S47&gt;0,4-Data!S47,"")</f>
        <v>0</v>
      </c>
      <c r="T47" s="1">
        <f>IF(Data!T47&gt;0,Data!T47-4,"")</f>
        <v>-1</v>
      </c>
      <c r="U47" s="1">
        <f>IF(Data!U47&gt;0,4-Data!U47,"")</f>
        <v>2</v>
      </c>
      <c r="V47" s="1">
        <f>IF(Data!V47&gt;0,Data!V47-4,"")</f>
        <v>-2</v>
      </c>
      <c r="W47" s="1">
        <f>IF(Data!W47&gt;0,4-Data!W47,"")</f>
        <v>2</v>
      </c>
      <c r="X47" s="1">
        <f>IF(Data!X47&gt;0,4-Data!X47,"")</f>
        <v>0</v>
      </c>
      <c r="Y47" s="1">
        <f>IF(Data!Y47&gt;0,4-Data!Y47,"")</f>
        <v>0</v>
      </c>
      <c r="Z47" s="1">
        <f>IF(Data!Z47&gt;0,Data!Z47-4,"")</f>
        <v>0</v>
      </c>
      <c r="AC47" s="5">
        <f t="shared" si="5"/>
        <v>0.33333333333333331</v>
      </c>
      <c r="AD47" s="5">
        <f t="shared" si="0"/>
        <v>1.25</v>
      </c>
      <c r="AE47" s="5">
        <f t="shared" si="1"/>
        <v>0.25</v>
      </c>
      <c r="AF47" s="5">
        <f t="shared" si="2"/>
        <v>0</v>
      </c>
      <c r="AG47" s="5">
        <f t="shared" si="3"/>
        <v>1.25</v>
      </c>
      <c r="AH47" s="5">
        <f t="shared" si="4"/>
        <v>2.25</v>
      </c>
      <c r="AJ47" cm="1">
        <f t="array" ref="AJ47">_xlfn.LET(_xlpm.x,TRANSPOSE(_xlfn.CHOOSECOLS($A47:$Z47, VALUE(_xlfn.TEXTSPLIT(AJ$2, ",")))),IF(COUNT(_xlpm.x)&gt;0,AVERAGE(_xlpm.x),""))</f>
        <v>0.625</v>
      </c>
      <c r="AK47" cm="1">
        <f t="array" ref="AK47">_xlfn.LET(_xlpm.x,TRANSPOSE(_xlfn.CHOOSECOLS($A47:$Z47, VALUE(_xlfn.TEXTSPLIT(AK$2, ",")))),IF(COUNT(_xlpm.x)&gt;0,AVERAGE(_xlpm.x),""))</f>
        <v>2.25</v>
      </c>
      <c r="AL47" cm="1">
        <f t="array" ref="AL47">_xlfn.LET(_xlpm.x,TRANSPOSE(_xlfn.CHOOSECOLS($A47:$Z47, VALUE(_xlfn.TEXTSPLIT(AL$2, ",")))),IF(COUNT(_xlpm.x)&gt;0,AVERAGE(_xlpm.x),""))</f>
        <v>1</v>
      </c>
      <c r="AM47" cm="1">
        <f t="array" ref="AM47">_xlfn.LET(_xlpm.x,TRANSPOSE(_xlfn.CHOOSECOLS($A47:$Z47, VALUE(_xlfn.TEXTSPLIT(AM$2, ",")))),IF(COUNT(_xlpm.x)&gt;0,AVERAGE(_xlpm.x),""))</f>
        <v>0.25</v>
      </c>
    </row>
    <row r="48" spans="1:39">
      <c r="A48" s="1">
        <f>IF(Data!A48&gt;0,Data!A48-4,"")</f>
        <v>2</v>
      </c>
      <c r="B48" s="1">
        <f>IF(Data!B48&gt;0,Data!B48-4,"")</f>
        <v>2</v>
      </c>
      <c r="C48" s="1">
        <f>IF(Data!C48&gt;0,4-Data!C48,"")</f>
        <v>-2</v>
      </c>
      <c r="D48" s="1">
        <f>IF(Data!D48&gt;0,4-Data!D48,"")</f>
        <v>-2</v>
      </c>
      <c r="E48" s="1">
        <f>IF(Data!E48&gt;0,4-Data!E48,"")</f>
        <v>-2</v>
      </c>
      <c r="F48" s="1">
        <f>IF(Data!F48&gt;0,Data!F48-4,"")</f>
        <v>2</v>
      </c>
      <c r="G48" s="1">
        <f>IF(Data!G48&gt;0,Data!G48-4,"")</f>
        <v>2</v>
      </c>
      <c r="H48" s="1">
        <f>IF(Data!H48&gt;0,Data!H48-4,"")</f>
        <v>2</v>
      </c>
      <c r="I48" s="1">
        <f>IF(Data!I48&gt;0,4-Data!I48,"")</f>
        <v>2</v>
      </c>
      <c r="J48" s="1">
        <f>IF(Data!J48&gt;0,4-Data!J48,"")</f>
        <v>-2</v>
      </c>
      <c r="K48" s="1">
        <f>IF(Data!K48&gt;0,Data!K48-4,"")</f>
        <v>2</v>
      </c>
      <c r="L48" s="1">
        <f>IF(Data!L48&gt;0,4-Data!L48,"")</f>
        <v>-2</v>
      </c>
      <c r="M48" s="1">
        <f>IF(Data!M48&gt;0,Data!M48-4,"")</f>
        <v>2</v>
      </c>
      <c r="N48" s="1">
        <f>IF(Data!N48&gt;0,Data!N48-4,"")</f>
        <v>2</v>
      </c>
      <c r="O48" s="1">
        <f>IF(Data!O48&gt;0,Data!O48-4,"")</f>
        <v>2</v>
      </c>
      <c r="P48" s="1">
        <f>IF(Data!P48&gt;0,Data!P48-4,"")</f>
        <v>2</v>
      </c>
      <c r="Q48" s="1">
        <f>IF(Data!Q48&gt;0,4-Data!Q48,"")</f>
        <v>-2</v>
      </c>
      <c r="R48" s="1">
        <f>IF(Data!R48&gt;0,4-Data!R48,"")</f>
        <v>-2</v>
      </c>
      <c r="S48" s="1">
        <f>IF(Data!S48&gt;0,4-Data!S48,"")</f>
        <v>-2</v>
      </c>
      <c r="T48" s="1">
        <f>IF(Data!T48&gt;0,Data!T48-4,"")</f>
        <v>2</v>
      </c>
      <c r="U48" s="1">
        <f>IF(Data!U48&gt;0,4-Data!U48,"")</f>
        <v>1</v>
      </c>
      <c r="V48" s="1">
        <f>IF(Data!V48&gt;0,Data!V48-4,"")</f>
        <v>1</v>
      </c>
      <c r="W48" s="1">
        <f>IF(Data!W48&gt;0,4-Data!W48,"")</f>
        <v>1</v>
      </c>
      <c r="X48" s="1">
        <f>IF(Data!X48&gt;0,4-Data!X48,"")</f>
        <v>1</v>
      </c>
      <c r="Y48" s="1">
        <f>IF(Data!Y48&gt;0,4-Data!Y48,"")</f>
        <v>1</v>
      </c>
      <c r="Z48" s="1">
        <f>IF(Data!Z48&gt;0,Data!Z48-4,"")</f>
        <v>-1</v>
      </c>
      <c r="AC48" s="5">
        <f t="shared" si="5"/>
        <v>1</v>
      </c>
      <c r="AD48" s="5">
        <f t="shared" si="0"/>
        <v>0.75</v>
      </c>
      <c r="AE48" s="5">
        <f t="shared" si="1"/>
        <v>1.5</v>
      </c>
      <c r="AF48" s="5">
        <f t="shared" si="2"/>
        <v>0</v>
      </c>
      <c r="AG48" s="5">
        <f t="shared" si="3"/>
        <v>0</v>
      </c>
      <c r="AH48" s="5">
        <f t="shared" si="4"/>
        <v>-0.75</v>
      </c>
      <c r="AJ48" cm="1">
        <f t="array" ref="AJ48">_xlfn.LET(_xlpm.x,TRANSPOSE(_xlfn.CHOOSECOLS($A48:$Z48, VALUE(_xlfn.TEXTSPLIT(AJ$2, ",")))),IF(COUNT(_xlpm.x)&gt;0,AVERAGE(_xlpm.x),""))</f>
        <v>1.125</v>
      </c>
      <c r="AK48" cm="1">
        <f t="array" ref="AK48">_xlfn.LET(_xlpm.x,TRANSPOSE(_xlfn.CHOOSECOLS($A48:$Z48, VALUE(_xlfn.TEXTSPLIT(AK$2, ",")))),IF(COUNT(_xlpm.x)&gt;0,AVERAGE(_xlpm.x),""))</f>
        <v>-0.75</v>
      </c>
      <c r="AL48" cm="1">
        <f t="array" ref="AL48">_xlfn.LET(_xlpm.x,TRANSPOSE(_xlfn.CHOOSECOLS($A48:$Z48, VALUE(_xlfn.TEXTSPLIT(AL$2, ",")))),IF(COUNT(_xlpm.x)&gt;0,AVERAGE(_xlpm.x),""))</f>
        <v>0</v>
      </c>
      <c r="AM48" cm="1">
        <f t="array" ref="AM48">_xlfn.LET(_xlpm.x,TRANSPOSE(_xlfn.CHOOSECOLS($A48:$Z48, VALUE(_xlfn.TEXTSPLIT(AM$2, ",")))),IF(COUNT(_xlpm.x)&gt;0,AVERAGE(_xlpm.x),""))</f>
        <v>0.75</v>
      </c>
    </row>
    <row r="49" spans="1:39">
      <c r="A49" s="1">
        <f>IF(Data!A49&gt;0,Data!A49-4,"")</f>
        <v>1</v>
      </c>
      <c r="B49" s="1">
        <f>IF(Data!B49&gt;0,Data!B49-4,"")</f>
        <v>-1</v>
      </c>
      <c r="C49" s="1">
        <f>IF(Data!C49&gt;0,4-Data!C49,"")</f>
        <v>0</v>
      </c>
      <c r="D49" s="1">
        <f>IF(Data!D49&gt;0,4-Data!D49,"")</f>
        <v>0</v>
      </c>
      <c r="E49" s="1">
        <f>IF(Data!E49&gt;0,4-Data!E49,"")</f>
        <v>0</v>
      </c>
      <c r="F49" s="1">
        <f>IF(Data!F49&gt;0,Data!F49-4,"")</f>
        <v>0</v>
      </c>
      <c r="G49" s="1">
        <f>IF(Data!G49&gt;0,Data!G49-4,"")</f>
        <v>0</v>
      </c>
      <c r="H49" s="1">
        <f>IF(Data!H49&gt;0,Data!H49-4,"")</f>
        <v>0</v>
      </c>
      <c r="I49" s="1">
        <f>IF(Data!I49&gt;0,4-Data!I49,"")</f>
        <v>0</v>
      </c>
      <c r="J49" s="1">
        <f>IF(Data!J49&gt;0,4-Data!J49,"")</f>
        <v>0</v>
      </c>
      <c r="K49" s="1">
        <f>IF(Data!K49&gt;0,Data!K49-4,"")</f>
        <v>0</v>
      </c>
      <c r="L49" s="1">
        <f>IF(Data!L49&gt;0,4-Data!L49,"")</f>
        <v>0</v>
      </c>
      <c r="M49" s="1">
        <f>IF(Data!M49&gt;0,Data!M49-4,"")</f>
        <v>0</v>
      </c>
      <c r="N49" s="1">
        <f>IF(Data!N49&gt;0,Data!N49-4,"")</f>
        <v>0</v>
      </c>
      <c r="O49" s="1">
        <f>IF(Data!O49&gt;0,Data!O49-4,"")</f>
        <v>0</v>
      </c>
      <c r="P49" s="1">
        <f>IF(Data!P49&gt;0,Data!P49-4,"")</f>
        <v>0</v>
      </c>
      <c r="Q49" s="1">
        <f>IF(Data!Q49&gt;0,4-Data!Q49,"")</f>
        <v>0</v>
      </c>
      <c r="R49" s="1">
        <f>IF(Data!R49&gt;0,4-Data!R49,"")</f>
        <v>0</v>
      </c>
      <c r="S49" s="1">
        <f>IF(Data!S49&gt;0,4-Data!S49,"")</f>
        <v>0</v>
      </c>
      <c r="T49" s="1">
        <f>IF(Data!T49&gt;0,Data!T49-4,"")</f>
        <v>0</v>
      </c>
      <c r="U49" s="1">
        <f>IF(Data!U49&gt;0,4-Data!U49,"")</f>
        <v>0</v>
      </c>
      <c r="V49" s="1">
        <f>IF(Data!V49&gt;0,Data!V49-4,"")</f>
        <v>0</v>
      </c>
      <c r="W49" s="1">
        <f>IF(Data!W49&gt;0,4-Data!W49,"")</f>
        <v>0</v>
      </c>
      <c r="X49" s="1">
        <f>IF(Data!X49&gt;0,4-Data!X49,"")</f>
        <v>0</v>
      </c>
      <c r="Y49" s="1">
        <f>IF(Data!Y49&gt;0,4-Data!Y49,"")</f>
        <v>0</v>
      </c>
      <c r="Z49" s="1">
        <f>IF(Data!Z49&gt;0,Data!Z49-4,"")</f>
        <v>0</v>
      </c>
      <c r="AC49" s="5">
        <f t="shared" si="5"/>
        <v>0.16666666666666666</v>
      </c>
      <c r="AD49" s="5">
        <f t="shared" si="0"/>
        <v>-0.25</v>
      </c>
      <c r="AE49" s="5">
        <f t="shared" si="1"/>
        <v>0</v>
      </c>
      <c r="AF49" s="5">
        <f t="shared" si="2"/>
        <v>0</v>
      </c>
      <c r="AG49" s="5">
        <f t="shared" si="3"/>
        <v>0</v>
      </c>
      <c r="AH49" s="5">
        <f t="shared" si="4"/>
        <v>0</v>
      </c>
      <c r="AJ49" cm="1">
        <f t="array" ref="AJ49">_xlfn.LET(_xlpm.x,TRANSPOSE(_xlfn.CHOOSECOLS($A49:$Z49, VALUE(_xlfn.TEXTSPLIT(AJ$2, ",")))),IF(COUNT(_xlpm.x)&gt;0,AVERAGE(_xlpm.x),""))</f>
        <v>0</v>
      </c>
      <c r="AK49" cm="1">
        <f t="array" ref="AK49">_xlfn.LET(_xlpm.x,TRANSPOSE(_xlfn.CHOOSECOLS($A49:$Z49, VALUE(_xlfn.TEXTSPLIT(AK$2, ",")))),IF(COUNT(_xlpm.x)&gt;0,AVERAGE(_xlpm.x),""))</f>
        <v>0</v>
      </c>
      <c r="AL49" cm="1">
        <f t="array" ref="AL49">_xlfn.LET(_xlpm.x,TRANSPOSE(_xlfn.CHOOSECOLS($A49:$Z49, VALUE(_xlfn.TEXTSPLIT(AL$2, ",")))),IF(COUNT(_xlpm.x)&gt;0,AVERAGE(_xlpm.x),""))</f>
        <v>0</v>
      </c>
      <c r="AM49" cm="1">
        <f t="array" ref="AM49">_xlfn.LET(_xlpm.x,TRANSPOSE(_xlfn.CHOOSECOLS($A49:$Z49, VALUE(_xlfn.TEXTSPLIT(AM$2, ",")))),IF(COUNT(_xlpm.x)&gt;0,AVERAGE(_xlpm.x),""))</f>
        <v>0</v>
      </c>
    </row>
    <row r="50" spans="1:39">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5" t="str">
        <f t="shared" si="5"/>
        <v/>
      </c>
      <c r="AD50" s="5" t="str">
        <f t="shared" si="0"/>
        <v/>
      </c>
      <c r="AE50" s="5" t="str">
        <f t="shared" si="1"/>
        <v/>
      </c>
      <c r="AF50" s="5" t="str">
        <f t="shared" si="2"/>
        <v/>
      </c>
      <c r="AG50" s="5" t="str">
        <f t="shared" si="3"/>
        <v/>
      </c>
      <c r="AH50" s="5" t="str">
        <f t="shared" si="4"/>
        <v/>
      </c>
      <c r="AJ50" t="str" cm="1">
        <f t="array" ref="AJ50">_xlfn.LET(_xlpm.x,TRANSPOSE(_xlfn.CHOOSECOLS($A50:$Z50, VALUE(_xlfn.TEXTSPLIT(AJ$2, ",")))),IF(COUNT(_xlpm.x)&gt;0,AVERAGE(_xlpm.x),""))</f>
        <v/>
      </c>
      <c r="AK50" t="str" cm="1">
        <f t="array" ref="AK50">_xlfn.LET(_xlpm.x,TRANSPOSE(_xlfn.CHOOSECOLS($A50:$Z50, VALUE(_xlfn.TEXTSPLIT(AK$2, ",")))),IF(COUNT(_xlpm.x)&gt;0,AVERAGE(_xlpm.x),""))</f>
        <v/>
      </c>
      <c r="AL50" t="str" cm="1">
        <f t="array" ref="AL50">_xlfn.LET(_xlpm.x,TRANSPOSE(_xlfn.CHOOSECOLS($A50:$Z50, VALUE(_xlfn.TEXTSPLIT(AL$2, ",")))),IF(COUNT(_xlpm.x)&gt;0,AVERAGE(_xlpm.x),""))</f>
        <v/>
      </c>
      <c r="AM50" t="str" cm="1">
        <f t="array" ref="AM50">_xlfn.LET(_xlpm.x,TRANSPOSE(_xlfn.CHOOSECOLS($A50:$Z50, VALUE(_xlfn.TEXTSPLIT(AM$2, ",")))),IF(COUNT(_xlpm.x)&gt;0,AVERAGE(_xlpm.x),""))</f>
        <v/>
      </c>
    </row>
    <row r="51" spans="1:39">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5" t="str">
        <f t="shared" si="5"/>
        <v/>
      </c>
      <c r="AD51" s="5" t="str">
        <f t="shared" si="0"/>
        <v/>
      </c>
      <c r="AE51" s="5" t="str">
        <f t="shared" si="1"/>
        <v/>
      </c>
      <c r="AF51" s="5" t="str">
        <f t="shared" si="2"/>
        <v/>
      </c>
      <c r="AG51" s="5" t="str">
        <f t="shared" si="3"/>
        <v/>
      </c>
      <c r="AH51" s="5" t="str">
        <f t="shared" si="4"/>
        <v/>
      </c>
      <c r="AJ51" t="str" cm="1">
        <f t="array" ref="AJ51">_xlfn.LET(_xlpm.x,TRANSPOSE(_xlfn.CHOOSECOLS($A51:$Z51, VALUE(_xlfn.TEXTSPLIT(AJ$2, ",")))),IF(COUNT(_xlpm.x)&gt;0,AVERAGE(_xlpm.x),""))</f>
        <v/>
      </c>
      <c r="AK51" t="str" cm="1">
        <f t="array" ref="AK51">_xlfn.LET(_xlpm.x,TRANSPOSE(_xlfn.CHOOSECOLS($A51:$Z51, VALUE(_xlfn.TEXTSPLIT(AK$2, ",")))),IF(COUNT(_xlpm.x)&gt;0,AVERAGE(_xlpm.x),""))</f>
        <v/>
      </c>
      <c r="AL51" t="str" cm="1">
        <f t="array" ref="AL51">_xlfn.LET(_xlpm.x,TRANSPOSE(_xlfn.CHOOSECOLS($A51:$Z51, VALUE(_xlfn.TEXTSPLIT(AL$2, ",")))),IF(COUNT(_xlpm.x)&gt;0,AVERAGE(_xlpm.x),""))</f>
        <v/>
      </c>
      <c r="AM51" t="str" cm="1">
        <f t="array" ref="AM51">_xlfn.LET(_xlpm.x,TRANSPOSE(_xlfn.CHOOSECOLS($A51:$Z51, VALUE(_xlfn.TEXTSPLIT(AM$2, ",")))),IF(COUNT(_xlpm.x)&gt;0,AVERAGE(_xlpm.x),""))</f>
        <v/>
      </c>
    </row>
    <row r="52" spans="1:39">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5" t="str">
        <f t="shared" si="5"/>
        <v/>
      </c>
      <c r="AD52" s="5" t="str">
        <f t="shared" si="0"/>
        <v/>
      </c>
      <c r="AE52" s="5" t="str">
        <f t="shared" si="1"/>
        <v/>
      </c>
      <c r="AF52" s="5" t="str">
        <f t="shared" si="2"/>
        <v/>
      </c>
      <c r="AG52" s="5" t="str">
        <f t="shared" si="3"/>
        <v/>
      </c>
      <c r="AH52" s="5" t="str">
        <f t="shared" si="4"/>
        <v/>
      </c>
      <c r="AJ52" t="str" cm="1">
        <f t="array" ref="AJ52">_xlfn.LET(_xlpm.x,TRANSPOSE(_xlfn.CHOOSECOLS($A52:$Z52, VALUE(_xlfn.TEXTSPLIT(AJ$2, ",")))),IF(COUNT(_xlpm.x)&gt;0,AVERAGE(_xlpm.x),""))</f>
        <v/>
      </c>
      <c r="AK52" t="str" cm="1">
        <f t="array" ref="AK52">_xlfn.LET(_xlpm.x,TRANSPOSE(_xlfn.CHOOSECOLS($A52:$Z52, VALUE(_xlfn.TEXTSPLIT(AK$2, ",")))),IF(COUNT(_xlpm.x)&gt;0,AVERAGE(_xlpm.x),""))</f>
        <v/>
      </c>
      <c r="AL52" t="str" cm="1">
        <f t="array" ref="AL52">_xlfn.LET(_xlpm.x,TRANSPOSE(_xlfn.CHOOSECOLS($A52:$Z52, VALUE(_xlfn.TEXTSPLIT(AL$2, ",")))),IF(COUNT(_xlpm.x)&gt;0,AVERAGE(_xlpm.x),""))</f>
        <v/>
      </c>
      <c r="AM52" t="str" cm="1">
        <f t="array" ref="AM52">_xlfn.LET(_xlpm.x,TRANSPOSE(_xlfn.CHOOSECOLS($A52:$Z52, VALUE(_xlfn.TEXTSPLIT(AM$2, ",")))),IF(COUNT(_xlpm.x)&gt;0,AVERAGE(_xlpm.x),""))</f>
        <v/>
      </c>
    </row>
    <row r="53" spans="1:39">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5" t="str">
        <f t="shared" si="5"/>
        <v/>
      </c>
      <c r="AD53" s="5" t="str">
        <f t="shared" si="0"/>
        <v/>
      </c>
      <c r="AE53" s="5" t="str">
        <f t="shared" si="1"/>
        <v/>
      </c>
      <c r="AF53" s="5" t="str">
        <f t="shared" si="2"/>
        <v/>
      </c>
      <c r="AG53" s="5" t="str">
        <f t="shared" si="3"/>
        <v/>
      </c>
      <c r="AH53" s="5" t="str">
        <f t="shared" si="4"/>
        <v/>
      </c>
      <c r="AJ53" t="str" cm="1">
        <f t="array" ref="AJ53">_xlfn.LET(_xlpm.x,TRANSPOSE(_xlfn.CHOOSECOLS($A53:$Z53, VALUE(_xlfn.TEXTSPLIT(AJ$2, ",")))),IF(COUNT(_xlpm.x)&gt;0,AVERAGE(_xlpm.x),""))</f>
        <v/>
      </c>
      <c r="AK53" t="str" cm="1">
        <f t="array" ref="AK53">_xlfn.LET(_xlpm.x,TRANSPOSE(_xlfn.CHOOSECOLS($A53:$Z53, VALUE(_xlfn.TEXTSPLIT(AK$2, ",")))),IF(COUNT(_xlpm.x)&gt;0,AVERAGE(_xlpm.x),""))</f>
        <v/>
      </c>
      <c r="AL53" t="str" cm="1">
        <f t="array" ref="AL53">_xlfn.LET(_xlpm.x,TRANSPOSE(_xlfn.CHOOSECOLS($A53:$Z53, VALUE(_xlfn.TEXTSPLIT(AL$2, ",")))),IF(COUNT(_xlpm.x)&gt;0,AVERAGE(_xlpm.x),""))</f>
        <v/>
      </c>
      <c r="AM53" t="str" cm="1">
        <f t="array" ref="AM53">_xlfn.LET(_xlpm.x,TRANSPOSE(_xlfn.CHOOSECOLS($A53:$Z53, VALUE(_xlfn.TEXTSPLIT(AM$2, ",")))),IF(COUNT(_xlpm.x)&gt;0,AVERAGE(_xlpm.x),""))</f>
        <v/>
      </c>
    </row>
    <row r="54" spans="1:39">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5" t="str">
        <f t="shared" si="5"/>
        <v/>
      </c>
      <c r="AD54" s="5" t="str">
        <f t="shared" si="0"/>
        <v/>
      </c>
      <c r="AE54" s="5" t="str">
        <f t="shared" si="1"/>
        <v/>
      </c>
      <c r="AF54" s="5" t="str">
        <f t="shared" si="2"/>
        <v/>
      </c>
      <c r="AG54" s="5" t="str">
        <f t="shared" si="3"/>
        <v/>
      </c>
      <c r="AH54" s="5" t="str">
        <f t="shared" si="4"/>
        <v/>
      </c>
      <c r="AJ54" t="str" cm="1">
        <f t="array" ref="AJ54">_xlfn.LET(_xlpm.x,TRANSPOSE(_xlfn.CHOOSECOLS($A54:$Z54, VALUE(_xlfn.TEXTSPLIT(AJ$2, ",")))),IF(COUNT(_xlpm.x)&gt;0,AVERAGE(_xlpm.x),""))</f>
        <v/>
      </c>
      <c r="AK54" t="str" cm="1">
        <f t="array" ref="AK54">_xlfn.LET(_xlpm.x,TRANSPOSE(_xlfn.CHOOSECOLS($A54:$Z54, VALUE(_xlfn.TEXTSPLIT(AK$2, ",")))),IF(COUNT(_xlpm.x)&gt;0,AVERAGE(_xlpm.x),""))</f>
        <v/>
      </c>
      <c r="AL54" t="str" cm="1">
        <f t="array" ref="AL54">_xlfn.LET(_xlpm.x,TRANSPOSE(_xlfn.CHOOSECOLS($A54:$Z54, VALUE(_xlfn.TEXTSPLIT(AL$2, ",")))),IF(COUNT(_xlpm.x)&gt;0,AVERAGE(_xlpm.x),""))</f>
        <v/>
      </c>
      <c r="AM54" t="str" cm="1">
        <f t="array" ref="AM54">_xlfn.LET(_xlpm.x,TRANSPOSE(_xlfn.CHOOSECOLS($A54:$Z54, VALUE(_xlfn.TEXTSPLIT(AM$2, ",")))),IF(COUNT(_xlpm.x)&gt;0,AVERAGE(_xlpm.x),""))</f>
        <v/>
      </c>
    </row>
    <row r="55" spans="1:39">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5" t="str">
        <f t="shared" si="5"/>
        <v/>
      </c>
      <c r="AD55" s="5" t="str">
        <f t="shared" si="0"/>
        <v/>
      </c>
      <c r="AE55" s="5" t="str">
        <f t="shared" si="1"/>
        <v/>
      </c>
      <c r="AF55" s="5" t="str">
        <f t="shared" si="2"/>
        <v/>
      </c>
      <c r="AG55" s="5" t="str">
        <f t="shared" si="3"/>
        <v/>
      </c>
      <c r="AH55" s="5" t="str">
        <f t="shared" si="4"/>
        <v/>
      </c>
      <c r="AJ55" t="str" cm="1">
        <f t="array" ref="AJ55">_xlfn.LET(_xlpm.x,TRANSPOSE(_xlfn.CHOOSECOLS($A55:$Z55, VALUE(_xlfn.TEXTSPLIT(AJ$2, ",")))),IF(COUNT(_xlpm.x)&gt;0,AVERAGE(_xlpm.x),""))</f>
        <v/>
      </c>
      <c r="AK55" t="str" cm="1">
        <f t="array" ref="AK55">_xlfn.LET(_xlpm.x,TRANSPOSE(_xlfn.CHOOSECOLS($A55:$Z55, VALUE(_xlfn.TEXTSPLIT(AK$2, ",")))),IF(COUNT(_xlpm.x)&gt;0,AVERAGE(_xlpm.x),""))</f>
        <v/>
      </c>
      <c r="AL55" t="str" cm="1">
        <f t="array" ref="AL55">_xlfn.LET(_xlpm.x,TRANSPOSE(_xlfn.CHOOSECOLS($A55:$Z55, VALUE(_xlfn.TEXTSPLIT(AL$2, ",")))),IF(COUNT(_xlpm.x)&gt;0,AVERAGE(_xlpm.x),""))</f>
        <v/>
      </c>
      <c r="AM55" t="str" cm="1">
        <f t="array" ref="AM55">_xlfn.LET(_xlpm.x,TRANSPOSE(_xlfn.CHOOSECOLS($A55:$Z55, VALUE(_xlfn.TEXTSPLIT(AM$2, ",")))),IF(COUNT(_xlpm.x)&gt;0,AVERAGE(_xlpm.x),""))</f>
        <v/>
      </c>
    </row>
    <row r="56" spans="1:39">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5" t="str">
        <f t="shared" si="5"/>
        <v/>
      </c>
      <c r="AD56" s="5" t="str">
        <f t="shared" si="0"/>
        <v/>
      </c>
      <c r="AE56" s="5" t="str">
        <f t="shared" si="1"/>
        <v/>
      </c>
      <c r="AF56" s="5" t="str">
        <f t="shared" si="2"/>
        <v/>
      </c>
      <c r="AG56" s="5" t="str">
        <f t="shared" si="3"/>
        <v/>
      </c>
      <c r="AH56" s="5" t="str">
        <f t="shared" si="4"/>
        <v/>
      </c>
      <c r="AJ56" t="str" cm="1">
        <f t="array" ref="AJ56">_xlfn.LET(_xlpm.x,TRANSPOSE(_xlfn.CHOOSECOLS($A56:$Z56, VALUE(_xlfn.TEXTSPLIT(AJ$2, ",")))),IF(COUNT(_xlpm.x)&gt;0,AVERAGE(_xlpm.x),""))</f>
        <v/>
      </c>
      <c r="AK56" t="str" cm="1">
        <f t="array" ref="AK56">_xlfn.LET(_xlpm.x,TRANSPOSE(_xlfn.CHOOSECOLS($A56:$Z56, VALUE(_xlfn.TEXTSPLIT(AK$2, ",")))),IF(COUNT(_xlpm.x)&gt;0,AVERAGE(_xlpm.x),""))</f>
        <v/>
      </c>
      <c r="AL56" t="str" cm="1">
        <f t="array" ref="AL56">_xlfn.LET(_xlpm.x,TRANSPOSE(_xlfn.CHOOSECOLS($A56:$Z56, VALUE(_xlfn.TEXTSPLIT(AL$2, ",")))),IF(COUNT(_xlpm.x)&gt;0,AVERAGE(_xlpm.x),""))</f>
        <v/>
      </c>
      <c r="AM56" t="str" cm="1">
        <f t="array" ref="AM56">_xlfn.LET(_xlpm.x,TRANSPOSE(_xlfn.CHOOSECOLS($A56:$Z56, VALUE(_xlfn.TEXTSPLIT(AM$2, ",")))),IF(COUNT(_xlpm.x)&gt;0,AVERAGE(_xlpm.x),""))</f>
        <v/>
      </c>
    </row>
    <row r="57" spans="1:39">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5" t="str">
        <f t="shared" si="5"/>
        <v/>
      </c>
      <c r="AD57" s="5" t="str">
        <f t="shared" si="0"/>
        <v/>
      </c>
      <c r="AE57" s="5" t="str">
        <f t="shared" si="1"/>
        <v/>
      </c>
      <c r="AF57" s="5" t="str">
        <f t="shared" si="2"/>
        <v/>
      </c>
      <c r="AG57" s="5" t="str">
        <f t="shared" si="3"/>
        <v/>
      </c>
      <c r="AH57" s="5" t="str">
        <f t="shared" si="4"/>
        <v/>
      </c>
      <c r="AJ57" t="str" cm="1">
        <f t="array" ref="AJ57">_xlfn.LET(_xlpm.x,TRANSPOSE(_xlfn.CHOOSECOLS($A57:$Z57, VALUE(_xlfn.TEXTSPLIT(AJ$2, ",")))),IF(COUNT(_xlpm.x)&gt;0,AVERAGE(_xlpm.x),""))</f>
        <v/>
      </c>
      <c r="AK57" t="str" cm="1">
        <f t="array" ref="AK57">_xlfn.LET(_xlpm.x,TRANSPOSE(_xlfn.CHOOSECOLS($A57:$Z57, VALUE(_xlfn.TEXTSPLIT(AK$2, ",")))),IF(COUNT(_xlpm.x)&gt;0,AVERAGE(_xlpm.x),""))</f>
        <v/>
      </c>
      <c r="AL57" t="str" cm="1">
        <f t="array" ref="AL57">_xlfn.LET(_xlpm.x,TRANSPOSE(_xlfn.CHOOSECOLS($A57:$Z57, VALUE(_xlfn.TEXTSPLIT(AL$2, ",")))),IF(COUNT(_xlpm.x)&gt;0,AVERAGE(_xlpm.x),""))</f>
        <v/>
      </c>
      <c r="AM57" t="str" cm="1">
        <f t="array" ref="AM57">_xlfn.LET(_xlpm.x,TRANSPOSE(_xlfn.CHOOSECOLS($A57:$Z57, VALUE(_xlfn.TEXTSPLIT(AM$2, ",")))),IF(COUNT(_xlpm.x)&gt;0,AVERAGE(_xlpm.x),""))</f>
        <v/>
      </c>
    </row>
    <row r="58" spans="1:39">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5" t="str">
        <f t="shared" si="5"/>
        <v/>
      </c>
      <c r="AD58" s="5" t="str">
        <f t="shared" si="0"/>
        <v/>
      </c>
      <c r="AE58" s="5" t="str">
        <f t="shared" si="1"/>
        <v/>
      </c>
      <c r="AF58" s="5" t="str">
        <f t="shared" si="2"/>
        <v/>
      </c>
      <c r="AG58" s="5" t="str">
        <f t="shared" si="3"/>
        <v/>
      </c>
      <c r="AH58" s="5" t="str">
        <f t="shared" si="4"/>
        <v/>
      </c>
      <c r="AJ58" t="str" cm="1">
        <f t="array" ref="AJ58">_xlfn.LET(_xlpm.x,TRANSPOSE(_xlfn.CHOOSECOLS($A58:$Z58, VALUE(_xlfn.TEXTSPLIT(AJ$2, ",")))),IF(COUNT(_xlpm.x)&gt;0,AVERAGE(_xlpm.x),""))</f>
        <v/>
      </c>
      <c r="AK58" t="str" cm="1">
        <f t="array" ref="AK58">_xlfn.LET(_xlpm.x,TRANSPOSE(_xlfn.CHOOSECOLS($A58:$Z58, VALUE(_xlfn.TEXTSPLIT(AK$2, ",")))),IF(COUNT(_xlpm.x)&gt;0,AVERAGE(_xlpm.x),""))</f>
        <v/>
      </c>
      <c r="AL58" t="str" cm="1">
        <f t="array" ref="AL58">_xlfn.LET(_xlpm.x,TRANSPOSE(_xlfn.CHOOSECOLS($A58:$Z58, VALUE(_xlfn.TEXTSPLIT(AL$2, ",")))),IF(COUNT(_xlpm.x)&gt;0,AVERAGE(_xlpm.x),""))</f>
        <v/>
      </c>
      <c r="AM58" t="str" cm="1">
        <f t="array" ref="AM58">_xlfn.LET(_xlpm.x,TRANSPOSE(_xlfn.CHOOSECOLS($A58:$Z58, VALUE(_xlfn.TEXTSPLIT(AM$2, ",")))),IF(COUNT(_xlpm.x)&gt;0,AVERAGE(_xlpm.x),""))</f>
        <v/>
      </c>
    </row>
    <row r="59" spans="1:39">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5" t="str">
        <f t="shared" si="5"/>
        <v/>
      </c>
      <c r="AD59" s="5" t="str">
        <f t="shared" si="0"/>
        <v/>
      </c>
      <c r="AE59" s="5" t="str">
        <f t="shared" si="1"/>
        <v/>
      </c>
      <c r="AF59" s="5" t="str">
        <f t="shared" si="2"/>
        <v/>
      </c>
      <c r="AG59" s="5" t="str">
        <f t="shared" si="3"/>
        <v/>
      </c>
      <c r="AH59" s="5" t="str">
        <f t="shared" si="4"/>
        <v/>
      </c>
      <c r="AJ59" t="str" cm="1">
        <f t="array" ref="AJ59">_xlfn.LET(_xlpm.x,TRANSPOSE(_xlfn.CHOOSECOLS($A59:$Z59, VALUE(_xlfn.TEXTSPLIT(AJ$2, ",")))),IF(COUNT(_xlpm.x)&gt;0,AVERAGE(_xlpm.x),""))</f>
        <v/>
      </c>
      <c r="AK59" t="str" cm="1">
        <f t="array" ref="AK59">_xlfn.LET(_xlpm.x,TRANSPOSE(_xlfn.CHOOSECOLS($A59:$Z59, VALUE(_xlfn.TEXTSPLIT(AK$2, ",")))),IF(COUNT(_xlpm.x)&gt;0,AVERAGE(_xlpm.x),""))</f>
        <v/>
      </c>
      <c r="AL59" t="str" cm="1">
        <f t="array" ref="AL59">_xlfn.LET(_xlpm.x,TRANSPOSE(_xlfn.CHOOSECOLS($A59:$Z59, VALUE(_xlfn.TEXTSPLIT(AL$2, ",")))),IF(COUNT(_xlpm.x)&gt;0,AVERAGE(_xlpm.x),""))</f>
        <v/>
      </c>
      <c r="AM59" t="str" cm="1">
        <f t="array" ref="AM59">_xlfn.LET(_xlpm.x,TRANSPOSE(_xlfn.CHOOSECOLS($A59:$Z59, VALUE(_xlfn.TEXTSPLIT(AM$2, ",")))),IF(COUNT(_xlpm.x)&gt;0,AVERAGE(_xlpm.x),""))</f>
        <v/>
      </c>
    </row>
    <row r="60" spans="1:39">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5" t="str">
        <f t="shared" si="5"/>
        <v/>
      </c>
      <c r="AD60" s="5" t="str">
        <f t="shared" si="0"/>
        <v/>
      </c>
      <c r="AE60" s="5" t="str">
        <f t="shared" si="1"/>
        <v/>
      </c>
      <c r="AF60" s="5" t="str">
        <f t="shared" si="2"/>
        <v/>
      </c>
      <c r="AG60" s="5" t="str">
        <f t="shared" si="3"/>
        <v/>
      </c>
      <c r="AH60" s="5" t="str">
        <f t="shared" si="4"/>
        <v/>
      </c>
      <c r="AJ60" t="str" cm="1">
        <f t="array" ref="AJ60">_xlfn.LET(_xlpm.x,TRANSPOSE(_xlfn.CHOOSECOLS($A60:$Z60, VALUE(_xlfn.TEXTSPLIT(AJ$2, ",")))),IF(COUNT(_xlpm.x)&gt;0,AVERAGE(_xlpm.x),""))</f>
        <v/>
      </c>
      <c r="AK60" t="str" cm="1">
        <f t="array" ref="AK60">_xlfn.LET(_xlpm.x,TRANSPOSE(_xlfn.CHOOSECOLS($A60:$Z60, VALUE(_xlfn.TEXTSPLIT(AK$2, ",")))),IF(COUNT(_xlpm.x)&gt;0,AVERAGE(_xlpm.x),""))</f>
        <v/>
      </c>
      <c r="AL60" t="str" cm="1">
        <f t="array" ref="AL60">_xlfn.LET(_xlpm.x,TRANSPOSE(_xlfn.CHOOSECOLS($A60:$Z60, VALUE(_xlfn.TEXTSPLIT(AL$2, ",")))),IF(COUNT(_xlpm.x)&gt;0,AVERAGE(_xlpm.x),""))</f>
        <v/>
      </c>
      <c r="AM60" t="str" cm="1">
        <f t="array" ref="AM60">_xlfn.LET(_xlpm.x,TRANSPOSE(_xlfn.CHOOSECOLS($A60:$Z60, VALUE(_xlfn.TEXTSPLIT(AM$2, ",")))),IF(COUNT(_xlpm.x)&gt;0,AVERAGE(_xlpm.x),""))</f>
        <v/>
      </c>
    </row>
    <row r="61" spans="1:39">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5" t="str">
        <f t="shared" si="5"/>
        <v/>
      </c>
      <c r="AD61" s="5" t="str">
        <f t="shared" si="0"/>
        <v/>
      </c>
      <c r="AE61" s="5" t="str">
        <f t="shared" si="1"/>
        <v/>
      </c>
      <c r="AF61" s="5" t="str">
        <f t="shared" si="2"/>
        <v/>
      </c>
      <c r="AG61" s="5" t="str">
        <f t="shared" si="3"/>
        <v/>
      </c>
      <c r="AH61" s="5" t="str">
        <f t="shared" si="4"/>
        <v/>
      </c>
      <c r="AJ61" t="str" cm="1">
        <f t="array" ref="AJ61">_xlfn.LET(_xlpm.x,TRANSPOSE(_xlfn.CHOOSECOLS($A61:$Z61, VALUE(_xlfn.TEXTSPLIT(AJ$2, ",")))),IF(COUNT(_xlpm.x)&gt;0,AVERAGE(_xlpm.x),""))</f>
        <v/>
      </c>
      <c r="AK61" t="str" cm="1">
        <f t="array" ref="AK61">_xlfn.LET(_xlpm.x,TRANSPOSE(_xlfn.CHOOSECOLS($A61:$Z61, VALUE(_xlfn.TEXTSPLIT(AK$2, ",")))),IF(COUNT(_xlpm.x)&gt;0,AVERAGE(_xlpm.x),""))</f>
        <v/>
      </c>
      <c r="AL61" t="str" cm="1">
        <f t="array" ref="AL61">_xlfn.LET(_xlpm.x,TRANSPOSE(_xlfn.CHOOSECOLS($A61:$Z61, VALUE(_xlfn.TEXTSPLIT(AL$2, ",")))),IF(COUNT(_xlpm.x)&gt;0,AVERAGE(_xlpm.x),""))</f>
        <v/>
      </c>
      <c r="AM61" t="str" cm="1">
        <f t="array" ref="AM61">_xlfn.LET(_xlpm.x,TRANSPOSE(_xlfn.CHOOSECOLS($A61:$Z61, VALUE(_xlfn.TEXTSPLIT(AM$2, ",")))),IF(COUNT(_xlpm.x)&gt;0,AVERAGE(_xlpm.x),""))</f>
        <v/>
      </c>
    </row>
    <row r="62" spans="1:39">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5" t="str">
        <f t="shared" si="5"/>
        <v/>
      </c>
      <c r="AD62" s="5" t="str">
        <f t="shared" si="0"/>
        <v/>
      </c>
      <c r="AE62" s="5" t="str">
        <f t="shared" si="1"/>
        <v/>
      </c>
      <c r="AF62" s="5" t="str">
        <f t="shared" si="2"/>
        <v/>
      </c>
      <c r="AG62" s="5" t="str">
        <f t="shared" si="3"/>
        <v/>
      </c>
      <c r="AH62" s="5" t="str">
        <f t="shared" si="4"/>
        <v/>
      </c>
      <c r="AJ62" t="str" cm="1">
        <f t="array" ref="AJ62">_xlfn.LET(_xlpm.x,TRANSPOSE(_xlfn.CHOOSECOLS($A62:$Z62, VALUE(_xlfn.TEXTSPLIT(AJ$2, ",")))),IF(COUNT(_xlpm.x)&gt;0,AVERAGE(_xlpm.x),""))</f>
        <v/>
      </c>
      <c r="AK62" t="str" cm="1">
        <f t="array" ref="AK62">_xlfn.LET(_xlpm.x,TRANSPOSE(_xlfn.CHOOSECOLS($A62:$Z62, VALUE(_xlfn.TEXTSPLIT(AK$2, ",")))),IF(COUNT(_xlpm.x)&gt;0,AVERAGE(_xlpm.x),""))</f>
        <v/>
      </c>
      <c r="AL62" t="str" cm="1">
        <f t="array" ref="AL62">_xlfn.LET(_xlpm.x,TRANSPOSE(_xlfn.CHOOSECOLS($A62:$Z62, VALUE(_xlfn.TEXTSPLIT(AL$2, ",")))),IF(COUNT(_xlpm.x)&gt;0,AVERAGE(_xlpm.x),""))</f>
        <v/>
      </c>
      <c r="AM62" t="str" cm="1">
        <f t="array" ref="AM62">_xlfn.LET(_xlpm.x,TRANSPOSE(_xlfn.CHOOSECOLS($A62:$Z62, VALUE(_xlfn.TEXTSPLIT(AM$2, ",")))),IF(COUNT(_xlpm.x)&gt;0,AVERAGE(_xlpm.x),""))</f>
        <v/>
      </c>
    </row>
    <row r="63" spans="1:39">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5" t="str">
        <f t="shared" si="5"/>
        <v/>
      </c>
      <c r="AD63" s="5" t="str">
        <f t="shared" si="0"/>
        <v/>
      </c>
      <c r="AE63" s="5" t="str">
        <f t="shared" si="1"/>
        <v/>
      </c>
      <c r="AF63" s="5" t="str">
        <f t="shared" si="2"/>
        <v/>
      </c>
      <c r="AG63" s="5" t="str">
        <f t="shared" si="3"/>
        <v/>
      </c>
      <c r="AH63" s="5" t="str">
        <f t="shared" si="4"/>
        <v/>
      </c>
      <c r="AJ63" t="str" cm="1">
        <f t="array" ref="AJ63">_xlfn.LET(_xlpm.x,TRANSPOSE(_xlfn.CHOOSECOLS($A63:$Z63, VALUE(_xlfn.TEXTSPLIT(AJ$2, ",")))),IF(COUNT(_xlpm.x)&gt;0,AVERAGE(_xlpm.x),""))</f>
        <v/>
      </c>
      <c r="AK63" t="str" cm="1">
        <f t="array" ref="AK63">_xlfn.LET(_xlpm.x,TRANSPOSE(_xlfn.CHOOSECOLS($A63:$Z63, VALUE(_xlfn.TEXTSPLIT(AK$2, ",")))),IF(COUNT(_xlpm.x)&gt;0,AVERAGE(_xlpm.x),""))</f>
        <v/>
      </c>
      <c r="AL63" t="str" cm="1">
        <f t="array" ref="AL63">_xlfn.LET(_xlpm.x,TRANSPOSE(_xlfn.CHOOSECOLS($A63:$Z63, VALUE(_xlfn.TEXTSPLIT(AL$2, ",")))),IF(COUNT(_xlpm.x)&gt;0,AVERAGE(_xlpm.x),""))</f>
        <v/>
      </c>
      <c r="AM63" t="str" cm="1">
        <f t="array" ref="AM63">_xlfn.LET(_xlpm.x,TRANSPOSE(_xlfn.CHOOSECOLS($A63:$Z63, VALUE(_xlfn.TEXTSPLIT(AM$2, ",")))),IF(COUNT(_xlpm.x)&gt;0,AVERAGE(_xlpm.x),""))</f>
        <v/>
      </c>
    </row>
    <row r="64" spans="1:39">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5" t="str">
        <f t="shared" si="5"/>
        <v/>
      </c>
      <c r="AD64" s="5" t="str">
        <f t="shared" si="0"/>
        <v/>
      </c>
      <c r="AE64" s="5" t="str">
        <f t="shared" si="1"/>
        <v/>
      </c>
      <c r="AF64" s="5" t="str">
        <f t="shared" si="2"/>
        <v/>
      </c>
      <c r="AG64" s="5" t="str">
        <f t="shared" si="3"/>
        <v/>
      </c>
      <c r="AH64" s="5" t="str">
        <f t="shared" si="4"/>
        <v/>
      </c>
      <c r="AJ64" t="str" cm="1">
        <f t="array" ref="AJ64">_xlfn.LET(_xlpm.x,TRANSPOSE(_xlfn.CHOOSECOLS($A64:$Z64, VALUE(_xlfn.TEXTSPLIT(AJ$2, ",")))),IF(COUNT(_xlpm.x)&gt;0,AVERAGE(_xlpm.x),""))</f>
        <v/>
      </c>
      <c r="AK64" t="str" cm="1">
        <f t="array" ref="AK64">_xlfn.LET(_xlpm.x,TRANSPOSE(_xlfn.CHOOSECOLS($A64:$Z64, VALUE(_xlfn.TEXTSPLIT(AK$2, ",")))),IF(COUNT(_xlpm.x)&gt;0,AVERAGE(_xlpm.x),""))</f>
        <v/>
      </c>
      <c r="AL64" t="str" cm="1">
        <f t="array" ref="AL64">_xlfn.LET(_xlpm.x,TRANSPOSE(_xlfn.CHOOSECOLS($A64:$Z64, VALUE(_xlfn.TEXTSPLIT(AL$2, ",")))),IF(COUNT(_xlpm.x)&gt;0,AVERAGE(_xlpm.x),""))</f>
        <v/>
      </c>
      <c r="AM64" t="str" cm="1">
        <f t="array" ref="AM64">_xlfn.LET(_xlpm.x,TRANSPOSE(_xlfn.CHOOSECOLS($A64:$Z64, VALUE(_xlfn.TEXTSPLIT(AM$2, ",")))),IF(COUNT(_xlpm.x)&gt;0,AVERAGE(_xlpm.x),""))</f>
        <v/>
      </c>
    </row>
    <row r="65" spans="1:39">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5" t="str">
        <f t="shared" si="5"/>
        <v/>
      </c>
      <c r="AD65" s="5" t="str">
        <f t="shared" si="0"/>
        <v/>
      </c>
      <c r="AE65" s="5" t="str">
        <f t="shared" si="1"/>
        <v/>
      </c>
      <c r="AF65" s="5" t="str">
        <f t="shared" si="2"/>
        <v/>
      </c>
      <c r="AG65" s="5" t="str">
        <f t="shared" si="3"/>
        <v/>
      </c>
      <c r="AH65" s="5" t="str">
        <f t="shared" si="4"/>
        <v/>
      </c>
      <c r="AJ65" t="str" cm="1">
        <f t="array" ref="AJ65">_xlfn.LET(_xlpm.x,TRANSPOSE(_xlfn.CHOOSECOLS($A65:$Z65, VALUE(_xlfn.TEXTSPLIT(AJ$2, ",")))),IF(COUNT(_xlpm.x)&gt;0,AVERAGE(_xlpm.x),""))</f>
        <v/>
      </c>
      <c r="AK65" t="str" cm="1">
        <f t="array" ref="AK65">_xlfn.LET(_xlpm.x,TRANSPOSE(_xlfn.CHOOSECOLS($A65:$Z65, VALUE(_xlfn.TEXTSPLIT(AK$2, ",")))),IF(COUNT(_xlpm.x)&gt;0,AVERAGE(_xlpm.x),""))</f>
        <v/>
      </c>
      <c r="AL65" t="str" cm="1">
        <f t="array" ref="AL65">_xlfn.LET(_xlpm.x,TRANSPOSE(_xlfn.CHOOSECOLS($A65:$Z65, VALUE(_xlfn.TEXTSPLIT(AL$2, ",")))),IF(COUNT(_xlpm.x)&gt;0,AVERAGE(_xlpm.x),""))</f>
        <v/>
      </c>
      <c r="AM65" t="str" cm="1">
        <f t="array" ref="AM65">_xlfn.LET(_xlpm.x,TRANSPOSE(_xlfn.CHOOSECOLS($A65:$Z65, VALUE(_xlfn.TEXTSPLIT(AM$2, ",")))),IF(COUNT(_xlpm.x)&gt;0,AVERAGE(_xlpm.x),""))</f>
        <v/>
      </c>
    </row>
    <row r="66" spans="1:39">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5" t="str">
        <f t="shared" si="5"/>
        <v/>
      </c>
      <c r="AD66" s="5" t="str">
        <f t="shared" si="0"/>
        <v/>
      </c>
      <c r="AE66" s="5" t="str">
        <f t="shared" si="1"/>
        <v/>
      </c>
      <c r="AF66" s="5" t="str">
        <f t="shared" si="2"/>
        <v/>
      </c>
      <c r="AG66" s="5" t="str">
        <f t="shared" si="3"/>
        <v/>
      </c>
      <c r="AH66" s="5" t="str">
        <f t="shared" si="4"/>
        <v/>
      </c>
      <c r="AJ66" t="str" cm="1">
        <f t="array" ref="AJ66">_xlfn.LET(_xlpm.x,TRANSPOSE(_xlfn.CHOOSECOLS($A66:$Z66, VALUE(_xlfn.TEXTSPLIT(AJ$2, ",")))),IF(COUNT(_xlpm.x)&gt;0,AVERAGE(_xlpm.x),""))</f>
        <v/>
      </c>
      <c r="AK66" t="str" cm="1">
        <f t="array" ref="AK66">_xlfn.LET(_xlpm.x,TRANSPOSE(_xlfn.CHOOSECOLS($A66:$Z66, VALUE(_xlfn.TEXTSPLIT(AK$2, ",")))),IF(COUNT(_xlpm.x)&gt;0,AVERAGE(_xlpm.x),""))</f>
        <v/>
      </c>
      <c r="AL66" t="str" cm="1">
        <f t="array" ref="AL66">_xlfn.LET(_xlpm.x,TRANSPOSE(_xlfn.CHOOSECOLS($A66:$Z66, VALUE(_xlfn.TEXTSPLIT(AL$2, ",")))),IF(COUNT(_xlpm.x)&gt;0,AVERAGE(_xlpm.x),""))</f>
        <v/>
      </c>
      <c r="AM66" t="str" cm="1">
        <f t="array" ref="AM66">_xlfn.LET(_xlpm.x,TRANSPOSE(_xlfn.CHOOSECOLS($A66:$Z66, VALUE(_xlfn.TEXTSPLIT(AM$2, ",")))),IF(COUNT(_xlpm.x)&gt;0,AVERAGE(_xlpm.x),""))</f>
        <v/>
      </c>
    </row>
    <row r="67" spans="1:39">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5" t="str">
        <f t="shared" si="5"/>
        <v/>
      </c>
      <c r="AD67" s="5" t="str">
        <f t="shared" si="0"/>
        <v/>
      </c>
      <c r="AE67" s="5" t="str">
        <f t="shared" si="1"/>
        <v/>
      </c>
      <c r="AF67" s="5" t="str">
        <f t="shared" si="2"/>
        <v/>
      </c>
      <c r="AG67" s="5" t="str">
        <f t="shared" si="3"/>
        <v/>
      </c>
      <c r="AH67" s="5" t="str">
        <f t="shared" si="4"/>
        <v/>
      </c>
      <c r="AJ67" t="str" cm="1">
        <f t="array" ref="AJ67">_xlfn.LET(_xlpm.x,TRANSPOSE(_xlfn.CHOOSECOLS($A67:$Z67, VALUE(_xlfn.TEXTSPLIT(AJ$2, ",")))),IF(COUNT(_xlpm.x)&gt;0,AVERAGE(_xlpm.x),""))</f>
        <v/>
      </c>
      <c r="AK67" t="str" cm="1">
        <f t="array" ref="AK67">_xlfn.LET(_xlpm.x,TRANSPOSE(_xlfn.CHOOSECOLS($A67:$Z67, VALUE(_xlfn.TEXTSPLIT(AK$2, ",")))),IF(COUNT(_xlpm.x)&gt;0,AVERAGE(_xlpm.x),""))</f>
        <v/>
      </c>
      <c r="AL67" t="str" cm="1">
        <f t="array" ref="AL67">_xlfn.LET(_xlpm.x,TRANSPOSE(_xlfn.CHOOSECOLS($A67:$Z67, VALUE(_xlfn.TEXTSPLIT(AL$2, ",")))),IF(COUNT(_xlpm.x)&gt;0,AVERAGE(_xlpm.x),""))</f>
        <v/>
      </c>
      <c r="AM67" t="str" cm="1">
        <f t="array" ref="AM67">_xlfn.LET(_xlpm.x,TRANSPOSE(_xlfn.CHOOSECOLS($A67:$Z67, VALUE(_xlfn.TEXTSPLIT(AM$2, ",")))),IF(COUNT(_xlpm.x)&gt;0,AVERAGE(_xlpm.x),""))</f>
        <v/>
      </c>
    </row>
    <row r="68" spans="1:39">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5" t="str">
        <f t="shared" si="5"/>
        <v/>
      </c>
      <c r="AD68" s="5" t="str">
        <f t="shared" si="0"/>
        <v/>
      </c>
      <c r="AE68" s="5" t="str">
        <f t="shared" si="1"/>
        <v/>
      </c>
      <c r="AF68" s="5" t="str">
        <f t="shared" si="2"/>
        <v/>
      </c>
      <c r="AG68" s="5" t="str">
        <f t="shared" si="3"/>
        <v/>
      </c>
      <c r="AH68" s="5" t="str">
        <f t="shared" si="4"/>
        <v/>
      </c>
      <c r="AJ68" t="str" cm="1">
        <f t="array" ref="AJ68">_xlfn.LET(_xlpm.x,TRANSPOSE(_xlfn.CHOOSECOLS($A68:$Z68, VALUE(_xlfn.TEXTSPLIT(AJ$2, ",")))),IF(COUNT(_xlpm.x)&gt;0,AVERAGE(_xlpm.x),""))</f>
        <v/>
      </c>
      <c r="AK68" t="str" cm="1">
        <f t="array" ref="AK68">_xlfn.LET(_xlpm.x,TRANSPOSE(_xlfn.CHOOSECOLS($A68:$Z68, VALUE(_xlfn.TEXTSPLIT(AK$2, ",")))),IF(COUNT(_xlpm.x)&gt;0,AVERAGE(_xlpm.x),""))</f>
        <v/>
      </c>
      <c r="AL68" t="str" cm="1">
        <f t="array" ref="AL68">_xlfn.LET(_xlpm.x,TRANSPOSE(_xlfn.CHOOSECOLS($A68:$Z68, VALUE(_xlfn.TEXTSPLIT(AL$2, ",")))),IF(COUNT(_xlpm.x)&gt;0,AVERAGE(_xlpm.x),""))</f>
        <v/>
      </c>
      <c r="AM68" t="str" cm="1">
        <f t="array" ref="AM68">_xlfn.LET(_xlpm.x,TRANSPOSE(_xlfn.CHOOSECOLS($A68:$Z68, VALUE(_xlfn.TEXTSPLIT(AM$2, ",")))),IF(COUNT(_xlpm.x)&gt;0,AVERAGE(_xlpm.x),""))</f>
        <v/>
      </c>
    </row>
    <row r="69" spans="1:39">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5" t="str">
        <f t="shared" ref="AC69:AC132" si="6">IF(COUNT(A69,L69,N69,P69,X69,Y69)&gt;0,AVERAGE(A69,L69,N69,P69,X69,Y69),"")</f>
        <v/>
      </c>
      <c r="AD69" s="5" t="str">
        <f t="shared" ref="AD69:AD132" si="7">IF(COUNT(B69,D69,M69,U69)&gt;0,AVERAGE(B69,D69,M69,U69),"")</f>
        <v/>
      </c>
      <c r="AE69" s="5" t="str">
        <f t="shared" ref="AE69:AE132" si="8">IF(COUNT(I69,T69,V69,W69)&gt;0,AVERAGE(I69,T69,V69,W69),"")</f>
        <v/>
      </c>
      <c r="AF69" s="5" t="str">
        <f t="shared" ref="AF69:AF132" si="9">IF(COUNT(H69,K69,Q69,S69)&gt;0,AVERAGE(H69,K69,Q69,S69),"")</f>
        <v/>
      </c>
      <c r="AG69" s="5" t="str">
        <f t="shared" ref="AG69:AG132" si="10">IF(COUNT(E69,F69,G69,R69)&gt;0,AVERAGE(E69,F69,G69,R69),"")</f>
        <v/>
      </c>
      <c r="AH69" s="5" t="str">
        <f t="shared" ref="AH69:AH132" si="11">IF(COUNT(C69,J69,O69,Z69)&gt;0,AVERAGE(C69,J69,O69,Z69),"")</f>
        <v/>
      </c>
      <c r="AJ69" t="str" cm="1">
        <f t="array" ref="AJ69">_xlfn.LET(_xlpm.x,TRANSPOSE(_xlfn.CHOOSECOLS($A69:$Z69, VALUE(_xlfn.TEXTSPLIT(AJ$2, ",")))),IF(COUNT(_xlpm.x)&gt;0,AVERAGE(_xlpm.x),""))</f>
        <v/>
      </c>
      <c r="AK69" t="str" cm="1">
        <f t="array" ref="AK69">_xlfn.LET(_xlpm.x,TRANSPOSE(_xlfn.CHOOSECOLS($A69:$Z69, VALUE(_xlfn.TEXTSPLIT(AK$2, ",")))),IF(COUNT(_xlpm.x)&gt;0,AVERAGE(_xlpm.x),""))</f>
        <v/>
      </c>
      <c r="AL69" t="str" cm="1">
        <f t="array" ref="AL69">_xlfn.LET(_xlpm.x,TRANSPOSE(_xlfn.CHOOSECOLS($A69:$Z69, VALUE(_xlfn.TEXTSPLIT(AL$2, ",")))),IF(COUNT(_xlpm.x)&gt;0,AVERAGE(_xlpm.x),""))</f>
        <v/>
      </c>
      <c r="AM69" t="str" cm="1">
        <f t="array" ref="AM69">_xlfn.LET(_xlpm.x,TRANSPOSE(_xlfn.CHOOSECOLS($A69:$Z69, VALUE(_xlfn.TEXTSPLIT(AM$2, ",")))),IF(COUNT(_xlpm.x)&gt;0,AVERAGE(_xlpm.x),""))</f>
        <v/>
      </c>
    </row>
    <row r="70" spans="1:39">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5" t="str">
        <f t="shared" si="6"/>
        <v/>
      </c>
      <c r="AD70" s="5" t="str">
        <f t="shared" si="7"/>
        <v/>
      </c>
      <c r="AE70" s="5" t="str">
        <f t="shared" si="8"/>
        <v/>
      </c>
      <c r="AF70" s="5" t="str">
        <f t="shared" si="9"/>
        <v/>
      </c>
      <c r="AG70" s="5" t="str">
        <f t="shared" si="10"/>
        <v/>
      </c>
      <c r="AH70" s="5" t="str">
        <f t="shared" si="11"/>
        <v/>
      </c>
      <c r="AJ70" t="str" cm="1">
        <f t="array" ref="AJ70">_xlfn.LET(_xlpm.x,TRANSPOSE(_xlfn.CHOOSECOLS($A70:$Z70, VALUE(_xlfn.TEXTSPLIT(AJ$2, ",")))),IF(COUNT(_xlpm.x)&gt;0,AVERAGE(_xlpm.x),""))</f>
        <v/>
      </c>
      <c r="AK70" t="str" cm="1">
        <f t="array" ref="AK70">_xlfn.LET(_xlpm.x,TRANSPOSE(_xlfn.CHOOSECOLS($A70:$Z70, VALUE(_xlfn.TEXTSPLIT(AK$2, ",")))),IF(COUNT(_xlpm.x)&gt;0,AVERAGE(_xlpm.x),""))</f>
        <v/>
      </c>
      <c r="AL70" t="str" cm="1">
        <f t="array" ref="AL70">_xlfn.LET(_xlpm.x,TRANSPOSE(_xlfn.CHOOSECOLS($A70:$Z70, VALUE(_xlfn.TEXTSPLIT(AL$2, ",")))),IF(COUNT(_xlpm.x)&gt;0,AVERAGE(_xlpm.x),""))</f>
        <v/>
      </c>
      <c r="AM70" t="str" cm="1">
        <f t="array" ref="AM70">_xlfn.LET(_xlpm.x,TRANSPOSE(_xlfn.CHOOSECOLS($A70:$Z70, VALUE(_xlfn.TEXTSPLIT(AM$2, ",")))),IF(COUNT(_xlpm.x)&gt;0,AVERAGE(_xlpm.x),""))</f>
        <v/>
      </c>
    </row>
    <row r="71" spans="1:39">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5" t="str">
        <f t="shared" si="6"/>
        <v/>
      </c>
      <c r="AD71" s="5" t="str">
        <f t="shared" si="7"/>
        <v/>
      </c>
      <c r="AE71" s="5" t="str">
        <f t="shared" si="8"/>
        <v/>
      </c>
      <c r="AF71" s="5" t="str">
        <f t="shared" si="9"/>
        <v/>
      </c>
      <c r="AG71" s="5" t="str">
        <f t="shared" si="10"/>
        <v/>
      </c>
      <c r="AH71" s="5" t="str">
        <f t="shared" si="11"/>
        <v/>
      </c>
      <c r="AJ71" t="str" cm="1">
        <f t="array" ref="AJ71">_xlfn.LET(_xlpm.x,TRANSPOSE(_xlfn.CHOOSECOLS($A71:$Z71, VALUE(_xlfn.TEXTSPLIT(AJ$2, ",")))),IF(COUNT(_xlpm.x)&gt;0,AVERAGE(_xlpm.x),""))</f>
        <v/>
      </c>
      <c r="AK71" t="str" cm="1">
        <f t="array" ref="AK71">_xlfn.LET(_xlpm.x,TRANSPOSE(_xlfn.CHOOSECOLS($A71:$Z71, VALUE(_xlfn.TEXTSPLIT(AK$2, ",")))),IF(COUNT(_xlpm.x)&gt;0,AVERAGE(_xlpm.x),""))</f>
        <v/>
      </c>
      <c r="AL71" t="str" cm="1">
        <f t="array" ref="AL71">_xlfn.LET(_xlpm.x,TRANSPOSE(_xlfn.CHOOSECOLS($A71:$Z71, VALUE(_xlfn.TEXTSPLIT(AL$2, ",")))),IF(COUNT(_xlpm.x)&gt;0,AVERAGE(_xlpm.x),""))</f>
        <v/>
      </c>
      <c r="AM71" t="str" cm="1">
        <f t="array" ref="AM71">_xlfn.LET(_xlpm.x,TRANSPOSE(_xlfn.CHOOSECOLS($A71:$Z71, VALUE(_xlfn.TEXTSPLIT(AM$2, ",")))),IF(COUNT(_xlpm.x)&gt;0,AVERAGE(_xlpm.x),""))</f>
        <v/>
      </c>
    </row>
    <row r="72" spans="1:39">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5" t="str">
        <f t="shared" si="6"/>
        <v/>
      </c>
      <c r="AD72" s="5" t="str">
        <f t="shared" si="7"/>
        <v/>
      </c>
      <c r="AE72" s="5" t="str">
        <f t="shared" si="8"/>
        <v/>
      </c>
      <c r="AF72" s="5" t="str">
        <f t="shared" si="9"/>
        <v/>
      </c>
      <c r="AG72" s="5" t="str">
        <f t="shared" si="10"/>
        <v/>
      </c>
      <c r="AH72" s="5" t="str">
        <f t="shared" si="11"/>
        <v/>
      </c>
      <c r="AJ72" t="str" cm="1">
        <f t="array" ref="AJ72">_xlfn.LET(_xlpm.x,TRANSPOSE(_xlfn.CHOOSECOLS($A72:$Z72, VALUE(_xlfn.TEXTSPLIT(AJ$2, ",")))),IF(COUNT(_xlpm.x)&gt;0,AVERAGE(_xlpm.x),""))</f>
        <v/>
      </c>
      <c r="AK72" t="str" cm="1">
        <f t="array" ref="AK72">_xlfn.LET(_xlpm.x,TRANSPOSE(_xlfn.CHOOSECOLS($A72:$Z72, VALUE(_xlfn.TEXTSPLIT(AK$2, ",")))),IF(COUNT(_xlpm.x)&gt;0,AVERAGE(_xlpm.x),""))</f>
        <v/>
      </c>
      <c r="AL72" t="str" cm="1">
        <f t="array" ref="AL72">_xlfn.LET(_xlpm.x,TRANSPOSE(_xlfn.CHOOSECOLS($A72:$Z72, VALUE(_xlfn.TEXTSPLIT(AL$2, ",")))),IF(COUNT(_xlpm.x)&gt;0,AVERAGE(_xlpm.x),""))</f>
        <v/>
      </c>
      <c r="AM72" t="str" cm="1">
        <f t="array" ref="AM72">_xlfn.LET(_xlpm.x,TRANSPOSE(_xlfn.CHOOSECOLS($A72:$Z72, VALUE(_xlfn.TEXTSPLIT(AM$2, ",")))),IF(COUNT(_xlpm.x)&gt;0,AVERAGE(_xlpm.x),""))</f>
        <v/>
      </c>
    </row>
    <row r="73" spans="1:39">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5" t="str">
        <f t="shared" si="6"/>
        <v/>
      </c>
      <c r="AD73" s="5" t="str">
        <f t="shared" si="7"/>
        <v/>
      </c>
      <c r="AE73" s="5" t="str">
        <f t="shared" si="8"/>
        <v/>
      </c>
      <c r="AF73" s="5" t="str">
        <f t="shared" si="9"/>
        <v/>
      </c>
      <c r="AG73" s="5" t="str">
        <f t="shared" si="10"/>
        <v/>
      </c>
      <c r="AH73" s="5" t="str">
        <f t="shared" si="11"/>
        <v/>
      </c>
      <c r="AJ73" t="str" cm="1">
        <f t="array" ref="AJ73">_xlfn.LET(_xlpm.x,TRANSPOSE(_xlfn.CHOOSECOLS($A73:$Z73, VALUE(_xlfn.TEXTSPLIT(AJ$2, ",")))),IF(COUNT(_xlpm.x)&gt;0,AVERAGE(_xlpm.x),""))</f>
        <v/>
      </c>
      <c r="AK73" t="str" cm="1">
        <f t="array" ref="AK73">_xlfn.LET(_xlpm.x,TRANSPOSE(_xlfn.CHOOSECOLS($A73:$Z73, VALUE(_xlfn.TEXTSPLIT(AK$2, ",")))),IF(COUNT(_xlpm.x)&gt;0,AVERAGE(_xlpm.x),""))</f>
        <v/>
      </c>
      <c r="AL73" t="str" cm="1">
        <f t="array" ref="AL73">_xlfn.LET(_xlpm.x,TRANSPOSE(_xlfn.CHOOSECOLS($A73:$Z73, VALUE(_xlfn.TEXTSPLIT(AL$2, ",")))),IF(COUNT(_xlpm.x)&gt;0,AVERAGE(_xlpm.x),""))</f>
        <v/>
      </c>
      <c r="AM73" t="str" cm="1">
        <f t="array" ref="AM73">_xlfn.LET(_xlpm.x,TRANSPOSE(_xlfn.CHOOSECOLS($A73:$Z73, VALUE(_xlfn.TEXTSPLIT(AM$2, ",")))),IF(COUNT(_xlpm.x)&gt;0,AVERAGE(_xlpm.x),""))</f>
        <v/>
      </c>
    </row>
    <row r="74" spans="1:39">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5" t="str">
        <f t="shared" si="6"/>
        <v/>
      </c>
      <c r="AD74" s="5" t="str">
        <f t="shared" si="7"/>
        <v/>
      </c>
      <c r="AE74" s="5" t="str">
        <f t="shared" si="8"/>
        <v/>
      </c>
      <c r="AF74" s="5" t="str">
        <f t="shared" si="9"/>
        <v/>
      </c>
      <c r="AG74" s="5" t="str">
        <f t="shared" si="10"/>
        <v/>
      </c>
      <c r="AH74" s="5" t="str">
        <f t="shared" si="11"/>
        <v/>
      </c>
      <c r="AJ74" t="str" cm="1">
        <f t="array" ref="AJ74">_xlfn.LET(_xlpm.x,TRANSPOSE(_xlfn.CHOOSECOLS($A74:$Z74, VALUE(_xlfn.TEXTSPLIT(AJ$2, ",")))),IF(COUNT(_xlpm.x)&gt;0,AVERAGE(_xlpm.x),""))</f>
        <v/>
      </c>
      <c r="AK74" t="str" cm="1">
        <f t="array" ref="AK74">_xlfn.LET(_xlpm.x,TRANSPOSE(_xlfn.CHOOSECOLS($A74:$Z74, VALUE(_xlfn.TEXTSPLIT(AK$2, ",")))),IF(COUNT(_xlpm.x)&gt;0,AVERAGE(_xlpm.x),""))</f>
        <v/>
      </c>
      <c r="AL74" t="str" cm="1">
        <f t="array" ref="AL74">_xlfn.LET(_xlpm.x,TRANSPOSE(_xlfn.CHOOSECOLS($A74:$Z74, VALUE(_xlfn.TEXTSPLIT(AL$2, ",")))),IF(COUNT(_xlpm.x)&gt;0,AVERAGE(_xlpm.x),""))</f>
        <v/>
      </c>
      <c r="AM74" t="str" cm="1">
        <f t="array" ref="AM74">_xlfn.LET(_xlpm.x,TRANSPOSE(_xlfn.CHOOSECOLS($A74:$Z74, VALUE(_xlfn.TEXTSPLIT(AM$2, ",")))),IF(COUNT(_xlpm.x)&gt;0,AVERAGE(_xlpm.x),""))</f>
        <v/>
      </c>
    </row>
    <row r="75" spans="1:39">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5" t="str">
        <f t="shared" si="6"/>
        <v/>
      </c>
      <c r="AD75" s="5" t="str">
        <f t="shared" si="7"/>
        <v/>
      </c>
      <c r="AE75" s="5" t="str">
        <f t="shared" si="8"/>
        <v/>
      </c>
      <c r="AF75" s="5" t="str">
        <f t="shared" si="9"/>
        <v/>
      </c>
      <c r="AG75" s="5" t="str">
        <f t="shared" si="10"/>
        <v/>
      </c>
      <c r="AH75" s="5" t="str">
        <f t="shared" si="11"/>
        <v/>
      </c>
      <c r="AJ75" t="str" cm="1">
        <f t="array" ref="AJ75">_xlfn.LET(_xlpm.x,TRANSPOSE(_xlfn.CHOOSECOLS($A75:$Z75, VALUE(_xlfn.TEXTSPLIT(AJ$2, ",")))),IF(COUNT(_xlpm.x)&gt;0,AVERAGE(_xlpm.x),""))</f>
        <v/>
      </c>
      <c r="AK75" t="str" cm="1">
        <f t="array" ref="AK75">_xlfn.LET(_xlpm.x,TRANSPOSE(_xlfn.CHOOSECOLS($A75:$Z75, VALUE(_xlfn.TEXTSPLIT(AK$2, ",")))),IF(COUNT(_xlpm.x)&gt;0,AVERAGE(_xlpm.x),""))</f>
        <v/>
      </c>
      <c r="AL75" t="str" cm="1">
        <f t="array" ref="AL75">_xlfn.LET(_xlpm.x,TRANSPOSE(_xlfn.CHOOSECOLS($A75:$Z75, VALUE(_xlfn.TEXTSPLIT(AL$2, ",")))),IF(COUNT(_xlpm.x)&gt;0,AVERAGE(_xlpm.x),""))</f>
        <v/>
      </c>
      <c r="AM75" t="str" cm="1">
        <f t="array" ref="AM75">_xlfn.LET(_xlpm.x,TRANSPOSE(_xlfn.CHOOSECOLS($A75:$Z75, VALUE(_xlfn.TEXTSPLIT(AM$2, ",")))),IF(COUNT(_xlpm.x)&gt;0,AVERAGE(_xlpm.x),""))</f>
        <v/>
      </c>
    </row>
    <row r="76" spans="1:39">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5" t="str">
        <f t="shared" si="6"/>
        <v/>
      </c>
      <c r="AD76" s="5" t="str">
        <f t="shared" si="7"/>
        <v/>
      </c>
      <c r="AE76" s="5" t="str">
        <f t="shared" si="8"/>
        <v/>
      </c>
      <c r="AF76" s="5" t="str">
        <f t="shared" si="9"/>
        <v/>
      </c>
      <c r="AG76" s="5" t="str">
        <f t="shared" si="10"/>
        <v/>
      </c>
      <c r="AH76" s="5" t="str">
        <f t="shared" si="11"/>
        <v/>
      </c>
      <c r="AJ76" t="str" cm="1">
        <f t="array" ref="AJ76">_xlfn.LET(_xlpm.x,TRANSPOSE(_xlfn.CHOOSECOLS($A76:$Z76, VALUE(_xlfn.TEXTSPLIT(AJ$2, ",")))),IF(COUNT(_xlpm.x)&gt;0,AVERAGE(_xlpm.x),""))</f>
        <v/>
      </c>
      <c r="AK76" t="str" cm="1">
        <f t="array" ref="AK76">_xlfn.LET(_xlpm.x,TRANSPOSE(_xlfn.CHOOSECOLS($A76:$Z76, VALUE(_xlfn.TEXTSPLIT(AK$2, ",")))),IF(COUNT(_xlpm.x)&gt;0,AVERAGE(_xlpm.x),""))</f>
        <v/>
      </c>
      <c r="AL76" t="str" cm="1">
        <f t="array" ref="AL76">_xlfn.LET(_xlpm.x,TRANSPOSE(_xlfn.CHOOSECOLS($A76:$Z76, VALUE(_xlfn.TEXTSPLIT(AL$2, ",")))),IF(COUNT(_xlpm.x)&gt;0,AVERAGE(_xlpm.x),""))</f>
        <v/>
      </c>
      <c r="AM76" t="str" cm="1">
        <f t="array" ref="AM76">_xlfn.LET(_xlpm.x,TRANSPOSE(_xlfn.CHOOSECOLS($A76:$Z76, VALUE(_xlfn.TEXTSPLIT(AM$2, ",")))),IF(COUNT(_xlpm.x)&gt;0,AVERAGE(_xlpm.x),""))</f>
        <v/>
      </c>
    </row>
    <row r="77" spans="1:39">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5" t="str">
        <f t="shared" si="6"/>
        <v/>
      </c>
      <c r="AD77" s="5" t="str">
        <f t="shared" si="7"/>
        <v/>
      </c>
      <c r="AE77" s="5" t="str">
        <f t="shared" si="8"/>
        <v/>
      </c>
      <c r="AF77" s="5" t="str">
        <f t="shared" si="9"/>
        <v/>
      </c>
      <c r="AG77" s="5" t="str">
        <f t="shared" si="10"/>
        <v/>
      </c>
      <c r="AH77" s="5" t="str">
        <f t="shared" si="11"/>
        <v/>
      </c>
      <c r="AJ77" t="str" cm="1">
        <f t="array" ref="AJ77">_xlfn.LET(_xlpm.x,TRANSPOSE(_xlfn.CHOOSECOLS($A77:$Z77, VALUE(_xlfn.TEXTSPLIT(AJ$2, ",")))),IF(COUNT(_xlpm.x)&gt;0,AVERAGE(_xlpm.x),""))</f>
        <v/>
      </c>
      <c r="AK77" t="str" cm="1">
        <f t="array" ref="AK77">_xlfn.LET(_xlpm.x,TRANSPOSE(_xlfn.CHOOSECOLS($A77:$Z77, VALUE(_xlfn.TEXTSPLIT(AK$2, ",")))),IF(COUNT(_xlpm.x)&gt;0,AVERAGE(_xlpm.x),""))</f>
        <v/>
      </c>
      <c r="AL77" t="str" cm="1">
        <f t="array" ref="AL77">_xlfn.LET(_xlpm.x,TRANSPOSE(_xlfn.CHOOSECOLS($A77:$Z77, VALUE(_xlfn.TEXTSPLIT(AL$2, ",")))),IF(COUNT(_xlpm.x)&gt;0,AVERAGE(_xlpm.x),""))</f>
        <v/>
      </c>
      <c r="AM77" t="str" cm="1">
        <f t="array" ref="AM77">_xlfn.LET(_xlpm.x,TRANSPOSE(_xlfn.CHOOSECOLS($A77:$Z77, VALUE(_xlfn.TEXTSPLIT(AM$2, ",")))),IF(COUNT(_xlpm.x)&gt;0,AVERAGE(_xlpm.x),""))</f>
        <v/>
      </c>
    </row>
    <row r="78" spans="1:39">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5" t="str">
        <f t="shared" si="6"/>
        <v/>
      </c>
      <c r="AD78" s="5" t="str">
        <f t="shared" si="7"/>
        <v/>
      </c>
      <c r="AE78" s="5" t="str">
        <f t="shared" si="8"/>
        <v/>
      </c>
      <c r="AF78" s="5" t="str">
        <f t="shared" si="9"/>
        <v/>
      </c>
      <c r="AG78" s="5" t="str">
        <f t="shared" si="10"/>
        <v/>
      </c>
      <c r="AH78" s="5" t="str">
        <f t="shared" si="11"/>
        <v/>
      </c>
      <c r="AJ78" t="str" cm="1">
        <f t="array" ref="AJ78">_xlfn.LET(_xlpm.x,TRANSPOSE(_xlfn.CHOOSECOLS($A78:$Z78, VALUE(_xlfn.TEXTSPLIT(AJ$2, ",")))),IF(COUNT(_xlpm.x)&gt;0,AVERAGE(_xlpm.x),""))</f>
        <v/>
      </c>
      <c r="AK78" t="str" cm="1">
        <f t="array" ref="AK78">_xlfn.LET(_xlpm.x,TRANSPOSE(_xlfn.CHOOSECOLS($A78:$Z78, VALUE(_xlfn.TEXTSPLIT(AK$2, ",")))),IF(COUNT(_xlpm.x)&gt;0,AVERAGE(_xlpm.x),""))</f>
        <v/>
      </c>
      <c r="AL78" t="str" cm="1">
        <f t="array" ref="AL78">_xlfn.LET(_xlpm.x,TRANSPOSE(_xlfn.CHOOSECOLS($A78:$Z78, VALUE(_xlfn.TEXTSPLIT(AL$2, ",")))),IF(COUNT(_xlpm.x)&gt;0,AVERAGE(_xlpm.x),""))</f>
        <v/>
      </c>
      <c r="AM78" t="str" cm="1">
        <f t="array" ref="AM78">_xlfn.LET(_xlpm.x,TRANSPOSE(_xlfn.CHOOSECOLS($A78:$Z78, VALUE(_xlfn.TEXTSPLIT(AM$2, ",")))),IF(COUNT(_xlpm.x)&gt;0,AVERAGE(_xlpm.x),""))</f>
        <v/>
      </c>
    </row>
    <row r="79" spans="1:39">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5" t="str">
        <f t="shared" si="6"/>
        <v/>
      </c>
      <c r="AD79" s="5" t="str">
        <f t="shared" si="7"/>
        <v/>
      </c>
      <c r="AE79" s="5" t="str">
        <f t="shared" si="8"/>
        <v/>
      </c>
      <c r="AF79" s="5" t="str">
        <f t="shared" si="9"/>
        <v/>
      </c>
      <c r="AG79" s="5" t="str">
        <f t="shared" si="10"/>
        <v/>
      </c>
      <c r="AH79" s="5" t="str">
        <f t="shared" si="11"/>
        <v/>
      </c>
      <c r="AJ79" t="str" cm="1">
        <f t="array" ref="AJ79">_xlfn.LET(_xlpm.x,TRANSPOSE(_xlfn.CHOOSECOLS($A79:$Z79, VALUE(_xlfn.TEXTSPLIT(AJ$2, ",")))),IF(COUNT(_xlpm.x)&gt;0,AVERAGE(_xlpm.x),""))</f>
        <v/>
      </c>
      <c r="AK79" t="str" cm="1">
        <f t="array" ref="AK79">_xlfn.LET(_xlpm.x,TRANSPOSE(_xlfn.CHOOSECOLS($A79:$Z79, VALUE(_xlfn.TEXTSPLIT(AK$2, ",")))),IF(COUNT(_xlpm.x)&gt;0,AVERAGE(_xlpm.x),""))</f>
        <v/>
      </c>
      <c r="AL79" t="str" cm="1">
        <f t="array" ref="AL79">_xlfn.LET(_xlpm.x,TRANSPOSE(_xlfn.CHOOSECOLS($A79:$Z79, VALUE(_xlfn.TEXTSPLIT(AL$2, ",")))),IF(COUNT(_xlpm.x)&gt;0,AVERAGE(_xlpm.x),""))</f>
        <v/>
      </c>
      <c r="AM79" t="str" cm="1">
        <f t="array" ref="AM79">_xlfn.LET(_xlpm.x,TRANSPOSE(_xlfn.CHOOSECOLS($A79:$Z79, VALUE(_xlfn.TEXTSPLIT(AM$2, ",")))),IF(COUNT(_xlpm.x)&gt;0,AVERAGE(_xlpm.x),""))</f>
        <v/>
      </c>
    </row>
    <row r="80" spans="1:39">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5" t="str">
        <f t="shared" si="6"/>
        <v/>
      </c>
      <c r="AD80" s="5" t="str">
        <f t="shared" si="7"/>
        <v/>
      </c>
      <c r="AE80" s="5" t="str">
        <f t="shared" si="8"/>
        <v/>
      </c>
      <c r="AF80" s="5" t="str">
        <f t="shared" si="9"/>
        <v/>
      </c>
      <c r="AG80" s="5" t="str">
        <f t="shared" si="10"/>
        <v/>
      </c>
      <c r="AH80" s="5" t="str">
        <f t="shared" si="11"/>
        <v/>
      </c>
      <c r="AJ80" t="str" cm="1">
        <f t="array" ref="AJ80">_xlfn.LET(_xlpm.x,TRANSPOSE(_xlfn.CHOOSECOLS($A80:$Z80, VALUE(_xlfn.TEXTSPLIT(AJ$2, ",")))),IF(COUNT(_xlpm.x)&gt;0,AVERAGE(_xlpm.x),""))</f>
        <v/>
      </c>
      <c r="AK80" t="str" cm="1">
        <f t="array" ref="AK80">_xlfn.LET(_xlpm.x,TRANSPOSE(_xlfn.CHOOSECOLS($A80:$Z80, VALUE(_xlfn.TEXTSPLIT(AK$2, ",")))),IF(COUNT(_xlpm.x)&gt;0,AVERAGE(_xlpm.x),""))</f>
        <v/>
      </c>
      <c r="AL80" t="str" cm="1">
        <f t="array" ref="AL80">_xlfn.LET(_xlpm.x,TRANSPOSE(_xlfn.CHOOSECOLS($A80:$Z80, VALUE(_xlfn.TEXTSPLIT(AL$2, ",")))),IF(COUNT(_xlpm.x)&gt;0,AVERAGE(_xlpm.x),""))</f>
        <v/>
      </c>
      <c r="AM80" t="str" cm="1">
        <f t="array" ref="AM80">_xlfn.LET(_xlpm.x,TRANSPOSE(_xlfn.CHOOSECOLS($A80:$Z80, VALUE(_xlfn.TEXTSPLIT(AM$2, ",")))),IF(COUNT(_xlpm.x)&gt;0,AVERAGE(_xlpm.x),""))</f>
        <v/>
      </c>
    </row>
    <row r="81" spans="1:39">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5" t="str">
        <f t="shared" si="6"/>
        <v/>
      </c>
      <c r="AD81" s="5" t="str">
        <f t="shared" si="7"/>
        <v/>
      </c>
      <c r="AE81" s="5" t="str">
        <f t="shared" si="8"/>
        <v/>
      </c>
      <c r="AF81" s="5" t="str">
        <f t="shared" si="9"/>
        <v/>
      </c>
      <c r="AG81" s="5" t="str">
        <f t="shared" si="10"/>
        <v/>
      </c>
      <c r="AH81" s="5" t="str">
        <f t="shared" si="11"/>
        <v/>
      </c>
      <c r="AJ81" t="str" cm="1">
        <f t="array" ref="AJ81">_xlfn.LET(_xlpm.x,TRANSPOSE(_xlfn.CHOOSECOLS($A81:$Z81, VALUE(_xlfn.TEXTSPLIT(AJ$2, ",")))),IF(COUNT(_xlpm.x)&gt;0,AVERAGE(_xlpm.x),""))</f>
        <v/>
      </c>
      <c r="AK81" t="str" cm="1">
        <f t="array" ref="AK81">_xlfn.LET(_xlpm.x,TRANSPOSE(_xlfn.CHOOSECOLS($A81:$Z81, VALUE(_xlfn.TEXTSPLIT(AK$2, ",")))),IF(COUNT(_xlpm.x)&gt;0,AVERAGE(_xlpm.x),""))</f>
        <v/>
      </c>
      <c r="AL81" t="str" cm="1">
        <f t="array" ref="AL81">_xlfn.LET(_xlpm.x,TRANSPOSE(_xlfn.CHOOSECOLS($A81:$Z81, VALUE(_xlfn.TEXTSPLIT(AL$2, ",")))),IF(COUNT(_xlpm.x)&gt;0,AVERAGE(_xlpm.x),""))</f>
        <v/>
      </c>
      <c r="AM81" t="str" cm="1">
        <f t="array" ref="AM81">_xlfn.LET(_xlpm.x,TRANSPOSE(_xlfn.CHOOSECOLS($A81:$Z81, VALUE(_xlfn.TEXTSPLIT(AM$2, ",")))),IF(COUNT(_xlpm.x)&gt;0,AVERAGE(_xlpm.x),""))</f>
        <v/>
      </c>
    </row>
    <row r="82" spans="1:39">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5" t="str">
        <f t="shared" si="6"/>
        <v/>
      </c>
      <c r="AD82" s="5" t="str">
        <f t="shared" si="7"/>
        <v/>
      </c>
      <c r="AE82" s="5" t="str">
        <f t="shared" si="8"/>
        <v/>
      </c>
      <c r="AF82" s="5" t="str">
        <f t="shared" si="9"/>
        <v/>
      </c>
      <c r="AG82" s="5" t="str">
        <f t="shared" si="10"/>
        <v/>
      </c>
      <c r="AH82" s="5" t="str">
        <f t="shared" si="11"/>
        <v/>
      </c>
      <c r="AJ82" t="str" cm="1">
        <f t="array" ref="AJ82">_xlfn.LET(_xlpm.x,TRANSPOSE(_xlfn.CHOOSECOLS($A82:$Z82, VALUE(_xlfn.TEXTSPLIT(AJ$2, ",")))),IF(COUNT(_xlpm.x)&gt;0,AVERAGE(_xlpm.x),""))</f>
        <v/>
      </c>
      <c r="AK82" t="str" cm="1">
        <f t="array" ref="AK82">_xlfn.LET(_xlpm.x,TRANSPOSE(_xlfn.CHOOSECOLS($A82:$Z82, VALUE(_xlfn.TEXTSPLIT(AK$2, ",")))),IF(COUNT(_xlpm.x)&gt;0,AVERAGE(_xlpm.x),""))</f>
        <v/>
      </c>
      <c r="AL82" t="str" cm="1">
        <f t="array" ref="AL82">_xlfn.LET(_xlpm.x,TRANSPOSE(_xlfn.CHOOSECOLS($A82:$Z82, VALUE(_xlfn.TEXTSPLIT(AL$2, ",")))),IF(COUNT(_xlpm.x)&gt;0,AVERAGE(_xlpm.x),""))</f>
        <v/>
      </c>
      <c r="AM82" t="str" cm="1">
        <f t="array" ref="AM82">_xlfn.LET(_xlpm.x,TRANSPOSE(_xlfn.CHOOSECOLS($A82:$Z82, VALUE(_xlfn.TEXTSPLIT(AM$2, ",")))),IF(COUNT(_xlpm.x)&gt;0,AVERAGE(_xlpm.x),""))</f>
        <v/>
      </c>
    </row>
    <row r="83" spans="1:39">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5" t="str">
        <f t="shared" si="6"/>
        <v/>
      </c>
      <c r="AD83" s="5" t="str">
        <f t="shared" si="7"/>
        <v/>
      </c>
      <c r="AE83" s="5" t="str">
        <f t="shared" si="8"/>
        <v/>
      </c>
      <c r="AF83" s="5" t="str">
        <f t="shared" si="9"/>
        <v/>
      </c>
      <c r="AG83" s="5" t="str">
        <f t="shared" si="10"/>
        <v/>
      </c>
      <c r="AH83" s="5" t="str">
        <f t="shared" si="11"/>
        <v/>
      </c>
      <c r="AJ83" t="str" cm="1">
        <f t="array" ref="AJ83">_xlfn.LET(_xlpm.x,TRANSPOSE(_xlfn.CHOOSECOLS($A83:$Z83, VALUE(_xlfn.TEXTSPLIT(AJ$2, ",")))),IF(COUNT(_xlpm.x)&gt;0,AVERAGE(_xlpm.x),""))</f>
        <v/>
      </c>
      <c r="AK83" t="str" cm="1">
        <f t="array" ref="AK83">_xlfn.LET(_xlpm.x,TRANSPOSE(_xlfn.CHOOSECOLS($A83:$Z83, VALUE(_xlfn.TEXTSPLIT(AK$2, ",")))),IF(COUNT(_xlpm.x)&gt;0,AVERAGE(_xlpm.x),""))</f>
        <v/>
      </c>
      <c r="AL83" t="str" cm="1">
        <f t="array" ref="AL83">_xlfn.LET(_xlpm.x,TRANSPOSE(_xlfn.CHOOSECOLS($A83:$Z83, VALUE(_xlfn.TEXTSPLIT(AL$2, ",")))),IF(COUNT(_xlpm.x)&gt;0,AVERAGE(_xlpm.x),""))</f>
        <v/>
      </c>
      <c r="AM83" t="str" cm="1">
        <f t="array" ref="AM83">_xlfn.LET(_xlpm.x,TRANSPOSE(_xlfn.CHOOSECOLS($A83:$Z83, VALUE(_xlfn.TEXTSPLIT(AM$2, ",")))),IF(COUNT(_xlpm.x)&gt;0,AVERAGE(_xlpm.x),""))</f>
        <v/>
      </c>
    </row>
    <row r="84" spans="1:39">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5" t="str">
        <f t="shared" si="6"/>
        <v/>
      </c>
      <c r="AD84" s="5" t="str">
        <f t="shared" si="7"/>
        <v/>
      </c>
      <c r="AE84" s="5" t="str">
        <f t="shared" si="8"/>
        <v/>
      </c>
      <c r="AF84" s="5" t="str">
        <f t="shared" si="9"/>
        <v/>
      </c>
      <c r="AG84" s="5" t="str">
        <f t="shared" si="10"/>
        <v/>
      </c>
      <c r="AH84" s="5" t="str">
        <f t="shared" si="11"/>
        <v/>
      </c>
      <c r="AJ84" t="str" cm="1">
        <f t="array" ref="AJ84">_xlfn.LET(_xlpm.x,TRANSPOSE(_xlfn.CHOOSECOLS($A84:$Z84, VALUE(_xlfn.TEXTSPLIT(AJ$2, ",")))),IF(COUNT(_xlpm.x)&gt;0,AVERAGE(_xlpm.x),""))</f>
        <v/>
      </c>
      <c r="AK84" t="str" cm="1">
        <f t="array" ref="AK84">_xlfn.LET(_xlpm.x,TRANSPOSE(_xlfn.CHOOSECOLS($A84:$Z84, VALUE(_xlfn.TEXTSPLIT(AK$2, ",")))),IF(COUNT(_xlpm.x)&gt;0,AVERAGE(_xlpm.x),""))</f>
        <v/>
      </c>
      <c r="AL84" t="str" cm="1">
        <f t="array" ref="AL84">_xlfn.LET(_xlpm.x,TRANSPOSE(_xlfn.CHOOSECOLS($A84:$Z84, VALUE(_xlfn.TEXTSPLIT(AL$2, ",")))),IF(COUNT(_xlpm.x)&gt;0,AVERAGE(_xlpm.x),""))</f>
        <v/>
      </c>
      <c r="AM84" t="str" cm="1">
        <f t="array" ref="AM84">_xlfn.LET(_xlpm.x,TRANSPOSE(_xlfn.CHOOSECOLS($A84:$Z84, VALUE(_xlfn.TEXTSPLIT(AM$2, ",")))),IF(COUNT(_xlpm.x)&gt;0,AVERAGE(_xlpm.x),""))</f>
        <v/>
      </c>
    </row>
    <row r="85" spans="1:39">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5" t="str">
        <f t="shared" si="6"/>
        <v/>
      </c>
      <c r="AD85" s="5" t="str">
        <f t="shared" si="7"/>
        <v/>
      </c>
      <c r="AE85" s="5" t="str">
        <f t="shared" si="8"/>
        <v/>
      </c>
      <c r="AF85" s="5" t="str">
        <f t="shared" si="9"/>
        <v/>
      </c>
      <c r="AG85" s="5" t="str">
        <f t="shared" si="10"/>
        <v/>
      </c>
      <c r="AH85" s="5" t="str">
        <f t="shared" si="11"/>
        <v/>
      </c>
      <c r="AJ85" t="str" cm="1">
        <f t="array" ref="AJ85">_xlfn.LET(_xlpm.x,TRANSPOSE(_xlfn.CHOOSECOLS($A85:$Z85, VALUE(_xlfn.TEXTSPLIT(AJ$2, ",")))),IF(COUNT(_xlpm.x)&gt;0,AVERAGE(_xlpm.x),""))</f>
        <v/>
      </c>
      <c r="AK85" t="str" cm="1">
        <f t="array" ref="AK85">_xlfn.LET(_xlpm.x,TRANSPOSE(_xlfn.CHOOSECOLS($A85:$Z85, VALUE(_xlfn.TEXTSPLIT(AK$2, ",")))),IF(COUNT(_xlpm.x)&gt;0,AVERAGE(_xlpm.x),""))</f>
        <v/>
      </c>
      <c r="AL85" t="str" cm="1">
        <f t="array" ref="AL85">_xlfn.LET(_xlpm.x,TRANSPOSE(_xlfn.CHOOSECOLS($A85:$Z85, VALUE(_xlfn.TEXTSPLIT(AL$2, ",")))),IF(COUNT(_xlpm.x)&gt;0,AVERAGE(_xlpm.x),""))</f>
        <v/>
      </c>
      <c r="AM85" t="str" cm="1">
        <f t="array" ref="AM85">_xlfn.LET(_xlpm.x,TRANSPOSE(_xlfn.CHOOSECOLS($A85:$Z85, VALUE(_xlfn.TEXTSPLIT(AM$2, ",")))),IF(COUNT(_xlpm.x)&gt;0,AVERAGE(_xlpm.x),""))</f>
        <v/>
      </c>
    </row>
    <row r="86" spans="1:39">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5" t="str">
        <f t="shared" si="6"/>
        <v/>
      </c>
      <c r="AD86" s="5" t="str">
        <f t="shared" si="7"/>
        <v/>
      </c>
      <c r="AE86" s="5" t="str">
        <f t="shared" si="8"/>
        <v/>
      </c>
      <c r="AF86" s="5" t="str">
        <f t="shared" si="9"/>
        <v/>
      </c>
      <c r="AG86" s="5" t="str">
        <f t="shared" si="10"/>
        <v/>
      </c>
      <c r="AH86" s="5" t="str">
        <f t="shared" si="11"/>
        <v/>
      </c>
      <c r="AJ86" t="str" cm="1">
        <f t="array" ref="AJ86">_xlfn.LET(_xlpm.x,TRANSPOSE(_xlfn.CHOOSECOLS($A86:$Z86, VALUE(_xlfn.TEXTSPLIT(AJ$2, ",")))),IF(COUNT(_xlpm.x)&gt;0,AVERAGE(_xlpm.x),""))</f>
        <v/>
      </c>
      <c r="AK86" t="str" cm="1">
        <f t="array" ref="AK86">_xlfn.LET(_xlpm.x,TRANSPOSE(_xlfn.CHOOSECOLS($A86:$Z86, VALUE(_xlfn.TEXTSPLIT(AK$2, ",")))),IF(COUNT(_xlpm.x)&gt;0,AVERAGE(_xlpm.x),""))</f>
        <v/>
      </c>
      <c r="AL86" t="str" cm="1">
        <f t="array" ref="AL86">_xlfn.LET(_xlpm.x,TRANSPOSE(_xlfn.CHOOSECOLS($A86:$Z86, VALUE(_xlfn.TEXTSPLIT(AL$2, ",")))),IF(COUNT(_xlpm.x)&gt;0,AVERAGE(_xlpm.x),""))</f>
        <v/>
      </c>
      <c r="AM86" t="str" cm="1">
        <f t="array" ref="AM86">_xlfn.LET(_xlpm.x,TRANSPOSE(_xlfn.CHOOSECOLS($A86:$Z86, VALUE(_xlfn.TEXTSPLIT(AM$2, ",")))),IF(COUNT(_xlpm.x)&gt;0,AVERAGE(_xlpm.x),""))</f>
        <v/>
      </c>
    </row>
    <row r="87" spans="1:39">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5" t="str">
        <f t="shared" si="6"/>
        <v/>
      </c>
      <c r="AD87" s="5" t="str">
        <f t="shared" si="7"/>
        <v/>
      </c>
      <c r="AE87" s="5" t="str">
        <f t="shared" si="8"/>
        <v/>
      </c>
      <c r="AF87" s="5" t="str">
        <f t="shared" si="9"/>
        <v/>
      </c>
      <c r="AG87" s="5" t="str">
        <f t="shared" si="10"/>
        <v/>
      </c>
      <c r="AH87" s="5" t="str">
        <f t="shared" si="11"/>
        <v/>
      </c>
      <c r="AJ87" t="str" cm="1">
        <f t="array" ref="AJ87">_xlfn.LET(_xlpm.x,TRANSPOSE(_xlfn.CHOOSECOLS($A87:$Z87, VALUE(_xlfn.TEXTSPLIT(AJ$2, ",")))),IF(COUNT(_xlpm.x)&gt;0,AVERAGE(_xlpm.x),""))</f>
        <v/>
      </c>
      <c r="AK87" t="str" cm="1">
        <f t="array" ref="AK87">_xlfn.LET(_xlpm.x,TRANSPOSE(_xlfn.CHOOSECOLS($A87:$Z87, VALUE(_xlfn.TEXTSPLIT(AK$2, ",")))),IF(COUNT(_xlpm.x)&gt;0,AVERAGE(_xlpm.x),""))</f>
        <v/>
      </c>
      <c r="AL87" t="str" cm="1">
        <f t="array" ref="AL87">_xlfn.LET(_xlpm.x,TRANSPOSE(_xlfn.CHOOSECOLS($A87:$Z87, VALUE(_xlfn.TEXTSPLIT(AL$2, ",")))),IF(COUNT(_xlpm.x)&gt;0,AVERAGE(_xlpm.x),""))</f>
        <v/>
      </c>
      <c r="AM87" t="str" cm="1">
        <f t="array" ref="AM87">_xlfn.LET(_xlpm.x,TRANSPOSE(_xlfn.CHOOSECOLS($A87:$Z87, VALUE(_xlfn.TEXTSPLIT(AM$2, ",")))),IF(COUNT(_xlpm.x)&gt;0,AVERAGE(_xlpm.x),""))</f>
        <v/>
      </c>
    </row>
    <row r="88" spans="1:39">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5" t="str">
        <f t="shared" si="6"/>
        <v/>
      </c>
      <c r="AD88" s="5" t="str">
        <f t="shared" si="7"/>
        <v/>
      </c>
      <c r="AE88" s="5" t="str">
        <f t="shared" si="8"/>
        <v/>
      </c>
      <c r="AF88" s="5" t="str">
        <f t="shared" si="9"/>
        <v/>
      </c>
      <c r="AG88" s="5" t="str">
        <f t="shared" si="10"/>
        <v/>
      </c>
      <c r="AH88" s="5" t="str">
        <f t="shared" si="11"/>
        <v/>
      </c>
      <c r="AJ88" t="str" cm="1">
        <f t="array" ref="AJ88">_xlfn.LET(_xlpm.x,TRANSPOSE(_xlfn.CHOOSECOLS($A88:$Z88, VALUE(_xlfn.TEXTSPLIT(AJ$2, ",")))),IF(COUNT(_xlpm.x)&gt;0,AVERAGE(_xlpm.x),""))</f>
        <v/>
      </c>
      <c r="AK88" t="str" cm="1">
        <f t="array" ref="AK88">_xlfn.LET(_xlpm.x,TRANSPOSE(_xlfn.CHOOSECOLS($A88:$Z88, VALUE(_xlfn.TEXTSPLIT(AK$2, ",")))),IF(COUNT(_xlpm.x)&gt;0,AVERAGE(_xlpm.x),""))</f>
        <v/>
      </c>
      <c r="AL88" t="str" cm="1">
        <f t="array" ref="AL88">_xlfn.LET(_xlpm.x,TRANSPOSE(_xlfn.CHOOSECOLS($A88:$Z88, VALUE(_xlfn.TEXTSPLIT(AL$2, ",")))),IF(COUNT(_xlpm.x)&gt;0,AVERAGE(_xlpm.x),""))</f>
        <v/>
      </c>
      <c r="AM88" t="str" cm="1">
        <f t="array" ref="AM88">_xlfn.LET(_xlpm.x,TRANSPOSE(_xlfn.CHOOSECOLS($A88:$Z88, VALUE(_xlfn.TEXTSPLIT(AM$2, ",")))),IF(COUNT(_xlpm.x)&gt;0,AVERAGE(_xlpm.x),""))</f>
        <v/>
      </c>
    </row>
    <row r="89" spans="1:39">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5" t="str">
        <f t="shared" si="6"/>
        <v/>
      </c>
      <c r="AD89" s="5" t="str">
        <f t="shared" si="7"/>
        <v/>
      </c>
      <c r="AE89" s="5" t="str">
        <f t="shared" si="8"/>
        <v/>
      </c>
      <c r="AF89" s="5" t="str">
        <f t="shared" si="9"/>
        <v/>
      </c>
      <c r="AG89" s="5" t="str">
        <f t="shared" si="10"/>
        <v/>
      </c>
      <c r="AH89" s="5" t="str">
        <f t="shared" si="11"/>
        <v/>
      </c>
      <c r="AJ89" t="str" cm="1">
        <f t="array" ref="AJ89">_xlfn.LET(_xlpm.x,TRANSPOSE(_xlfn.CHOOSECOLS($A89:$Z89, VALUE(_xlfn.TEXTSPLIT(AJ$2, ",")))),IF(COUNT(_xlpm.x)&gt;0,AVERAGE(_xlpm.x),""))</f>
        <v/>
      </c>
      <c r="AK89" t="str" cm="1">
        <f t="array" ref="AK89">_xlfn.LET(_xlpm.x,TRANSPOSE(_xlfn.CHOOSECOLS($A89:$Z89, VALUE(_xlfn.TEXTSPLIT(AK$2, ",")))),IF(COUNT(_xlpm.x)&gt;0,AVERAGE(_xlpm.x),""))</f>
        <v/>
      </c>
      <c r="AL89" t="str" cm="1">
        <f t="array" ref="AL89">_xlfn.LET(_xlpm.x,TRANSPOSE(_xlfn.CHOOSECOLS($A89:$Z89, VALUE(_xlfn.TEXTSPLIT(AL$2, ",")))),IF(COUNT(_xlpm.x)&gt;0,AVERAGE(_xlpm.x),""))</f>
        <v/>
      </c>
      <c r="AM89" t="str" cm="1">
        <f t="array" ref="AM89">_xlfn.LET(_xlpm.x,TRANSPOSE(_xlfn.CHOOSECOLS($A89:$Z89, VALUE(_xlfn.TEXTSPLIT(AM$2, ",")))),IF(COUNT(_xlpm.x)&gt;0,AVERAGE(_xlpm.x),""))</f>
        <v/>
      </c>
    </row>
    <row r="90" spans="1:39">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5" t="str">
        <f t="shared" si="6"/>
        <v/>
      </c>
      <c r="AD90" s="5" t="str">
        <f t="shared" si="7"/>
        <v/>
      </c>
      <c r="AE90" s="5" t="str">
        <f t="shared" si="8"/>
        <v/>
      </c>
      <c r="AF90" s="5" t="str">
        <f t="shared" si="9"/>
        <v/>
      </c>
      <c r="AG90" s="5" t="str">
        <f t="shared" si="10"/>
        <v/>
      </c>
      <c r="AH90" s="5" t="str">
        <f t="shared" si="11"/>
        <v/>
      </c>
      <c r="AJ90" t="str" cm="1">
        <f t="array" ref="AJ90">_xlfn.LET(_xlpm.x,TRANSPOSE(_xlfn.CHOOSECOLS($A90:$Z90, VALUE(_xlfn.TEXTSPLIT(AJ$2, ",")))),IF(COUNT(_xlpm.x)&gt;0,AVERAGE(_xlpm.x),""))</f>
        <v/>
      </c>
      <c r="AK90" t="str" cm="1">
        <f t="array" ref="AK90">_xlfn.LET(_xlpm.x,TRANSPOSE(_xlfn.CHOOSECOLS($A90:$Z90, VALUE(_xlfn.TEXTSPLIT(AK$2, ",")))),IF(COUNT(_xlpm.x)&gt;0,AVERAGE(_xlpm.x),""))</f>
        <v/>
      </c>
      <c r="AL90" t="str" cm="1">
        <f t="array" ref="AL90">_xlfn.LET(_xlpm.x,TRANSPOSE(_xlfn.CHOOSECOLS($A90:$Z90, VALUE(_xlfn.TEXTSPLIT(AL$2, ",")))),IF(COUNT(_xlpm.x)&gt;0,AVERAGE(_xlpm.x),""))</f>
        <v/>
      </c>
      <c r="AM90" t="str" cm="1">
        <f t="array" ref="AM90">_xlfn.LET(_xlpm.x,TRANSPOSE(_xlfn.CHOOSECOLS($A90:$Z90, VALUE(_xlfn.TEXTSPLIT(AM$2, ",")))),IF(COUNT(_xlpm.x)&gt;0,AVERAGE(_xlpm.x),""))</f>
        <v/>
      </c>
    </row>
    <row r="91" spans="1:39">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5" t="str">
        <f t="shared" si="6"/>
        <v/>
      </c>
      <c r="AD91" s="5" t="str">
        <f t="shared" si="7"/>
        <v/>
      </c>
      <c r="AE91" s="5" t="str">
        <f t="shared" si="8"/>
        <v/>
      </c>
      <c r="AF91" s="5" t="str">
        <f t="shared" si="9"/>
        <v/>
      </c>
      <c r="AG91" s="5" t="str">
        <f t="shared" si="10"/>
        <v/>
      </c>
      <c r="AH91" s="5" t="str">
        <f t="shared" si="11"/>
        <v/>
      </c>
      <c r="AJ91" t="str" cm="1">
        <f t="array" ref="AJ91">_xlfn.LET(_xlpm.x,TRANSPOSE(_xlfn.CHOOSECOLS($A91:$Z91, VALUE(_xlfn.TEXTSPLIT(AJ$2, ",")))),IF(COUNT(_xlpm.x)&gt;0,AVERAGE(_xlpm.x),""))</f>
        <v/>
      </c>
      <c r="AK91" t="str" cm="1">
        <f t="array" ref="AK91">_xlfn.LET(_xlpm.x,TRANSPOSE(_xlfn.CHOOSECOLS($A91:$Z91, VALUE(_xlfn.TEXTSPLIT(AK$2, ",")))),IF(COUNT(_xlpm.x)&gt;0,AVERAGE(_xlpm.x),""))</f>
        <v/>
      </c>
      <c r="AL91" t="str" cm="1">
        <f t="array" ref="AL91">_xlfn.LET(_xlpm.x,TRANSPOSE(_xlfn.CHOOSECOLS($A91:$Z91, VALUE(_xlfn.TEXTSPLIT(AL$2, ",")))),IF(COUNT(_xlpm.x)&gt;0,AVERAGE(_xlpm.x),""))</f>
        <v/>
      </c>
      <c r="AM91" t="str" cm="1">
        <f t="array" ref="AM91">_xlfn.LET(_xlpm.x,TRANSPOSE(_xlfn.CHOOSECOLS($A91:$Z91, VALUE(_xlfn.TEXTSPLIT(AM$2, ",")))),IF(COUNT(_xlpm.x)&gt;0,AVERAGE(_xlpm.x),""))</f>
        <v/>
      </c>
    </row>
    <row r="92" spans="1:39">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5" t="str">
        <f t="shared" si="6"/>
        <v/>
      </c>
      <c r="AD92" s="5" t="str">
        <f t="shared" si="7"/>
        <v/>
      </c>
      <c r="AE92" s="5" t="str">
        <f t="shared" si="8"/>
        <v/>
      </c>
      <c r="AF92" s="5" t="str">
        <f t="shared" si="9"/>
        <v/>
      </c>
      <c r="AG92" s="5" t="str">
        <f t="shared" si="10"/>
        <v/>
      </c>
      <c r="AH92" s="5" t="str">
        <f t="shared" si="11"/>
        <v/>
      </c>
      <c r="AJ92" t="str" cm="1">
        <f t="array" ref="AJ92">_xlfn.LET(_xlpm.x,TRANSPOSE(_xlfn.CHOOSECOLS($A92:$Z92, VALUE(_xlfn.TEXTSPLIT(AJ$2, ",")))),IF(COUNT(_xlpm.x)&gt;0,AVERAGE(_xlpm.x),""))</f>
        <v/>
      </c>
      <c r="AK92" t="str" cm="1">
        <f t="array" ref="AK92">_xlfn.LET(_xlpm.x,TRANSPOSE(_xlfn.CHOOSECOLS($A92:$Z92, VALUE(_xlfn.TEXTSPLIT(AK$2, ",")))),IF(COUNT(_xlpm.x)&gt;0,AVERAGE(_xlpm.x),""))</f>
        <v/>
      </c>
      <c r="AL92" t="str" cm="1">
        <f t="array" ref="AL92">_xlfn.LET(_xlpm.x,TRANSPOSE(_xlfn.CHOOSECOLS($A92:$Z92, VALUE(_xlfn.TEXTSPLIT(AL$2, ",")))),IF(COUNT(_xlpm.x)&gt;0,AVERAGE(_xlpm.x),""))</f>
        <v/>
      </c>
      <c r="AM92" t="str" cm="1">
        <f t="array" ref="AM92">_xlfn.LET(_xlpm.x,TRANSPOSE(_xlfn.CHOOSECOLS($A92:$Z92, VALUE(_xlfn.TEXTSPLIT(AM$2, ",")))),IF(COUNT(_xlpm.x)&gt;0,AVERAGE(_xlpm.x),""))</f>
        <v/>
      </c>
    </row>
    <row r="93" spans="1:39">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5" t="str">
        <f t="shared" si="6"/>
        <v/>
      </c>
      <c r="AD93" s="5" t="str">
        <f t="shared" si="7"/>
        <v/>
      </c>
      <c r="AE93" s="5" t="str">
        <f t="shared" si="8"/>
        <v/>
      </c>
      <c r="AF93" s="5" t="str">
        <f t="shared" si="9"/>
        <v/>
      </c>
      <c r="AG93" s="5" t="str">
        <f t="shared" si="10"/>
        <v/>
      </c>
      <c r="AH93" s="5" t="str">
        <f t="shared" si="11"/>
        <v/>
      </c>
      <c r="AJ93" t="str" cm="1">
        <f t="array" ref="AJ93">_xlfn.LET(_xlpm.x,TRANSPOSE(_xlfn.CHOOSECOLS($A93:$Z93, VALUE(_xlfn.TEXTSPLIT(AJ$2, ",")))),IF(COUNT(_xlpm.x)&gt;0,AVERAGE(_xlpm.x),""))</f>
        <v/>
      </c>
      <c r="AK93" t="str" cm="1">
        <f t="array" ref="AK93">_xlfn.LET(_xlpm.x,TRANSPOSE(_xlfn.CHOOSECOLS($A93:$Z93, VALUE(_xlfn.TEXTSPLIT(AK$2, ",")))),IF(COUNT(_xlpm.x)&gt;0,AVERAGE(_xlpm.x),""))</f>
        <v/>
      </c>
      <c r="AL93" t="str" cm="1">
        <f t="array" ref="AL93">_xlfn.LET(_xlpm.x,TRANSPOSE(_xlfn.CHOOSECOLS($A93:$Z93, VALUE(_xlfn.TEXTSPLIT(AL$2, ",")))),IF(COUNT(_xlpm.x)&gt;0,AVERAGE(_xlpm.x),""))</f>
        <v/>
      </c>
      <c r="AM93" t="str" cm="1">
        <f t="array" ref="AM93">_xlfn.LET(_xlpm.x,TRANSPOSE(_xlfn.CHOOSECOLS($A93:$Z93, VALUE(_xlfn.TEXTSPLIT(AM$2, ",")))),IF(COUNT(_xlpm.x)&gt;0,AVERAGE(_xlpm.x),""))</f>
        <v/>
      </c>
    </row>
    <row r="94" spans="1:39">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5" t="str">
        <f t="shared" si="6"/>
        <v/>
      </c>
      <c r="AD94" s="5" t="str">
        <f t="shared" si="7"/>
        <v/>
      </c>
      <c r="AE94" s="5" t="str">
        <f t="shared" si="8"/>
        <v/>
      </c>
      <c r="AF94" s="5" t="str">
        <f t="shared" si="9"/>
        <v/>
      </c>
      <c r="AG94" s="5" t="str">
        <f t="shared" si="10"/>
        <v/>
      </c>
      <c r="AH94" s="5" t="str">
        <f t="shared" si="11"/>
        <v/>
      </c>
      <c r="AJ94" t="str" cm="1">
        <f t="array" ref="AJ94">_xlfn.LET(_xlpm.x,TRANSPOSE(_xlfn.CHOOSECOLS($A94:$Z94, VALUE(_xlfn.TEXTSPLIT(AJ$2, ",")))),IF(COUNT(_xlpm.x)&gt;0,AVERAGE(_xlpm.x),""))</f>
        <v/>
      </c>
      <c r="AK94" t="str" cm="1">
        <f t="array" ref="AK94">_xlfn.LET(_xlpm.x,TRANSPOSE(_xlfn.CHOOSECOLS($A94:$Z94, VALUE(_xlfn.TEXTSPLIT(AK$2, ",")))),IF(COUNT(_xlpm.x)&gt;0,AVERAGE(_xlpm.x),""))</f>
        <v/>
      </c>
      <c r="AL94" t="str" cm="1">
        <f t="array" ref="AL94">_xlfn.LET(_xlpm.x,TRANSPOSE(_xlfn.CHOOSECOLS($A94:$Z94, VALUE(_xlfn.TEXTSPLIT(AL$2, ",")))),IF(COUNT(_xlpm.x)&gt;0,AVERAGE(_xlpm.x),""))</f>
        <v/>
      </c>
      <c r="AM94" t="str" cm="1">
        <f t="array" ref="AM94">_xlfn.LET(_xlpm.x,TRANSPOSE(_xlfn.CHOOSECOLS($A94:$Z94, VALUE(_xlfn.TEXTSPLIT(AM$2, ",")))),IF(COUNT(_xlpm.x)&gt;0,AVERAGE(_xlpm.x),""))</f>
        <v/>
      </c>
    </row>
    <row r="95" spans="1:39">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5" t="str">
        <f t="shared" si="6"/>
        <v/>
      </c>
      <c r="AD95" s="5" t="str">
        <f t="shared" si="7"/>
        <v/>
      </c>
      <c r="AE95" s="5" t="str">
        <f t="shared" si="8"/>
        <v/>
      </c>
      <c r="AF95" s="5" t="str">
        <f t="shared" si="9"/>
        <v/>
      </c>
      <c r="AG95" s="5" t="str">
        <f t="shared" si="10"/>
        <v/>
      </c>
      <c r="AH95" s="5" t="str">
        <f t="shared" si="11"/>
        <v/>
      </c>
      <c r="AJ95" t="str" cm="1">
        <f t="array" ref="AJ95">_xlfn.LET(_xlpm.x,TRANSPOSE(_xlfn.CHOOSECOLS($A95:$Z95, VALUE(_xlfn.TEXTSPLIT(AJ$2, ",")))),IF(COUNT(_xlpm.x)&gt;0,AVERAGE(_xlpm.x),""))</f>
        <v/>
      </c>
      <c r="AK95" t="str" cm="1">
        <f t="array" ref="AK95">_xlfn.LET(_xlpm.x,TRANSPOSE(_xlfn.CHOOSECOLS($A95:$Z95, VALUE(_xlfn.TEXTSPLIT(AK$2, ",")))),IF(COUNT(_xlpm.x)&gt;0,AVERAGE(_xlpm.x),""))</f>
        <v/>
      </c>
      <c r="AL95" t="str" cm="1">
        <f t="array" ref="AL95">_xlfn.LET(_xlpm.x,TRANSPOSE(_xlfn.CHOOSECOLS($A95:$Z95, VALUE(_xlfn.TEXTSPLIT(AL$2, ",")))),IF(COUNT(_xlpm.x)&gt;0,AVERAGE(_xlpm.x),""))</f>
        <v/>
      </c>
      <c r="AM95" t="str" cm="1">
        <f t="array" ref="AM95">_xlfn.LET(_xlpm.x,TRANSPOSE(_xlfn.CHOOSECOLS($A95:$Z95, VALUE(_xlfn.TEXTSPLIT(AM$2, ",")))),IF(COUNT(_xlpm.x)&gt;0,AVERAGE(_xlpm.x),""))</f>
        <v/>
      </c>
    </row>
    <row r="96" spans="1:39">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5" t="str">
        <f t="shared" si="6"/>
        <v/>
      </c>
      <c r="AD96" s="5" t="str">
        <f t="shared" si="7"/>
        <v/>
      </c>
      <c r="AE96" s="5" t="str">
        <f t="shared" si="8"/>
        <v/>
      </c>
      <c r="AF96" s="5" t="str">
        <f t="shared" si="9"/>
        <v/>
      </c>
      <c r="AG96" s="5" t="str">
        <f t="shared" si="10"/>
        <v/>
      </c>
      <c r="AH96" s="5" t="str">
        <f t="shared" si="11"/>
        <v/>
      </c>
      <c r="AJ96" t="str" cm="1">
        <f t="array" ref="AJ96">_xlfn.LET(_xlpm.x,TRANSPOSE(_xlfn.CHOOSECOLS($A96:$Z96, VALUE(_xlfn.TEXTSPLIT(AJ$2, ",")))),IF(COUNT(_xlpm.x)&gt;0,AVERAGE(_xlpm.x),""))</f>
        <v/>
      </c>
      <c r="AK96" t="str" cm="1">
        <f t="array" ref="AK96">_xlfn.LET(_xlpm.x,TRANSPOSE(_xlfn.CHOOSECOLS($A96:$Z96, VALUE(_xlfn.TEXTSPLIT(AK$2, ",")))),IF(COUNT(_xlpm.x)&gt;0,AVERAGE(_xlpm.x),""))</f>
        <v/>
      </c>
      <c r="AL96" t="str" cm="1">
        <f t="array" ref="AL96">_xlfn.LET(_xlpm.x,TRANSPOSE(_xlfn.CHOOSECOLS($A96:$Z96, VALUE(_xlfn.TEXTSPLIT(AL$2, ",")))),IF(COUNT(_xlpm.x)&gt;0,AVERAGE(_xlpm.x),""))</f>
        <v/>
      </c>
      <c r="AM96" t="str" cm="1">
        <f t="array" ref="AM96">_xlfn.LET(_xlpm.x,TRANSPOSE(_xlfn.CHOOSECOLS($A96:$Z96, VALUE(_xlfn.TEXTSPLIT(AM$2, ",")))),IF(COUNT(_xlpm.x)&gt;0,AVERAGE(_xlpm.x),""))</f>
        <v/>
      </c>
    </row>
    <row r="97" spans="1:39">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5" t="str">
        <f t="shared" si="6"/>
        <v/>
      </c>
      <c r="AD97" s="5" t="str">
        <f t="shared" si="7"/>
        <v/>
      </c>
      <c r="AE97" s="5" t="str">
        <f t="shared" si="8"/>
        <v/>
      </c>
      <c r="AF97" s="5" t="str">
        <f t="shared" si="9"/>
        <v/>
      </c>
      <c r="AG97" s="5" t="str">
        <f t="shared" si="10"/>
        <v/>
      </c>
      <c r="AH97" s="5" t="str">
        <f t="shared" si="11"/>
        <v/>
      </c>
      <c r="AJ97" t="str" cm="1">
        <f t="array" ref="AJ97">_xlfn.LET(_xlpm.x,TRANSPOSE(_xlfn.CHOOSECOLS($A97:$Z97, VALUE(_xlfn.TEXTSPLIT(AJ$2, ",")))),IF(COUNT(_xlpm.x)&gt;0,AVERAGE(_xlpm.x),""))</f>
        <v/>
      </c>
      <c r="AK97" t="str" cm="1">
        <f t="array" ref="AK97">_xlfn.LET(_xlpm.x,TRANSPOSE(_xlfn.CHOOSECOLS($A97:$Z97, VALUE(_xlfn.TEXTSPLIT(AK$2, ",")))),IF(COUNT(_xlpm.x)&gt;0,AVERAGE(_xlpm.x),""))</f>
        <v/>
      </c>
      <c r="AL97" t="str" cm="1">
        <f t="array" ref="AL97">_xlfn.LET(_xlpm.x,TRANSPOSE(_xlfn.CHOOSECOLS($A97:$Z97, VALUE(_xlfn.TEXTSPLIT(AL$2, ",")))),IF(COUNT(_xlpm.x)&gt;0,AVERAGE(_xlpm.x),""))</f>
        <v/>
      </c>
      <c r="AM97" t="str" cm="1">
        <f t="array" ref="AM97">_xlfn.LET(_xlpm.x,TRANSPOSE(_xlfn.CHOOSECOLS($A97:$Z97, VALUE(_xlfn.TEXTSPLIT(AM$2, ",")))),IF(COUNT(_xlpm.x)&gt;0,AVERAGE(_xlpm.x),""))</f>
        <v/>
      </c>
    </row>
    <row r="98" spans="1:39">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5" t="str">
        <f t="shared" si="6"/>
        <v/>
      </c>
      <c r="AD98" s="5" t="str">
        <f t="shared" si="7"/>
        <v/>
      </c>
      <c r="AE98" s="5" t="str">
        <f t="shared" si="8"/>
        <v/>
      </c>
      <c r="AF98" s="5" t="str">
        <f t="shared" si="9"/>
        <v/>
      </c>
      <c r="AG98" s="5" t="str">
        <f t="shared" si="10"/>
        <v/>
      </c>
      <c r="AH98" s="5" t="str">
        <f t="shared" si="11"/>
        <v/>
      </c>
      <c r="AJ98" t="str" cm="1">
        <f t="array" ref="AJ98">_xlfn.LET(_xlpm.x,TRANSPOSE(_xlfn.CHOOSECOLS($A98:$Z98, VALUE(_xlfn.TEXTSPLIT(AJ$2, ",")))),IF(COUNT(_xlpm.x)&gt;0,AVERAGE(_xlpm.x),""))</f>
        <v/>
      </c>
      <c r="AK98" t="str" cm="1">
        <f t="array" ref="AK98">_xlfn.LET(_xlpm.x,TRANSPOSE(_xlfn.CHOOSECOLS($A98:$Z98, VALUE(_xlfn.TEXTSPLIT(AK$2, ",")))),IF(COUNT(_xlpm.x)&gt;0,AVERAGE(_xlpm.x),""))</f>
        <v/>
      </c>
      <c r="AL98" t="str" cm="1">
        <f t="array" ref="AL98">_xlfn.LET(_xlpm.x,TRANSPOSE(_xlfn.CHOOSECOLS($A98:$Z98, VALUE(_xlfn.TEXTSPLIT(AL$2, ",")))),IF(COUNT(_xlpm.x)&gt;0,AVERAGE(_xlpm.x),""))</f>
        <v/>
      </c>
      <c r="AM98" t="str" cm="1">
        <f t="array" ref="AM98">_xlfn.LET(_xlpm.x,TRANSPOSE(_xlfn.CHOOSECOLS($A98:$Z98, VALUE(_xlfn.TEXTSPLIT(AM$2, ",")))),IF(COUNT(_xlpm.x)&gt;0,AVERAGE(_xlpm.x),""))</f>
        <v/>
      </c>
    </row>
    <row r="99" spans="1:39">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5" t="str">
        <f t="shared" si="6"/>
        <v/>
      </c>
      <c r="AD99" s="5" t="str">
        <f t="shared" si="7"/>
        <v/>
      </c>
      <c r="AE99" s="5" t="str">
        <f t="shared" si="8"/>
        <v/>
      </c>
      <c r="AF99" s="5" t="str">
        <f t="shared" si="9"/>
        <v/>
      </c>
      <c r="AG99" s="5" t="str">
        <f t="shared" si="10"/>
        <v/>
      </c>
      <c r="AH99" s="5" t="str">
        <f t="shared" si="11"/>
        <v/>
      </c>
      <c r="AJ99" t="str" cm="1">
        <f t="array" ref="AJ99">_xlfn.LET(_xlpm.x,TRANSPOSE(_xlfn.CHOOSECOLS($A99:$Z99, VALUE(_xlfn.TEXTSPLIT(AJ$2, ",")))),IF(COUNT(_xlpm.x)&gt;0,AVERAGE(_xlpm.x),""))</f>
        <v/>
      </c>
      <c r="AK99" t="str" cm="1">
        <f t="array" ref="AK99">_xlfn.LET(_xlpm.x,TRANSPOSE(_xlfn.CHOOSECOLS($A99:$Z99, VALUE(_xlfn.TEXTSPLIT(AK$2, ",")))),IF(COUNT(_xlpm.x)&gt;0,AVERAGE(_xlpm.x),""))</f>
        <v/>
      </c>
      <c r="AL99" t="str" cm="1">
        <f t="array" ref="AL99">_xlfn.LET(_xlpm.x,TRANSPOSE(_xlfn.CHOOSECOLS($A99:$Z99, VALUE(_xlfn.TEXTSPLIT(AL$2, ",")))),IF(COUNT(_xlpm.x)&gt;0,AVERAGE(_xlpm.x),""))</f>
        <v/>
      </c>
      <c r="AM99" t="str" cm="1">
        <f t="array" ref="AM99">_xlfn.LET(_xlpm.x,TRANSPOSE(_xlfn.CHOOSECOLS($A99:$Z99, VALUE(_xlfn.TEXTSPLIT(AM$2, ",")))),IF(COUNT(_xlpm.x)&gt;0,AVERAGE(_xlpm.x),""))</f>
        <v/>
      </c>
    </row>
    <row r="100" spans="1:39">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5" t="str">
        <f t="shared" si="6"/>
        <v/>
      </c>
      <c r="AD100" s="5" t="str">
        <f t="shared" si="7"/>
        <v/>
      </c>
      <c r="AE100" s="5" t="str">
        <f t="shared" si="8"/>
        <v/>
      </c>
      <c r="AF100" s="5" t="str">
        <f t="shared" si="9"/>
        <v/>
      </c>
      <c r="AG100" s="5" t="str">
        <f t="shared" si="10"/>
        <v/>
      </c>
      <c r="AH100" s="5" t="str">
        <f t="shared" si="11"/>
        <v/>
      </c>
      <c r="AJ100" t="str" cm="1">
        <f t="array" ref="AJ100">_xlfn.LET(_xlpm.x,TRANSPOSE(_xlfn.CHOOSECOLS($A100:$Z100, VALUE(_xlfn.TEXTSPLIT(AJ$2, ",")))),IF(COUNT(_xlpm.x)&gt;0,AVERAGE(_xlpm.x),""))</f>
        <v/>
      </c>
      <c r="AK100" t="str" cm="1">
        <f t="array" ref="AK100">_xlfn.LET(_xlpm.x,TRANSPOSE(_xlfn.CHOOSECOLS($A100:$Z100, VALUE(_xlfn.TEXTSPLIT(AK$2, ",")))),IF(COUNT(_xlpm.x)&gt;0,AVERAGE(_xlpm.x),""))</f>
        <v/>
      </c>
      <c r="AL100" t="str" cm="1">
        <f t="array" ref="AL100">_xlfn.LET(_xlpm.x,TRANSPOSE(_xlfn.CHOOSECOLS($A100:$Z100, VALUE(_xlfn.TEXTSPLIT(AL$2, ",")))),IF(COUNT(_xlpm.x)&gt;0,AVERAGE(_xlpm.x),""))</f>
        <v/>
      </c>
      <c r="AM100" t="str" cm="1">
        <f t="array" ref="AM100">_xlfn.LET(_xlpm.x,TRANSPOSE(_xlfn.CHOOSECOLS($A100:$Z100, VALUE(_xlfn.TEXTSPLIT(AM$2, ",")))),IF(COUNT(_xlpm.x)&gt;0,AVERAGE(_xlpm.x),""))</f>
        <v/>
      </c>
    </row>
    <row r="101" spans="1:39">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5" t="str">
        <f t="shared" si="6"/>
        <v/>
      </c>
      <c r="AD101" s="5" t="str">
        <f t="shared" si="7"/>
        <v/>
      </c>
      <c r="AE101" s="5" t="str">
        <f t="shared" si="8"/>
        <v/>
      </c>
      <c r="AF101" s="5" t="str">
        <f t="shared" si="9"/>
        <v/>
      </c>
      <c r="AG101" s="5" t="str">
        <f t="shared" si="10"/>
        <v/>
      </c>
      <c r="AH101" s="5" t="str">
        <f t="shared" si="11"/>
        <v/>
      </c>
      <c r="AJ101" t="str" cm="1">
        <f t="array" ref="AJ101">_xlfn.LET(_xlpm.x,TRANSPOSE(_xlfn.CHOOSECOLS($A101:$Z101, VALUE(_xlfn.TEXTSPLIT(AJ$2, ",")))),IF(COUNT(_xlpm.x)&gt;0,AVERAGE(_xlpm.x),""))</f>
        <v/>
      </c>
      <c r="AK101" t="str" cm="1">
        <f t="array" ref="AK101">_xlfn.LET(_xlpm.x,TRANSPOSE(_xlfn.CHOOSECOLS($A101:$Z101, VALUE(_xlfn.TEXTSPLIT(AK$2, ",")))),IF(COUNT(_xlpm.x)&gt;0,AVERAGE(_xlpm.x),""))</f>
        <v/>
      </c>
      <c r="AL101" t="str" cm="1">
        <f t="array" ref="AL101">_xlfn.LET(_xlpm.x,TRANSPOSE(_xlfn.CHOOSECOLS($A101:$Z101, VALUE(_xlfn.TEXTSPLIT(AL$2, ",")))),IF(COUNT(_xlpm.x)&gt;0,AVERAGE(_xlpm.x),""))</f>
        <v/>
      </c>
      <c r="AM101" t="str" cm="1">
        <f t="array" ref="AM101">_xlfn.LET(_xlpm.x,TRANSPOSE(_xlfn.CHOOSECOLS($A101:$Z101, VALUE(_xlfn.TEXTSPLIT(AM$2, ",")))),IF(COUNT(_xlpm.x)&gt;0,AVERAGE(_xlpm.x),""))</f>
        <v/>
      </c>
    </row>
    <row r="102" spans="1:39">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5" t="str">
        <f t="shared" si="6"/>
        <v/>
      </c>
      <c r="AD102" s="5" t="str">
        <f t="shared" si="7"/>
        <v/>
      </c>
      <c r="AE102" s="5" t="str">
        <f t="shared" si="8"/>
        <v/>
      </c>
      <c r="AF102" s="5" t="str">
        <f t="shared" si="9"/>
        <v/>
      </c>
      <c r="AG102" s="5" t="str">
        <f t="shared" si="10"/>
        <v/>
      </c>
      <c r="AH102" s="5" t="str">
        <f t="shared" si="11"/>
        <v/>
      </c>
      <c r="AJ102" t="str" cm="1">
        <f t="array" ref="AJ102">_xlfn.LET(_xlpm.x,TRANSPOSE(_xlfn.CHOOSECOLS($A102:$Z102, VALUE(_xlfn.TEXTSPLIT(AJ$2, ",")))),IF(COUNT(_xlpm.x)&gt;0,AVERAGE(_xlpm.x),""))</f>
        <v/>
      </c>
      <c r="AK102" t="str" cm="1">
        <f t="array" ref="AK102">_xlfn.LET(_xlpm.x,TRANSPOSE(_xlfn.CHOOSECOLS($A102:$Z102, VALUE(_xlfn.TEXTSPLIT(AK$2, ",")))),IF(COUNT(_xlpm.x)&gt;0,AVERAGE(_xlpm.x),""))</f>
        <v/>
      </c>
      <c r="AL102" t="str" cm="1">
        <f t="array" ref="AL102">_xlfn.LET(_xlpm.x,TRANSPOSE(_xlfn.CHOOSECOLS($A102:$Z102, VALUE(_xlfn.TEXTSPLIT(AL$2, ",")))),IF(COUNT(_xlpm.x)&gt;0,AVERAGE(_xlpm.x),""))</f>
        <v/>
      </c>
      <c r="AM102" t="str" cm="1">
        <f t="array" ref="AM102">_xlfn.LET(_xlpm.x,TRANSPOSE(_xlfn.CHOOSECOLS($A102:$Z102, VALUE(_xlfn.TEXTSPLIT(AM$2, ",")))),IF(COUNT(_xlpm.x)&gt;0,AVERAGE(_xlpm.x),""))</f>
        <v/>
      </c>
    </row>
    <row r="103" spans="1:39">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5" t="str">
        <f t="shared" si="6"/>
        <v/>
      </c>
      <c r="AD103" s="5" t="str">
        <f t="shared" si="7"/>
        <v/>
      </c>
      <c r="AE103" s="5" t="str">
        <f t="shared" si="8"/>
        <v/>
      </c>
      <c r="AF103" s="5" t="str">
        <f t="shared" si="9"/>
        <v/>
      </c>
      <c r="AG103" s="5" t="str">
        <f t="shared" si="10"/>
        <v/>
      </c>
      <c r="AH103" s="5" t="str">
        <f t="shared" si="11"/>
        <v/>
      </c>
      <c r="AJ103" t="str" cm="1">
        <f t="array" ref="AJ103">_xlfn.LET(_xlpm.x,TRANSPOSE(_xlfn.CHOOSECOLS($A103:$Z103, VALUE(_xlfn.TEXTSPLIT(AJ$2, ",")))),IF(COUNT(_xlpm.x)&gt;0,AVERAGE(_xlpm.x),""))</f>
        <v/>
      </c>
      <c r="AK103" t="str" cm="1">
        <f t="array" ref="AK103">_xlfn.LET(_xlpm.x,TRANSPOSE(_xlfn.CHOOSECOLS($A103:$Z103, VALUE(_xlfn.TEXTSPLIT(AK$2, ",")))),IF(COUNT(_xlpm.x)&gt;0,AVERAGE(_xlpm.x),""))</f>
        <v/>
      </c>
      <c r="AL103" t="str" cm="1">
        <f t="array" ref="AL103">_xlfn.LET(_xlpm.x,TRANSPOSE(_xlfn.CHOOSECOLS($A103:$Z103, VALUE(_xlfn.TEXTSPLIT(AL$2, ",")))),IF(COUNT(_xlpm.x)&gt;0,AVERAGE(_xlpm.x),""))</f>
        <v/>
      </c>
      <c r="AM103" t="str" cm="1">
        <f t="array" ref="AM103">_xlfn.LET(_xlpm.x,TRANSPOSE(_xlfn.CHOOSECOLS($A103:$Z103, VALUE(_xlfn.TEXTSPLIT(AM$2, ",")))),IF(COUNT(_xlpm.x)&gt;0,AVERAGE(_xlpm.x),""))</f>
        <v/>
      </c>
    </row>
    <row r="104" spans="1:39">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5" t="str">
        <f t="shared" si="6"/>
        <v/>
      </c>
      <c r="AD104" s="5" t="str">
        <f t="shared" si="7"/>
        <v/>
      </c>
      <c r="AE104" s="5" t="str">
        <f t="shared" si="8"/>
        <v/>
      </c>
      <c r="AF104" s="5" t="str">
        <f t="shared" si="9"/>
        <v/>
      </c>
      <c r="AG104" s="5" t="str">
        <f t="shared" si="10"/>
        <v/>
      </c>
      <c r="AH104" s="5" t="str">
        <f t="shared" si="11"/>
        <v/>
      </c>
      <c r="AJ104" t="str" cm="1">
        <f t="array" ref="AJ104">_xlfn.LET(_xlpm.x,TRANSPOSE(_xlfn.CHOOSECOLS($A104:$Z104, VALUE(_xlfn.TEXTSPLIT(AJ$2, ",")))),IF(COUNT(_xlpm.x)&gt;0,AVERAGE(_xlpm.x),""))</f>
        <v/>
      </c>
      <c r="AK104" t="str" cm="1">
        <f t="array" ref="AK104">_xlfn.LET(_xlpm.x,TRANSPOSE(_xlfn.CHOOSECOLS($A104:$Z104, VALUE(_xlfn.TEXTSPLIT(AK$2, ",")))),IF(COUNT(_xlpm.x)&gt;0,AVERAGE(_xlpm.x),""))</f>
        <v/>
      </c>
      <c r="AL104" t="str" cm="1">
        <f t="array" ref="AL104">_xlfn.LET(_xlpm.x,TRANSPOSE(_xlfn.CHOOSECOLS($A104:$Z104, VALUE(_xlfn.TEXTSPLIT(AL$2, ",")))),IF(COUNT(_xlpm.x)&gt;0,AVERAGE(_xlpm.x),""))</f>
        <v/>
      </c>
      <c r="AM104" t="str" cm="1">
        <f t="array" ref="AM104">_xlfn.LET(_xlpm.x,TRANSPOSE(_xlfn.CHOOSECOLS($A104:$Z104, VALUE(_xlfn.TEXTSPLIT(AM$2, ",")))),IF(COUNT(_xlpm.x)&gt;0,AVERAGE(_xlpm.x),""))</f>
        <v/>
      </c>
    </row>
    <row r="105" spans="1:39">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5" t="str">
        <f t="shared" si="6"/>
        <v/>
      </c>
      <c r="AD105" s="5" t="str">
        <f t="shared" si="7"/>
        <v/>
      </c>
      <c r="AE105" s="5" t="str">
        <f t="shared" si="8"/>
        <v/>
      </c>
      <c r="AF105" s="5" t="str">
        <f t="shared" si="9"/>
        <v/>
      </c>
      <c r="AG105" s="5" t="str">
        <f t="shared" si="10"/>
        <v/>
      </c>
      <c r="AH105" s="5" t="str">
        <f t="shared" si="11"/>
        <v/>
      </c>
      <c r="AJ105" t="str" cm="1">
        <f t="array" ref="AJ105">_xlfn.LET(_xlpm.x,TRANSPOSE(_xlfn.CHOOSECOLS($A105:$Z105, VALUE(_xlfn.TEXTSPLIT(AJ$2, ",")))),IF(COUNT(_xlpm.x)&gt;0,AVERAGE(_xlpm.x),""))</f>
        <v/>
      </c>
      <c r="AK105" t="str" cm="1">
        <f t="array" ref="AK105">_xlfn.LET(_xlpm.x,TRANSPOSE(_xlfn.CHOOSECOLS($A105:$Z105, VALUE(_xlfn.TEXTSPLIT(AK$2, ",")))),IF(COUNT(_xlpm.x)&gt;0,AVERAGE(_xlpm.x),""))</f>
        <v/>
      </c>
      <c r="AL105" t="str" cm="1">
        <f t="array" ref="AL105">_xlfn.LET(_xlpm.x,TRANSPOSE(_xlfn.CHOOSECOLS($A105:$Z105, VALUE(_xlfn.TEXTSPLIT(AL$2, ",")))),IF(COUNT(_xlpm.x)&gt;0,AVERAGE(_xlpm.x),""))</f>
        <v/>
      </c>
      <c r="AM105" t="str" cm="1">
        <f t="array" ref="AM105">_xlfn.LET(_xlpm.x,TRANSPOSE(_xlfn.CHOOSECOLS($A105:$Z105, VALUE(_xlfn.TEXTSPLIT(AM$2, ",")))),IF(COUNT(_xlpm.x)&gt;0,AVERAGE(_xlpm.x),""))</f>
        <v/>
      </c>
    </row>
    <row r="106" spans="1:39">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5" t="str">
        <f t="shared" si="6"/>
        <v/>
      </c>
      <c r="AD106" s="5" t="str">
        <f t="shared" si="7"/>
        <v/>
      </c>
      <c r="AE106" s="5" t="str">
        <f t="shared" si="8"/>
        <v/>
      </c>
      <c r="AF106" s="5" t="str">
        <f t="shared" si="9"/>
        <v/>
      </c>
      <c r="AG106" s="5" t="str">
        <f t="shared" si="10"/>
        <v/>
      </c>
      <c r="AH106" s="5" t="str">
        <f t="shared" si="11"/>
        <v/>
      </c>
      <c r="AJ106" t="str" cm="1">
        <f t="array" ref="AJ106">_xlfn.LET(_xlpm.x,TRANSPOSE(_xlfn.CHOOSECOLS($A106:$Z106, VALUE(_xlfn.TEXTSPLIT(AJ$2, ",")))),IF(COUNT(_xlpm.x)&gt;0,AVERAGE(_xlpm.x),""))</f>
        <v/>
      </c>
      <c r="AK106" t="str" cm="1">
        <f t="array" ref="AK106">_xlfn.LET(_xlpm.x,TRANSPOSE(_xlfn.CHOOSECOLS($A106:$Z106, VALUE(_xlfn.TEXTSPLIT(AK$2, ",")))),IF(COUNT(_xlpm.x)&gt;0,AVERAGE(_xlpm.x),""))</f>
        <v/>
      </c>
      <c r="AL106" t="str" cm="1">
        <f t="array" ref="AL106">_xlfn.LET(_xlpm.x,TRANSPOSE(_xlfn.CHOOSECOLS($A106:$Z106, VALUE(_xlfn.TEXTSPLIT(AL$2, ",")))),IF(COUNT(_xlpm.x)&gt;0,AVERAGE(_xlpm.x),""))</f>
        <v/>
      </c>
      <c r="AM106" t="str" cm="1">
        <f t="array" ref="AM106">_xlfn.LET(_xlpm.x,TRANSPOSE(_xlfn.CHOOSECOLS($A106:$Z106, VALUE(_xlfn.TEXTSPLIT(AM$2, ",")))),IF(COUNT(_xlpm.x)&gt;0,AVERAGE(_xlpm.x),""))</f>
        <v/>
      </c>
    </row>
    <row r="107" spans="1:39">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5" t="str">
        <f t="shared" si="6"/>
        <v/>
      </c>
      <c r="AD107" s="5" t="str">
        <f t="shared" si="7"/>
        <v/>
      </c>
      <c r="AE107" s="5" t="str">
        <f t="shared" si="8"/>
        <v/>
      </c>
      <c r="AF107" s="5" t="str">
        <f t="shared" si="9"/>
        <v/>
      </c>
      <c r="AG107" s="5" t="str">
        <f t="shared" si="10"/>
        <v/>
      </c>
      <c r="AH107" s="5" t="str">
        <f t="shared" si="11"/>
        <v/>
      </c>
      <c r="AJ107" t="str" cm="1">
        <f t="array" ref="AJ107">_xlfn.LET(_xlpm.x,TRANSPOSE(_xlfn.CHOOSECOLS($A107:$Z107, VALUE(_xlfn.TEXTSPLIT(AJ$2, ",")))),IF(COUNT(_xlpm.x)&gt;0,AVERAGE(_xlpm.x),""))</f>
        <v/>
      </c>
      <c r="AK107" t="str" cm="1">
        <f t="array" ref="AK107">_xlfn.LET(_xlpm.x,TRANSPOSE(_xlfn.CHOOSECOLS($A107:$Z107, VALUE(_xlfn.TEXTSPLIT(AK$2, ",")))),IF(COUNT(_xlpm.x)&gt;0,AVERAGE(_xlpm.x),""))</f>
        <v/>
      </c>
      <c r="AL107" t="str" cm="1">
        <f t="array" ref="AL107">_xlfn.LET(_xlpm.x,TRANSPOSE(_xlfn.CHOOSECOLS($A107:$Z107, VALUE(_xlfn.TEXTSPLIT(AL$2, ",")))),IF(COUNT(_xlpm.x)&gt;0,AVERAGE(_xlpm.x),""))</f>
        <v/>
      </c>
      <c r="AM107" t="str" cm="1">
        <f t="array" ref="AM107">_xlfn.LET(_xlpm.x,TRANSPOSE(_xlfn.CHOOSECOLS($A107:$Z107, VALUE(_xlfn.TEXTSPLIT(AM$2, ",")))),IF(COUNT(_xlpm.x)&gt;0,AVERAGE(_xlpm.x),""))</f>
        <v/>
      </c>
    </row>
    <row r="108" spans="1:39">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5" t="str">
        <f t="shared" si="6"/>
        <v/>
      </c>
      <c r="AD108" s="5" t="str">
        <f t="shared" si="7"/>
        <v/>
      </c>
      <c r="AE108" s="5" t="str">
        <f t="shared" si="8"/>
        <v/>
      </c>
      <c r="AF108" s="5" t="str">
        <f t="shared" si="9"/>
        <v/>
      </c>
      <c r="AG108" s="5" t="str">
        <f t="shared" si="10"/>
        <v/>
      </c>
      <c r="AH108" s="5" t="str">
        <f t="shared" si="11"/>
        <v/>
      </c>
      <c r="AJ108" t="str" cm="1">
        <f t="array" ref="AJ108">_xlfn.LET(_xlpm.x,TRANSPOSE(_xlfn.CHOOSECOLS($A108:$Z108, VALUE(_xlfn.TEXTSPLIT(AJ$2, ",")))),IF(COUNT(_xlpm.x)&gt;0,AVERAGE(_xlpm.x),""))</f>
        <v/>
      </c>
      <c r="AK108" t="str" cm="1">
        <f t="array" ref="AK108">_xlfn.LET(_xlpm.x,TRANSPOSE(_xlfn.CHOOSECOLS($A108:$Z108, VALUE(_xlfn.TEXTSPLIT(AK$2, ",")))),IF(COUNT(_xlpm.x)&gt;0,AVERAGE(_xlpm.x),""))</f>
        <v/>
      </c>
      <c r="AL108" t="str" cm="1">
        <f t="array" ref="AL108">_xlfn.LET(_xlpm.x,TRANSPOSE(_xlfn.CHOOSECOLS($A108:$Z108, VALUE(_xlfn.TEXTSPLIT(AL$2, ",")))),IF(COUNT(_xlpm.x)&gt;0,AVERAGE(_xlpm.x),""))</f>
        <v/>
      </c>
      <c r="AM108" t="str" cm="1">
        <f t="array" ref="AM108">_xlfn.LET(_xlpm.x,TRANSPOSE(_xlfn.CHOOSECOLS($A108:$Z108, VALUE(_xlfn.TEXTSPLIT(AM$2, ",")))),IF(COUNT(_xlpm.x)&gt;0,AVERAGE(_xlpm.x),""))</f>
        <v/>
      </c>
    </row>
    <row r="109" spans="1:39">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5" t="str">
        <f t="shared" si="6"/>
        <v/>
      </c>
      <c r="AD109" s="5" t="str">
        <f t="shared" si="7"/>
        <v/>
      </c>
      <c r="AE109" s="5" t="str">
        <f t="shared" si="8"/>
        <v/>
      </c>
      <c r="AF109" s="5" t="str">
        <f t="shared" si="9"/>
        <v/>
      </c>
      <c r="AG109" s="5" t="str">
        <f t="shared" si="10"/>
        <v/>
      </c>
      <c r="AH109" s="5" t="str">
        <f t="shared" si="11"/>
        <v/>
      </c>
      <c r="AJ109" t="str" cm="1">
        <f t="array" ref="AJ109">_xlfn.LET(_xlpm.x,TRANSPOSE(_xlfn.CHOOSECOLS($A109:$Z109, VALUE(_xlfn.TEXTSPLIT(AJ$2, ",")))),IF(COUNT(_xlpm.x)&gt;0,AVERAGE(_xlpm.x),""))</f>
        <v/>
      </c>
      <c r="AK109" t="str" cm="1">
        <f t="array" ref="AK109">_xlfn.LET(_xlpm.x,TRANSPOSE(_xlfn.CHOOSECOLS($A109:$Z109, VALUE(_xlfn.TEXTSPLIT(AK$2, ",")))),IF(COUNT(_xlpm.x)&gt;0,AVERAGE(_xlpm.x),""))</f>
        <v/>
      </c>
      <c r="AL109" t="str" cm="1">
        <f t="array" ref="AL109">_xlfn.LET(_xlpm.x,TRANSPOSE(_xlfn.CHOOSECOLS($A109:$Z109, VALUE(_xlfn.TEXTSPLIT(AL$2, ",")))),IF(COUNT(_xlpm.x)&gt;0,AVERAGE(_xlpm.x),""))</f>
        <v/>
      </c>
      <c r="AM109" t="str" cm="1">
        <f t="array" ref="AM109">_xlfn.LET(_xlpm.x,TRANSPOSE(_xlfn.CHOOSECOLS($A109:$Z109, VALUE(_xlfn.TEXTSPLIT(AM$2, ",")))),IF(COUNT(_xlpm.x)&gt;0,AVERAGE(_xlpm.x),""))</f>
        <v/>
      </c>
    </row>
    <row r="110" spans="1:39">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5" t="str">
        <f t="shared" si="6"/>
        <v/>
      </c>
      <c r="AD110" s="5" t="str">
        <f t="shared" si="7"/>
        <v/>
      </c>
      <c r="AE110" s="5" t="str">
        <f t="shared" si="8"/>
        <v/>
      </c>
      <c r="AF110" s="5" t="str">
        <f t="shared" si="9"/>
        <v/>
      </c>
      <c r="AG110" s="5" t="str">
        <f t="shared" si="10"/>
        <v/>
      </c>
      <c r="AH110" s="5" t="str">
        <f t="shared" si="11"/>
        <v/>
      </c>
      <c r="AJ110" t="str" cm="1">
        <f t="array" ref="AJ110">_xlfn.LET(_xlpm.x,TRANSPOSE(_xlfn.CHOOSECOLS($A110:$Z110, VALUE(_xlfn.TEXTSPLIT(AJ$2, ",")))),IF(COUNT(_xlpm.x)&gt;0,AVERAGE(_xlpm.x),""))</f>
        <v/>
      </c>
      <c r="AK110" t="str" cm="1">
        <f t="array" ref="AK110">_xlfn.LET(_xlpm.x,TRANSPOSE(_xlfn.CHOOSECOLS($A110:$Z110, VALUE(_xlfn.TEXTSPLIT(AK$2, ",")))),IF(COUNT(_xlpm.x)&gt;0,AVERAGE(_xlpm.x),""))</f>
        <v/>
      </c>
      <c r="AL110" t="str" cm="1">
        <f t="array" ref="AL110">_xlfn.LET(_xlpm.x,TRANSPOSE(_xlfn.CHOOSECOLS($A110:$Z110, VALUE(_xlfn.TEXTSPLIT(AL$2, ",")))),IF(COUNT(_xlpm.x)&gt;0,AVERAGE(_xlpm.x),""))</f>
        <v/>
      </c>
      <c r="AM110" t="str" cm="1">
        <f t="array" ref="AM110">_xlfn.LET(_xlpm.x,TRANSPOSE(_xlfn.CHOOSECOLS($A110:$Z110, VALUE(_xlfn.TEXTSPLIT(AM$2, ",")))),IF(COUNT(_xlpm.x)&gt;0,AVERAGE(_xlpm.x),""))</f>
        <v/>
      </c>
    </row>
    <row r="111" spans="1:39">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5" t="str">
        <f t="shared" si="6"/>
        <v/>
      </c>
      <c r="AD111" s="5" t="str">
        <f t="shared" si="7"/>
        <v/>
      </c>
      <c r="AE111" s="5" t="str">
        <f t="shared" si="8"/>
        <v/>
      </c>
      <c r="AF111" s="5" t="str">
        <f t="shared" si="9"/>
        <v/>
      </c>
      <c r="AG111" s="5" t="str">
        <f t="shared" si="10"/>
        <v/>
      </c>
      <c r="AH111" s="5" t="str">
        <f t="shared" si="11"/>
        <v/>
      </c>
      <c r="AJ111" t="str" cm="1">
        <f t="array" ref="AJ111">_xlfn.LET(_xlpm.x,TRANSPOSE(_xlfn.CHOOSECOLS($A111:$Z111, VALUE(_xlfn.TEXTSPLIT(AJ$2, ",")))),IF(COUNT(_xlpm.x)&gt;0,AVERAGE(_xlpm.x),""))</f>
        <v/>
      </c>
      <c r="AK111" t="str" cm="1">
        <f t="array" ref="AK111">_xlfn.LET(_xlpm.x,TRANSPOSE(_xlfn.CHOOSECOLS($A111:$Z111, VALUE(_xlfn.TEXTSPLIT(AK$2, ",")))),IF(COUNT(_xlpm.x)&gt;0,AVERAGE(_xlpm.x),""))</f>
        <v/>
      </c>
      <c r="AL111" t="str" cm="1">
        <f t="array" ref="AL111">_xlfn.LET(_xlpm.x,TRANSPOSE(_xlfn.CHOOSECOLS($A111:$Z111, VALUE(_xlfn.TEXTSPLIT(AL$2, ",")))),IF(COUNT(_xlpm.x)&gt;0,AVERAGE(_xlpm.x),""))</f>
        <v/>
      </c>
      <c r="AM111" t="str" cm="1">
        <f t="array" ref="AM111">_xlfn.LET(_xlpm.x,TRANSPOSE(_xlfn.CHOOSECOLS($A111:$Z111, VALUE(_xlfn.TEXTSPLIT(AM$2, ",")))),IF(COUNT(_xlpm.x)&gt;0,AVERAGE(_xlpm.x),""))</f>
        <v/>
      </c>
    </row>
    <row r="112" spans="1:39">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5" t="str">
        <f t="shared" si="6"/>
        <v/>
      </c>
      <c r="AD112" s="5" t="str">
        <f t="shared" si="7"/>
        <v/>
      </c>
      <c r="AE112" s="5" t="str">
        <f t="shared" si="8"/>
        <v/>
      </c>
      <c r="AF112" s="5" t="str">
        <f t="shared" si="9"/>
        <v/>
      </c>
      <c r="AG112" s="5" t="str">
        <f t="shared" si="10"/>
        <v/>
      </c>
      <c r="AH112" s="5" t="str">
        <f t="shared" si="11"/>
        <v/>
      </c>
      <c r="AJ112" t="str" cm="1">
        <f t="array" ref="AJ112">_xlfn.LET(_xlpm.x,TRANSPOSE(_xlfn.CHOOSECOLS($A112:$Z112, VALUE(_xlfn.TEXTSPLIT(AJ$2, ",")))),IF(COUNT(_xlpm.x)&gt;0,AVERAGE(_xlpm.x),""))</f>
        <v/>
      </c>
      <c r="AK112" t="str" cm="1">
        <f t="array" ref="AK112">_xlfn.LET(_xlpm.x,TRANSPOSE(_xlfn.CHOOSECOLS($A112:$Z112, VALUE(_xlfn.TEXTSPLIT(AK$2, ",")))),IF(COUNT(_xlpm.x)&gt;0,AVERAGE(_xlpm.x),""))</f>
        <v/>
      </c>
      <c r="AL112" t="str" cm="1">
        <f t="array" ref="AL112">_xlfn.LET(_xlpm.x,TRANSPOSE(_xlfn.CHOOSECOLS($A112:$Z112, VALUE(_xlfn.TEXTSPLIT(AL$2, ",")))),IF(COUNT(_xlpm.x)&gt;0,AVERAGE(_xlpm.x),""))</f>
        <v/>
      </c>
      <c r="AM112" t="str" cm="1">
        <f t="array" ref="AM112">_xlfn.LET(_xlpm.x,TRANSPOSE(_xlfn.CHOOSECOLS($A112:$Z112, VALUE(_xlfn.TEXTSPLIT(AM$2, ",")))),IF(COUNT(_xlpm.x)&gt;0,AVERAGE(_xlpm.x),""))</f>
        <v/>
      </c>
    </row>
    <row r="113" spans="1:39">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5" t="str">
        <f t="shared" si="6"/>
        <v/>
      </c>
      <c r="AD113" s="5" t="str">
        <f t="shared" si="7"/>
        <v/>
      </c>
      <c r="AE113" s="5" t="str">
        <f t="shared" si="8"/>
        <v/>
      </c>
      <c r="AF113" s="5" t="str">
        <f t="shared" si="9"/>
        <v/>
      </c>
      <c r="AG113" s="5" t="str">
        <f t="shared" si="10"/>
        <v/>
      </c>
      <c r="AH113" s="5" t="str">
        <f t="shared" si="11"/>
        <v/>
      </c>
      <c r="AJ113" t="str" cm="1">
        <f t="array" ref="AJ113">_xlfn.LET(_xlpm.x,TRANSPOSE(_xlfn.CHOOSECOLS($A113:$Z113, VALUE(_xlfn.TEXTSPLIT(AJ$2, ",")))),IF(COUNT(_xlpm.x)&gt;0,AVERAGE(_xlpm.x),""))</f>
        <v/>
      </c>
      <c r="AK113" t="str" cm="1">
        <f t="array" ref="AK113">_xlfn.LET(_xlpm.x,TRANSPOSE(_xlfn.CHOOSECOLS($A113:$Z113, VALUE(_xlfn.TEXTSPLIT(AK$2, ",")))),IF(COUNT(_xlpm.x)&gt;0,AVERAGE(_xlpm.x),""))</f>
        <v/>
      </c>
      <c r="AL113" t="str" cm="1">
        <f t="array" ref="AL113">_xlfn.LET(_xlpm.x,TRANSPOSE(_xlfn.CHOOSECOLS($A113:$Z113, VALUE(_xlfn.TEXTSPLIT(AL$2, ",")))),IF(COUNT(_xlpm.x)&gt;0,AVERAGE(_xlpm.x),""))</f>
        <v/>
      </c>
      <c r="AM113" t="str" cm="1">
        <f t="array" ref="AM113">_xlfn.LET(_xlpm.x,TRANSPOSE(_xlfn.CHOOSECOLS($A113:$Z113, VALUE(_xlfn.TEXTSPLIT(AM$2, ",")))),IF(COUNT(_xlpm.x)&gt;0,AVERAGE(_xlpm.x),""))</f>
        <v/>
      </c>
    </row>
    <row r="114" spans="1:39">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5" t="str">
        <f t="shared" si="6"/>
        <v/>
      </c>
      <c r="AD114" s="5" t="str">
        <f t="shared" si="7"/>
        <v/>
      </c>
      <c r="AE114" s="5" t="str">
        <f t="shared" si="8"/>
        <v/>
      </c>
      <c r="AF114" s="5" t="str">
        <f t="shared" si="9"/>
        <v/>
      </c>
      <c r="AG114" s="5" t="str">
        <f t="shared" si="10"/>
        <v/>
      </c>
      <c r="AH114" s="5" t="str">
        <f t="shared" si="11"/>
        <v/>
      </c>
      <c r="AJ114" t="str" cm="1">
        <f t="array" ref="AJ114">_xlfn.LET(_xlpm.x,TRANSPOSE(_xlfn.CHOOSECOLS($A114:$Z114, VALUE(_xlfn.TEXTSPLIT(AJ$2, ",")))),IF(COUNT(_xlpm.x)&gt;0,AVERAGE(_xlpm.x),""))</f>
        <v/>
      </c>
      <c r="AK114" t="str" cm="1">
        <f t="array" ref="AK114">_xlfn.LET(_xlpm.x,TRANSPOSE(_xlfn.CHOOSECOLS($A114:$Z114, VALUE(_xlfn.TEXTSPLIT(AK$2, ",")))),IF(COUNT(_xlpm.x)&gt;0,AVERAGE(_xlpm.x),""))</f>
        <v/>
      </c>
      <c r="AL114" t="str" cm="1">
        <f t="array" ref="AL114">_xlfn.LET(_xlpm.x,TRANSPOSE(_xlfn.CHOOSECOLS($A114:$Z114, VALUE(_xlfn.TEXTSPLIT(AL$2, ",")))),IF(COUNT(_xlpm.x)&gt;0,AVERAGE(_xlpm.x),""))</f>
        <v/>
      </c>
      <c r="AM114" t="str" cm="1">
        <f t="array" ref="AM114">_xlfn.LET(_xlpm.x,TRANSPOSE(_xlfn.CHOOSECOLS($A114:$Z114, VALUE(_xlfn.TEXTSPLIT(AM$2, ",")))),IF(COUNT(_xlpm.x)&gt;0,AVERAGE(_xlpm.x),""))</f>
        <v/>
      </c>
    </row>
    <row r="115" spans="1:39">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5" t="str">
        <f t="shared" si="6"/>
        <v/>
      </c>
      <c r="AD115" s="5" t="str">
        <f t="shared" si="7"/>
        <v/>
      </c>
      <c r="AE115" s="5" t="str">
        <f t="shared" si="8"/>
        <v/>
      </c>
      <c r="AF115" s="5" t="str">
        <f t="shared" si="9"/>
        <v/>
      </c>
      <c r="AG115" s="5" t="str">
        <f t="shared" si="10"/>
        <v/>
      </c>
      <c r="AH115" s="5" t="str">
        <f t="shared" si="11"/>
        <v/>
      </c>
      <c r="AJ115" t="str" cm="1">
        <f t="array" ref="AJ115">_xlfn.LET(_xlpm.x,TRANSPOSE(_xlfn.CHOOSECOLS($A115:$Z115, VALUE(_xlfn.TEXTSPLIT(AJ$2, ",")))),IF(COUNT(_xlpm.x)&gt;0,AVERAGE(_xlpm.x),""))</f>
        <v/>
      </c>
      <c r="AK115" t="str" cm="1">
        <f t="array" ref="AK115">_xlfn.LET(_xlpm.x,TRANSPOSE(_xlfn.CHOOSECOLS($A115:$Z115, VALUE(_xlfn.TEXTSPLIT(AK$2, ",")))),IF(COUNT(_xlpm.x)&gt;0,AVERAGE(_xlpm.x),""))</f>
        <v/>
      </c>
      <c r="AL115" t="str" cm="1">
        <f t="array" ref="AL115">_xlfn.LET(_xlpm.x,TRANSPOSE(_xlfn.CHOOSECOLS($A115:$Z115, VALUE(_xlfn.TEXTSPLIT(AL$2, ",")))),IF(COUNT(_xlpm.x)&gt;0,AVERAGE(_xlpm.x),""))</f>
        <v/>
      </c>
      <c r="AM115" t="str" cm="1">
        <f t="array" ref="AM115">_xlfn.LET(_xlpm.x,TRANSPOSE(_xlfn.CHOOSECOLS($A115:$Z115, VALUE(_xlfn.TEXTSPLIT(AM$2, ",")))),IF(COUNT(_xlpm.x)&gt;0,AVERAGE(_xlpm.x),""))</f>
        <v/>
      </c>
    </row>
    <row r="116" spans="1:39">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5" t="str">
        <f t="shared" si="6"/>
        <v/>
      </c>
      <c r="AD116" s="5" t="str">
        <f t="shared" si="7"/>
        <v/>
      </c>
      <c r="AE116" s="5" t="str">
        <f t="shared" si="8"/>
        <v/>
      </c>
      <c r="AF116" s="5" t="str">
        <f t="shared" si="9"/>
        <v/>
      </c>
      <c r="AG116" s="5" t="str">
        <f t="shared" si="10"/>
        <v/>
      </c>
      <c r="AH116" s="5" t="str">
        <f t="shared" si="11"/>
        <v/>
      </c>
      <c r="AJ116" t="str" cm="1">
        <f t="array" ref="AJ116">_xlfn.LET(_xlpm.x,TRANSPOSE(_xlfn.CHOOSECOLS($A116:$Z116, VALUE(_xlfn.TEXTSPLIT(AJ$2, ",")))),IF(COUNT(_xlpm.x)&gt;0,AVERAGE(_xlpm.x),""))</f>
        <v/>
      </c>
      <c r="AK116" t="str" cm="1">
        <f t="array" ref="AK116">_xlfn.LET(_xlpm.x,TRANSPOSE(_xlfn.CHOOSECOLS($A116:$Z116, VALUE(_xlfn.TEXTSPLIT(AK$2, ",")))),IF(COUNT(_xlpm.x)&gt;0,AVERAGE(_xlpm.x),""))</f>
        <v/>
      </c>
      <c r="AL116" t="str" cm="1">
        <f t="array" ref="AL116">_xlfn.LET(_xlpm.x,TRANSPOSE(_xlfn.CHOOSECOLS($A116:$Z116, VALUE(_xlfn.TEXTSPLIT(AL$2, ",")))),IF(COUNT(_xlpm.x)&gt;0,AVERAGE(_xlpm.x),""))</f>
        <v/>
      </c>
      <c r="AM116" t="str" cm="1">
        <f t="array" ref="AM116">_xlfn.LET(_xlpm.x,TRANSPOSE(_xlfn.CHOOSECOLS($A116:$Z116, VALUE(_xlfn.TEXTSPLIT(AM$2, ",")))),IF(COUNT(_xlpm.x)&gt;0,AVERAGE(_xlpm.x),""))</f>
        <v/>
      </c>
    </row>
    <row r="117" spans="1:39">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5" t="str">
        <f t="shared" si="6"/>
        <v/>
      </c>
      <c r="AD117" s="5" t="str">
        <f t="shared" si="7"/>
        <v/>
      </c>
      <c r="AE117" s="5" t="str">
        <f t="shared" si="8"/>
        <v/>
      </c>
      <c r="AF117" s="5" t="str">
        <f t="shared" si="9"/>
        <v/>
      </c>
      <c r="AG117" s="5" t="str">
        <f t="shared" si="10"/>
        <v/>
      </c>
      <c r="AH117" s="5" t="str">
        <f t="shared" si="11"/>
        <v/>
      </c>
      <c r="AJ117" t="str" cm="1">
        <f t="array" ref="AJ117">_xlfn.LET(_xlpm.x,TRANSPOSE(_xlfn.CHOOSECOLS($A117:$Z117, VALUE(_xlfn.TEXTSPLIT(AJ$2, ",")))),IF(COUNT(_xlpm.x)&gt;0,AVERAGE(_xlpm.x),""))</f>
        <v/>
      </c>
      <c r="AK117" t="str" cm="1">
        <f t="array" ref="AK117">_xlfn.LET(_xlpm.x,TRANSPOSE(_xlfn.CHOOSECOLS($A117:$Z117, VALUE(_xlfn.TEXTSPLIT(AK$2, ",")))),IF(COUNT(_xlpm.x)&gt;0,AVERAGE(_xlpm.x),""))</f>
        <v/>
      </c>
      <c r="AL117" t="str" cm="1">
        <f t="array" ref="AL117">_xlfn.LET(_xlpm.x,TRANSPOSE(_xlfn.CHOOSECOLS($A117:$Z117, VALUE(_xlfn.TEXTSPLIT(AL$2, ",")))),IF(COUNT(_xlpm.x)&gt;0,AVERAGE(_xlpm.x),""))</f>
        <v/>
      </c>
      <c r="AM117" t="str" cm="1">
        <f t="array" ref="AM117">_xlfn.LET(_xlpm.x,TRANSPOSE(_xlfn.CHOOSECOLS($A117:$Z117, VALUE(_xlfn.TEXTSPLIT(AM$2, ",")))),IF(COUNT(_xlpm.x)&gt;0,AVERAGE(_xlpm.x),""))</f>
        <v/>
      </c>
    </row>
    <row r="118" spans="1:39">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5" t="str">
        <f t="shared" si="6"/>
        <v/>
      </c>
      <c r="AD118" s="5" t="str">
        <f t="shared" si="7"/>
        <v/>
      </c>
      <c r="AE118" s="5" t="str">
        <f t="shared" si="8"/>
        <v/>
      </c>
      <c r="AF118" s="5" t="str">
        <f t="shared" si="9"/>
        <v/>
      </c>
      <c r="AG118" s="5" t="str">
        <f t="shared" si="10"/>
        <v/>
      </c>
      <c r="AH118" s="5" t="str">
        <f t="shared" si="11"/>
        <v/>
      </c>
      <c r="AJ118" t="str" cm="1">
        <f t="array" ref="AJ118">_xlfn.LET(_xlpm.x,TRANSPOSE(_xlfn.CHOOSECOLS($A118:$Z118, VALUE(_xlfn.TEXTSPLIT(AJ$2, ",")))),IF(COUNT(_xlpm.x)&gt;0,AVERAGE(_xlpm.x),""))</f>
        <v/>
      </c>
      <c r="AK118" t="str" cm="1">
        <f t="array" ref="AK118">_xlfn.LET(_xlpm.x,TRANSPOSE(_xlfn.CHOOSECOLS($A118:$Z118, VALUE(_xlfn.TEXTSPLIT(AK$2, ",")))),IF(COUNT(_xlpm.x)&gt;0,AVERAGE(_xlpm.x),""))</f>
        <v/>
      </c>
      <c r="AL118" t="str" cm="1">
        <f t="array" ref="AL118">_xlfn.LET(_xlpm.x,TRANSPOSE(_xlfn.CHOOSECOLS($A118:$Z118, VALUE(_xlfn.TEXTSPLIT(AL$2, ",")))),IF(COUNT(_xlpm.x)&gt;0,AVERAGE(_xlpm.x),""))</f>
        <v/>
      </c>
      <c r="AM118" t="str" cm="1">
        <f t="array" ref="AM118">_xlfn.LET(_xlpm.x,TRANSPOSE(_xlfn.CHOOSECOLS($A118:$Z118, VALUE(_xlfn.TEXTSPLIT(AM$2, ",")))),IF(COUNT(_xlpm.x)&gt;0,AVERAGE(_xlpm.x),""))</f>
        <v/>
      </c>
    </row>
    <row r="119" spans="1:39">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5" t="str">
        <f t="shared" si="6"/>
        <v/>
      </c>
      <c r="AD119" s="5" t="str">
        <f t="shared" si="7"/>
        <v/>
      </c>
      <c r="AE119" s="5" t="str">
        <f t="shared" si="8"/>
        <v/>
      </c>
      <c r="AF119" s="5" t="str">
        <f t="shared" si="9"/>
        <v/>
      </c>
      <c r="AG119" s="5" t="str">
        <f t="shared" si="10"/>
        <v/>
      </c>
      <c r="AH119" s="5" t="str">
        <f t="shared" si="11"/>
        <v/>
      </c>
      <c r="AJ119" t="str" cm="1">
        <f t="array" ref="AJ119">_xlfn.LET(_xlpm.x,TRANSPOSE(_xlfn.CHOOSECOLS($A119:$Z119, VALUE(_xlfn.TEXTSPLIT(AJ$2, ",")))),IF(COUNT(_xlpm.x)&gt;0,AVERAGE(_xlpm.x),""))</f>
        <v/>
      </c>
      <c r="AK119" t="str" cm="1">
        <f t="array" ref="AK119">_xlfn.LET(_xlpm.x,TRANSPOSE(_xlfn.CHOOSECOLS($A119:$Z119, VALUE(_xlfn.TEXTSPLIT(AK$2, ",")))),IF(COUNT(_xlpm.x)&gt;0,AVERAGE(_xlpm.x),""))</f>
        <v/>
      </c>
      <c r="AL119" t="str" cm="1">
        <f t="array" ref="AL119">_xlfn.LET(_xlpm.x,TRANSPOSE(_xlfn.CHOOSECOLS($A119:$Z119, VALUE(_xlfn.TEXTSPLIT(AL$2, ",")))),IF(COUNT(_xlpm.x)&gt;0,AVERAGE(_xlpm.x),""))</f>
        <v/>
      </c>
      <c r="AM119" t="str" cm="1">
        <f t="array" ref="AM119">_xlfn.LET(_xlpm.x,TRANSPOSE(_xlfn.CHOOSECOLS($A119:$Z119, VALUE(_xlfn.TEXTSPLIT(AM$2, ",")))),IF(COUNT(_xlpm.x)&gt;0,AVERAGE(_xlpm.x),""))</f>
        <v/>
      </c>
    </row>
    <row r="120" spans="1:39">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5" t="str">
        <f t="shared" si="6"/>
        <v/>
      </c>
      <c r="AD120" s="5" t="str">
        <f t="shared" si="7"/>
        <v/>
      </c>
      <c r="AE120" s="5" t="str">
        <f t="shared" si="8"/>
        <v/>
      </c>
      <c r="AF120" s="5" t="str">
        <f t="shared" si="9"/>
        <v/>
      </c>
      <c r="AG120" s="5" t="str">
        <f t="shared" si="10"/>
        <v/>
      </c>
      <c r="AH120" s="5" t="str">
        <f t="shared" si="11"/>
        <v/>
      </c>
      <c r="AJ120" t="str" cm="1">
        <f t="array" ref="AJ120">_xlfn.LET(_xlpm.x,TRANSPOSE(_xlfn.CHOOSECOLS($A120:$Z120, VALUE(_xlfn.TEXTSPLIT(AJ$2, ",")))),IF(COUNT(_xlpm.x)&gt;0,AVERAGE(_xlpm.x),""))</f>
        <v/>
      </c>
      <c r="AK120" t="str" cm="1">
        <f t="array" ref="AK120">_xlfn.LET(_xlpm.x,TRANSPOSE(_xlfn.CHOOSECOLS($A120:$Z120, VALUE(_xlfn.TEXTSPLIT(AK$2, ",")))),IF(COUNT(_xlpm.x)&gt;0,AVERAGE(_xlpm.x),""))</f>
        <v/>
      </c>
      <c r="AL120" t="str" cm="1">
        <f t="array" ref="AL120">_xlfn.LET(_xlpm.x,TRANSPOSE(_xlfn.CHOOSECOLS($A120:$Z120, VALUE(_xlfn.TEXTSPLIT(AL$2, ",")))),IF(COUNT(_xlpm.x)&gt;0,AVERAGE(_xlpm.x),""))</f>
        <v/>
      </c>
      <c r="AM120" t="str" cm="1">
        <f t="array" ref="AM120">_xlfn.LET(_xlpm.x,TRANSPOSE(_xlfn.CHOOSECOLS($A120:$Z120, VALUE(_xlfn.TEXTSPLIT(AM$2, ",")))),IF(COUNT(_xlpm.x)&gt;0,AVERAGE(_xlpm.x),""))</f>
        <v/>
      </c>
    </row>
    <row r="121" spans="1:39">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5" t="str">
        <f t="shared" si="6"/>
        <v/>
      </c>
      <c r="AD121" s="5" t="str">
        <f t="shared" si="7"/>
        <v/>
      </c>
      <c r="AE121" s="5" t="str">
        <f t="shared" si="8"/>
        <v/>
      </c>
      <c r="AF121" s="5" t="str">
        <f t="shared" si="9"/>
        <v/>
      </c>
      <c r="AG121" s="5" t="str">
        <f t="shared" si="10"/>
        <v/>
      </c>
      <c r="AH121" s="5" t="str">
        <f t="shared" si="11"/>
        <v/>
      </c>
      <c r="AJ121" t="str" cm="1">
        <f t="array" ref="AJ121">_xlfn.LET(_xlpm.x,TRANSPOSE(_xlfn.CHOOSECOLS($A121:$Z121, VALUE(_xlfn.TEXTSPLIT(AJ$2, ",")))),IF(COUNT(_xlpm.x)&gt;0,AVERAGE(_xlpm.x),""))</f>
        <v/>
      </c>
      <c r="AK121" t="str" cm="1">
        <f t="array" ref="AK121">_xlfn.LET(_xlpm.x,TRANSPOSE(_xlfn.CHOOSECOLS($A121:$Z121, VALUE(_xlfn.TEXTSPLIT(AK$2, ",")))),IF(COUNT(_xlpm.x)&gt;0,AVERAGE(_xlpm.x),""))</f>
        <v/>
      </c>
      <c r="AL121" t="str" cm="1">
        <f t="array" ref="AL121">_xlfn.LET(_xlpm.x,TRANSPOSE(_xlfn.CHOOSECOLS($A121:$Z121, VALUE(_xlfn.TEXTSPLIT(AL$2, ",")))),IF(COUNT(_xlpm.x)&gt;0,AVERAGE(_xlpm.x),""))</f>
        <v/>
      </c>
      <c r="AM121" t="str" cm="1">
        <f t="array" ref="AM121">_xlfn.LET(_xlpm.x,TRANSPOSE(_xlfn.CHOOSECOLS($A121:$Z121, VALUE(_xlfn.TEXTSPLIT(AM$2, ",")))),IF(COUNT(_xlpm.x)&gt;0,AVERAGE(_xlpm.x),""))</f>
        <v/>
      </c>
    </row>
    <row r="122" spans="1:39">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5" t="str">
        <f t="shared" si="6"/>
        <v/>
      </c>
      <c r="AD122" s="5" t="str">
        <f t="shared" si="7"/>
        <v/>
      </c>
      <c r="AE122" s="5" t="str">
        <f t="shared" si="8"/>
        <v/>
      </c>
      <c r="AF122" s="5" t="str">
        <f t="shared" si="9"/>
        <v/>
      </c>
      <c r="AG122" s="5" t="str">
        <f t="shared" si="10"/>
        <v/>
      </c>
      <c r="AH122" s="5" t="str">
        <f t="shared" si="11"/>
        <v/>
      </c>
      <c r="AJ122" t="str" cm="1">
        <f t="array" ref="AJ122">_xlfn.LET(_xlpm.x,TRANSPOSE(_xlfn.CHOOSECOLS($A122:$Z122, VALUE(_xlfn.TEXTSPLIT(AJ$2, ",")))),IF(COUNT(_xlpm.x)&gt;0,AVERAGE(_xlpm.x),""))</f>
        <v/>
      </c>
      <c r="AK122" t="str" cm="1">
        <f t="array" ref="AK122">_xlfn.LET(_xlpm.x,TRANSPOSE(_xlfn.CHOOSECOLS($A122:$Z122, VALUE(_xlfn.TEXTSPLIT(AK$2, ",")))),IF(COUNT(_xlpm.x)&gt;0,AVERAGE(_xlpm.x),""))</f>
        <v/>
      </c>
      <c r="AL122" t="str" cm="1">
        <f t="array" ref="AL122">_xlfn.LET(_xlpm.x,TRANSPOSE(_xlfn.CHOOSECOLS($A122:$Z122, VALUE(_xlfn.TEXTSPLIT(AL$2, ",")))),IF(COUNT(_xlpm.x)&gt;0,AVERAGE(_xlpm.x),""))</f>
        <v/>
      </c>
      <c r="AM122" t="str" cm="1">
        <f t="array" ref="AM122">_xlfn.LET(_xlpm.x,TRANSPOSE(_xlfn.CHOOSECOLS($A122:$Z122, VALUE(_xlfn.TEXTSPLIT(AM$2, ",")))),IF(COUNT(_xlpm.x)&gt;0,AVERAGE(_xlpm.x),""))</f>
        <v/>
      </c>
    </row>
    <row r="123" spans="1:39">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5" t="str">
        <f t="shared" si="6"/>
        <v/>
      </c>
      <c r="AD123" s="5" t="str">
        <f t="shared" si="7"/>
        <v/>
      </c>
      <c r="AE123" s="5" t="str">
        <f t="shared" si="8"/>
        <v/>
      </c>
      <c r="AF123" s="5" t="str">
        <f t="shared" si="9"/>
        <v/>
      </c>
      <c r="AG123" s="5" t="str">
        <f t="shared" si="10"/>
        <v/>
      </c>
      <c r="AH123" s="5" t="str">
        <f t="shared" si="11"/>
        <v/>
      </c>
      <c r="AJ123" t="str" cm="1">
        <f t="array" ref="AJ123">_xlfn.LET(_xlpm.x,TRANSPOSE(_xlfn.CHOOSECOLS($A123:$Z123, VALUE(_xlfn.TEXTSPLIT(AJ$2, ",")))),IF(COUNT(_xlpm.x)&gt;0,AVERAGE(_xlpm.x),""))</f>
        <v/>
      </c>
      <c r="AK123" t="str" cm="1">
        <f t="array" ref="AK123">_xlfn.LET(_xlpm.x,TRANSPOSE(_xlfn.CHOOSECOLS($A123:$Z123, VALUE(_xlfn.TEXTSPLIT(AK$2, ",")))),IF(COUNT(_xlpm.x)&gt;0,AVERAGE(_xlpm.x),""))</f>
        <v/>
      </c>
      <c r="AL123" t="str" cm="1">
        <f t="array" ref="AL123">_xlfn.LET(_xlpm.x,TRANSPOSE(_xlfn.CHOOSECOLS($A123:$Z123, VALUE(_xlfn.TEXTSPLIT(AL$2, ",")))),IF(COUNT(_xlpm.x)&gt;0,AVERAGE(_xlpm.x),""))</f>
        <v/>
      </c>
      <c r="AM123" t="str" cm="1">
        <f t="array" ref="AM123">_xlfn.LET(_xlpm.x,TRANSPOSE(_xlfn.CHOOSECOLS($A123:$Z123, VALUE(_xlfn.TEXTSPLIT(AM$2, ",")))),IF(COUNT(_xlpm.x)&gt;0,AVERAGE(_xlpm.x),""))</f>
        <v/>
      </c>
    </row>
    <row r="124" spans="1:39">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5" t="str">
        <f t="shared" si="6"/>
        <v/>
      </c>
      <c r="AD124" s="5" t="str">
        <f t="shared" si="7"/>
        <v/>
      </c>
      <c r="AE124" s="5" t="str">
        <f t="shared" si="8"/>
        <v/>
      </c>
      <c r="AF124" s="5" t="str">
        <f t="shared" si="9"/>
        <v/>
      </c>
      <c r="AG124" s="5" t="str">
        <f t="shared" si="10"/>
        <v/>
      </c>
      <c r="AH124" s="5" t="str">
        <f t="shared" si="11"/>
        <v/>
      </c>
      <c r="AJ124" t="str" cm="1">
        <f t="array" ref="AJ124">_xlfn.LET(_xlpm.x,TRANSPOSE(_xlfn.CHOOSECOLS($A124:$Z124, VALUE(_xlfn.TEXTSPLIT(AJ$2, ",")))),IF(COUNT(_xlpm.x)&gt;0,AVERAGE(_xlpm.x),""))</f>
        <v/>
      </c>
      <c r="AK124" t="str" cm="1">
        <f t="array" ref="AK124">_xlfn.LET(_xlpm.x,TRANSPOSE(_xlfn.CHOOSECOLS($A124:$Z124, VALUE(_xlfn.TEXTSPLIT(AK$2, ",")))),IF(COUNT(_xlpm.x)&gt;0,AVERAGE(_xlpm.x),""))</f>
        <v/>
      </c>
      <c r="AL124" t="str" cm="1">
        <f t="array" ref="AL124">_xlfn.LET(_xlpm.x,TRANSPOSE(_xlfn.CHOOSECOLS($A124:$Z124, VALUE(_xlfn.TEXTSPLIT(AL$2, ",")))),IF(COUNT(_xlpm.x)&gt;0,AVERAGE(_xlpm.x),""))</f>
        <v/>
      </c>
      <c r="AM124" t="str" cm="1">
        <f t="array" ref="AM124">_xlfn.LET(_xlpm.x,TRANSPOSE(_xlfn.CHOOSECOLS($A124:$Z124, VALUE(_xlfn.TEXTSPLIT(AM$2, ",")))),IF(COUNT(_xlpm.x)&gt;0,AVERAGE(_xlpm.x),""))</f>
        <v/>
      </c>
    </row>
    <row r="125" spans="1:39">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5" t="str">
        <f t="shared" si="6"/>
        <v/>
      </c>
      <c r="AD125" s="5" t="str">
        <f t="shared" si="7"/>
        <v/>
      </c>
      <c r="AE125" s="5" t="str">
        <f t="shared" si="8"/>
        <v/>
      </c>
      <c r="AF125" s="5" t="str">
        <f t="shared" si="9"/>
        <v/>
      </c>
      <c r="AG125" s="5" t="str">
        <f t="shared" si="10"/>
        <v/>
      </c>
      <c r="AH125" s="5" t="str">
        <f t="shared" si="11"/>
        <v/>
      </c>
      <c r="AJ125" t="str" cm="1">
        <f t="array" ref="AJ125">_xlfn.LET(_xlpm.x,TRANSPOSE(_xlfn.CHOOSECOLS($A125:$Z125, VALUE(_xlfn.TEXTSPLIT(AJ$2, ",")))),IF(COUNT(_xlpm.x)&gt;0,AVERAGE(_xlpm.x),""))</f>
        <v/>
      </c>
      <c r="AK125" t="str" cm="1">
        <f t="array" ref="AK125">_xlfn.LET(_xlpm.x,TRANSPOSE(_xlfn.CHOOSECOLS($A125:$Z125, VALUE(_xlfn.TEXTSPLIT(AK$2, ",")))),IF(COUNT(_xlpm.x)&gt;0,AVERAGE(_xlpm.x),""))</f>
        <v/>
      </c>
      <c r="AL125" t="str" cm="1">
        <f t="array" ref="AL125">_xlfn.LET(_xlpm.x,TRANSPOSE(_xlfn.CHOOSECOLS($A125:$Z125, VALUE(_xlfn.TEXTSPLIT(AL$2, ",")))),IF(COUNT(_xlpm.x)&gt;0,AVERAGE(_xlpm.x),""))</f>
        <v/>
      </c>
      <c r="AM125" t="str" cm="1">
        <f t="array" ref="AM125">_xlfn.LET(_xlpm.x,TRANSPOSE(_xlfn.CHOOSECOLS($A125:$Z125, VALUE(_xlfn.TEXTSPLIT(AM$2, ",")))),IF(COUNT(_xlpm.x)&gt;0,AVERAGE(_xlpm.x),""))</f>
        <v/>
      </c>
    </row>
    <row r="126" spans="1:39">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5" t="str">
        <f t="shared" si="6"/>
        <v/>
      </c>
      <c r="AD126" s="5" t="str">
        <f t="shared" si="7"/>
        <v/>
      </c>
      <c r="AE126" s="5" t="str">
        <f t="shared" si="8"/>
        <v/>
      </c>
      <c r="AF126" s="5" t="str">
        <f t="shared" si="9"/>
        <v/>
      </c>
      <c r="AG126" s="5" t="str">
        <f t="shared" si="10"/>
        <v/>
      </c>
      <c r="AH126" s="5" t="str">
        <f t="shared" si="11"/>
        <v/>
      </c>
      <c r="AJ126" t="str" cm="1">
        <f t="array" ref="AJ126">_xlfn.LET(_xlpm.x,TRANSPOSE(_xlfn.CHOOSECOLS($A126:$Z126, VALUE(_xlfn.TEXTSPLIT(AJ$2, ",")))),IF(COUNT(_xlpm.x)&gt;0,AVERAGE(_xlpm.x),""))</f>
        <v/>
      </c>
      <c r="AK126" t="str" cm="1">
        <f t="array" ref="AK126">_xlfn.LET(_xlpm.x,TRANSPOSE(_xlfn.CHOOSECOLS($A126:$Z126, VALUE(_xlfn.TEXTSPLIT(AK$2, ",")))),IF(COUNT(_xlpm.x)&gt;0,AVERAGE(_xlpm.x),""))</f>
        <v/>
      </c>
      <c r="AL126" t="str" cm="1">
        <f t="array" ref="AL126">_xlfn.LET(_xlpm.x,TRANSPOSE(_xlfn.CHOOSECOLS($A126:$Z126, VALUE(_xlfn.TEXTSPLIT(AL$2, ",")))),IF(COUNT(_xlpm.x)&gt;0,AVERAGE(_xlpm.x),""))</f>
        <v/>
      </c>
      <c r="AM126" t="str" cm="1">
        <f t="array" ref="AM126">_xlfn.LET(_xlpm.x,TRANSPOSE(_xlfn.CHOOSECOLS($A126:$Z126, VALUE(_xlfn.TEXTSPLIT(AM$2, ",")))),IF(COUNT(_xlpm.x)&gt;0,AVERAGE(_xlpm.x),""))</f>
        <v/>
      </c>
    </row>
    <row r="127" spans="1:39">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5" t="str">
        <f t="shared" si="6"/>
        <v/>
      </c>
      <c r="AD127" s="5" t="str">
        <f t="shared" si="7"/>
        <v/>
      </c>
      <c r="AE127" s="5" t="str">
        <f t="shared" si="8"/>
        <v/>
      </c>
      <c r="AF127" s="5" t="str">
        <f t="shared" si="9"/>
        <v/>
      </c>
      <c r="AG127" s="5" t="str">
        <f t="shared" si="10"/>
        <v/>
      </c>
      <c r="AH127" s="5" t="str">
        <f t="shared" si="11"/>
        <v/>
      </c>
      <c r="AJ127" t="str" cm="1">
        <f t="array" ref="AJ127">_xlfn.LET(_xlpm.x,TRANSPOSE(_xlfn.CHOOSECOLS($A127:$Z127, VALUE(_xlfn.TEXTSPLIT(AJ$2, ",")))),IF(COUNT(_xlpm.x)&gt;0,AVERAGE(_xlpm.x),""))</f>
        <v/>
      </c>
      <c r="AK127" t="str" cm="1">
        <f t="array" ref="AK127">_xlfn.LET(_xlpm.x,TRANSPOSE(_xlfn.CHOOSECOLS($A127:$Z127, VALUE(_xlfn.TEXTSPLIT(AK$2, ",")))),IF(COUNT(_xlpm.x)&gt;0,AVERAGE(_xlpm.x),""))</f>
        <v/>
      </c>
      <c r="AL127" t="str" cm="1">
        <f t="array" ref="AL127">_xlfn.LET(_xlpm.x,TRANSPOSE(_xlfn.CHOOSECOLS($A127:$Z127, VALUE(_xlfn.TEXTSPLIT(AL$2, ",")))),IF(COUNT(_xlpm.x)&gt;0,AVERAGE(_xlpm.x),""))</f>
        <v/>
      </c>
      <c r="AM127" t="str" cm="1">
        <f t="array" ref="AM127">_xlfn.LET(_xlpm.x,TRANSPOSE(_xlfn.CHOOSECOLS($A127:$Z127, VALUE(_xlfn.TEXTSPLIT(AM$2, ",")))),IF(COUNT(_xlpm.x)&gt;0,AVERAGE(_xlpm.x),""))</f>
        <v/>
      </c>
    </row>
    <row r="128" spans="1:39">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5" t="str">
        <f t="shared" si="6"/>
        <v/>
      </c>
      <c r="AD128" s="5" t="str">
        <f t="shared" si="7"/>
        <v/>
      </c>
      <c r="AE128" s="5" t="str">
        <f t="shared" si="8"/>
        <v/>
      </c>
      <c r="AF128" s="5" t="str">
        <f t="shared" si="9"/>
        <v/>
      </c>
      <c r="AG128" s="5" t="str">
        <f t="shared" si="10"/>
        <v/>
      </c>
      <c r="AH128" s="5" t="str">
        <f t="shared" si="11"/>
        <v/>
      </c>
      <c r="AJ128" t="str" cm="1">
        <f t="array" ref="AJ128">_xlfn.LET(_xlpm.x,TRANSPOSE(_xlfn.CHOOSECOLS($A128:$Z128, VALUE(_xlfn.TEXTSPLIT(AJ$2, ",")))),IF(COUNT(_xlpm.x)&gt;0,AVERAGE(_xlpm.x),""))</f>
        <v/>
      </c>
      <c r="AK128" t="str" cm="1">
        <f t="array" ref="AK128">_xlfn.LET(_xlpm.x,TRANSPOSE(_xlfn.CHOOSECOLS($A128:$Z128, VALUE(_xlfn.TEXTSPLIT(AK$2, ",")))),IF(COUNT(_xlpm.x)&gt;0,AVERAGE(_xlpm.x),""))</f>
        <v/>
      </c>
      <c r="AL128" t="str" cm="1">
        <f t="array" ref="AL128">_xlfn.LET(_xlpm.x,TRANSPOSE(_xlfn.CHOOSECOLS($A128:$Z128, VALUE(_xlfn.TEXTSPLIT(AL$2, ",")))),IF(COUNT(_xlpm.x)&gt;0,AVERAGE(_xlpm.x),""))</f>
        <v/>
      </c>
      <c r="AM128" t="str" cm="1">
        <f t="array" ref="AM128">_xlfn.LET(_xlpm.x,TRANSPOSE(_xlfn.CHOOSECOLS($A128:$Z128, VALUE(_xlfn.TEXTSPLIT(AM$2, ",")))),IF(COUNT(_xlpm.x)&gt;0,AVERAGE(_xlpm.x),""))</f>
        <v/>
      </c>
    </row>
    <row r="129" spans="1:39">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5" t="str">
        <f t="shared" si="6"/>
        <v/>
      </c>
      <c r="AD129" s="5" t="str">
        <f t="shared" si="7"/>
        <v/>
      </c>
      <c r="AE129" s="5" t="str">
        <f t="shared" si="8"/>
        <v/>
      </c>
      <c r="AF129" s="5" t="str">
        <f t="shared" si="9"/>
        <v/>
      </c>
      <c r="AG129" s="5" t="str">
        <f t="shared" si="10"/>
        <v/>
      </c>
      <c r="AH129" s="5" t="str">
        <f t="shared" si="11"/>
        <v/>
      </c>
      <c r="AJ129" t="str" cm="1">
        <f t="array" ref="AJ129">_xlfn.LET(_xlpm.x,TRANSPOSE(_xlfn.CHOOSECOLS($A129:$Z129, VALUE(_xlfn.TEXTSPLIT(AJ$2, ",")))),IF(COUNT(_xlpm.x)&gt;0,AVERAGE(_xlpm.x),""))</f>
        <v/>
      </c>
      <c r="AK129" t="str" cm="1">
        <f t="array" ref="AK129">_xlfn.LET(_xlpm.x,TRANSPOSE(_xlfn.CHOOSECOLS($A129:$Z129, VALUE(_xlfn.TEXTSPLIT(AK$2, ",")))),IF(COUNT(_xlpm.x)&gt;0,AVERAGE(_xlpm.x),""))</f>
        <v/>
      </c>
      <c r="AL129" t="str" cm="1">
        <f t="array" ref="AL129">_xlfn.LET(_xlpm.x,TRANSPOSE(_xlfn.CHOOSECOLS($A129:$Z129, VALUE(_xlfn.TEXTSPLIT(AL$2, ",")))),IF(COUNT(_xlpm.x)&gt;0,AVERAGE(_xlpm.x),""))</f>
        <v/>
      </c>
      <c r="AM129" t="str" cm="1">
        <f t="array" ref="AM129">_xlfn.LET(_xlpm.x,TRANSPOSE(_xlfn.CHOOSECOLS($A129:$Z129, VALUE(_xlfn.TEXTSPLIT(AM$2, ",")))),IF(COUNT(_xlpm.x)&gt;0,AVERAGE(_xlpm.x),""))</f>
        <v/>
      </c>
    </row>
    <row r="130" spans="1:39">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5" t="str">
        <f t="shared" si="6"/>
        <v/>
      </c>
      <c r="AD130" s="5" t="str">
        <f t="shared" si="7"/>
        <v/>
      </c>
      <c r="AE130" s="5" t="str">
        <f t="shared" si="8"/>
        <v/>
      </c>
      <c r="AF130" s="5" t="str">
        <f t="shared" si="9"/>
        <v/>
      </c>
      <c r="AG130" s="5" t="str">
        <f t="shared" si="10"/>
        <v/>
      </c>
      <c r="AH130" s="5" t="str">
        <f t="shared" si="11"/>
        <v/>
      </c>
      <c r="AJ130" t="str" cm="1">
        <f t="array" ref="AJ130">_xlfn.LET(_xlpm.x,TRANSPOSE(_xlfn.CHOOSECOLS($A130:$Z130, VALUE(_xlfn.TEXTSPLIT(AJ$2, ",")))),IF(COUNT(_xlpm.x)&gt;0,AVERAGE(_xlpm.x),""))</f>
        <v/>
      </c>
      <c r="AK130" t="str" cm="1">
        <f t="array" ref="AK130">_xlfn.LET(_xlpm.x,TRANSPOSE(_xlfn.CHOOSECOLS($A130:$Z130, VALUE(_xlfn.TEXTSPLIT(AK$2, ",")))),IF(COUNT(_xlpm.x)&gt;0,AVERAGE(_xlpm.x),""))</f>
        <v/>
      </c>
      <c r="AL130" t="str" cm="1">
        <f t="array" ref="AL130">_xlfn.LET(_xlpm.x,TRANSPOSE(_xlfn.CHOOSECOLS($A130:$Z130, VALUE(_xlfn.TEXTSPLIT(AL$2, ",")))),IF(COUNT(_xlpm.x)&gt;0,AVERAGE(_xlpm.x),""))</f>
        <v/>
      </c>
      <c r="AM130" t="str" cm="1">
        <f t="array" ref="AM130">_xlfn.LET(_xlpm.x,TRANSPOSE(_xlfn.CHOOSECOLS($A130:$Z130, VALUE(_xlfn.TEXTSPLIT(AM$2, ",")))),IF(COUNT(_xlpm.x)&gt;0,AVERAGE(_xlpm.x),""))</f>
        <v/>
      </c>
    </row>
    <row r="131" spans="1:39">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5" t="str">
        <f t="shared" si="6"/>
        <v/>
      </c>
      <c r="AD131" s="5" t="str">
        <f t="shared" si="7"/>
        <v/>
      </c>
      <c r="AE131" s="5" t="str">
        <f t="shared" si="8"/>
        <v/>
      </c>
      <c r="AF131" s="5" t="str">
        <f t="shared" si="9"/>
        <v/>
      </c>
      <c r="AG131" s="5" t="str">
        <f t="shared" si="10"/>
        <v/>
      </c>
      <c r="AH131" s="5" t="str">
        <f t="shared" si="11"/>
        <v/>
      </c>
      <c r="AJ131" t="str" cm="1">
        <f t="array" ref="AJ131">_xlfn.LET(_xlpm.x,TRANSPOSE(_xlfn.CHOOSECOLS($A131:$Z131, VALUE(_xlfn.TEXTSPLIT(AJ$2, ",")))),IF(COUNT(_xlpm.x)&gt;0,AVERAGE(_xlpm.x),""))</f>
        <v/>
      </c>
      <c r="AK131" t="str" cm="1">
        <f t="array" ref="AK131">_xlfn.LET(_xlpm.x,TRANSPOSE(_xlfn.CHOOSECOLS($A131:$Z131, VALUE(_xlfn.TEXTSPLIT(AK$2, ",")))),IF(COUNT(_xlpm.x)&gt;0,AVERAGE(_xlpm.x),""))</f>
        <v/>
      </c>
      <c r="AL131" t="str" cm="1">
        <f t="array" ref="AL131">_xlfn.LET(_xlpm.x,TRANSPOSE(_xlfn.CHOOSECOLS($A131:$Z131, VALUE(_xlfn.TEXTSPLIT(AL$2, ",")))),IF(COUNT(_xlpm.x)&gt;0,AVERAGE(_xlpm.x),""))</f>
        <v/>
      </c>
      <c r="AM131" t="str" cm="1">
        <f t="array" ref="AM131">_xlfn.LET(_xlpm.x,TRANSPOSE(_xlfn.CHOOSECOLS($A131:$Z131, VALUE(_xlfn.TEXTSPLIT(AM$2, ",")))),IF(COUNT(_xlpm.x)&gt;0,AVERAGE(_xlpm.x),""))</f>
        <v/>
      </c>
    </row>
    <row r="132" spans="1:39">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5" t="str">
        <f t="shared" si="6"/>
        <v/>
      </c>
      <c r="AD132" s="5" t="str">
        <f t="shared" si="7"/>
        <v/>
      </c>
      <c r="AE132" s="5" t="str">
        <f t="shared" si="8"/>
        <v/>
      </c>
      <c r="AF132" s="5" t="str">
        <f t="shared" si="9"/>
        <v/>
      </c>
      <c r="AG132" s="5" t="str">
        <f t="shared" si="10"/>
        <v/>
      </c>
      <c r="AH132" s="5" t="str">
        <f t="shared" si="11"/>
        <v/>
      </c>
      <c r="AJ132" t="str" cm="1">
        <f t="array" ref="AJ132">_xlfn.LET(_xlpm.x,TRANSPOSE(_xlfn.CHOOSECOLS($A132:$Z132, VALUE(_xlfn.TEXTSPLIT(AJ$2, ",")))),IF(COUNT(_xlpm.x)&gt;0,AVERAGE(_xlpm.x),""))</f>
        <v/>
      </c>
      <c r="AK132" t="str" cm="1">
        <f t="array" ref="AK132">_xlfn.LET(_xlpm.x,TRANSPOSE(_xlfn.CHOOSECOLS($A132:$Z132, VALUE(_xlfn.TEXTSPLIT(AK$2, ",")))),IF(COUNT(_xlpm.x)&gt;0,AVERAGE(_xlpm.x),""))</f>
        <v/>
      </c>
      <c r="AL132" t="str" cm="1">
        <f t="array" ref="AL132">_xlfn.LET(_xlpm.x,TRANSPOSE(_xlfn.CHOOSECOLS($A132:$Z132, VALUE(_xlfn.TEXTSPLIT(AL$2, ",")))),IF(COUNT(_xlpm.x)&gt;0,AVERAGE(_xlpm.x),""))</f>
        <v/>
      </c>
      <c r="AM132" t="str" cm="1">
        <f t="array" ref="AM132">_xlfn.LET(_xlpm.x,TRANSPOSE(_xlfn.CHOOSECOLS($A132:$Z132, VALUE(_xlfn.TEXTSPLIT(AM$2, ",")))),IF(COUNT(_xlpm.x)&gt;0,AVERAGE(_xlpm.x),""))</f>
        <v/>
      </c>
    </row>
    <row r="133" spans="1:39">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5" t="str">
        <f t="shared" ref="AC133:AC196" si="12">IF(COUNT(A133,L133,N133,P133,X133,Y133)&gt;0,AVERAGE(A133,L133,N133,P133,X133,Y133),"")</f>
        <v/>
      </c>
      <c r="AD133" s="5" t="str">
        <f t="shared" ref="AD133:AD196" si="13">IF(COUNT(B133,D133,M133,U133)&gt;0,AVERAGE(B133,D133,M133,U133),"")</f>
        <v/>
      </c>
      <c r="AE133" s="5" t="str">
        <f t="shared" ref="AE133:AE196" si="14">IF(COUNT(I133,T133,V133,W133)&gt;0,AVERAGE(I133,T133,V133,W133),"")</f>
        <v/>
      </c>
      <c r="AF133" s="5" t="str">
        <f t="shared" ref="AF133:AF196" si="15">IF(COUNT(H133,K133,Q133,S133)&gt;0,AVERAGE(H133,K133,Q133,S133),"")</f>
        <v/>
      </c>
      <c r="AG133" s="5" t="str">
        <f t="shared" ref="AG133:AG196" si="16">IF(COUNT(E133,F133,G133,R133)&gt;0,AVERAGE(E133,F133,G133,R133),"")</f>
        <v/>
      </c>
      <c r="AH133" s="5" t="str">
        <f t="shared" ref="AH133:AH196" si="17">IF(COUNT(C133,J133,O133,Z133)&gt;0,AVERAGE(C133,J133,O133,Z133),"")</f>
        <v/>
      </c>
      <c r="AJ133" t="str" cm="1">
        <f t="array" ref="AJ133">_xlfn.LET(_xlpm.x,TRANSPOSE(_xlfn.CHOOSECOLS($A133:$Z133, VALUE(_xlfn.TEXTSPLIT(AJ$2, ",")))),IF(COUNT(_xlpm.x)&gt;0,AVERAGE(_xlpm.x),""))</f>
        <v/>
      </c>
      <c r="AK133" t="str" cm="1">
        <f t="array" ref="AK133">_xlfn.LET(_xlpm.x,TRANSPOSE(_xlfn.CHOOSECOLS($A133:$Z133, VALUE(_xlfn.TEXTSPLIT(AK$2, ",")))),IF(COUNT(_xlpm.x)&gt;0,AVERAGE(_xlpm.x),""))</f>
        <v/>
      </c>
      <c r="AL133" t="str" cm="1">
        <f t="array" ref="AL133">_xlfn.LET(_xlpm.x,TRANSPOSE(_xlfn.CHOOSECOLS($A133:$Z133, VALUE(_xlfn.TEXTSPLIT(AL$2, ",")))),IF(COUNT(_xlpm.x)&gt;0,AVERAGE(_xlpm.x),""))</f>
        <v/>
      </c>
      <c r="AM133" t="str" cm="1">
        <f t="array" ref="AM133">_xlfn.LET(_xlpm.x,TRANSPOSE(_xlfn.CHOOSECOLS($A133:$Z133, VALUE(_xlfn.TEXTSPLIT(AM$2, ",")))),IF(COUNT(_xlpm.x)&gt;0,AVERAGE(_xlpm.x),""))</f>
        <v/>
      </c>
    </row>
    <row r="134" spans="1:39">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5" t="str">
        <f t="shared" si="12"/>
        <v/>
      </c>
      <c r="AD134" s="5" t="str">
        <f t="shared" si="13"/>
        <v/>
      </c>
      <c r="AE134" s="5" t="str">
        <f t="shared" si="14"/>
        <v/>
      </c>
      <c r="AF134" s="5" t="str">
        <f t="shared" si="15"/>
        <v/>
      </c>
      <c r="AG134" s="5" t="str">
        <f t="shared" si="16"/>
        <v/>
      </c>
      <c r="AH134" s="5" t="str">
        <f t="shared" si="17"/>
        <v/>
      </c>
      <c r="AJ134" t="str" cm="1">
        <f t="array" ref="AJ134">_xlfn.LET(_xlpm.x,TRANSPOSE(_xlfn.CHOOSECOLS($A134:$Z134, VALUE(_xlfn.TEXTSPLIT(AJ$2, ",")))),IF(COUNT(_xlpm.x)&gt;0,AVERAGE(_xlpm.x),""))</f>
        <v/>
      </c>
      <c r="AK134" t="str" cm="1">
        <f t="array" ref="AK134">_xlfn.LET(_xlpm.x,TRANSPOSE(_xlfn.CHOOSECOLS($A134:$Z134, VALUE(_xlfn.TEXTSPLIT(AK$2, ",")))),IF(COUNT(_xlpm.x)&gt;0,AVERAGE(_xlpm.x),""))</f>
        <v/>
      </c>
      <c r="AL134" t="str" cm="1">
        <f t="array" ref="AL134">_xlfn.LET(_xlpm.x,TRANSPOSE(_xlfn.CHOOSECOLS($A134:$Z134, VALUE(_xlfn.TEXTSPLIT(AL$2, ",")))),IF(COUNT(_xlpm.x)&gt;0,AVERAGE(_xlpm.x),""))</f>
        <v/>
      </c>
      <c r="AM134" t="str" cm="1">
        <f t="array" ref="AM134">_xlfn.LET(_xlpm.x,TRANSPOSE(_xlfn.CHOOSECOLS($A134:$Z134, VALUE(_xlfn.TEXTSPLIT(AM$2, ",")))),IF(COUNT(_xlpm.x)&gt;0,AVERAGE(_xlpm.x),""))</f>
        <v/>
      </c>
    </row>
    <row r="135" spans="1:39">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5" t="str">
        <f t="shared" si="12"/>
        <v/>
      </c>
      <c r="AD135" s="5" t="str">
        <f t="shared" si="13"/>
        <v/>
      </c>
      <c r="AE135" s="5" t="str">
        <f t="shared" si="14"/>
        <v/>
      </c>
      <c r="AF135" s="5" t="str">
        <f t="shared" si="15"/>
        <v/>
      </c>
      <c r="AG135" s="5" t="str">
        <f t="shared" si="16"/>
        <v/>
      </c>
      <c r="AH135" s="5" t="str">
        <f t="shared" si="17"/>
        <v/>
      </c>
      <c r="AJ135" t="str" cm="1">
        <f t="array" ref="AJ135">_xlfn.LET(_xlpm.x,TRANSPOSE(_xlfn.CHOOSECOLS($A135:$Z135, VALUE(_xlfn.TEXTSPLIT(AJ$2, ",")))),IF(COUNT(_xlpm.x)&gt;0,AVERAGE(_xlpm.x),""))</f>
        <v/>
      </c>
      <c r="AK135" t="str" cm="1">
        <f t="array" ref="AK135">_xlfn.LET(_xlpm.x,TRANSPOSE(_xlfn.CHOOSECOLS($A135:$Z135, VALUE(_xlfn.TEXTSPLIT(AK$2, ",")))),IF(COUNT(_xlpm.x)&gt;0,AVERAGE(_xlpm.x),""))</f>
        <v/>
      </c>
      <c r="AL135" t="str" cm="1">
        <f t="array" ref="AL135">_xlfn.LET(_xlpm.x,TRANSPOSE(_xlfn.CHOOSECOLS($A135:$Z135, VALUE(_xlfn.TEXTSPLIT(AL$2, ",")))),IF(COUNT(_xlpm.x)&gt;0,AVERAGE(_xlpm.x),""))</f>
        <v/>
      </c>
      <c r="AM135" t="str" cm="1">
        <f t="array" ref="AM135">_xlfn.LET(_xlpm.x,TRANSPOSE(_xlfn.CHOOSECOLS($A135:$Z135, VALUE(_xlfn.TEXTSPLIT(AM$2, ",")))),IF(COUNT(_xlpm.x)&gt;0,AVERAGE(_xlpm.x),""))</f>
        <v/>
      </c>
    </row>
    <row r="136" spans="1:39">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5" t="str">
        <f t="shared" si="12"/>
        <v/>
      </c>
      <c r="AD136" s="5" t="str">
        <f t="shared" si="13"/>
        <v/>
      </c>
      <c r="AE136" s="5" t="str">
        <f t="shared" si="14"/>
        <v/>
      </c>
      <c r="AF136" s="5" t="str">
        <f t="shared" si="15"/>
        <v/>
      </c>
      <c r="AG136" s="5" t="str">
        <f t="shared" si="16"/>
        <v/>
      </c>
      <c r="AH136" s="5" t="str">
        <f t="shared" si="17"/>
        <v/>
      </c>
      <c r="AJ136" t="str" cm="1">
        <f t="array" ref="AJ136">_xlfn.LET(_xlpm.x,TRANSPOSE(_xlfn.CHOOSECOLS($A136:$Z136, VALUE(_xlfn.TEXTSPLIT(AJ$2, ",")))),IF(COUNT(_xlpm.x)&gt;0,AVERAGE(_xlpm.x),""))</f>
        <v/>
      </c>
      <c r="AK136" t="str" cm="1">
        <f t="array" ref="AK136">_xlfn.LET(_xlpm.x,TRANSPOSE(_xlfn.CHOOSECOLS($A136:$Z136, VALUE(_xlfn.TEXTSPLIT(AK$2, ",")))),IF(COUNT(_xlpm.x)&gt;0,AVERAGE(_xlpm.x),""))</f>
        <v/>
      </c>
      <c r="AL136" t="str" cm="1">
        <f t="array" ref="AL136">_xlfn.LET(_xlpm.x,TRANSPOSE(_xlfn.CHOOSECOLS($A136:$Z136, VALUE(_xlfn.TEXTSPLIT(AL$2, ",")))),IF(COUNT(_xlpm.x)&gt;0,AVERAGE(_xlpm.x),""))</f>
        <v/>
      </c>
      <c r="AM136" t="str" cm="1">
        <f t="array" ref="AM136">_xlfn.LET(_xlpm.x,TRANSPOSE(_xlfn.CHOOSECOLS($A136:$Z136, VALUE(_xlfn.TEXTSPLIT(AM$2, ",")))),IF(COUNT(_xlpm.x)&gt;0,AVERAGE(_xlpm.x),""))</f>
        <v/>
      </c>
    </row>
    <row r="137" spans="1:39">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5" t="str">
        <f t="shared" si="12"/>
        <v/>
      </c>
      <c r="AD137" s="5" t="str">
        <f t="shared" si="13"/>
        <v/>
      </c>
      <c r="AE137" s="5" t="str">
        <f t="shared" si="14"/>
        <v/>
      </c>
      <c r="AF137" s="5" t="str">
        <f t="shared" si="15"/>
        <v/>
      </c>
      <c r="AG137" s="5" t="str">
        <f t="shared" si="16"/>
        <v/>
      </c>
      <c r="AH137" s="5" t="str">
        <f t="shared" si="17"/>
        <v/>
      </c>
      <c r="AJ137" t="str" cm="1">
        <f t="array" ref="AJ137">_xlfn.LET(_xlpm.x,TRANSPOSE(_xlfn.CHOOSECOLS($A137:$Z137, VALUE(_xlfn.TEXTSPLIT(AJ$2, ",")))),IF(COUNT(_xlpm.x)&gt;0,AVERAGE(_xlpm.x),""))</f>
        <v/>
      </c>
      <c r="AK137" t="str" cm="1">
        <f t="array" ref="AK137">_xlfn.LET(_xlpm.x,TRANSPOSE(_xlfn.CHOOSECOLS($A137:$Z137, VALUE(_xlfn.TEXTSPLIT(AK$2, ",")))),IF(COUNT(_xlpm.x)&gt;0,AVERAGE(_xlpm.x),""))</f>
        <v/>
      </c>
      <c r="AL137" t="str" cm="1">
        <f t="array" ref="AL137">_xlfn.LET(_xlpm.x,TRANSPOSE(_xlfn.CHOOSECOLS($A137:$Z137, VALUE(_xlfn.TEXTSPLIT(AL$2, ",")))),IF(COUNT(_xlpm.x)&gt;0,AVERAGE(_xlpm.x),""))</f>
        <v/>
      </c>
      <c r="AM137" t="str" cm="1">
        <f t="array" ref="AM137">_xlfn.LET(_xlpm.x,TRANSPOSE(_xlfn.CHOOSECOLS($A137:$Z137, VALUE(_xlfn.TEXTSPLIT(AM$2, ",")))),IF(COUNT(_xlpm.x)&gt;0,AVERAGE(_xlpm.x),""))</f>
        <v/>
      </c>
    </row>
    <row r="138" spans="1:39">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5" t="str">
        <f t="shared" si="12"/>
        <v/>
      </c>
      <c r="AD138" s="5" t="str">
        <f t="shared" si="13"/>
        <v/>
      </c>
      <c r="AE138" s="5" t="str">
        <f t="shared" si="14"/>
        <v/>
      </c>
      <c r="AF138" s="5" t="str">
        <f t="shared" si="15"/>
        <v/>
      </c>
      <c r="AG138" s="5" t="str">
        <f t="shared" si="16"/>
        <v/>
      </c>
      <c r="AH138" s="5" t="str">
        <f t="shared" si="17"/>
        <v/>
      </c>
      <c r="AJ138" t="str" cm="1">
        <f t="array" ref="AJ138">_xlfn.LET(_xlpm.x,TRANSPOSE(_xlfn.CHOOSECOLS($A138:$Z138, VALUE(_xlfn.TEXTSPLIT(AJ$2, ",")))),IF(COUNT(_xlpm.x)&gt;0,AVERAGE(_xlpm.x),""))</f>
        <v/>
      </c>
      <c r="AK138" t="str" cm="1">
        <f t="array" ref="AK138">_xlfn.LET(_xlpm.x,TRANSPOSE(_xlfn.CHOOSECOLS($A138:$Z138, VALUE(_xlfn.TEXTSPLIT(AK$2, ",")))),IF(COUNT(_xlpm.x)&gt;0,AVERAGE(_xlpm.x),""))</f>
        <v/>
      </c>
      <c r="AL138" t="str" cm="1">
        <f t="array" ref="AL138">_xlfn.LET(_xlpm.x,TRANSPOSE(_xlfn.CHOOSECOLS($A138:$Z138, VALUE(_xlfn.TEXTSPLIT(AL$2, ",")))),IF(COUNT(_xlpm.x)&gt;0,AVERAGE(_xlpm.x),""))</f>
        <v/>
      </c>
      <c r="AM138" t="str" cm="1">
        <f t="array" ref="AM138">_xlfn.LET(_xlpm.x,TRANSPOSE(_xlfn.CHOOSECOLS($A138:$Z138, VALUE(_xlfn.TEXTSPLIT(AM$2, ",")))),IF(COUNT(_xlpm.x)&gt;0,AVERAGE(_xlpm.x),""))</f>
        <v/>
      </c>
    </row>
    <row r="139" spans="1:39">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5" t="str">
        <f t="shared" si="12"/>
        <v/>
      </c>
      <c r="AD139" s="5" t="str">
        <f t="shared" si="13"/>
        <v/>
      </c>
      <c r="AE139" s="5" t="str">
        <f t="shared" si="14"/>
        <v/>
      </c>
      <c r="AF139" s="5" t="str">
        <f t="shared" si="15"/>
        <v/>
      </c>
      <c r="AG139" s="5" t="str">
        <f t="shared" si="16"/>
        <v/>
      </c>
      <c r="AH139" s="5" t="str">
        <f t="shared" si="17"/>
        <v/>
      </c>
      <c r="AJ139" t="str" cm="1">
        <f t="array" ref="AJ139">_xlfn.LET(_xlpm.x,TRANSPOSE(_xlfn.CHOOSECOLS($A139:$Z139, VALUE(_xlfn.TEXTSPLIT(AJ$2, ",")))),IF(COUNT(_xlpm.x)&gt;0,AVERAGE(_xlpm.x),""))</f>
        <v/>
      </c>
      <c r="AK139" t="str" cm="1">
        <f t="array" ref="AK139">_xlfn.LET(_xlpm.x,TRANSPOSE(_xlfn.CHOOSECOLS($A139:$Z139, VALUE(_xlfn.TEXTSPLIT(AK$2, ",")))),IF(COUNT(_xlpm.x)&gt;0,AVERAGE(_xlpm.x),""))</f>
        <v/>
      </c>
      <c r="AL139" t="str" cm="1">
        <f t="array" ref="AL139">_xlfn.LET(_xlpm.x,TRANSPOSE(_xlfn.CHOOSECOLS($A139:$Z139, VALUE(_xlfn.TEXTSPLIT(AL$2, ",")))),IF(COUNT(_xlpm.x)&gt;0,AVERAGE(_xlpm.x),""))</f>
        <v/>
      </c>
      <c r="AM139" t="str" cm="1">
        <f t="array" ref="AM139">_xlfn.LET(_xlpm.x,TRANSPOSE(_xlfn.CHOOSECOLS($A139:$Z139, VALUE(_xlfn.TEXTSPLIT(AM$2, ",")))),IF(COUNT(_xlpm.x)&gt;0,AVERAGE(_xlpm.x),""))</f>
        <v/>
      </c>
    </row>
    <row r="140" spans="1:39">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5" t="str">
        <f t="shared" si="12"/>
        <v/>
      </c>
      <c r="AD140" s="5" t="str">
        <f t="shared" si="13"/>
        <v/>
      </c>
      <c r="AE140" s="5" t="str">
        <f t="shared" si="14"/>
        <v/>
      </c>
      <c r="AF140" s="5" t="str">
        <f t="shared" si="15"/>
        <v/>
      </c>
      <c r="AG140" s="5" t="str">
        <f t="shared" si="16"/>
        <v/>
      </c>
      <c r="AH140" s="5" t="str">
        <f t="shared" si="17"/>
        <v/>
      </c>
      <c r="AJ140" t="str" cm="1">
        <f t="array" ref="AJ140">_xlfn.LET(_xlpm.x,TRANSPOSE(_xlfn.CHOOSECOLS($A140:$Z140, VALUE(_xlfn.TEXTSPLIT(AJ$2, ",")))),IF(COUNT(_xlpm.x)&gt;0,AVERAGE(_xlpm.x),""))</f>
        <v/>
      </c>
      <c r="AK140" t="str" cm="1">
        <f t="array" ref="AK140">_xlfn.LET(_xlpm.x,TRANSPOSE(_xlfn.CHOOSECOLS($A140:$Z140, VALUE(_xlfn.TEXTSPLIT(AK$2, ",")))),IF(COUNT(_xlpm.x)&gt;0,AVERAGE(_xlpm.x),""))</f>
        <v/>
      </c>
      <c r="AL140" t="str" cm="1">
        <f t="array" ref="AL140">_xlfn.LET(_xlpm.x,TRANSPOSE(_xlfn.CHOOSECOLS($A140:$Z140, VALUE(_xlfn.TEXTSPLIT(AL$2, ",")))),IF(COUNT(_xlpm.x)&gt;0,AVERAGE(_xlpm.x),""))</f>
        <v/>
      </c>
      <c r="AM140" t="str" cm="1">
        <f t="array" ref="AM140">_xlfn.LET(_xlpm.x,TRANSPOSE(_xlfn.CHOOSECOLS($A140:$Z140, VALUE(_xlfn.TEXTSPLIT(AM$2, ",")))),IF(COUNT(_xlpm.x)&gt;0,AVERAGE(_xlpm.x),""))</f>
        <v/>
      </c>
    </row>
    <row r="141" spans="1:39">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5" t="str">
        <f t="shared" si="12"/>
        <v/>
      </c>
      <c r="AD141" s="5" t="str">
        <f t="shared" si="13"/>
        <v/>
      </c>
      <c r="AE141" s="5" t="str">
        <f t="shared" si="14"/>
        <v/>
      </c>
      <c r="AF141" s="5" t="str">
        <f t="shared" si="15"/>
        <v/>
      </c>
      <c r="AG141" s="5" t="str">
        <f t="shared" si="16"/>
        <v/>
      </c>
      <c r="AH141" s="5" t="str">
        <f t="shared" si="17"/>
        <v/>
      </c>
      <c r="AJ141" t="str" cm="1">
        <f t="array" ref="AJ141">_xlfn.LET(_xlpm.x,TRANSPOSE(_xlfn.CHOOSECOLS($A141:$Z141, VALUE(_xlfn.TEXTSPLIT(AJ$2, ",")))),IF(COUNT(_xlpm.x)&gt;0,AVERAGE(_xlpm.x),""))</f>
        <v/>
      </c>
      <c r="AK141" t="str" cm="1">
        <f t="array" ref="AK141">_xlfn.LET(_xlpm.x,TRANSPOSE(_xlfn.CHOOSECOLS($A141:$Z141, VALUE(_xlfn.TEXTSPLIT(AK$2, ",")))),IF(COUNT(_xlpm.x)&gt;0,AVERAGE(_xlpm.x),""))</f>
        <v/>
      </c>
      <c r="AL141" t="str" cm="1">
        <f t="array" ref="AL141">_xlfn.LET(_xlpm.x,TRANSPOSE(_xlfn.CHOOSECOLS($A141:$Z141, VALUE(_xlfn.TEXTSPLIT(AL$2, ",")))),IF(COUNT(_xlpm.x)&gt;0,AVERAGE(_xlpm.x),""))</f>
        <v/>
      </c>
      <c r="AM141" t="str" cm="1">
        <f t="array" ref="AM141">_xlfn.LET(_xlpm.x,TRANSPOSE(_xlfn.CHOOSECOLS($A141:$Z141, VALUE(_xlfn.TEXTSPLIT(AM$2, ",")))),IF(COUNT(_xlpm.x)&gt;0,AVERAGE(_xlpm.x),""))</f>
        <v/>
      </c>
    </row>
    <row r="142" spans="1:39">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5" t="str">
        <f t="shared" si="12"/>
        <v/>
      </c>
      <c r="AD142" s="5" t="str">
        <f t="shared" si="13"/>
        <v/>
      </c>
      <c r="AE142" s="5" t="str">
        <f t="shared" si="14"/>
        <v/>
      </c>
      <c r="AF142" s="5" t="str">
        <f t="shared" si="15"/>
        <v/>
      </c>
      <c r="AG142" s="5" t="str">
        <f t="shared" si="16"/>
        <v/>
      </c>
      <c r="AH142" s="5" t="str">
        <f t="shared" si="17"/>
        <v/>
      </c>
      <c r="AJ142" t="str" cm="1">
        <f t="array" ref="AJ142">_xlfn.LET(_xlpm.x,TRANSPOSE(_xlfn.CHOOSECOLS($A142:$Z142, VALUE(_xlfn.TEXTSPLIT(AJ$2, ",")))),IF(COUNT(_xlpm.x)&gt;0,AVERAGE(_xlpm.x),""))</f>
        <v/>
      </c>
      <c r="AK142" t="str" cm="1">
        <f t="array" ref="AK142">_xlfn.LET(_xlpm.x,TRANSPOSE(_xlfn.CHOOSECOLS($A142:$Z142, VALUE(_xlfn.TEXTSPLIT(AK$2, ",")))),IF(COUNT(_xlpm.x)&gt;0,AVERAGE(_xlpm.x),""))</f>
        <v/>
      </c>
      <c r="AL142" t="str" cm="1">
        <f t="array" ref="AL142">_xlfn.LET(_xlpm.x,TRANSPOSE(_xlfn.CHOOSECOLS($A142:$Z142, VALUE(_xlfn.TEXTSPLIT(AL$2, ",")))),IF(COUNT(_xlpm.x)&gt;0,AVERAGE(_xlpm.x),""))</f>
        <v/>
      </c>
      <c r="AM142" t="str" cm="1">
        <f t="array" ref="AM142">_xlfn.LET(_xlpm.x,TRANSPOSE(_xlfn.CHOOSECOLS($A142:$Z142, VALUE(_xlfn.TEXTSPLIT(AM$2, ",")))),IF(COUNT(_xlpm.x)&gt;0,AVERAGE(_xlpm.x),""))</f>
        <v/>
      </c>
    </row>
    <row r="143" spans="1:39">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5" t="str">
        <f t="shared" si="12"/>
        <v/>
      </c>
      <c r="AD143" s="5" t="str">
        <f t="shared" si="13"/>
        <v/>
      </c>
      <c r="AE143" s="5" t="str">
        <f t="shared" si="14"/>
        <v/>
      </c>
      <c r="AF143" s="5" t="str">
        <f t="shared" si="15"/>
        <v/>
      </c>
      <c r="AG143" s="5" t="str">
        <f t="shared" si="16"/>
        <v/>
      </c>
      <c r="AH143" s="5" t="str">
        <f t="shared" si="17"/>
        <v/>
      </c>
      <c r="AJ143" t="str" cm="1">
        <f t="array" ref="AJ143">_xlfn.LET(_xlpm.x,TRANSPOSE(_xlfn.CHOOSECOLS($A143:$Z143, VALUE(_xlfn.TEXTSPLIT(AJ$2, ",")))),IF(COUNT(_xlpm.x)&gt;0,AVERAGE(_xlpm.x),""))</f>
        <v/>
      </c>
      <c r="AK143" t="str" cm="1">
        <f t="array" ref="AK143">_xlfn.LET(_xlpm.x,TRANSPOSE(_xlfn.CHOOSECOLS($A143:$Z143, VALUE(_xlfn.TEXTSPLIT(AK$2, ",")))),IF(COUNT(_xlpm.x)&gt;0,AVERAGE(_xlpm.x),""))</f>
        <v/>
      </c>
      <c r="AL143" t="str" cm="1">
        <f t="array" ref="AL143">_xlfn.LET(_xlpm.x,TRANSPOSE(_xlfn.CHOOSECOLS($A143:$Z143, VALUE(_xlfn.TEXTSPLIT(AL$2, ",")))),IF(COUNT(_xlpm.x)&gt;0,AVERAGE(_xlpm.x),""))</f>
        <v/>
      </c>
      <c r="AM143" t="str" cm="1">
        <f t="array" ref="AM143">_xlfn.LET(_xlpm.x,TRANSPOSE(_xlfn.CHOOSECOLS($A143:$Z143, VALUE(_xlfn.TEXTSPLIT(AM$2, ",")))),IF(COUNT(_xlpm.x)&gt;0,AVERAGE(_xlpm.x),""))</f>
        <v/>
      </c>
    </row>
    <row r="144" spans="1:39">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5" t="str">
        <f t="shared" si="12"/>
        <v/>
      </c>
      <c r="AD144" s="5" t="str">
        <f t="shared" si="13"/>
        <v/>
      </c>
      <c r="AE144" s="5" t="str">
        <f t="shared" si="14"/>
        <v/>
      </c>
      <c r="AF144" s="5" t="str">
        <f t="shared" si="15"/>
        <v/>
      </c>
      <c r="AG144" s="5" t="str">
        <f t="shared" si="16"/>
        <v/>
      </c>
      <c r="AH144" s="5" t="str">
        <f t="shared" si="17"/>
        <v/>
      </c>
      <c r="AJ144" t="str" cm="1">
        <f t="array" ref="AJ144">_xlfn.LET(_xlpm.x,TRANSPOSE(_xlfn.CHOOSECOLS($A144:$Z144, VALUE(_xlfn.TEXTSPLIT(AJ$2, ",")))),IF(COUNT(_xlpm.x)&gt;0,AVERAGE(_xlpm.x),""))</f>
        <v/>
      </c>
      <c r="AK144" t="str" cm="1">
        <f t="array" ref="AK144">_xlfn.LET(_xlpm.x,TRANSPOSE(_xlfn.CHOOSECOLS($A144:$Z144, VALUE(_xlfn.TEXTSPLIT(AK$2, ",")))),IF(COUNT(_xlpm.x)&gt;0,AVERAGE(_xlpm.x),""))</f>
        <v/>
      </c>
      <c r="AL144" t="str" cm="1">
        <f t="array" ref="AL144">_xlfn.LET(_xlpm.x,TRANSPOSE(_xlfn.CHOOSECOLS($A144:$Z144, VALUE(_xlfn.TEXTSPLIT(AL$2, ",")))),IF(COUNT(_xlpm.x)&gt;0,AVERAGE(_xlpm.x),""))</f>
        <v/>
      </c>
      <c r="AM144" t="str" cm="1">
        <f t="array" ref="AM144">_xlfn.LET(_xlpm.x,TRANSPOSE(_xlfn.CHOOSECOLS($A144:$Z144, VALUE(_xlfn.TEXTSPLIT(AM$2, ",")))),IF(COUNT(_xlpm.x)&gt;0,AVERAGE(_xlpm.x),""))</f>
        <v/>
      </c>
    </row>
    <row r="145" spans="1:39">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5" t="str">
        <f t="shared" si="12"/>
        <v/>
      </c>
      <c r="AD145" s="5" t="str">
        <f t="shared" si="13"/>
        <v/>
      </c>
      <c r="AE145" s="5" t="str">
        <f t="shared" si="14"/>
        <v/>
      </c>
      <c r="AF145" s="5" t="str">
        <f t="shared" si="15"/>
        <v/>
      </c>
      <c r="AG145" s="5" t="str">
        <f t="shared" si="16"/>
        <v/>
      </c>
      <c r="AH145" s="5" t="str">
        <f t="shared" si="17"/>
        <v/>
      </c>
      <c r="AJ145" t="str" cm="1">
        <f t="array" ref="AJ145">_xlfn.LET(_xlpm.x,TRANSPOSE(_xlfn.CHOOSECOLS($A145:$Z145, VALUE(_xlfn.TEXTSPLIT(AJ$2, ",")))),IF(COUNT(_xlpm.x)&gt;0,AVERAGE(_xlpm.x),""))</f>
        <v/>
      </c>
      <c r="AK145" t="str" cm="1">
        <f t="array" ref="AK145">_xlfn.LET(_xlpm.x,TRANSPOSE(_xlfn.CHOOSECOLS($A145:$Z145, VALUE(_xlfn.TEXTSPLIT(AK$2, ",")))),IF(COUNT(_xlpm.x)&gt;0,AVERAGE(_xlpm.x),""))</f>
        <v/>
      </c>
      <c r="AL145" t="str" cm="1">
        <f t="array" ref="AL145">_xlfn.LET(_xlpm.x,TRANSPOSE(_xlfn.CHOOSECOLS($A145:$Z145, VALUE(_xlfn.TEXTSPLIT(AL$2, ",")))),IF(COUNT(_xlpm.x)&gt;0,AVERAGE(_xlpm.x),""))</f>
        <v/>
      </c>
      <c r="AM145" t="str" cm="1">
        <f t="array" ref="AM145">_xlfn.LET(_xlpm.x,TRANSPOSE(_xlfn.CHOOSECOLS($A145:$Z145, VALUE(_xlfn.TEXTSPLIT(AM$2, ",")))),IF(COUNT(_xlpm.x)&gt;0,AVERAGE(_xlpm.x),""))</f>
        <v/>
      </c>
    </row>
    <row r="146" spans="1:39">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5" t="str">
        <f t="shared" si="12"/>
        <v/>
      </c>
      <c r="AD146" s="5" t="str">
        <f t="shared" si="13"/>
        <v/>
      </c>
      <c r="AE146" s="5" t="str">
        <f t="shared" si="14"/>
        <v/>
      </c>
      <c r="AF146" s="5" t="str">
        <f t="shared" si="15"/>
        <v/>
      </c>
      <c r="AG146" s="5" t="str">
        <f t="shared" si="16"/>
        <v/>
      </c>
      <c r="AH146" s="5" t="str">
        <f t="shared" si="17"/>
        <v/>
      </c>
      <c r="AJ146" t="str" cm="1">
        <f t="array" ref="AJ146">_xlfn.LET(_xlpm.x,TRANSPOSE(_xlfn.CHOOSECOLS($A146:$Z146, VALUE(_xlfn.TEXTSPLIT(AJ$2, ",")))),IF(COUNT(_xlpm.x)&gt;0,AVERAGE(_xlpm.x),""))</f>
        <v/>
      </c>
      <c r="AK146" t="str" cm="1">
        <f t="array" ref="AK146">_xlfn.LET(_xlpm.x,TRANSPOSE(_xlfn.CHOOSECOLS($A146:$Z146, VALUE(_xlfn.TEXTSPLIT(AK$2, ",")))),IF(COUNT(_xlpm.x)&gt;0,AVERAGE(_xlpm.x),""))</f>
        <v/>
      </c>
      <c r="AL146" t="str" cm="1">
        <f t="array" ref="AL146">_xlfn.LET(_xlpm.x,TRANSPOSE(_xlfn.CHOOSECOLS($A146:$Z146, VALUE(_xlfn.TEXTSPLIT(AL$2, ",")))),IF(COUNT(_xlpm.x)&gt;0,AVERAGE(_xlpm.x),""))</f>
        <v/>
      </c>
      <c r="AM146" t="str" cm="1">
        <f t="array" ref="AM146">_xlfn.LET(_xlpm.x,TRANSPOSE(_xlfn.CHOOSECOLS($A146:$Z146, VALUE(_xlfn.TEXTSPLIT(AM$2, ",")))),IF(COUNT(_xlpm.x)&gt;0,AVERAGE(_xlpm.x),""))</f>
        <v/>
      </c>
    </row>
    <row r="147" spans="1:39">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5" t="str">
        <f t="shared" si="12"/>
        <v/>
      </c>
      <c r="AD147" s="5" t="str">
        <f t="shared" si="13"/>
        <v/>
      </c>
      <c r="AE147" s="5" t="str">
        <f t="shared" si="14"/>
        <v/>
      </c>
      <c r="AF147" s="5" t="str">
        <f t="shared" si="15"/>
        <v/>
      </c>
      <c r="AG147" s="5" t="str">
        <f t="shared" si="16"/>
        <v/>
      </c>
      <c r="AH147" s="5" t="str">
        <f t="shared" si="17"/>
        <v/>
      </c>
      <c r="AJ147" t="str" cm="1">
        <f t="array" ref="AJ147">_xlfn.LET(_xlpm.x,TRANSPOSE(_xlfn.CHOOSECOLS($A147:$Z147, VALUE(_xlfn.TEXTSPLIT(AJ$2, ",")))),IF(COUNT(_xlpm.x)&gt;0,AVERAGE(_xlpm.x),""))</f>
        <v/>
      </c>
      <c r="AK147" t="str" cm="1">
        <f t="array" ref="AK147">_xlfn.LET(_xlpm.x,TRANSPOSE(_xlfn.CHOOSECOLS($A147:$Z147, VALUE(_xlfn.TEXTSPLIT(AK$2, ",")))),IF(COUNT(_xlpm.x)&gt;0,AVERAGE(_xlpm.x),""))</f>
        <v/>
      </c>
      <c r="AL147" t="str" cm="1">
        <f t="array" ref="AL147">_xlfn.LET(_xlpm.x,TRANSPOSE(_xlfn.CHOOSECOLS($A147:$Z147, VALUE(_xlfn.TEXTSPLIT(AL$2, ",")))),IF(COUNT(_xlpm.x)&gt;0,AVERAGE(_xlpm.x),""))</f>
        <v/>
      </c>
      <c r="AM147" t="str" cm="1">
        <f t="array" ref="AM147">_xlfn.LET(_xlpm.x,TRANSPOSE(_xlfn.CHOOSECOLS($A147:$Z147, VALUE(_xlfn.TEXTSPLIT(AM$2, ",")))),IF(COUNT(_xlpm.x)&gt;0,AVERAGE(_xlpm.x),""))</f>
        <v/>
      </c>
    </row>
    <row r="148" spans="1:39">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5" t="str">
        <f t="shared" si="12"/>
        <v/>
      </c>
      <c r="AD148" s="5" t="str">
        <f t="shared" si="13"/>
        <v/>
      </c>
      <c r="AE148" s="5" t="str">
        <f t="shared" si="14"/>
        <v/>
      </c>
      <c r="AF148" s="5" t="str">
        <f t="shared" si="15"/>
        <v/>
      </c>
      <c r="AG148" s="5" t="str">
        <f t="shared" si="16"/>
        <v/>
      </c>
      <c r="AH148" s="5" t="str">
        <f t="shared" si="17"/>
        <v/>
      </c>
      <c r="AJ148" t="str" cm="1">
        <f t="array" ref="AJ148">_xlfn.LET(_xlpm.x,TRANSPOSE(_xlfn.CHOOSECOLS($A148:$Z148, VALUE(_xlfn.TEXTSPLIT(AJ$2, ",")))),IF(COUNT(_xlpm.x)&gt;0,AVERAGE(_xlpm.x),""))</f>
        <v/>
      </c>
      <c r="AK148" t="str" cm="1">
        <f t="array" ref="AK148">_xlfn.LET(_xlpm.x,TRANSPOSE(_xlfn.CHOOSECOLS($A148:$Z148, VALUE(_xlfn.TEXTSPLIT(AK$2, ",")))),IF(COUNT(_xlpm.x)&gt;0,AVERAGE(_xlpm.x),""))</f>
        <v/>
      </c>
      <c r="AL148" t="str" cm="1">
        <f t="array" ref="AL148">_xlfn.LET(_xlpm.x,TRANSPOSE(_xlfn.CHOOSECOLS($A148:$Z148, VALUE(_xlfn.TEXTSPLIT(AL$2, ",")))),IF(COUNT(_xlpm.x)&gt;0,AVERAGE(_xlpm.x),""))</f>
        <v/>
      </c>
      <c r="AM148" t="str" cm="1">
        <f t="array" ref="AM148">_xlfn.LET(_xlpm.x,TRANSPOSE(_xlfn.CHOOSECOLS($A148:$Z148, VALUE(_xlfn.TEXTSPLIT(AM$2, ",")))),IF(COUNT(_xlpm.x)&gt;0,AVERAGE(_xlpm.x),""))</f>
        <v/>
      </c>
    </row>
    <row r="149" spans="1:39">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5" t="str">
        <f t="shared" si="12"/>
        <v/>
      </c>
      <c r="AD149" s="5" t="str">
        <f t="shared" si="13"/>
        <v/>
      </c>
      <c r="AE149" s="5" t="str">
        <f t="shared" si="14"/>
        <v/>
      </c>
      <c r="AF149" s="5" t="str">
        <f t="shared" si="15"/>
        <v/>
      </c>
      <c r="AG149" s="5" t="str">
        <f t="shared" si="16"/>
        <v/>
      </c>
      <c r="AH149" s="5" t="str">
        <f t="shared" si="17"/>
        <v/>
      </c>
      <c r="AJ149" t="str" cm="1">
        <f t="array" ref="AJ149">_xlfn.LET(_xlpm.x,TRANSPOSE(_xlfn.CHOOSECOLS($A149:$Z149, VALUE(_xlfn.TEXTSPLIT(AJ$2, ",")))),IF(COUNT(_xlpm.x)&gt;0,AVERAGE(_xlpm.x),""))</f>
        <v/>
      </c>
      <c r="AK149" t="str" cm="1">
        <f t="array" ref="AK149">_xlfn.LET(_xlpm.x,TRANSPOSE(_xlfn.CHOOSECOLS($A149:$Z149, VALUE(_xlfn.TEXTSPLIT(AK$2, ",")))),IF(COUNT(_xlpm.x)&gt;0,AVERAGE(_xlpm.x),""))</f>
        <v/>
      </c>
      <c r="AL149" t="str" cm="1">
        <f t="array" ref="AL149">_xlfn.LET(_xlpm.x,TRANSPOSE(_xlfn.CHOOSECOLS($A149:$Z149, VALUE(_xlfn.TEXTSPLIT(AL$2, ",")))),IF(COUNT(_xlpm.x)&gt;0,AVERAGE(_xlpm.x),""))</f>
        <v/>
      </c>
      <c r="AM149" t="str" cm="1">
        <f t="array" ref="AM149">_xlfn.LET(_xlpm.x,TRANSPOSE(_xlfn.CHOOSECOLS($A149:$Z149, VALUE(_xlfn.TEXTSPLIT(AM$2, ",")))),IF(COUNT(_xlpm.x)&gt;0,AVERAGE(_xlpm.x),""))</f>
        <v/>
      </c>
    </row>
    <row r="150" spans="1:39">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5" t="str">
        <f t="shared" si="12"/>
        <v/>
      </c>
      <c r="AD150" s="5" t="str">
        <f t="shared" si="13"/>
        <v/>
      </c>
      <c r="AE150" s="5" t="str">
        <f t="shared" si="14"/>
        <v/>
      </c>
      <c r="AF150" s="5" t="str">
        <f t="shared" si="15"/>
        <v/>
      </c>
      <c r="AG150" s="5" t="str">
        <f t="shared" si="16"/>
        <v/>
      </c>
      <c r="AH150" s="5" t="str">
        <f t="shared" si="17"/>
        <v/>
      </c>
      <c r="AJ150" t="str" cm="1">
        <f t="array" ref="AJ150">_xlfn.LET(_xlpm.x,TRANSPOSE(_xlfn.CHOOSECOLS($A150:$Z150, VALUE(_xlfn.TEXTSPLIT(AJ$2, ",")))),IF(COUNT(_xlpm.x)&gt;0,AVERAGE(_xlpm.x),""))</f>
        <v/>
      </c>
      <c r="AK150" t="str" cm="1">
        <f t="array" ref="AK150">_xlfn.LET(_xlpm.x,TRANSPOSE(_xlfn.CHOOSECOLS($A150:$Z150, VALUE(_xlfn.TEXTSPLIT(AK$2, ",")))),IF(COUNT(_xlpm.x)&gt;0,AVERAGE(_xlpm.x),""))</f>
        <v/>
      </c>
      <c r="AL150" t="str" cm="1">
        <f t="array" ref="AL150">_xlfn.LET(_xlpm.x,TRANSPOSE(_xlfn.CHOOSECOLS($A150:$Z150, VALUE(_xlfn.TEXTSPLIT(AL$2, ",")))),IF(COUNT(_xlpm.x)&gt;0,AVERAGE(_xlpm.x),""))</f>
        <v/>
      </c>
      <c r="AM150" t="str" cm="1">
        <f t="array" ref="AM150">_xlfn.LET(_xlpm.x,TRANSPOSE(_xlfn.CHOOSECOLS($A150:$Z150, VALUE(_xlfn.TEXTSPLIT(AM$2, ",")))),IF(COUNT(_xlpm.x)&gt;0,AVERAGE(_xlpm.x),""))</f>
        <v/>
      </c>
    </row>
    <row r="151" spans="1:39">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5" t="str">
        <f t="shared" si="12"/>
        <v/>
      </c>
      <c r="AD151" s="5" t="str">
        <f t="shared" si="13"/>
        <v/>
      </c>
      <c r="AE151" s="5" t="str">
        <f t="shared" si="14"/>
        <v/>
      </c>
      <c r="AF151" s="5" t="str">
        <f t="shared" si="15"/>
        <v/>
      </c>
      <c r="AG151" s="5" t="str">
        <f t="shared" si="16"/>
        <v/>
      </c>
      <c r="AH151" s="5" t="str">
        <f t="shared" si="17"/>
        <v/>
      </c>
      <c r="AJ151" t="str" cm="1">
        <f t="array" ref="AJ151">_xlfn.LET(_xlpm.x,TRANSPOSE(_xlfn.CHOOSECOLS($A151:$Z151, VALUE(_xlfn.TEXTSPLIT(AJ$2, ",")))),IF(COUNT(_xlpm.x)&gt;0,AVERAGE(_xlpm.x),""))</f>
        <v/>
      </c>
      <c r="AK151" t="str" cm="1">
        <f t="array" ref="AK151">_xlfn.LET(_xlpm.x,TRANSPOSE(_xlfn.CHOOSECOLS($A151:$Z151, VALUE(_xlfn.TEXTSPLIT(AK$2, ",")))),IF(COUNT(_xlpm.x)&gt;0,AVERAGE(_xlpm.x),""))</f>
        <v/>
      </c>
      <c r="AL151" t="str" cm="1">
        <f t="array" ref="AL151">_xlfn.LET(_xlpm.x,TRANSPOSE(_xlfn.CHOOSECOLS($A151:$Z151, VALUE(_xlfn.TEXTSPLIT(AL$2, ",")))),IF(COUNT(_xlpm.x)&gt;0,AVERAGE(_xlpm.x),""))</f>
        <v/>
      </c>
      <c r="AM151" t="str" cm="1">
        <f t="array" ref="AM151">_xlfn.LET(_xlpm.x,TRANSPOSE(_xlfn.CHOOSECOLS($A151:$Z151, VALUE(_xlfn.TEXTSPLIT(AM$2, ",")))),IF(COUNT(_xlpm.x)&gt;0,AVERAGE(_xlpm.x),""))</f>
        <v/>
      </c>
    </row>
    <row r="152" spans="1:39">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5" t="str">
        <f t="shared" si="12"/>
        <v/>
      </c>
      <c r="AD152" s="5" t="str">
        <f t="shared" si="13"/>
        <v/>
      </c>
      <c r="AE152" s="5" t="str">
        <f t="shared" si="14"/>
        <v/>
      </c>
      <c r="AF152" s="5" t="str">
        <f t="shared" si="15"/>
        <v/>
      </c>
      <c r="AG152" s="5" t="str">
        <f t="shared" si="16"/>
        <v/>
      </c>
      <c r="AH152" s="5" t="str">
        <f t="shared" si="17"/>
        <v/>
      </c>
      <c r="AJ152" t="str" cm="1">
        <f t="array" ref="AJ152">_xlfn.LET(_xlpm.x,TRANSPOSE(_xlfn.CHOOSECOLS($A152:$Z152, VALUE(_xlfn.TEXTSPLIT(AJ$2, ",")))),IF(COUNT(_xlpm.x)&gt;0,AVERAGE(_xlpm.x),""))</f>
        <v/>
      </c>
      <c r="AK152" t="str" cm="1">
        <f t="array" ref="AK152">_xlfn.LET(_xlpm.x,TRANSPOSE(_xlfn.CHOOSECOLS($A152:$Z152, VALUE(_xlfn.TEXTSPLIT(AK$2, ",")))),IF(COUNT(_xlpm.x)&gt;0,AVERAGE(_xlpm.x),""))</f>
        <v/>
      </c>
      <c r="AL152" t="str" cm="1">
        <f t="array" ref="AL152">_xlfn.LET(_xlpm.x,TRANSPOSE(_xlfn.CHOOSECOLS($A152:$Z152, VALUE(_xlfn.TEXTSPLIT(AL$2, ",")))),IF(COUNT(_xlpm.x)&gt;0,AVERAGE(_xlpm.x),""))</f>
        <v/>
      </c>
      <c r="AM152" t="str" cm="1">
        <f t="array" ref="AM152">_xlfn.LET(_xlpm.x,TRANSPOSE(_xlfn.CHOOSECOLS($A152:$Z152, VALUE(_xlfn.TEXTSPLIT(AM$2, ",")))),IF(COUNT(_xlpm.x)&gt;0,AVERAGE(_xlpm.x),""))</f>
        <v/>
      </c>
    </row>
    <row r="153" spans="1:39">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5" t="str">
        <f t="shared" si="12"/>
        <v/>
      </c>
      <c r="AD153" s="5" t="str">
        <f t="shared" si="13"/>
        <v/>
      </c>
      <c r="AE153" s="5" t="str">
        <f t="shared" si="14"/>
        <v/>
      </c>
      <c r="AF153" s="5" t="str">
        <f t="shared" si="15"/>
        <v/>
      </c>
      <c r="AG153" s="5" t="str">
        <f t="shared" si="16"/>
        <v/>
      </c>
      <c r="AH153" s="5" t="str">
        <f t="shared" si="17"/>
        <v/>
      </c>
      <c r="AJ153" t="str" cm="1">
        <f t="array" ref="AJ153">_xlfn.LET(_xlpm.x,TRANSPOSE(_xlfn.CHOOSECOLS($A153:$Z153, VALUE(_xlfn.TEXTSPLIT(AJ$2, ",")))),IF(COUNT(_xlpm.x)&gt;0,AVERAGE(_xlpm.x),""))</f>
        <v/>
      </c>
      <c r="AK153" t="str" cm="1">
        <f t="array" ref="AK153">_xlfn.LET(_xlpm.x,TRANSPOSE(_xlfn.CHOOSECOLS($A153:$Z153, VALUE(_xlfn.TEXTSPLIT(AK$2, ",")))),IF(COUNT(_xlpm.x)&gt;0,AVERAGE(_xlpm.x),""))</f>
        <v/>
      </c>
      <c r="AL153" t="str" cm="1">
        <f t="array" ref="AL153">_xlfn.LET(_xlpm.x,TRANSPOSE(_xlfn.CHOOSECOLS($A153:$Z153, VALUE(_xlfn.TEXTSPLIT(AL$2, ",")))),IF(COUNT(_xlpm.x)&gt;0,AVERAGE(_xlpm.x),""))</f>
        <v/>
      </c>
      <c r="AM153" t="str" cm="1">
        <f t="array" ref="AM153">_xlfn.LET(_xlpm.x,TRANSPOSE(_xlfn.CHOOSECOLS($A153:$Z153, VALUE(_xlfn.TEXTSPLIT(AM$2, ",")))),IF(COUNT(_xlpm.x)&gt;0,AVERAGE(_xlpm.x),""))</f>
        <v/>
      </c>
    </row>
    <row r="154" spans="1:39">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5" t="str">
        <f t="shared" si="12"/>
        <v/>
      </c>
      <c r="AD154" s="5" t="str">
        <f t="shared" si="13"/>
        <v/>
      </c>
      <c r="AE154" s="5" t="str">
        <f t="shared" si="14"/>
        <v/>
      </c>
      <c r="AF154" s="5" t="str">
        <f t="shared" si="15"/>
        <v/>
      </c>
      <c r="AG154" s="5" t="str">
        <f t="shared" si="16"/>
        <v/>
      </c>
      <c r="AH154" s="5" t="str">
        <f t="shared" si="17"/>
        <v/>
      </c>
      <c r="AJ154" t="str" cm="1">
        <f t="array" ref="AJ154">_xlfn.LET(_xlpm.x,TRANSPOSE(_xlfn.CHOOSECOLS($A154:$Z154, VALUE(_xlfn.TEXTSPLIT(AJ$2, ",")))),IF(COUNT(_xlpm.x)&gt;0,AVERAGE(_xlpm.x),""))</f>
        <v/>
      </c>
      <c r="AK154" t="str" cm="1">
        <f t="array" ref="AK154">_xlfn.LET(_xlpm.x,TRANSPOSE(_xlfn.CHOOSECOLS($A154:$Z154, VALUE(_xlfn.TEXTSPLIT(AK$2, ",")))),IF(COUNT(_xlpm.x)&gt;0,AVERAGE(_xlpm.x),""))</f>
        <v/>
      </c>
      <c r="AL154" t="str" cm="1">
        <f t="array" ref="AL154">_xlfn.LET(_xlpm.x,TRANSPOSE(_xlfn.CHOOSECOLS($A154:$Z154, VALUE(_xlfn.TEXTSPLIT(AL$2, ",")))),IF(COUNT(_xlpm.x)&gt;0,AVERAGE(_xlpm.x),""))</f>
        <v/>
      </c>
      <c r="AM154" t="str" cm="1">
        <f t="array" ref="AM154">_xlfn.LET(_xlpm.x,TRANSPOSE(_xlfn.CHOOSECOLS($A154:$Z154, VALUE(_xlfn.TEXTSPLIT(AM$2, ",")))),IF(COUNT(_xlpm.x)&gt;0,AVERAGE(_xlpm.x),""))</f>
        <v/>
      </c>
    </row>
    <row r="155" spans="1:39">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5" t="str">
        <f t="shared" si="12"/>
        <v/>
      </c>
      <c r="AD155" s="5" t="str">
        <f t="shared" si="13"/>
        <v/>
      </c>
      <c r="AE155" s="5" t="str">
        <f t="shared" si="14"/>
        <v/>
      </c>
      <c r="AF155" s="5" t="str">
        <f t="shared" si="15"/>
        <v/>
      </c>
      <c r="AG155" s="5" t="str">
        <f t="shared" si="16"/>
        <v/>
      </c>
      <c r="AH155" s="5" t="str">
        <f t="shared" si="17"/>
        <v/>
      </c>
      <c r="AJ155" t="str" cm="1">
        <f t="array" ref="AJ155">_xlfn.LET(_xlpm.x,TRANSPOSE(_xlfn.CHOOSECOLS($A155:$Z155, VALUE(_xlfn.TEXTSPLIT(AJ$2, ",")))),IF(COUNT(_xlpm.x)&gt;0,AVERAGE(_xlpm.x),""))</f>
        <v/>
      </c>
      <c r="AK155" t="str" cm="1">
        <f t="array" ref="AK155">_xlfn.LET(_xlpm.x,TRANSPOSE(_xlfn.CHOOSECOLS($A155:$Z155, VALUE(_xlfn.TEXTSPLIT(AK$2, ",")))),IF(COUNT(_xlpm.x)&gt;0,AVERAGE(_xlpm.x),""))</f>
        <v/>
      </c>
      <c r="AL155" t="str" cm="1">
        <f t="array" ref="AL155">_xlfn.LET(_xlpm.x,TRANSPOSE(_xlfn.CHOOSECOLS($A155:$Z155, VALUE(_xlfn.TEXTSPLIT(AL$2, ",")))),IF(COUNT(_xlpm.x)&gt;0,AVERAGE(_xlpm.x),""))</f>
        <v/>
      </c>
      <c r="AM155" t="str" cm="1">
        <f t="array" ref="AM155">_xlfn.LET(_xlpm.x,TRANSPOSE(_xlfn.CHOOSECOLS($A155:$Z155, VALUE(_xlfn.TEXTSPLIT(AM$2, ",")))),IF(COUNT(_xlpm.x)&gt;0,AVERAGE(_xlpm.x),""))</f>
        <v/>
      </c>
    </row>
    <row r="156" spans="1:39">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5" t="str">
        <f t="shared" si="12"/>
        <v/>
      </c>
      <c r="AD156" s="5" t="str">
        <f t="shared" si="13"/>
        <v/>
      </c>
      <c r="AE156" s="5" t="str">
        <f t="shared" si="14"/>
        <v/>
      </c>
      <c r="AF156" s="5" t="str">
        <f t="shared" si="15"/>
        <v/>
      </c>
      <c r="AG156" s="5" t="str">
        <f t="shared" si="16"/>
        <v/>
      </c>
      <c r="AH156" s="5" t="str">
        <f t="shared" si="17"/>
        <v/>
      </c>
    </row>
    <row r="157" spans="1:39">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5" t="str">
        <f t="shared" si="12"/>
        <v/>
      </c>
      <c r="AD157" s="5" t="str">
        <f t="shared" si="13"/>
        <v/>
      </c>
      <c r="AE157" s="5" t="str">
        <f t="shared" si="14"/>
        <v/>
      </c>
      <c r="AF157" s="5" t="str">
        <f t="shared" si="15"/>
        <v/>
      </c>
      <c r="AG157" s="5" t="str">
        <f t="shared" si="16"/>
        <v/>
      </c>
      <c r="AH157" s="5" t="str">
        <f t="shared" si="17"/>
        <v/>
      </c>
    </row>
    <row r="158" spans="1:39">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5" t="str">
        <f t="shared" si="12"/>
        <v/>
      </c>
      <c r="AD158" s="5" t="str">
        <f t="shared" si="13"/>
        <v/>
      </c>
      <c r="AE158" s="5" t="str">
        <f t="shared" si="14"/>
        <v/>
      </c>
      <c r="AF158" s="5" t="str">
        <f t="shared" si="15"/>
        <v/>
      </c>
      <c r="AG158" s="5" t="str">
        <f t="shared" si="16"/>
        <v/>
      </c>
      <c r="AH158" s="5" t="str">
        <f t="shared" si="17"/>
        <v/>
      </c>
    </row>
    <row r="159" spans="1:39">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5" t="str">
        <f t="shared" si="12"/>
        <v/>
      </c>
      <c r="AD159" s="5" t="str">
        <f t="shared" si="13"/>
        <v/>
      </c>
      <c r="AE159" s="5" t="str">
        <f t="shared" si="14"/>
        <v/>
      </c>
      <c r="AF159" s="5" t="str">
        <f t="shared" si="15"/>
        <v/>
      </c>
      <c r="AG159" s="5" t="str">
        <f t="shared" si="16"/>
        <v/>
      </c>
      <c r="AH159" s="5" t="str">
        <f t="shared" si="17"/>
        <v/>
      </c>
    </row>
    <row r="160" spans="1:39">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5" t="str">
        <f t="shared" si="12"/>
        <v/>
      </c>
      <c r="AD160" s="5" t="str">
        <f t="shared" si="13"/>
        <v/>
      </c>
      <c r="AE160" s="5" t="str">
        <f t="shared" si="14"/>
        <v/>
      </c>
      <c r="AF160" s="5" t="str">
        <f t="shared" si="15"/>
        <v/>
      </c>
      <c r="AG160" s="5" t="str">
        <f t="shared" si="16"/>
        <v/>
      </c>
      <c r="AH160" s="5" t="str">
        <f t="shared" si="17"/>
        <v/>
      </c>
    </row>
    <row r="161" spans="1:34">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5" t="str">
        <f t="shared" si="12"/>
        <v/>
      </c>
      <c r="AD161" s="5" t="str">
        <f t="shared" si="13"/>
        <v/>
      </c>
      <c r="AE161" s="5" t="str">
        <f t="shared" si="14"/>
        <v/>
      </c>
      <c r="AF161" s="5" t="str">
        <f t="shared" si="15"/>
        <v/>
      </c>
      <c r="AG161" s="5" t="str">
        <f t="shared" si="16"/>
        <v/>
      </c>
      <c r="AH161" s="5" t="str">
        <f t="shared" si="17"/>
        <v/>
      </c>
    </row>
    <row r="162" spans="1:34">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5" t="str">
        <f t="shared" si="12"/>
        <v/>
      </c>
      <c r="AD162" s="5" t="str">
        <f t="shared" si="13"/>
        <v/>
      </c>
      <c r="AE162" s="5" t="str">
        <f t="shared" si="14"/>
        <v/>
      </c>
      <c r="AF162" s="5" t="str">
        <f t="shared" si="15"/>
        <v/>
      </c>
      <c r="AG162" s="5" t="str">
        <f t="shared" si="16"/>
        <v/>
      </c>
      <c r="AH162" s="5" t="str">
        <f t="shared" si="17"/>
        <v/>
      </c>
    </row>
    <row r="163" spans="1:34">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5" t="str">
        <f t="shared" si="12"/>
        <v/>
      </c>
      <c r="AD163" s="5" t="str">
        <f t="shared" si="13"/>
        <v/>
      </c>
      <c r="AE163" s="5" t="str">
        <f t="shared" si="14"/>
        <v/>
      </c>
      <c r="AF163" s="5" t="str">
        <f t="shared" si="15"/>
        <v/>
      </c>
      <c r="AG163" s="5" t="str">
        <f t="shared" si="16"/>
        <v/>
      </c>
      <c r="AH163" s="5" t="str">
        <f t="shared" si="17"/>
        <v/>
      </c>
    </row>
    <row r="164" spans="1:34">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5" t="str">
        <f t="shared" si="12"/>
        <v/>
      </c>
      <c r="AD164" s="5" t="str">
        <f t="shared" si="13"/>
        <v/>
      </c>
      <c r="AE164" s="5" t="str">
        <f t="shared" si="14"/>
        <v/>
      </c>
      <c r="AF164" s="5" t="str">
        <f t="shared" si="15"/>
        <v/>
      </c>
      <c r="AG164" s="5" t="str">
        <f t="shared" si="16"/>
        <v/>
      </c>
      <c r="AH164" s="5" t="str">
        <f t="shared" si="17"/>
        <v/>
      </c>
    </row>
    <row r="165" spans="1:34">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5" t="str">
        <f t="shared" si="12"/>
        <v/>
      </c>
      <c r="AD165" s="5" t="str">
        <f t="shared" si="13"/>
        <v/>
      </c>
      <c r="AE165" s="5" t="str">
        <f t="shared" si="14"/>
        <v/>
      </c>
      <c r="AF165" s="5" t="str">
        <f t="shared" si="15"/>
        <v/>
      </c>
      <c r="AG165" s="5" t="str">
        <f t="shared" si="16"/>
        <v/>
      </c>
      <c r="AH165" s="5" t="str">
        <f t="shared" si="17"/>
        <v/>
      </c>
    </row>
    <row r="166" spans="1:34">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5" t="str">
        <f t="shared" si="12"/>
        <v/>
      </c>
      <c r="AD166" s="5" t="str">
        <f t="shared" si="13"/>
        <v/>
      </c>
      <c r="AE166" s="5" t="str">
        <f t="shared" si="14"/>
        <v/>
      </c>
      <c r="AF166" s="5" t="str">
        <f t="shared" si="15"/>
        <v/>
      </c>
      <c r="AG166" s="5" t="str">
        <f t="shared" si="16"/>
        <v/>
      </c>
      <c r="AH166" s="5" t="str">
        <f t="shared" si="17"/>
        <v/>
      </c>
    </row>
    <row r="167" spans="1:34">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5" t="str">
        <f t="shared" si="12"/>
        <v/>
      </c>
      <c r="AD167" s="5" t="str">
        <f t="shared" si="13"/>
        <v/>
      </c>
      <c r="AE167" s="5" t="str">
        <f t="shared" si="14"/>
        <v/>
      </c>
      <c r="AF167" s="5" t="str">
        <f t="shared" si="15"/>
        <v/>
      </c>
      <c r="AG167" s="5" t="str">
        <f t="shared" si="16"/>
        <v/>
      </c>
      <c r="AH167" s="5" t="str">
        <f t="shared" si="17"/>
        <v/>
      </c>
    </row>
    <row r="168" spans="1:34">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5" t="str">
        <f t="shared" si="12"/>
        <v/>
      </c>
      <c r="AD168" s="5" t="str">
        <f t="shared" si="13"/>
        <v/>
      </c>
      <c r="AE168" s="5" t="str">
        <f t="shared" si="14"/>
        <v/>
      </c>
      <c r="AF168" s="5" t="str">
        <f t="shared" si="15"/>
        <v/>
      </c>
      <c r="AG168" s="5" t="str">
        <f t="shared" si="16"/>
        <v/>
      </c>
      <c r="AH168" s="5" t="str">
        <f t="shared" si="17"/>
        <v/>
      </c>
    </row>
    <row r="169" spans="1:34">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5" t="str">
        <f t="shared" si="12"/>
        <v/>
      </c>
      <c r="AD169" s="5" t="str">
        <f t="shared" si="13"/>
        <v/>
      </c>
      <c r="AE169" s="5" t="str">
        <f t="shared" si="14"/>
        <v/>
      </c>
      <c r="AF169" s="5" t="str">
        <f t="shared" si="15"/>
        <v/>
      </c>
      <c r="AG169" s="5" t="str">
        <f t="shared" si="16"/>
        <v/>
      </c>
      <c r="AH169" s="5" t="str">
        <f t="shared" si="17"/>
        <v/>
      </c>
    </row>
    <row r="170" spans="1:34">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5" t="str">
        <f t="shared" si="12"/>
        <v/>
      </c>
      <c r="AD170" s="5" t="str">
        <f t="shared" si="13"/>
        <v/>
      </c>
      <c r="AE170" s="5" t="str">
        <f t="shared" si="14"/>
        <v/>
      </c>
      <c r="AF170" s="5" t="str">
        <f t="shared" si="15"/>
        <v/>
      </c>
      <c r="AG170" s="5" t="str">
        <f t="shared" si="16"/>
        <v/>
      </c>
      <c r="AH170" s="5" t="str">
        <f t="shared" si="17"/>
        <v/>
      </c>
    </row>
    <row r="171" spans="1:34">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5" t="str">
        <f t="shared" si="12"/>
        <v/>
      </c>
      <c r="AD171" s="5" t="str">
        <f t="shared" si="13"/>
        <v/>
      </c>
      <c r="AE171" s="5" t="str">
        <f t="shared" si="14"/>
        <v/>
      </c>
      <c r="AF171" s="5" t="str">
        <f t="shared" si="15"/>
        <v/>
      </c>
      <c r="AG171" s="5" t="str">
        <f t="shared" si="16"/>
        <v/>
      </c>
      <c r="AH171" s="5" t="str">
        <f t="shared" si="17"/>
        <v/>
      </c>
    </row>
    <row r="172" spans="1:34">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5" t="str">
        <f t="shared" si="12"/>
        <v/>
      </c>
      <c r="AD172" s="5" t="str">
        <f t="shared" si="13"/>
        <v/>
      </c>
      <c r="AE172" s="5" t="str">
        <f t="shared" si="14"/>
        <v/>
      </c>
      <c r="AF172" s="5" t="str">
        <f t="shared" si="15"/>
        <v/>
      </c>
      <c r="AG172" s="5" t="str">
        <f t="shared" si="16"/>
        <v/>
      </c>
      <c r="AH172" s="5" t="str">
        <f t="shared" si="17"/>
        <v/>
      </c>
    </row>
    <row r="173" spans="1:34">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5" t="str">
        <f t="shared" si="12"/>
        <v/>
      </c>
      <c r="AD173" s="5" t="str">
        <f t="shared" si="13"/>
        <v/>
      </c>
      <c r="AE173" s="5" t="str">
        <f t="shared" si="14"/>
        <v/>
      </c>
      <c r="AF173" s="5" t="str">
        <f t="shared" si="15"/>
        <v/>
      </c>
      <c r="AG173" s="5" t="str">
        <f t="shared" si="16"/>
        <v/>
      </c>
      <c r="AH173" s="5" t="str">
        <f t="shared" si="17"/>
        <v/>
      </c>
    </row>
    <row r="174" spans="1:34">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5" t="str">
        <f t="shared" si="12"/>
        <v/>
      </c>
      <c r="AD174" s="5" t="str">
        <f t="shared" si="13"/>
        <v/>
      </c>
      <c r="AE174" s="5" t="str">
        <f t="shared" si="14"/>
        <v/>
      </c>
      <c r="AF174" s="5" t="str">
        <f t="shared" si="15"/>
        <v/>
      </c>
      <c r="AG174" s="5" t="str">
        <f t="shared" si="16"/>
        <v/>
      </c>
      <c r="AH174" s="5" t="str">
        <f t="shared" si="17"/>
        <v/>
      </c>
    </row>
    <row r="175" spans="1:34">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5" t="str">
        <f t="shared" si="12"/>
        <v/>
      </c>
      <c r="AD175" s="5" t="str">
        <f t="shared" si="13"/>
        <v/>
      </c>
      <c r="AE175" s="5" t="str">
        <f t="shared" si="14"/>
        <v/>
      </c>
      <c r="AF175" s="5" t="str">
        <f t="shared" si="15"/>
        <v/>
      </c>
      <c r="AG175" s="5" t="str">
        <f t="shared" si="16"/>
        <v/>
      </c>
      <c r="AH175" s="5" t="str">
        <f t="shared" si="17"/>
        <v/>
      </c>
    </row>
    <row r="176" spans="1:34">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5" t="str">
        <f t="shared" si="12"/>
        <v/>
      </c>
      <c r="AD176" s="5" t="str">
        <f t="shared" si="13"/>
        <v/>
      </c>
      <c r="AE176" s="5" t="str">
        <f t="shared" si="14"/>
        <v/>
      </c>
      <c r="AF176" s="5" t="str">
        <f t="shared" si="15"/>
        <v/>
      </c>
      <c r="AG176" s="5" t="str">
        <f t="shared" si="16"/>
        <v/>
      </c>
      <c r="AH176" s="5" t="str">
        <f t="shared" si="17"/>
        <v/>
      </c>
    </row>
    <row r="177" spans="1:34">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5" t="str">
        <f t="shared" si="12"/>
        <v/>
      </c>
      <c r="AD177" s="5" t="str">
        <f t="shared" si="13"/>
        <v/>
      </c>
      <c r="AE177" s="5" t="str">
        <f t="shared" si="14"/>
        <v/>
      </c>
      <c r="AF177" s="5" t="str">
        <f t="shared" si="15"/>
        <v/>
      </c>
      <c r="AG177" s="5" t="str">
        <f t="shared" si="16"/>
        <v/>
      </c>
      <c r="AH177" s="5" t="str">
        <f t="shared" si="17"/>
        <v/>
      </c>
    </row>
    <row r="178" spans="1:34">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5" t="str">
        <f t="shared" si="12"/>
        <v/>
      </c>
      <c r="AD178" s="5" t="str">
        <f t="shared" si="13"/>
        <v/>
      </c>
      <c r="AE178" s="5" t="str">
        <f t="shared" si="14"/>
        <v/>
      </c>
      <c r="AF178" s="5" t="str">
        <f t="shared" si="15"/>
        <v/>
      </c>
      <c r="AG178" s="5" t="str">
        <f t="shared" si="16"/>
        <v/>
      </c>
      <c r="AH178" s="5" t="str">
        <f t="shared" si="17"/>
        <v/>
      </c>
    </row>
    <row r="179" spans="1:34">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5" t="str">
        <f t="shared" si="12"/>
        <v/>
      </c>
      <c r="AD179" s="5" t="str">
        <f t="shared" si="13"/>
        <v/>
      </c>
      <c r="AE179" s="5" t="str">
        <f t="shared" si="14"/>
        <v/>
      </c>
      <c r="AF179" s="5" t="str">
        <f t="shared" si="15"/>
        <v/>
      </c>
      <c r="AG179" s="5" t="str">
        <f t="shared" si="16"/>
        <v/>
      </c>
      <c r="AH179" s="5" t="str">
        <f t="shared" si="17"/>
        <v/>
      </c>
    </row>
    <row r="180" spans="1:34">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5" t="str">
        <f t="shared" si="12"/>
        <v/>
      </c>
      <c r="AD180" s="5" t="str">
        <f t="shared" si="13"/>
        <v/>
      </c>
      <c r="AE180" s="5" t="str">
        <f t="shared" si="14"/>
        <v/>
      </c>
      <c r="AF180" s="5" t="str">
        <f t="shared" si="15"/>
        <v/>
      </c>
      <c r="AG180" s="5" t="str">
        <f t="shared" si="16"/>
        <v/>
      </c>
      <c r="AH180" s="5" t="str">
        <f t="shared" si="17"/>
        <v/>
      </c>
    </row>
    <row r="181" spans="1:34">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5" t="str">
        <f t="shared" si="12"/>
        <v/>
      </c>
      <c r="AD181" s="5" t="str">
        <f t="shared" si="13"/>
        <v/>
      </c>
      <c r="AE181" s="5" t="str">
        <f t="shared" si="14"/>
        <v/>
      </c>
      <c r="AF181" s="5" t="str">
        <f t="shared" si="15"/>
        <v/>
      </c>
      <c r="AG181" s="5" t="str">
        <f t="shared" si="16"/>
        <v/>
      </c>
      <c r="AH181" s="5" t="str">
        <f t="shared" si="17"/>
        <v/>
      </c>
    </row>
    <row r="182" spans="1:34">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5" t="str">
        <f t="shared" si="12"/>
        <v/>
      </c>
      <c r="AD182" s="5" t="str">
        <f t="shared" si="13"/>
        <v/>
      </c>
      <c r="AE182" s="5" t="str">
        <f t="shared" si="14"/>
        <v/>
      </c>
      <c r="AF182" s="5" t="str">
        <f t="shared" si="15"/>
        <v/>
      </c>
      <c r="AG182" s="5" t="str">
        <f t="shared" si="16"/>
        <v/>
      </c>
      <c r="AH182" s="5" t="str">
        <f t="shared" si="17"/>
        <v/>
      </c>
    </row>
    <row r="183" spans="1:34">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5" t="str">
        <f t="shared" si="12"/>
        <v/>
      </c>
      <c r="AD183" s="5" t="str">
        <f t="shared" si="13"/>
        <v/>
      </c>
      <c r="AE183" s="5" t="str">
        <f t="shared" si="14"/>
        <v/>
      </c>
      <c r="AF183" s="5" t="str">
        <f t="shared" si="15"/>
        <v/>
      </c>
      <c r="AG183" s="5" t="str">
        <f t="shared" si="16"/>
        <v/>
      </c>
      <c r="AH183" s="5" t="str">
        <f t="shared" si="17"/>
        <v/>
      </c>
    </row>
    <row r="184" spans="1:34">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5" t="str">
        <f t="shared" si="12"/>
        <v/>
      </c>
      <c r="AD184" s="5" t="str">
        <f t="shared" si="13"/>
        <v/>
      </c>
      <c r="AE184" s="5" t="str">
        <f t="shared" si="14"/>
        <v/>
      </c>
      <c r="AF184" s="5" t="str">
        <f t="shared" si="15"/>
        <v/>
      </c>
      <c r="AG184" s="5" t="str">
        <f t="shared" si="16"/>
        <v/>
      </c>
      <c r="AH184" s="5" t="str">
        <f t="shared" si="17"/>
        <v/>
      </c>
    </row>
    <row r="185" spans="1:34">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5" t="str">
        <f t="shared" si="12"/>
        <v/>
      </c>
      <c r="AD185" s="5" t="str">
        <f t="shared" si="13"/>
        <v/>
      </c>
      <c r="AE185" s="5" t="str">
        <f t="shared" si="14"/>
        <v/>
      </c>
      <c r="AF185" s="5" t="str">
        <f t="shared" si="15"/>
        <v/>
      </c>
      <c r="AG185" s="5" t="str">
        <f t="shared" si="16"/>
        <v/>
      </c>
      <c r="AH185" s="5" t="str">
        <f t="shared" si="17"/>
        <v/>
      </c>
    </row>
    <row r="186" spans="1:34">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5" t="str">
        <f t="shared" si="12"/>
        <v/>
      </c>
      <c r="AD186" s="5" t="str">
        <f t="shared" si="13"/>
        <v/>
      </c>
      <c r="AE186" s="5" t="str">
        <f t="shared" si="14"/>
        <v/>
      </c>
      <c r="AF186" s="5" t="str">
        <f t="shared" si="15"/>
        <v/>
      </c>
      <c r="AG186" s="5" t="str">
        <f t="shared" si="16"/>
        <v/>
      </c>
      <c r="AH186" s="5" t="str">
        <f t="shared" si="17"/>
        <v/>
      </c>
    </row>
    <row r="187" spans="1:34">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5" t="str">
        <f t="shared" si="12"/>
        <v/>
      </c>
      <c r="AD187" s="5" t="str">
        <f t="shared" si="13"/>
        <v/>
      </c>
      <c r="AE187" s="5" t="str">
        <f t="shared" si="14"/>
        <v/>
      </c>
      <c r="AF187" s="5" t="str">
        <f t="shared" si="15"/>
        <v/>
      </c>
      <c r="AG187" s="5" t="str">
        <f t="shared" si="16"/>
        <v/>
      </c>
      <c r="AH187" s="5" t="str">
        <f t="shared" si="17"/>
        <v/>
      </c>
    </row>
    <row r="188" spans="1:34">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5" t="str">
        <f t="shared" si="12"/>
        <v/>
      </c>
      <c r="AD188" s="5" t="str">
        <f t="shared" si="13"/>
        <v/>
      </c>
      <c r="AE188" s="5" t="str">
        <f t="shared" si="14"/>
        <v/>
      </c>
      <c r="AF188" s="5" t="str">
        <f t="shared" si="15"/>
        <v/>
      </c>
      <c r="AG188" s="5" t="str">
        <f t="shared" si="16"/>
        <v/>
      </c>
      <c r="AH188" s="5" t="str">
        <f t="shared" si="17"/>
        <v/>
      </c>
    </row>
    <row r="189" spans="1:34">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5" t="str">
        <f t="shared" si="12"/>
        <v/>
      </c>
      <c r="AD189" s="5" t="str">
        <f t="shared" si="13"/>
        <v/>
      </c>
      <c r="AE189" s="5" t="str">
        <f t="shared" si="14"/>
        <v/>
      </c>
      <c r="AF189" s="5" t="str">
        <f t="shared" si="15"/>
        <v/>
      </c>
      <c r="AG189" s="5" t="str">
        <f t="shared" si="16"/>
        <v/>
      </c>
      <c r="AH189" s="5" t="str">
        <f t="shared" si="17"/>
        <v/>
      </c>
    </row>
    <row r="190" spans="1:34">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5" t="str">
        <f t="shared" si="12"/>
        <v/>
      </c>
      <c r="AD190" s="5" t="str">
        <f t="shared" si="13"/>
        <v/>
      </c>
      <c r="AE190" s="5" t="str">
        <f t="shared" si="14"/>
        <v/>
      </c>
      <c r="AF190" s="5" t="str">
        <f t="shared" si="15"/>
        <v/>
      </c>
      <c r="AG190" s="5" t="str">
        <f t="shared" si="16"/>
        <v/>
      </c>
      <c r="AH190" s="5" t="str">
        <f t="shared" si="17"/>
        <v/>
      </c>
    </row>
    <row r="191" spans="1:34">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5" t="str">
        <f t="shared" si="12"/>
        <v/>
      </c>
      <c r="AD191" s="5" t="str">
        <f t="shared" si="13"/>
        <v/>
      </c>
      <c r="AE191" s="5" t="str">
        <f t="shared" si="14"/>
        <v/>
      </c>
      <c r="AF191" s="5" t="str">
        <f t="shared" si="15"/>
        <v/>
      </c>
      <c r="AG191" s="5" t="str">
        <f t="shared" si="16"/>
        <v/>
      </c>
      <c r="AH191" s="5" t="str">
        <f t="shared" si="17"/>
        <v/>
      </c>
    </row>
    <row r="192" spans="1:34">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5" t="str">
        <f t="shared" si="12"/>
        <v/>
      </c>
      <c r="AD192" s="5" t="str">
        <f t="shared" si="13"/>
        <v/>
      </c>
      <c r="AE192" s="5" t="str">
        <f t="shared" si="14"/>
        <v/>
      </c>
      <c r="AF192" s="5" t="str">
        <f t="shared" si="15"/>
        <v/>
      </c>
      <c r="AG192" s="5" t="str">
        <f t="shared" si="16"/>
        <v/>
      </c>
      <c r="AH192" s="5" t="str">
        <f t="shared" si="17"/>
        <v/>
      </c>
    </row>
    <row r="193" spans="1:34">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5" t="str">
        <f t="shared" si="12"/>
        <v/>
      </c>
      <c r="AD193" s="5" t="str">
        <f t="shared" si="13"/>
        <v/>
      </c>
      <c r="AE193" s="5" t="str">
        <f t="shared" si="14"/>
        <v/>
      </c>
      <c r="AF193" s="5" t="str">
        <f t="shared" si="15"/>
        <v/>
      </c>
      <c r="AG193" s="5" t="str">
        <f t="shared" si="16"/>
        <v/>
      </c>
      <c r="AH193" s="5" t="str">
        <f t="shared" si="17"/>
        <v/>
      </c>
    </row>
    <row r="194" spans="1:34">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5" t="str">
        <f t="shared" si="12"/>
        <v/>
      </c>
      <c r="AD194" s="5" t="str">
        <f t="shared" si="13"/>
        <v/>
      </c>
      <c r="AE194" s="5" t="str">
        <f t="shared" si="14"/>
        <v/>
      </c>
      <c r="AF194" s="5" t="str">
        <f t="shared" si="15"/>
        <v/>
      </c>
      <c r="AG194" s="5" t="str">
        <f t="shared" si="16"/>
        <v/>
      </c>
      <c r="AH194" s="5" t="str">
        <f t="shared" si="17"/>
        <v/>
      </c>
    </row>
    <row r="195" spans="1:34">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5" t="str">
        <f t="shared" si="12"/>
        <v/>
      </c>
      <c r="AD195" s="5" t="str">
        <f t="shared" si="13"/>
        <v/>
      </c>
      <c r="AE195" s="5" t="str">
        <f t="shared" si="14"/>
        <v/>
      </c>
      <c r="AF195" s="5" t="str">
        <f t="shared" si="15"/>
        <v/>
      </c>
      <c r="AG195" s="5" t="str">
        <f t="shared" si="16"/>
        <v/>
      </c>
      <c r="AH195" s="5" t="str">
        <f t="shared" si="17"/>
        <v/>
      </c>
    </row>
    <row r="196" spans="1:34">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5" t="str">
        <f t="shared" si="12"/>
        <v/>
      </c>
      <c r="AD196" s="5" t="str">
        <f t="shared" si="13"/>
        <v/>
      </c>
      <c r="AE196" s="5" t="str">
        <f t="shared" si="14"/>
        <v/>
      </c>
      <c r="AF196" s="5" t="str">
        <f t="shared" si="15"/>
        <v/>
      </c>
      <c r="AG196" s="5" t="str">
        <f t="shared" si="16"/>
        <v/>
      </c>
      <c r="AH196" s="5" t="str">
        <f t="shared" si="17"/>
        <v/>
      </c>
    </row>
    <row r="197" spans="1:34">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5" t="str">
        <f t="shared" ref="AC197:AC260" si="18">IF(COUNT(A197,L197,N197,P197,X197,Y197)&gt;0,AVERAGE(A197,L197,N197,P197,X197,Y197),"")</f>
        <v/>
      </c>
      <c r="AD197" s="5" t="str">
        <f t="shared" ref="AD197:AD260" si="19">IF(COUNT(B197,D197,M197,U197)&gt;0,AVERAGE(B197,D197,M197,U197),"")</f>
        <v/>
      </c>
      <c r="AE197" s="5" t="str">
        <f t="shared" ref="AE197:AE260" si="20">IF(COUNT(I197,T197,V197,W197)&gt;0,AVERAGE(I197,T197,V197,W197),"")</f>
        <v/>
      </c>
      <c r="AF197" s="5" t="str">
        <f t="shared" ref="AF197:AF260" si="21">IF(COUNT(H197,K197,Q197,S197)&gt;0,AVERAGE(H197,K197,Q197,S197),"")</f>
        <v/>
      </c>
      <c r="AG197" s="5" t="str">
        <f t="shared" ref="AG197:AG260" si="22">IF(COUNT(E197,F197,G197,R197)&gt;0,AVERAGE(E197,F197,G197,R197),"")</f>
        <v/>
      </c>
      <c r="AH197" s="5" t="str">
        <f t="shared" ref="AH197:AH260" si="23">IF(COUNT(C197,J197,O197,Z197)&gt;0,AVERAGE(C197,J197,O197,Z197),"")</f>
        <v/>
      </c>
    </row>
    <row r="198" spans="1:34">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5" t="str">
        <f t="shared" si="18"/>
        <v/>
      </c>
      <c r="AD198" s="5" t="str">
        <f t="shared" si="19"/>
        <v/>
      </c>
      <c r="AE198" s="5" t="str">
        <f t="shared" si="20"/>
        <v/>
      </c>
      <c r="AF198" s="5" t="str">
        <f t="shared" si="21"/>
        <v/>
      </c>
      <c r="AG198" s="5" t="str">
        <f t="shared" si="22"/>
        <v/>
      </c>
      <c r="AH198" s="5" t="str">
        <f t="shared" si="23"/>
        <v/>
      </c>
    </row>
    <row r="199" spans="1:34">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5" t="str">
        <f t="shared" si="18"/>
        <v/>
      </c>
      <c r="AD199" s="5" t="str">
        <f t="shared" si="19"/>
        <v/>
      </c>
      <c r="AE199" s="5" t="str">
        <f t="shared" si="20"/>
        <v/>
      </c>
      <c r="AF199" s="5" t="str">
        <f t="shared" si="21"/>
        <v/>
      </c>
      <c r="AG199" s="5" t="str">
        <f t="shared" si="22"/>
        <v/>
      </c>
      <c r="AH199" s="5" t="str">
        <f t="shared" si="23"/>
        <v/>
      </c>
    </row>
    <row r="200" spans="1:34">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5" t="str">
        <f t="shared" si="18"/>
        <v/>
      </c>
      <c r="AD200" s="5" t="str">
        <f t="shared" si="19"/>
        <v/>
      </c>
      <c r="AE200" s="5" t="str">
        <f t="shared" si="20"/>
        <v/>
      </c>
      <c r="AF200" s="5" t="str">
        <f t="shared" si="21"/>
        <v/>
      </c>
      <c r="AG200" s="5" t="str">
        <f t="shared" si="22"/>
        <v/>
      </c>
      <c r="AH200" s="5" t="str">
        <f t="shared" si="23"/>
        <v/>
      </c>
    </row>
    <row r="201" spans="1:34">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5" t="str">
        <f t="shared" si="18"/>
        <v/>
      </c>
      <c r="AD201" s="5" t="str">
        <f t="shared" si="19"/>
        <v/>
      </c>
      <c r="AE201" s="5" t="str">
        <f t="shared" si="20"/>
        <v/>
      </c>
      <c r="AF201" s="5" t="str">
        <f t="shared" si="21"/>
        <v/>
      </c>
      <c r="AG201" s="5" t="str">
        <f t="shared" si="22"/>
        <v/>
      </c>
      <c r="AH201" s="5" t="str">
        <f t="shared" si="23"/>
        <v/>
      </c>
    </row>
    <row r="202" spans="1:34">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5" t="str">
        <f t="shared" si="18"/>
        <v/>
      </c>
      <c r="AD202" s="5" t="str">
        <f t="shared" si="19"/>
        <v/>
      </c>
      <c r="AE202" s="5" t="str">
        <f t="shared" si="20"/>
        <v/>
      </c>
      <c r="AF202" s="5" t="str">
        <f t="shared" si="21"/>
        <v/>
      </c>
      <c r="AG202" s="5" t="str">
        <f t="shared" si="22"/>
        <v/>
      </c>
      <c r="AH202" s="5" t="str">
        <f t="shared" si="23"/>
        <v/>
      </c>
    </row>
    <row r="203" spans="1:34">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5" t="str">
        <f t="shared" si="18"/>
        <v/>
      </c>
      <c r="AD203" s="5" t="str">
        <f t="shared" si="19"/>
        <v/>
      </c>
      <c r="AE203" s="5" t="str">
        <f t="shared" si="20"/>
        <v/>
      </c>
      <c r="AF203" s="5" t="str">
        <f t="shared" si="21"/>
        <v/>
      </c>
      <c r="AG203" s="5" t="str">
        <f t="shared" si="22"/>
        <v/>
      </c>
      <c r="AH203" s="5" t="str">
        <f t="shared" si="23"/>
        <v/>
      </c>
    </row>
    <row r="204" spans="1:34">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5" t="str">
        <f t="shared" si="18"/>
        <v/>
      </c>
      <c r="AD204" s="5" t="str">
        <f t="shared" si="19"/>
        <v/>
      </c>
      <c r="AE204" s="5" t="str">
        <f t="shared" si="20"/>
        <v/>
      </c>
      <c r="AF204" s="5" t="str">
        <f t="shared" si="21"/>
        <v/>
      </c>
      <c r="AG204" s="5" t="str">
        <f t="shared" si="22"/>
        <v/>
      </c>
      <c r="AH204" s="5" t="str">
        <f t="shared" si="23"/>
        <v/>
      </c>
    </row>
    <row r="205" spans="1:34">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5" t="str">
        <f t="shared" si="18"/>
        <v/>
      </c>
      <c r="AD205" s="5" t="str">
        <f t="shared" si="19"/>
        <v/>
      </c>
      <c r="AE205" s="5" t="str">
        <f t="shared" si="20"/>
        <v/>
      </c>
      <c r="AF205" s="5" t="str">
        <f t="shared" si="21"/>
        <v/>
      </c>
      <c r="AG205" s="5" t="str">
        <f t="shared" si="22"/>
        <v/>
      </c>
      <c r="AH205" s="5" t="str">
        <f t="shared" si="23"/>
        <v/>
      </c>
    </row>
    <row r="206" spans="1:34">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5" t="str">
        <f t="shared" si="18"/>
        <v/>
      </c>
      <c r="AD206" s="5" t="str">
        <f t="shared" si="19"/>
        <v/>
      </c>
      <c r="AE206" s="5" t="str">
        <f t="shared" si="20"/>
        <v/>
      </c>
      <c r="AF206" s="5" t="str">
        <f t="shared" si="21"/>
        <v/>
      </c>
      <c r="AG206" s="5" t="str">
        <f t="shared" si="22"/>
        <v/>
      </c>
      <c r="AH206" s="5" t="str">
        <f t="shared" si="23"/>
        <v/>
      </c>
    </row>
    <row r="207" spans="1:34">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5" t="str">
        <f t="shared" si="18"/>
        <v/>
      </c>
      <c r="AD207" s="5" t="str">
        <f t="shared" si="19"/>
        <v/>
      </c>
      <c r="AE207" s="5" t="str">
        <f t="shared" si="20"/>
        <v/>
      </c>
      <c r="AF207" s="5" t="str">
        <f t="shared" si="21"/>
        <v/>
      </c>
      <c r="AG207" s="5" t="str">
        <f t="shared" si="22"/>
        <v/>
      </c>
      <c r="AH207" s="5" t="str">
        <f t="shared" si="23"/>
        <v/>
      </c>
    </row>
    <row r="208" spans="1:34">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5" t="str">
        <f t="shared" si="18"/>
        <v/>
      </c>
      <c r="AD208" s="5" t="str">
        <f t="shared" si="19"/>
        <v/>
      </c>
      <c r="AE208" s="5" t="str">
        <f t="shared" si="20"/>
        <v/>
      </c>
      <c r="AF208" s="5" t="str">
        <f t="shared" si="21"/>
        <v/>
      </c>
      <c r="AG208" s="5" t="str">
        <f t="shared" si="22"/>
        <v/>
      </c>
      <c r="AH208" s="5" t="str">
        <f t="shared" si="23"/>
        <v/>
      </c>
    </row>
    <row r="209" spans="1:34">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5" t="str">
        <f t="shared" si="18"/>
        <v/>
      </c>
      <c r="AD209" s="5" t="str">
        <f t="shared" si="19"/>
        <v/>
      </c>
      <c r="AE209" s="5" t="str">
        <f t="shared" si="20"/>
        <v/>
      </c>
      <c r="AF209" s="5" t="str">
        <f t="shared" si="21"/>
        <v/>
      </c>
      <c r="AG209" s="5" t="str">
        <f t="shared" si="22"/>
        <v/>
      </c>
      <c r="AH209" s="5" t="str">
        <f t="shared" si="23"/>
        <v/>
      </c>
    </row>
    <row r="210" spans="1:34">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5" t="str">
        <f t="shared" si="18"/>
        <v/>
      </c>
      <c r="AD210" s="5" t="str">
        <f t="shared" si="19"/>
        <v/>
      </c>
      <c r="AE210" s="5" t="str">
        <f t="shared" si="20"/>
        <v/>
      </c>
      <c r="AF210" s="5" t="str">
        <f t="shared" si="21"/>
        <v/>
      </c>
      <c r="AG210" s="5" t="str">
        <f t="shared" si="22"/>
        <v/>
      </c>
      <c r="AH210" s="5" t="str">
        <f t="shared" si="23"/>
        <v/>
      </c>
    </row>
    <row r="211" spans="1:34">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5" t="str">
        <f t="shared" si="18"/>
        <v/>
      </c>
      <c r="AD211" s="5" t="str">
        <f t="shared" si="19"/>
        <v/>
      </c>
      <c r="AE211" s="5" t="str">
        <f t="shared" si="20"/>
        <v/>
      </c>
      <c r="AF211" s="5" t="str">
        <f t="shared" si="21"/>
        <v/>
      </c>
      <c r="AG211" s="5" t="str">
        <f t="shared" si="22"/>
        <v/>
      </c>
      <c r="AH211" s="5" t="str">
        <f t="shared" si="23"/>
        <v/>
      </c>
    </row>
    <row r="212" spans="1:34">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5" t="str">
        <f t="shared" si="18"/>
        <v/>
      </c>
      <c r="AD212" s="5" t="str">
        <f t="shared" si="19"/>
        <v/>
      </c>
      <c r="AE212" s="5" t="str">
        <f t="shared" si="20"/>
        <v/>
      </c>
      <c r="AF212" s="5" t="str">
        <f t="shared" si="21"/>
        <v/>
      </c>
      <c r="AG212" s="5" t="str">
        <f t="shared" si="22"/>
        <v/>
      </c>
      <c r="AH212" s="5" t="str">
        <f t="shared" si="23"/>
        <v/>
      </c>
    </row>
    <row r="213" spans="1:34">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5" t="str">
        <f t="shared" si="18"/>
        <v/>
      </c>
      <c r="AD213" s="5" t="str">
        <f t="shared" si="19"/>
        <v/>
      </c>
      <c r="AE213" s="5" t="str">
        <f t="shared" si="20"/>
        <v/>
      </c>
      <c r="AF213" s="5" t="str">
        <f t="shared" si="21"/>
        <v/>
      </c>
      <c r="AG213" s="5" t="str">
        <f t="shared" si="22"/>
        <v/>
      </c>
      <c r="AH213" s="5" t="str">
        <f t="shared" si="23"/>
        <v/>
      </c>
    </row>
    <row r="214" spans="1:34">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5" t="str">
        <f t="shared" si="18"/>
        <v/>
      </c>
      <c r="AD214" s="5" t="str">
        <f t="shared" si="19"/>
        <v/>
      </c>
      <c r="AE214" s="5" t="str">
        <f t="shared" si="20"/>
        <v/>
      </c>
      <c r="AF214" s="5" t="str">
        <f t="shared" si="21"/>
        <v/>
      </c>
      <c r="AG214" s="5" t="str">
        <f t="shared" si="22"/>
        <v/>
      </c>
      <c r="AH214" s="5" t="str">
        <f t="shared" si="23"/>
        <v/>
      </c>
    </row>
    <row r="215" spans="1:34">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5" t="str">
        <f t="shared" si="18"/>
        <v/>
      </c>
      <c r="AD215" s="5" t="str">
        <f t="shared" si="19"/>
        <v/>
      </c>
      <c r="AE215" s="5" t="str">
        <f t="shared" si="20"/>
        <v/>
      </c>
      <c r="AF215" s="5" t="str">
        <f t="shared" si="21"/>
        <v/>
      </c>
      <c r="AG215" s="5" t="str">
        <f t="shared" si="22"/>
        <v/>
      </c>
      <c r="AH215" s="5" t="str">
        <f t="shared" si="23"/>
        <v/>
      </c>
    </row>
    <row r="216" spans="1:34">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5" t="str">
        <f t="shared" si="18"/>
        <v/>
      </c>
      <c r="AD216" s="5" t="str">
        <f t="shared" si="19"/>
        <v/>
      </c>
      <c r="AE216" s="5" t="str">
        <f t="shared" si="20"/>
        <v/>
      </c>
      <c r="AF216" s="5" t="str">
        <f t="shared" si="21"/>
        <v/>
      </c>
      <c r="AG216" s="5" t="str">
        <f t="shared" si="22"/>
        <v/>
      </c>
      <c r="AH216" s="5" t="str">
        <f t="shared" si="23"/>
        <v/>
      </c>
    </row>
    <row r="217" spans="1:34">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5" t="str">
        <f t="shared" si="18"/>
        <v/>
      </c>
      <c r="AD217" s="5" t="str">
        <f t="shared" si="19"/>
        <v/>
      </c>
      <c r="AE217" s="5" t="str">
        <f t="shared" si="20"/>
        <v/>
      </c>
      <c r="AF217" s="5" t="str">
        <f t="shared" si="21"/>
        <v/>
      </c>
      <c r="AG217" s="5" t="str">
        <f t="shared" si="22"/>
        <v/>
      </c>
      <c r="AH217" s="5" t="str">
        <f t="shared" si="23"/>
        <v/>
      </c>
    </row>
    <row r="218" spans="1:34">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5" t="str">
        <f t="shared" si="18"/>
        <v/>
      </c>
      <c r="AD218" s="5" t="str">
        <f t="shared" si="19"/>
        <v/>
      </c>
      <c r="AE218" s="5" t="str">
        <f t="shared" si="20"/>
        <v/>
      </c>
      <c r="AF218" s="5" t="str">
        <f t="shared" si="21"/>
        <v/>
      </c>
      <c r="AG218" s="5" t="str">
        <f t="shared" si="22"/>
        <v/>
      </c>
      <c r="AH218" s="5" t="str">
        <f t="shared" si="23"/>
        <v/>
      </c>
    </row>
    <row r="219" spans="1:34">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5" t="str">
        <f t="shared" si="18"/>
        <v/>
      </c>
      <c r="AD219" s="5" t="str">
        <f t="shared" si="19"/>
        <v/>
      </c>
      <c r="AE219" s="5" t="str">
        <f t="shared" si="20"/>
        <v/>
      </c>
      <c r="AF219" s="5" t="str">
        <f t="shared" si="21"/>
        <v/>
      </c>
      <c r="AG219" s="5" t="str">
        <f t="shared" si="22"/>
        <v/>
      </c>
      <c r="AH219" s="5" t="str">
        <f t="shared" si="23"/>
        <v/>
      </c>
    </row>
    <row r="220" spans="1:34">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5" t="str">
        <f t="shared" si="18"/>
        <v/>
      </c>
      <c r="AD220" s="5" t="str">
        <f t="shared" si="19"/>
        <v/>
      </c>
      <c r="AE220" s="5" t="str">
        <f t="shared" si="20"/>
        <v/>
      </c>
      <c r="AF220" s="5" t="str">
        <f t="shared" si="21"/>
        <v/>
      </c>
      <c r="AG220" s="5" t="str">
        <f t="shared" si="22"/>
        <v/>
      </c>
      <c r="AH220" s="5" t="str">
        <f t="shared" si="23"/>
        <v/>
      </c>
    </row>
    <row r="221" spans="1:34">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5" t="str">
        <f t="shared" si="18"/>
        <v/>
      </c>
      <c r="AD221" s="5" t="str">
        <f t="shared" si="19"/>
        <v/>
      </c>
      <c r="AE221" s="5" t="str">
        <f t="shared" si="20"/>
        <v/>
      </c>
      <c r="AF221" s="5" t="str">
        <f t="shared" si="21"/>
        <v/>
      </c>
      <c r="AG221" s="5" t="str">
        <f t="shared" si="22"/>
        <v/>
      </c>
      <c r="AH221" s="5" t="str">
        <f t="shared" si="23"/>
        <v/>
      </c>
    </row>
    <row r="222" spans="1:34">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5" t="str">
        <f t="shared" si="18"/>
        <v/>
      </c>
      <c r="AD222" s="5" t="str">
        <f t="shared" si="19"/>
        <v/>
      </c>
      <c r="AE222" s="5" t="str">
        <f t="shared" si="20"/>
        <v/>
      </c>
      <c r="AF222" s="5" t="str">
        <f t="shared" si="21"/>
        <v/>
      </c>
      <c r="AG222" s="5" t="str">
        <f t="shared" si="22"/>
        <v/>
      </c>
      <c r="AH222" s="5" t="str">
        <f t="shared" si="23"/>
        <v/>
      </c>
    </row>
    <row r="223" spans="1:34">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5" t="str">
        <f t="shared" si="18"/>
        <v/>
      </c>
      <c r="AD223" s="5" t="str">
        <f t="shared" si="19"/>
        <v/>
      </c>
      <c r="AE223" s="5" t="str">
        <f t="shared" si="20"/>
        <v/>
      </c>
      <c r="AF223" s="5" t="str">
        <f t="shared" si="21"/>
        <v/>
      </c>
      <c r="AG223" s="5" t="str">
        <f t="shared" si="22"/>
        <v/>
      </c>
      <c r="AH223" s="5" t="str">
        <f t="shared" si="23"/>
        <v/>
      </c>
    </row>
    <row r="224" spans="1:34">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5" t="str">
        <f t="shared" si="18"/>
        <v/>
      </c>
      <c r="AD224" s="5" t="str">
        <f t="shared" si="19"/>
        <v/>
      </c>
      <c r="AE224" s="5" t="str">
        <f t="shared" si="20"/>
        <v/>
      </c>
      <c r="AF224" s="5" t="str">
        <f t="shared" si="21"/>
        <v/>
      </c>
      <c r="AG224" s="5" t="str">
        <f t="shared" si="22"/>
        <v/>
      </c>
      <c r="AH224" s="5" t="str">
        <f t="shared" si="23"/>
        <v/>
      </c>
    </row>
    <row r="225" spans="1:34">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5" t="str">
        <f t="shared" si="18"/>
        <v/>
      </c>
      <c r="AD225" s="5" t="str">
        <f t="shared" si="19"/>
        <v/>
      </c>
      <c r="AE225" s="5" t="str">
        <f t="shared" si="20"/>
        <v/>
      </c>
      <c r="AF225" s="5" t="str">
        <f t="shared" si="21"/>
        <v/>
      </c>
      <c r="AG225" s="5" t="str">
        <f t="shared" si="22"/>
        <v/>
      </c>
      <c r="AH225" s="5" t="str">
        <f t="shared" si="23"/>
        <v/>
      </c>
    </row>
    <row r="226" spans="1:34">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5" t="str">
        <f t="shared" si="18"/>
        <v/>
      </c>
      <c r="AD226" s="5" t="str">
        <f t="shared" si="19"/>
        <v/>
      </c>
      <c r="AE226" s="5" t="str">
        <f t="shared" si="20"/>
        <v/>
      </c>
      <c r="AF226" s="5" t="str">
        <f t="shared" si="21"/>
        <v/>
      </c>
      <c r="AG226" s="5" t="str">
        <f t="shared" si="22"/>
        <v/>
      </c>
      <c r="AH226" s="5" t="str">
        <f t="shared" si="23"/>
        <v/>
      </c>
    </row>
    <row r="227" spans="1:34">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5" t="str">
        <f t="shared" si="18"/>
        <v/>
      </c>
      <c r="AD227" s="5" t="str">
        <f t="shared" si="19"/>
        <v/>
      </c>
      <c r="AE227" s="5" t="str">
        <f t="shared" si="20"/>
        <v/>
      </c>
      <c r="AF227" s="5" t="str">
        <f t="shared" si="21"/>
        <v/>
      </c>
      <c r="AG227" s="5" t="str">
        <f t="shared" si="22"/>
        <v/>
      </c>
      <c r="AH227" s="5" t="str">
        <f t="shared" si="23"/>
        <v/>
      </c>
    </row>
    <row r="228" spans="1:34">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5" t="str">
        <f t="shared" si="18"/>
        <v/>
      </c>
      <c r="AD228" s="5" t="str">
        <f t="shared" si="19"/>
        <v/>
      </c>
      <c r="AE228" s="5" t="str">
        <f t="shared" si="20"/>
        <v/>
      </c>
      <c r="AF228" s="5" t="str">
        <f t="shared" si="21"/>
        <v/>
      </c>
      <c r="AG228" s="5" t="str">
        <f t="shared" si="22"/>
        <v/>
      </c>
      <c r="AH228" s="5" t="str">
        <f t="shared" si="23"/>
        <v/>
      </c>
    </row>
    <row r="229" spans="1:34">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5" t="str">
        <f t="shared" si="18"/>
        <v/>
      </c>
      <c r="AD229" s="5" t="str">
        <f t="shared" si="19"/>
        <v/>
      </c>
      <c r="AE229" s="5" t="str">
        <f t="shared" si="20"/>
        <v/>
      </c>
      <c r="AF229" s="5" t="str">
        <f t="shared" si="21"/>
        <v/>
      </c>
      <c r="AG229" s="5" t="str">
        <f t="shared" si="22"/>
        <v/>
      </c>
      <c r="AH229" s="5" t="str">
        <f t="shared" si="23"/>
        <v/>
      </c>
    </row>
    <row r="230" spans="1:34">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5" t="str">
        <f t="shared" si="18"/>
        <v/>
      </c>
      <c r="AD230" s="5" t="str">
        <f t="shared" si="19"/>
        <v/>
      </c>
      <c r="AE230" s="5" t="str">
        <f t="shared" si="20"/>
        <v/>
      </c>
      <c r="AF230" s="5" t="str">
        <f t="shared" si="21"/>
        <v/>
      </c>
      <c r="AG230" s="5" t="str">
        <f t="shared" si="22"/>
        <v/>
      </c>
      <c r="AH230" s="5" t="str">
        <f t="shared" si="23"/>
        <v/>
      </c>
    </row>
    <row r="231" spans="1:34">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5" t="str">
        <f t="shared" si="18"/>
        <v/>
      </c>
      <c r="AD231" s="5" t="str">
        <f t="shared" si="19"/>
        <v/>
      </c>
      <c r="AE231" s="5" t="str">
        <f t="shared" si="20"/>
        <v/>
      </c>
      <c r="AF231" s="5" t="str">
        <f t="shared" si="21"/>
        <v/>
      </c>
      <c r="AG231" s="5" t="str">
        <f t="shared" si="22"/>
        <v/>
      </c>
      <c r="AH231" s="5" t="str">
        <f t="shared" si="23"/>
        <v/>
      </c>
    </row>
    <row r="232" spans="1:34">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5" t="str">
        <f t="shared" si="18"/>
        <v/>
      </c>
      <c r="AD232" s="5" t="str">
        <f t="shared" si="19"/>
        <v/>
      </c>
      <c r="AE232" s="5" t="str">
        <f t="shared" si="20"/>
        <v/>
      </c>
      <c r="AF232" s="5" t="str">
        <f t="shared" si="21"/>
        <v/>
      </c>
      <c r="AG232" s="5" t="str">
        <f t="shared" si="22"/>
        <v/>
      </c>
      <c r="AH232" s="5" t="str">
        <f t="shared" si="23"/>
        <v/>
      </c>
    </row>
    <row r="233" spans="1:34">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5" t="str">
        <f t="shared" si="18"/>
        <v/>
      </c>
      <c r="AD233" s="5" t="str">
        <f t="shared" si="19"/>
        <v/>
      </c>
      <c r="AE233" s="5" t="str">
        <f t="shared" si="20"/>
        <v/>
      </c>
      <c r="AF233" s="5" t="str">
        <f t="shared" si="21"/>
        <v/>
      </c>
      <c r="AG233" s="5" t="str">
        <f t="shared" si="22"/>
        <v/>
      </c>
      <c r="AH233" s="5" t="str">
        <f t="shared" si="23"/>
        <v/>
      </c>
    </row>
    <row r="234" spans="1:34">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5" t="str">
        <f t="shared" si="18"/>
        <v/>
      </c>
      <c r="AD234" s="5" t="str">
        <f t="shared" si="19"/>
        <v/>
      </c>
      <c r="AE234" s="5" t="str">
        <f t="shared" si="20"/>
        <v/>
      </c>
      <c r="AF234" s="5" t="str">
        <f t="shared" si="21"/>
        <v/>
      </c>
      <c r="AG234" s="5" t="str">
        <f t="shared" si="22"/>
        <v/>
      </c>
      <c r="AH234" s="5" t="str">
        <f t="shared" si="23"/>
        <v/>
      </c>
    </row>
    <row r="235" spans="1:34">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5" t="str">
        <f t="shared" si="18"/>
        <v/>
      </c>
      <c r="AD235" s="5" t="str">
        <f t="shared" si="19"/>
        <v/>
      </c>
      <c r="AE235" s="5" t="str">
        <f t="shared" si="20"/>
        <v/>
      </c>
      <c r="AF235" s="5" t="str">
        <f t="shared" si="21"/>
        <v/>
      </c>
      <c r="AG235" s="5" t="str">
        <f t="shared" si="22"/>
        <v/>
      </c>
      <c r="AH235" s="5" t="str">
        <f t="shared" si="23"/>
        <v/>
      </c>
    </row>
    <row r="236" spans="1:34">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5" t="str">
        <f t="shared" si="18"/>
        <v/>
      </c>
      <c r="AD236" s="5" t="str">
        <f t="shared" si="19"/>
        <v/>
      </c>
      <c r="AE236" s="5" t="str">
        <f t="shared" si="20"/>
        <v/>
      </c>
      <c r="AF236" s="5" t="str">
        <f t="shared" si="21"/>
        <v/>
      </c>
      <c r="AG236" s="5" t="str">
        <f t="shared" si="22"/>
        <v/>
      </c>
      <c r="AH236" s="5" t="str">
        <f t="shared" si="23"/>
        <v/>
      </c>
    </row>
    <row r="237" spans="1:34">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5" t="str">
        <f t="shared" si="18"/>
        <v/>
      </c>
      <c r="AD237" s="5" t="str">
        <f t="shared" si="19"/>
        <v/>
      </c>
      <c r="AE237" s="5" t="str">
        <f t="shared" si="20"/>
        <v/>
      </c>
      <c r="AF237" s="5" t="str">
        <f t="shared" si="21"/>
        <v/>
      </c>
      <c r="AG237" s="5" t="str">
        <f t="shared" si="22"/>
        <v/>
      </c>
      <c r="AH237" s="5" t="str">
        <f t="shared" si="23"/>
        <v/>
      </c>
    </row>
    <row r="238" spans="1:34">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5" t="str">
        <f t="shared" si="18"/>
        <v/>
      </c>
      <c r="AD238" s="5" t="str">
        <f t="shared" si="19"/>
        <v/>
      </c>
      <c r="AE238" s="5" t="str">
        <f t="shared" si="20"/>
        <v/>
      </c>
      <c r="AF238" s="5" t="str">
        <f t="shared" si="21"/>
        <v/>
      </c>
      <c r="AG238" s="5" t="str">
        <f t="shared" si="22"/>
        <v/>
      </c>
      <c r="AH238" s="5" t="str">
        <f t="shared" si="23"/>
        <v/>
      </c>
    </row>
    <row r="239" spans="1:34">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5" t="str">
        <f t="shared" si="18"/>
        <v/>
      </c>
      <c r="AD239" s="5" t="str">
        <f t="shared" si="19"/>
        <v/>
      </c>
      <c r="AE239" s="5" t="str">
        <f t="shared" si="20"/>
        <v/>
      </c>
      <c r="AF239" s="5" t="str">
        <f t="shared" si="21"/>
        <v/>
      </c>
      <c r="AG239" s="5" t="str">
        <f t="shared" si="22"/>
        <v/>
      </c>
      <c r="AH239" s="5" t="str">
        <f t="shared" si="23"/>
        <v/>
      </c>
    </row>
    <row r="240" spans="1:34">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5" t="str">
        <f t="shared" si="18"/>
        <v/>
      </c>
      <c r="AD240" s="5" t="str">
        <f t="shared" si="19"/>
        <v/>
      </c>
      <c r="AE240" s="5" t="str">
        <f t="shared" si="20"/>
        <v/>
      </c>
      <c r="AF240" s="5" t="str">
        <f t="shared" si="21"/>
        <v/>
      </c>
      <c r="AG240" s="5" t="str">
        <f t="shared" si="22"/>
        <v/>
      </c>
      <c r="AH240" s="5" t="str">
        <f t="shared" si="23"/>
        <v/>
      </c>
    </row>
    <row r="241" spans="1:34">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5" t="str">
        <f t="shared" si="18"/>
        <v/>
      </c>
      <c r="AD241" s="5" t="str">
        <f t="shared" si="19"/>
        <v/>
      </c>
      <c r="AE241" s="5" t="str">
        <f t="shared" si="20"/>
        <v/>
      </c>
      <c r="AF241" s="5" t="str">
        <f t="shared" si="21"/>
        <v/>
      </c>
      <c r="AG241" s="5" t="str">
        <f t="shared" si="22"/>
        <v/>
      </c>
      <c r="AH241" s="5" t="str">
        <f t="shared" si="23"/>
        <v/>
      </c>
    </row>
    <row r="242" spans="1:34">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5" t="str">
        <f t="shared" si="18"/>
        <v/>
      </c>
      <c r="AD242" s="5" t="str">
        <f t="shared" si="19"/>
        <v/>
      </c>
      <c r="AE242" s="5" t="str">
        <f t="shared" si="20"/>
        <v/>
      </c>
      <c r="AF242" s="5" t="str">
        <f t="shared" si="21"/>
        <v/>
      </c>
      <c r="AG242" s="5" t="str">
        <f t="shared" si="22"/>
        <v/>
      </c>
      <c r="AH242" s="5" t="str">
        <f t="shared" si="23"/>
        <v/>
      </c>
    </row>
    <row r="243" spans="1:34">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5" t="str">
        <f t="shared" si="18"/>
        <v/>
      </c>
      <c r="AD243" s="5" t="str">
        <f t="shared" si="19"/>
        <v/>
      </c>
      <c r="AE243" s="5" t="str">
        <f t="shared" si="20"/>
        <v/>
      </c>
      <c r="AF243" s="5" t="str">
        <f t="shared" si="21"/>
        <v/>
      </c>
      <c r="AG243" s="5" t="str">
        <f t="shared" si="22"/>
        <v/>
      </c>
      <c r="AH243" s="5" t="str">
        <f t="shared" si="23"/>
        <v/>
      </c>
    </row>
    <row r="244" spans="1:34">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5" t="str">
        <f t="shared" si="18"/>
        <v/>
      </c>
      <c r="AD244" s="5" t="str">
        <f t="shared" si="19"/>
        <v/>
      </c>
      <c r="AE244" s="5" t="str">
        <f t="shared" si="20"/>
        <v/>
      </c>
      <c r="AF244" s="5" t="str">
        <f t="shared" si="21"/>
        <v/>
      </c>
      <c r="AG244" s="5" t="str">
        <f t="shared" si="22"/>
        <v/>
      </c>
      <c r="AH244" s="5" t="str">
        <f t="shared" si="23"/>
        <v/>
      </c>
    </row>
    <row r="245" spans="1:34">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5" t="str">
        <f t="shared" si="18"/>
        <v/>
      </c>
      <c r="AD245" s="5" t="str">
        <f t="shared" si="19"/>
        <v/>
      </c>
      <c r="AE245" s="5" t="str">
        <f t="shared" si="20"/>
        <v/>
      </c>
      <c r="AF245" s="5" t="str">
        <f t="shared" si="21"/>
        <v/>
      </c>
      <c r="AG245" s="5" t="str">
        <f t="shared" si="22"/>
        <v/>
      </c>
      <c r="AH245" s="5" t="str">
        <f t="shared" si="23"/>
        <v/>
      </c>
    </row>
    <row r="246" spans="1:34">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5" t="str">
        <f t="shared" si="18"/>
        <v/>
      </c>
      <c r="AD246" s="5" t="str">
        <f t="shared" si="19"/>
        <v/>
      </c>
      <c r="AE246" s="5" t="str">
        <f t="shared" si="20"/>
        <v/>
      </c>
      <c r="AF246" s="5" t="str">
        <f t="shared" si="21"/>
        <v/>
      </c>
      <c r="AG246" s="5" t="str">
        <f t="shared" si="22"/>
        <v/>
      </c>
      <c r="AH246" s="5" t="str">
        <f t="shared" si="23"/>
        <v/>
      </c>
    </row>
    <row r="247" spans="1:34">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5" t="str">
        <f t="shared" si="18"/>
        <v/>
      </c>
      <c r="AD247" s="5" t="str">
        <f t="shared" si="19"/>
        <v/>
      </c>
      <c r="AE247" s="5" t="str">
        <f t="shared" si="20"/>
        <v/>
      </c>
      <c r="AF247" s="5" t="str">
        <f t="shared" si="21"/>
        <v/>
      </c>
      <c r="AG247" s="5" t="str">
        <f t="shared" si="22"/>
        <v/>
      </c>
      <c r="AH247" s="5" t="str">
        <f t="shared" si="23"/>
        <v/>
      </c>
    </row>
    <row r="248" spans="1:34">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5" t="str">
        <f t="shared" si="18"/>
        <v/>
      </c>
      <c r="AD248" s="5" t="str">
        <f t="shared" si="19"/>
        <v/>
      </c>
      <c r="AE248" s="5" t="str">
        <f t="shared" si="20"/>
        <v/>
      </c>
      <c r="AF248" s="5" t="str">
        <f t="shared" si="21"/>
        <v/>
      </c>
      <c r="AG248" s="5" t="str">
        <f t="shared" si="22"/>
        <v/>
      </c>
      <c r="AH248" s="5" t="str">
        <f t="shared" si="23"/>
        <v/>
      </c>
    </row>
    <row r="249" spans="1:34">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5" t="str">
        <f t="shared" si="18"/>
        <v/>
      </c>
      <c r="AD249" s="5" t="str">
        <f t="shared" si="19"/>
        <v/>
      </c>
      <c r="AE249" s="5" t="str">
        <f t="shared" si="20"/>
        <v/>
      </c>
      <c r="AF249" s="5" t="str">
        <f t="shared" si="21"/>
        <v/>
      </c>
      <c r="AG249" s="5" t="str">
        <f t="shared" si="22"/>
        <v/>
      </c>
      <c r="AH249" s="5" t="str">
        <f t="shared" si="23"/>
        <v/>
      </c>
    </row>
    <row r="250" spans="1:34">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5" t="str">
        <f t="shared" si="18"/>
        <v/>
      </c>
      <c r="AD250" s="5" t="str">
        <f t="shared" si="19"/>
        <v/>
      </c>
      <c r="AE250" s="5" t="str">
        <f t="shared" si="20"/>
        <v/>
      </c>
      <c r="AF250" s="5" t="str">
        <f t="shared" si="21"/>
        <v/>
      </c>
      <c r="AG250" s="5" t="str">
        <f t="shared" si="22"/>
        <v/>
      </c>
      <c r="AH250" s="5" t="str">
        <f t="shared" si="23"/>
        <v/>
      </c>
    </row>
    <row r="251" spans="1:34">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5" t="str">
        <f t="shared" si="18"/>
        <v/>
      </c>
      <c r="AD251" s="5" t="str">
        <f t="shared" si="19"/>
        <v/>
      </c>
      <c r="AE251" s="5" t="str">
        <f t="shared" si="20"/>
        <v/>
      </c>
      <c r="AF251" s="5" t="str">
        <f t="shared" si="21"/>
        <v/>
      </c>
      <c r="AG251" s="5" t="str">
        <f t="shared" si="22"/>
        <v/>
      </c>
      <c r="AH251" s="5" t="str">
        <f t="shared" si="23"/>
        <v/>
      </c>
    </row>
    <row r="252" spans="1:34">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5" t="str">
        <f t="shared" si="18"/>
        <v/>
      </c>
      <c r="AD252" s="5" t="str">
        <f t="shared" si="19"/>
        <v/>
      </c>
      <c r="AE252" s="5" t="str">
        <f t="shared" si="20"/>
        <v/>
      </c>
      <c r="AF252" s="5" t="str">
        <f t="shared" si="21"/>
        <v/>
      </c>
      <c r="AG252" s="5" t="str">
        <f t="shared" si="22"/>
        <v/>
      </c>
      <c r="AH252" s="5" t="str">
        <f t="shared" si="23"/>
        <v/>
      </c>
    </row>
    <row r="253" spans="1:34">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5" t="str">
        <f t="shared" si="18"/>
        <v/>
      </c>
      <c r="AD253" s="5" t="str">
        <f t="shared" si="19"/>
        <v/>
      </c>
      <c r="AE253" s="5" t="str">
        <f t="shared" si="20"/>
        <v/>
      </c>
      <c r="AF253" s="5" t="str">
        <f t="shared" si="21"/>
        <v/>
      </c>
      <c r="AG253" s="5" t="str">
        <f t="shared" si="22"/>
        <v/>
      </c>
      <c r="AH253" s="5" t="str">
        <f t="shared" si="23"/>
        <v/>
      </c>
    </row>
    <row r="254" spans="1:34">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5" t="str">
        <f t="shared" si="18"/>
        <v/>
      </c>
      <c r="AD254" s="5" t="str">
        <f t="shared" si="19"/>
        <v/>
      </c>
      <c r="AE254" s="5" t="str">
        <f t="shared" si="20"/>
        <v/>
      </c>
      <c r="AF254" s="5" t="str">
        <f t="shared" si="21"/>
        <v/>
      </c>
      <c r="AG254" s="5" t="str">
        <f t="shared" si="22"/>
        <v/>
      </c>
      <c r="AH254" s="5" t="str">
        <f t="shared" si="23"/>
        <v/>
      </c>
    </row>
    <row r="255" spans="1:34">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5" t="str">
        <f t="shared" si="18"/>
        <v/>
      </c>
      <c r="AD255" s="5" t="str">
        <f t="shared" si="19"/>
        <v/>
      </c>
      <c r="AE255" s="5" t="str">
        <f t="shared" si="20"/>
        <v/>
      </c>
      <c r="AF255" s="5" t="str">
        <f t="shared" si="21"/>
        <v/>
      </c>
      <c r="AG255" s="5" t="str">
        <f t="shared" si="22"/>
        <v/>
      </c>
      <c r="AH255" s="5" t="str">
        <f t="shared" si="23"/>
        <v/>
      </c>
    </row>
    <row r="256" spans="1:34">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5" t="str">
        <f t="shared" si="18"/>
        <v/>
      </c>
      <c r="AD256" s="5" t="str">
        <f t="shared" si="19"/>
        <v/>
      </c>
      <c r="AE256" s="5" t="str">
        <f t="shared" si="20"/>
        <v/>
      </c>
      <c r="AF256" s="5" t="str">
        <f t="shared" si="21"/>
        <v/>
      </c>
      <c r="AG256" s="5" t="str">
        <f t="shared" si="22"/>
        <v/>
      </c>
      <c r="AH256" s="5" t="str">
        <f t="shared" si="23"/>
        <v/>
      </c>
    </row>
    <row r="257" spans="1:34">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5" t="str">
        <f t="shared" si="18"/>
        <v/>
      </c>
      <c r="AD257" s="5" t="str">
        <f t="shared" si="19"/>
        <v/>
      </c>
      <c r="AE257" s="5" t="str">
        <f t="shared" si="20"/>
        <v/>
      </c>
      <c r="AF257" s="5" t="str">
        <f t="shared" si="21"/>
        <v/>
      </c>
      <c r="AG257" s="5" t="str">
        <f t="shared" si="22"/>
        <v/>
      </c>
      <c r="AH257" s="5" t="str">
        <f t="shared" si="23"/>
        <v/>
      </c>
    </row>
    <row r="258" spans="1:34">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5" t="str">
        <f t="shared" si="18"/>
        <v/>
      </c>
      <c r="AD258" s="5" t="str">
        <f t="shared" si="19"/>
        <v/>
      </c>
      <c r="AE258" s="5" t="str">
        <f t="shared" si="20"/>
        <v/>
      </c>
      <c r="AF258" s="5" t="str">
        <f t="shared" si="21"/>
        <v/>
      </c>
      <c r="AG258" s="5" t="str">
        <f t="shared" si="22"/>
        <v/>
      </c>
      <c r="AH258" s="5" t="str">
        <f t="shared" si="23"/>
        <v/>
      </c>
    </row>
    <row r="259" spans="1:34">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5" t="str">
        <f t="shared" si="18"/>
        <v/>
      </c>
      <c r="AD259" s="5" t="str">
        <f t="shared" si="19"/>
        <v/>
      </c>
      <c r="AE259" s="5" t="str">
        <f t="shared" si="20"/>
        <v/>
      </c>
      <c r="AF259" s="5" t="str">
        <f t="shared" si="21"/>
        <v/>
      </c>
      <c r="AG259" s="5" t="str">
        <f t="shared" si="22"/>
        <v/>
      </c>
      <c r="AH259" s="5" t="str">
        <f t="shared" si="23"/>
        <v/>
      </c>
    </row>
    <row r="260" spans="1:34">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5" t="str">
        <f t="shared" si="18"/>
        <v/>
      </c>
      <c r="AD260" s="5" t="str">
        <f t="shared" si="19"/>
        <v/>
      </c>
      <c r="AE260" s="5" t="str">
        <f t="shared" si="20"/>
        <v/>
      </c>
      <c r="AF260" s="5" t="str">
        <f t="shared" si="21"/>
        <v/>
      </c>
      <c r="AG260" s="5" t="str">
        <f t="shared" si="22"/>
        <v/>
      </c>
      <c r="AH260" s="5" t="str">
        <f t="shared" si="23"/>
        <v/>
      </c>
    </row>
    <row r="261" spans="1:34">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5" t="str">
        <f t="shared" ref="AC261:AC324" si="24">IF(COUNT(A261,L261,N261,P261,X261,Y261)&gt;0,AVERAGE(A261,L261,N261,P261,X261,Y261),"")</f>
        <v/>
      </c>
      <c r="AD261" s="5" t="str">
        <f t="shared" ref="AD261:AD324" si="25">IF(COUNT(B261,D261,M261,U261)&gt;0,AVERAGE(B261,D261,M261,U261),"")</f>
        <v/>
      </c>
      <c r="AE261" s="5" t="str">
        <f t="shared" ref="AE261:AE324" si="26">IF(COUNT(I261,T261,V261,W261)&gt;0,AVERAGE(I261,T261,V261,W261),"")</f>
        <v/>
      </c>
      <c r="AF261" s="5" t="str">
        <f t="shared" ref="AF261:AF324" si="27">IF(COUNT(H261,K261,Q261,S261)&gt;0,AVERAGE(H261,K261,Q261,S261),"")</f>
        <v/>
      </c>
      <c r="AG261" s="5" t="str">
        <f t="shared" ref="AG261:AG324" si="28">IF(COUNT(E261,F261,G261,R261)&gt;0,AVERAGE(E261,F261,G261,R261),"")</f>
        <v/>
      </c>
      <c r="AH261" s="5" t="str">
        <f t="shared" ref="AH261:AH324" si="29">IF(COUNT(C261,J261,O261,Z261)&gt;0,AVERAGE(C261,J261,O261,Z261),"")</f>
        <v/>
      </c>
    </row>
    <row r="262" spans="1:34">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5" t="str">
        <f t="shared" si="24"/>
        <v/>
      </c>
      <c r="AD262" s="5" t="str">
        <f t="shared" si="25"/>
        <v/>
      </c>
      <c r="AE262" s="5" t="str">
        <f t="shared" si="26"/>
        <v/>
      </c>
      <c r="AF262" s="5" t="str">
        <f t="shared" si="27"/>
        <v/>
      </c>
      <c r="AG262" s="5" t="str">
        <f t="shared" si="28"/>
        <v/>
      </c>
      <c r="AH262" s="5" t="str">
        <f t="shared" si="29"/>
        <v/>
      </c>
    </row>
    <row r="263" spans="1:34">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5" t="str">
        <f t="shared" si="24"/>
        <v/>
      </c>
      <c r="AD263" s="5" t="str">
        <f t="shared" si="25"/>
        <v/>
      </c>
      <c r="AE263" s="5" t="str">
        <f t="shared" si="26"/>
        <v/>
      </c>
      <c r="AF263" s="5" t="str">
        <f t="shared" si="27"/>
        <v/>
      </c>
      <c r="AG263" s="5" t="str">
        <f t="shared" si="28"/>
        <v/>
      </c>
      <c r="AH263" s="5" t="str">
        <f t="shared" si="29"/>
        <v/>
      </c>
    </row>
    <row r="264" spans="1:34">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5" t="str">
        <f t="shared" si="24"/>
        <v/>
      </c>
      <c r="AD264" s="5" t="str">
        <f t="shared" si="25"/>
        <v/>
      </c>
      <c r="AE264" s="5" t="str">
        <f t="shared" si="26"/>
        <v/>
      </c>
      <c r="AF264" s="5" t="str">
        <f t="shared" si="27"/>
        <v/>
      </c>
      <c r="AG264" s="5" t="str">
        <f t="shared" si="28"/>
        <v/>
      </c>
      <c r="AH264" s="5" t="str">
        <f t="shared" si="29"/>
        <v/>
      </c>
    </row>
    <row r="265" spans="1:34">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5" t="str">
        <f t="shared" si="24"/>
        <v/>
      </c>
      <c r="AD265" s="5" t="str">
        <f t="shared" si="25"/>
        <v/>
      </c>
      <c r="AE265" s="5" t="str">
        <f t="shared" si="26"/>
        <v/>
      </c>
      <c r="AF265" s="5" t="str">
        <f t="shared" si="27"/>
        <v/>
      </c>
      <c r="AG265" s="5" t="str">
        <f t="shared" si="28"/>
        <v/>
      </c>
      <c r="AH265" s="5" t="str">
        <f t="shared" si="29"/>
        <v/>
      </c>
    </row>
    <row r="266" spans="1:34">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5" t="str">
        <f t="shared" si="24"/>
        <v/>
      </c>
      <c r="AD266" s="5" t="str">
        <f t="shared" si="25"/>
        <v/>
      </c>
      <c r="AE266" s="5" t="str">
        <f t="shared" si="26"/>
        <v/>
      </c>
      <c r="AF266" s="5" t="str">
        <f t="shared" si="27"/>
        <v/>
      </c>
      <c r="AG266" s="5" t="str">
        <f t="shared" si="28"/>
        <v/>
      </c>
      <c r="AH266" s="5" t="str">
        <f t="shared" si="29"/>
        <v/>
      </c>
    </row>
    <row r="267" spans="1:34">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5" t="str">
        <f t="shared" si="24"/>
        <v/>
      </c>
      <c r="AD267" s="5" t="str">
        <f t="shared" si="25"/>
        <v/>
      </c>
      <c r="AE267" s="5" t="str">
        <f t="shared" si="26"/>
        <v/>
      </c>
      <c r="AF267" s="5" t="str">
        <f t="shared" si="27"/>
        <v/>
      </c>
      <c r="AG267" s="5" t="str">
        <f t="shared" si="28"/>
        <v/>
      </c>
      <c r="AH267" s="5" t="str">
        <f t="shared" si="29"/>
        <v/>
      </c>
    </row>
    <row r="268" spans="1:34">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5" t="str">
        <f t="shared" si="24"/>
        <v/>
      </c>
      <c r="AD268" s="5" t="str">
        <f t="shared" si="25"/>
        <v/>
      </c>
      <c r="AE268" s="5" t="str">
        <f t="shared" si="26"/>
        <v/>
      </c>
      <c r="AF268" s="5" t="str">
        <f t="shared" si="27"/>
        <v/>
      </c>
      <c r="AG268" s="5" t="str">
        <f t="shared" si="28"/>
        <v/>
      </c>
      <c r="AH268" s="5" t="str">
        <f t="shared" si="29"/>
        <v/>
      </c>
    </row>
    <row r="269" spans="1:34">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5" t="str">
        <f t="shared" si="24"/>
        <v/>
      </c>
      <c r="AD269" s="5" t="str">
        <f t="shared" si="25"/>
        <v/>
      </c>
      <c r="AE269" s="5" t="str">
        <f t="shared" si="26"/>
        <v/>
      </c>
      <c r="AF269" s="5" t="str">
        <f t="shared" si="27"/>
        <v/>
      </c>
      <c r="AG269" s="5" t="str">
        <f t="shared" si="28"/>
        <v/>
      </c>
      <c r="AH269" s="5" t="str">
        <f t="shared" si="29"/>
        <v/>
      </c>
    </row>
    <row r="270" spans="1:34">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5" t="str">
        <f t="shared" si="24"/>
        <v/>
      </c>
      <c r="AD270" s="5" t="str">
        <f t="shared" si="25"/>
        <v/>
      </c>
      <c r="AE270" s="5" t="str">
        <f t="shared" si="26"/>
        <v/>
      </c>
      <c r="AF270" s="5" t="str">
        <f t="shared" si="27"/>
        <v/>
      </c>
      <c r="AG270" s="5" t="str">
        <f t="shared" si="28"/>
        <v/>
      </c>
      <c r="AH270" s="5" t="str">
        <f t="shared" si="29"/>
        <v/>
      </c>
    </row>
    <row r="271" spans="1:34">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5" t="str">
        <f t="shared" si="24"/>
        <v/>
      </c>
      <c r="AD271" s="5" t="str">
        <f t="shared" si="25"/>
        <v/>
      </c>
      <c r="AE271" s="5" t="str">
        <f t="shared" si="26"/>
        <v/>
      </c>
      <c r="AF271" s="5" t="str">
        <f t="shared" si="27"/>
        <v/>
      </c>
      <c r="AG271" s="5" t="str">
        <f t="shared" si="28"/>
        <v/>
      </c>
      <c r="AH271" s="5" t="str">
        <f t="shared" si="29"/>
        <v/>
      </c>
    </row>
    <row r="272" spans="1:34">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5" t="str">
        <f t="shared" si="24"/>
        <v/>
      </c>
      <c r="AD272" s="5" t="str">
        <f t="shared" si="25"/>
        <v/>
      </c>
      <c r="AE272" s="5" t="str">
        <f t="shared" si="26"/>
        <v/>
      </c>
      <c r="AF272" s="5" t="str">
        <f t="shared" si="27"/>
        <v/>
      </c>
      <c r="AG272" s="5" t="str">
        <f t="shared" si="28"/>
        <v/>
      </c>
      <c r="AH272" s="5" t="str">
        <f t="shared" si="29"/>
        <v/>
      </c>
    </row>
    <row r="273" spans="1:34">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5" t="str">
        <f t="shared" si="24"/>
        <v/>
      </c>
      <c r="AD273" s="5" t="str">
        <f t="shared" si="25"/>
        <v/>
      </c>
      <c r="AE273" s="5" t="str">
        <f t="shared" si="26"/>
        <v/>
      </c>
      <c r="AF273" s="5" t="str">
        <f t="shared" si="27"/>
        <v/>
      </c>
      <c r="AG273" s="5" t="str">
        <f t="shared" si="28"/>
        <v/>
      </c>
      <c r="AH273" s="5" t="str">
        <f t="shared" si="29"/>
        <v/>
      </c>
    </row>
    <row r="274" spans="1:34">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5" t="str">
        <f t="shared" si="24"/>
        <v/>
      </c>
      <c r="AD274" s="5" t="str">
        <f t="shared" si="25"/>
        <v/>
      </c>
      <c r="AE274" s="5" t="str">
        <f t="shared" si="26"/>
        <v/>
      </c>
      <c r="AF274" s="5" t="str">
        <f t="shared" si="27"/>
        <v/>
      </c>
      <c r="AG274" s="5" t="str">
        <f t="shared" si="28"/>
        <v/>
      </c>
      <c r="AH274" s="5" t="str">
        <f t="shared" si="29"/>
        <v/>
      </c>
    </row>
    <row r="275" spans="1:34">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5" t="str">
        <f t="shared" si="24"/>
        <v/>
      </c>
      <c r="AD275" s="5" t="str">
        <f t="shared" si="25"/>
        <v/>
      </c>
      <c r="AE275" s="5" t="str">
        <f t="shared" si="26"/>
        <v/>
      </c>
      <c r="AF275" s="5" t="str">
        <f t="shared" si="27"/>
        <v/>
      </c>
      <c r="AG275" s="5" t="str">
        <f t="shared" si="28"/>
        <v/>
      </c>
      <c r="AH275" s="5" t="str">
        <f t="shared" si="29"/>
        <v/>
      </c>
    </row>
    <row r="276" spans="1:34">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5" t="str">
        <f t="shared" si="24"/>
        <v/>
      </c>
      <c r="AD276" s="5" t="str">
        <f t="shared" si="25"/>
        <v/>
      </c>
      <c r="AE276" s="5" t="str">
        <f t="shared" si="26"/>
        <v/>
      </c>
      <c r="AF276" s="5" t="str">
        <f t="shared" si="27"/>
        <v/>
      </c>
      <c r="AG276" s="5" t="str">
        <f t="shared" si="28"/>
        <v/>
      </c>
      <c r="AH276" s="5" t="str">
        <f t="shared" si="29"/>
        <v/>
      </c>
    </row>
    <row r="277" spans="1:34">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5" t="str">
        <f t="shared" si="24"/>
        <v/>
      </c>
      <c r="AD277" s="5" t="str">
        <f t="shared" si="25"/>
        <v/>
      </c>
      <c r="AE277" s="5" t="str">
        <f t="shared" si="26"/>
        <v/>
      </c>
      <c r="AF277" s="5" t="str">
        <f t="shared" si="27"/>
        <v/>
      </c>
      <c r="AG277" s="5" t="str">
        <f t="shared" si="28"/>
        <v/>
      </c>
      <c r="AH277" s="5" t="str">
        <f t="shared" si="29"/>
        <v/>
      </c>
    </row>
    <row r="278" spans="1:34">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5" t="str">
        <f t="shared" si="24"/>
        <v/>
      </c>
      <c r="AD278" s="5" t="str">
        <f t="shared" si="25"/>
        <v/>
      </c>
      <c r="AE278" s="5" t="str">
        <f t="shared" si="26"/>
        <v/>
      </c>
      <c r="AF278" s="5" t="str">
        <f t="shared" si="27"/>
        <v/>
      </c>
      <c r="AG278" s="5" t="str">
        <f t="shared" si="28"/>
        <v/>
      </c>
      <c r="AH278" s="5" t="str">
        <f t="shared" si="29"/>
        <v/>
      </c>
    </row>
    <row r="279" spans="1:34">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5" t="str">
        <f t="shared" si="24"/>
        <v/>
      </c>
      <c r="AD279" s="5" t="str">
        <f t="shared" si="25"/>
        <v/>
      </c>
      <c r="AE279" s="5" t="str">
        <f t="shared" si="26"/>
        <v/>
      </c>
      <c r="AF279" s="5" t="str">
        <f t="shared" si="27"/>
        <v/>
      </c>
      <c r="AG279" s="5" t="str">
        <f t="shared" si="28"/>
        <v/>
      </c>
      <c r="AH279" s="5" t="str">
        <f t="shared" si="29"/>
        <v/>
      </c>
    </row>
    <row r="280" spans="1:34">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5" t="str">
        <f t="shared" si="24"/>
        <v/>
      </c>
      <c r="AD280" s="5" t="str">
        <f t="shared" si="25"/>
        <v/>
      </c>
      <c r="AE280" s="5" t="str">
        <f t="shared" si="26"/>
        <v/>
      </c>
      <c r="AF280" s="5" t="str">
        <f t="shared" si="27"/>
        <v/>
      </c>
      <c r="AG280" s="5" t="str">
        <f t="shared" si="28"/>
        <v/>
      </c>
      <c r="AH280" s="5" t="str">
        <f t="shared" si="29"/>
        <v/>
      </c>
    </row>
    <row r="281" spans="1:34">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5" t="str">
        <f t="shared" si="24"/>
        <v/>
      </c>
      <c r="AD281" s="5" t="str">
        <f t="shared" si="25"/>
        <v/>
      </c>
      <c r="AE281" s="5" t="str">
        <f t="shared" si="26"/>
        <v/>
      </c>
      <c r="AF281" s="5" t="str">
        <f t="shared" si="27"/>
        <v/>
      </c>
      <c r="AG281" s="5" t="str">
        <f t="shared" si="28"/>
        <v/>
      </c>
      <c r="AH281" s="5" t="str">
        <f t="shared" si="29"/>
        <v/>
      </c>
    </row>
    <row r="282" spans="1:34">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5" t="str">
        <f t="shared" si="24"/>
        <v/>
      </c>
      <c r="AD282" s="5" t="str">
        <f t="shared" si="25"/>
        <v/>
      </c>
      <c r="AE282" s="5" t="str">
        <f t="shared" si="26"/>
        <v/>
      </c>
      <c r="AF282" s="5" t="str">
        <f t="shared" si="27"/>
        <v/>
      </c>
      <c r="AG282" s="5" t="str">
        <f t="shared" si="28"/>
        <v/>
      </c>
      <c r="AH282" s="5" t="str">
        <f t="shared" si="29"/>
        <v/>
      </c>
    </row>
    <row r="283" spans="1:34">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5" t="str">
        <f t="shared" si="24"/>
        <v/>
      </c>
      <c r="AD283" s="5" t="str">
        <f t="shared" si="25"/>
        <v/>
      </c>
      <c r="AE283" s="5" t="str">
        <f t="shared" si="26"/>
        <v/>
      </c>
      <c r="AF283" s="5" t="str">
        <f t="shared" si="27"/>
        <v/>
      </c>
      <c r="AG283" s="5" t="str">
        <f t="shared" si="28"/>
        <v/>
      </c>
      <c r="AH283" s="5" t="str">
        <f t="shared" si="29"/>
        <v/>
      </c>
    </row>
    <row r="284" spans="1:34">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5" t="str">
        <f t="shared" si="24"/>
        <v/>
      </c>
      <c r="AD284" s="5" t="str">
        <f t="shared" si="25"/>
        <v/>
      </c>
      <c r="AE284" s="5" t="str">
        <f t="shared" si="26"/>
        <v/>
      </c>
      <c r="AF284" s="5" t="str">
        <f t="shared" si="27"/>
        <v/>
      </c>
      <c r="AG284" s="5" t="str">
        <f t="shared" si="28"/>
        <v/>
      </c>
      <c r="AH284" s="5" t="str">
        <f t="shared" si="29"/>
        <v/>
      </c>
    </row>
    <row r="285" spans="1:34">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5" t="str">
        <f t="shared" si="24"/>
        <v/>
      </c>
      <c r="AD285" s="5" t="str">
        <f t="shared" si="25"/>
        <v/>
      </c>
      <c r="AE285" s="5" t="str">
        <f t="shared" si="26"/>
        <v/>
      </c>
      <c r="AF285" s="5" t="str">
        <f t="shared" si="27"/>
        <v/>
      </c>
      <c r="AG285" s="5" t="str">
        <f t="shared" si="28"/>
        <v/>
      </c>
      <c r="AH285" s="5" t="str">
        <f t="shared" si="29"/>
        <v/>
      </c>
    </row>
    <row r="286" spans="1:34">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5" t="str">
        <f t="shared" si="24"/>
        <v/>
      </c>
      <c r="AD286" s="5" t="str">
        <f t="shared" si="25"/>
        <v/>
      </c>
      <c r="AE286" s="5" t="str">
        <f t="shared" si="26"/>
        <v/>
      </c>
      <c r="AF286" s="5" t="str">
        <f t="shared" si="27"/>
        <v/>
      </c>
      <c r="AG286" s="5" t="str">
        <f t="shared" si="28"/>
        <v/>
      </c>
      <c r="AH286" s="5" t="str">
        <f t="shared" si="29"/>
        <v/>
      </c>
    </row>
    <row r="287" spans="1:34">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5" t="str">
        <f t="shared" si="24"/>
        <v/>
      </c>
      <c r="AD287" s="5" t="str">
        <f t="shared" si="25"/>
        <v/>
      </c>
      <c r="AE287" s="5" t="str">
        <f t="shared" si="26"/>
        <v/>
      </c>
      <c r="AF287" s="5" t="str">
        <f t="shared" si="27"/>
        <v/>
      </c>
      <c r="AG287" s="5" t="str">
        <f t="shared" si="28"/>
        <v/>
      </c>
      <c r="AH287" s="5" t="str">
        <f t="shared" si="29"/>
        <v/>
      </c>
    </row>
    <row r="288" spans="1:34">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5" t="str">
        <f t="shared" si="24"/>
        <v/>
      </c>
      <c r="AD288" s="5" t="str">
        <f t="shared" si="25"/>
        <v/>
      </c>
      <c r="AE288" s="5" t="str">
        <f t="shared" si="26"/>
        <v/>
      </c>
      <c r="AF288" s="5" t="str">
        <f t="shared" si="27"/>
        <v/>
      </c>
      <c r="AG288" s="5" t="str">
        <f t="shared" si="28"/>
        <v/>
      </c>
      <c r="AH288" s="5" t="str">
        <f t="shared" si="29"/>
        <v/>
      </c>
    </row>
    <row r="289" spans="1:34">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5" t="str">
        <f t="shared" si="24"/>
        <v/>
      </c>
      <c r="AD289" s="5" t="str">
        <f t="shared" si="25"/>
        <v/>
      </c>
      <c r="AE289" s="5" t="str">
        <f t="shared" si="26"/>
        <v/>
      </c>
      <c r="AF289" s="5" t="str">
        <f t="shared" si="27"/>
        <v/>
      </c>
      <c r="AG289" s="5" t="str">
        <f t="shared" si="28"/>
        <v/>
      </c>
      <c r="AH289" s="5" t="str">
        <f t="shared" si="29"/>
        <v/>
      </c>
    </row>
    <row r="290" spans="1:34">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5" t="str">
        <f t="shared" si="24"/>
        <v/>
      </c>
      <c r="AD290" s="5" t="str">
        <f t="shared" si="25"/>
        <v/>
      </c>
      <c r="AE290" s="5" t="str">
        <f t="shared" si="26"/>
        <v/>
      </c>
      <c r="AF290" s="5" t="str">
        <f t="shared" si="27"/>
        <v/>
      </c>
      <c r="AG290" s="5" t="str">
        <f t="shared" si="28"/>
        <v/>
      </c>
      <c r="AH290" s="5" t="str">
        <f t="shared" si="29"/>
        <v/>
      </c>
    </row>
    <row r="291" spans="1:34">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5" t="str">
        <f t="shared" si="24"/>
        <v/>
      </c>
      <c r="AD291" s="5" t="str">
        <f t="shared" si="25"/>
        <v/>
      </c>
      <c r="AE291" s="5" t="str">
        <f t="shared" si="26"/>
        <v/>
      </c>
      <c r="AF291" s="5" t="str">
        <f t="shared" si="27"/>
        <v/>
      </c>
      <c r="AG291" s="5" t="str">
        <f t="shared" si="28"/>
        <v/>
      </c>
      <c r="AH291" s="5" t="str">
        <f t="shared" si="29"/>
        <v/>
      </c>
    </row>
    <row r="292" spans="1:34">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5" t="str">
        <f t="shared" si="24"/>
        <v/>
      </c>
      <c r="AD292" s="5" t="str">
        <f t="shared" si="25"/>
        <v/>
      </c>
      <c r="AE292" s="5" t="str">
        <f t="shared" si="26"/>
        <v/>
      </c>
      <c r="AF292" s="5" t="str">
        <f t="shared" si="27"/>
        <v/>
      </c>
      <c r="AG292" s="5" t="str">
        <f t="shared" si="28"/>
        <v/>
      </c>
      <c r="AH292" s="5" t="str">
        <f t="shared" si="29"/>
        <v/>
      </c>
    </row>
    <row r="293" spans="1:34">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5" t="str">
        <f t="shared" si="24"/>
        <v/>
      </c>
      <c r="AD293" s="5" t="str">
        <f t="shared" si="25"/>
        <v/>
      </c>
      <c r="AE293" s="5" t="str">
        <f t="shared" si="26"/>
        <v/>
      </c>
      <c r="AF293" s="5" t="str">
        <f t="shared" si="27"/>
        <v/>
      </c>
      <c r="AG293" s="5" t="str">
        <f t="shared" si="28"/>
        <v/>
      </c>
      <c r="AH293" s="5" t="str">
        <f t="shared" si="29"/>
        <v/>
      </c>
    </row>
    <row r="294" spans="1:34">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5" t="str">
        <f t="shared" si="24"/>
        <v/>
      </c>
      <c r="AD294" s="5" t="str">
        <f t="shared" si="25"/>
        <v/>
      </c>
      <c r="AE294" s="5" t="str">
        <f t="shared" si="26"/>
        <v/>
      </c>
      <c r="AF294" s="5" t="str">
        <f t="shared" si="27"/>
        <v/>
      </c>
      <c r="AG294" s="5" t="str">
        <f t="shared" si="28"/>
        <v/>
      </c>
      <c r="AH294" s="5" t="str">
        <f t="shared" si="29"/>
        <v/>
      </c>
    </row>
    <row r="295" spans="1:34">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5" t="str">
        <f t="shared" si="24"/>
        <v/>
      </c>
      <c r="AD295" s="5" t="str">
        <f t="shared" si="25"/>
        <v/>
      </c>
      <c r="AE295" s="5" t="str">
        <f t="shared" si="26"/>
        <v/>
      </c>
      <c r="AF295" s="5" t="str">
        <f t="shared" si="27"/>
        <v/>
      </c>
      <c r="AG295" s="5" t="str">
        <f t="shared" si="28"/>
        <v/>
      </c>
      <c r="AH295" s="5" t="str">
        <f t="shared" si="29"/>
        <v/>
      </c>
    </row>
    <row r="296" spans="1:34">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5" t="str">
        <f t="shared" si="24"/>
        <v/>
      </c>
      <c r="AD296" s="5" t="str">
        <f t="shared" si="25"/>
        <v/>
      </c>
      <c r="AE296" s="5" t="str">
        <f t="shared" si="26"/>
        <v/>
      </c>
      <c r="AF296" s="5" t="str">
        <f t="shared" si="27"/>
        <v/>
      </c>
      <c r="AG296" s="5" t="str">
        <f t="shared" si="28"/>
        <v/>
      </c>
      <c r="AH296" s="5" t="str">
        <f t="shared" si="29"/>
        <v/>
      </c>
    </row>
    <row r="297" spans="1:34">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5" t="str">
        <f t="shared" si="24"/>
        <v/>
      </c>
      <c r="AD297" s="5" t="str">
        <f t="shared" si="25"/>
        <v/>
      </c>
      <c r="AE297" s="5" t="str">
        <f t="shared" si="26"/>
        <v/>
      </c>
      <c r="AF297" s="5" t="str">
        <f t="shared" si="27"/>
        <v/>
      </c>
      <c r="AG297" s="5" t="str">
        <f t="shared" si="28"/>
        <v/>
      </c>
      <c r="AH297" s="5" t="str">
        <f t="shared" si="29"/>
        <v/>
      </c>
    </row>
    <row r="298" spans="1:34">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5" t="str">
        <f t="shared" si="24"/>
        <v/>
      </c>
      <c r="AD298" s="5" t="str">
        <f t="shared" si="25"/>
        <v/>
      </c>
      <c r="AE298" s="5" t="str">
        <f t="shared" si="26"/>
        <v/>
      </c>
      <c r="AF298" s="5" t="str">
        <f t="shared" si="27"/>
        <v/>
      </c>
      <c r="AG298" s="5" t="str">
        <f t="shared" si="28"/>
        <v/>
      </c>
      <c r="AH298" s="5" t="str">
        <f t="shared" si="29"/>
        <v/>
      </c>
    </row>
    <row r="299" spans="1:34">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5" t="str">
        <f t="shared" si="24"/>
        <v/>
      </c>
      <c r="AD299" s="5" t="str">
        <f t="shared" si="25"/>
        <v/>
      </c>
      <c r="AE299" s="5" t="str">
        <f t="shared" si="26"/>
        <v/>
      </c>
      <c r="AF299" s="5" t="str">
        <f t="shared" si="27"/>
        <v/>
      </c>
      <c r="AG299" s="5" t="str">
        <f t="shared" si="28"/>
        <v/>
      </c>
      <c r="AH299" s="5" t="str">
        <f t="shared" si="29"/>
        <v/>
      </c>
    </row>
    <row r="300" spans="1:34">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5" t="str">
        <f t="shared" si="24"/>
        <v/>
      </c>
      <c r="AD300" s="5" t="str">
        <f t="shared" si="25"/>
        <v/>
      </c>
      <c r="AE300" s="5" t="str">
        <f t="shared" si="26"/>
        <v/>
      </c>
      <c r="AF300" s="5" t="str">
        <f t="shared" si="27"/>
        <v/>
      </c>
      <c r="AG300" s="5" t="str">
        <f t="shared" si="28"/>
        <v/>
      </c>
      <c r="AH300" s="5" t="str">
        <f t="shared" si="29"/>
        <v/>
      </c>
    </row>
    <row r="301" spans="1:34">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5" t="str">
        <f t="shared" si="24"/>
        <v/>
      </c>
      <c r="AD301" s="5" t="str">
        <f t="shared" si="25"/>
        <v/>
      </c>
      <c r="AE301" s="5" t="str">
        <f t="shared" si="26"/>
        <v/>
      </c>
      <c r="AF301" s="5" t="str">
        <f t="shared" si="27"/>
        <v/>
      </c>
      <c r="AG301" s="5" t="str">
        <f t="shared" si="28"/>
        <v/>
      </c>
      <c r="AH301" s="5" t="str">
        <f t="shared" si="29"/>
        <v/>
      </c>
    </row>
    <row r="302" spans="1:34">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5" t="str">
        <f t="shared" si="24"/>
        <v/>
      </c>
      <c r="AD302" s="5" t="str">
        <f t="shared" si="25"/>
        <v/>
      </c>
      <c r="AE302" s="5" t="str">
        <f t="shared" si="26"/>
        <v/>
      </c>
      <c r="AF302" s="5" t="str">
        <f t="shared" si="27"/>
        <v/>
      </c>
      <c r="AG302" s="5" t="str">
        <f t="shared" si="28"/>
        <v/>
      </c>
      <c r="AH302" s="5" t="str">
        <f t="shared" si="29"/>
        <v/>
      </c>
    </row>
    <row r="303" spans="1:34">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5" t="str">
        <f t="shared" si="24"/>
        <v/>
      </c>
      <c r="AD303" s="5" t="str">
        <f t="shared" si="25"/>
        <v/>
      </c>
      <c r="AE303" s="5" t="str">
        <f t="shared" si="26"/>
        <v/>
      </c>
      <c r="AF303" s="5" t="str">
        <f t="shared" si="27"/>
        <v/>
      </c>
      <c r="AG303" s="5" t="str">
        <f t="shared" si="28"/>
        <v/>
      </c>
      <c r="AH303" s="5" t="str">
        <f t="shared" si="29"/>
        <v/>
      </c>
    </row>
    <row r="304" spans="1:34">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5" t="str">
        <f t="shared" si="24"/>
        <v/>
      </c>
      <c r="AD304" s="5" t="str">
        <f t="shared" si="25"/>
        <v/>
      </c>
      <c r="AE304" s="5" t="str">
        <f t="shared" si="26"/>
        <v/>
      </c>
      <c r="AF304" s="5" t="str">
        <f t="shared" si="27"/>
        <v/>
      </c>
      <c r="AG304" s="5" t="str">
        <f t="shared" si="28"/>
        <v/>
      </c>
      <c r="AH304" s="5" t="str">
        <f t="shared" si="29"/>
        <v/>
      </c>
    </row>
    <row r="305" spans="1:34">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5" t="str">
        <f t="shared" si="24"/>
        <v/>
      </c>
      <c r="AD305" s="5" t="str">
        <f t="shared" si="25"/>
        <v/>
      </c>
      <c r="AE305" s="5" t="str">
        <f t="shared" si="26"/>
        <v/>
      </c>
      <c r="AF305" s="5" t="str">
        <f t="shared" si="27"/>
        <v/>
      </c>
      <c r="AG305" s="5" t="str">
        <f t="shared" si="28"/>
        <v/>
      </c>
      <c r="AH305" s="5" t="str">
        <f t="shared" si="29"/>
        <v/>
      </c>
    </row>
    <row r="306" spans="1:34">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5" t="str">
        <f t="shared" si="24"/>
        <v/>
      </c>
      <c r="AD306" s="5" t="str">
        <f t="shared" si="25"/>
        <v/>
      </c>
      <c r="AE306" s="5" t="str">
        <f t="shared" si="26"/>
        <v/>
      </c>
      <c r="AF306" s="5" t="str">
        <f t="shared" si="27"/>
        <v/>
      </c>
      <c r="AG306" s="5" t="str">
        <f t="shared" si="28"/>
        <v/>
      </c>
      <c r="AH306" s="5" t="str">
        <f t="shared" si="29"/>
        <v/>
      </c>
    </row>
    <row r="307" spans="1:34">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5" t="str">
        <f t="shared" si="24"/>
        <v/>
      </c>
      <c r="AD307" s="5" t="str">
        <f t="shared" si="25"/>
        <v/>
      </c>
      <c r="AE307" s="5" t="str">
        <f t="shared" si="26"/>
        <v/>
      </c>
      <c r="AF307" s="5" t="str">
        <f t="shared" si="27"/>
        <v/>
      </c>
      <c r="AG307" s="5" t="str">
        <f t="shared" si="28"/>
        <v/>
      </c>
      <c r="AH307" s="5" t="str">
        <f t="shared" si="29"/>
        <v/>
      </c>
    </row>
    <row r="308" spans="1:34">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5" t="str">
        <f t="shared" si="24"/>
        <v/>
      </c>
      <c r="AD308" s="5" t="str">
        <f t="shared" si="25"/>
        <v/>
      </c>
      <c r="AE308" s="5" t="str">
        <f t="shared" si="26"/>
        <v/>
      </c>
      <c r="AF308" s="5" t="str">
        <f t="shared" si="27"/>
        <v/>
      </c>
      <c r="AG308" s="5" t="str">
        <f t="shared" si="28"/>
        <v/>
      </c>
      <c r="AH308" s="5" t="str">
        <f t="shared" si="29"/>
        <v/>
      </c>
    </row>
    <row r="309" spans="1:34">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5" t="str">
        <f t="shared" si="24"/>
        <v/>
      </c>
      <c r="AD309" s="5" t="str">
        <f t="shared" si="25"/>
        <v/>
      </c>
      <c r="AE309" s="5" t="str">
        <f t="shared" si="26"/>
        <v/>
      </c>
      <c r="AF309" s="5" t="str">
        <f t="shared" si="27"/>
        <v/>
      </c>
      <c r="AG309" s="5" t="str">
        <f t="shared" si="28"/>
        <v/>
      </c>
      <c r="AH309" s="5" t="str">
        <f t="shared" si="29"/>
        <v/>
      </c>
    </row>
    <row r="310" spans="1:34">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5" t="str">
        <f t="shared" si="24"/>
        <v/>
      </c>
      <c r="AD310" s="5" t="str">
        <f t="shared" si="25"/>
        <v/>
      </c>
      <c r="AE310" s="5" t="str">
        <f t="shared" si="26"/>
        <v/>
      </c>
      <c r="AF310" s="5" t="str">
        <f t="shared" si="27"/>
        <v/>
      </c>
      <c r="AG310" s="5" t="str">
        <f t="shared" si="28"/>
        <v/>
      </c>
      <c r="AH310" s="5" t="str">
        <f t="shared" si="29"/>
        <v/>
      </c>
    </row>
    <row r="311" spans="1:34">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5" t="str">
        <f t="shared" si="24"/>
        <v/>
      </c>
      <c r="AD311" s="5" t="str">
        <f t="shared" si="25"/>
        <v/>
      </c>
      <c r="AE311" s="5" t="str">
        <f t="shared" si="26"/>
        <v/>
      </c>
      <c r="AF311" s="5" t="str">
        <f t="shared" si="27"/>
        <v/>
      </c>
      <c r="AG311" s="5" t="str">
        <f t="shared" si="28"/>
        <v/>
      </c>
      <c r="AH311" s="5" t="str">
        <f t="shared" si="29"/>
        <v/>
      </c>
    </row>
    <row r="312" spans="1:34">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5" t="str">
        <f t="shared" si="24"/>
        <v/>
      </c>
      <c r="AD312" s="5" t="str">
        <f t="shared" si="25"/>
        <v/>
      </c>
      <c r="AE312" s="5" t="str">
        <f t="shared" si="26"/>
        <v/>
      </c>
      <c r="AF312" s="5" t="str">
        <f t="shared" si="27"/>
        <v/>
      </c>
      <c r="AG312" s="5" t="str">
        <f t="shared" si="28"/>
        <v/>
      </c>
      <c r="AH312" s="5" t="str">
        <f t="shared" si="29"/>
        <v/>
      </c>
    </row>
    <row r="313" spans="1:34">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5" t="str">
        <f t="shared" si="24"/>
        <v/>
      </c>
      <c r="AD313" s="5" t="str">
        <f t="shared" si="25"/>
        <v/>
      </c>
      <c r="AE313" s="5" t="str">
        <f t="shared" si="26"/>
        <v/>
      </c>
      <c r="AF313" s="5" t="str">
        <f t="shared" si="27"/>
        <v/>
      </c>
      <c r="AG313" s="5" t="str">
        <f t="shared" si="28"/>
        <v/>
      </c>
      <c r="AH313" s="5" t="str">
        <f t="shared" si="29"/>
        <v/>
      </c>
    </row>
    <row r="314" spans="1:34">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5" t="str">
        <f t="shared" si="24"/>
        <v/>
      </c>
      <c r="AD314" s="5" t="str">
        <f t="shared" si="25"/>
        <v/>
      </c>
      <c r="AE314" s="5" t="str">
        <f t="shared" si="26"/>
        <v/>
      </c>
      <c r="AF314" s="5" t="str">
        <f t="shared" si="27"/>
        <v/>
      </c>
      <c r="AG314" s="5" t="str">
        <f t="shared" si="28"/>
        <v/>
      </c>
      <c r="AH314" s="5" t="str">
        <f t="shared" si="29"/>
        <v/>
      </c>
    </row>
    <row r="315" spans="1:34">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5" t="str">
        <f t="shared" si="24"/>
        <v/>
      </c>
      <c r="AD315" s="5" t="str">
        <f t="shared" si="25"/>
        <v/>
      </c>
      <c r="AE315" s="5" t="str">
        <f t="shared" si="26"/>
        <v/>
      </c>
      <c r="AF315" s="5" t="str">
        <f t="shared" si="27"/>
        <v/>
      </c>
      <c r="AG315" s="5" t="str">
        <f t="shared" si="28"/>
        <v/>
      </c>
      <c r="AH315" s="5" t="str">
        <f t="shared" si="29"/>
        <v/>
      </c>
    </row>
    <row r="316" spans="1:34">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5" t="str">
        <f t="shared" si="24"/>
        <v/>
      </c>
      <c r="AD316" s="5" t="str">
        <f t="shared" si="25"/>
        <v/>
      </c>
      <c r="AE316" s="5" t="str">
        <f t="shared" si="26"/>
        <v/>
      </c>
      <c r="AF316" s="5" t="str">
        <f t="shared" si="27"/>
        <v/>
      </c>
      <c r="AG316" s="5" t="str">
        <f t="shared" si="28"/>
        <v/>
      </c>
      <c r="AH316" s="5" t="str">
        <f t="shared" si="29"/>
        <v/>
      </c>
    </row>
    <row r="317" spans="1:34">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5" t="str">
        <f t="shared" si="24"/>
        <v/>
      </c>
      <c r="AD317" s="5" t="str">
        <f t="shared" si="25"/>
        <v/>
      </c>
      <c r="AE317" s="5" t="str">
        <f t="shared" si="26"/>
        <v/>
      </c>
      <c r="AF317" s="5" t="str">
        <f t="shared" si="27"/>
        <v/>
      </c>
      <c r="AG317" s="5" t="str">
        <f t="shared" si="28"/>
        <v/>
      </c>
      <c r="AH317" s="5" t="str">
        <f t="shared" si="29"/>
        <v/>
      </c>
    </row>
    <row r="318" spans="1:34">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5" t="str">
        <f t="shared" si="24"/>
        <v/>
      </c>
      <c r="AD318" s="5" t="str">
        <f t="shared" si="25"/>
        <v/>
      </c>
      <c r="AE318" s="5" t="str">
        <f t="shared" si="26"/>
        <v/>
      </c>
      <c r="AF318" s="5" t="str">
        <f t="shared" si="27"/>
        <v/>
      </c>
      <c r="AG318" s="5" t="str">
        <f t="shared" si="28"/>
        <v/>
      </c>
      <c r="AH318" s="5" t="str">
        <f t="shared" si="29"/>
        <v/>
      </c>
    </row>
    <row r="319" spans="1:34">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5" t="str">
        <f t="shared" si="24"/>
        <v/>
      </c>
      <c r="AD319" s="5" t="str">
        <f t="shared" si="25"/>
        <v/>
      </c>
      <c r="AE319" s="5" t="str">
        <f t="shared" si="26"/>
        <v/>
      </c>
      <c r="AF319" s="5" t="str">
        <f t="shared" si="27"/>
        <v/>
      </c>
      <c r="AG319" s="5" t="str">
        <f t="shared" si="28"/>
        <v/>
      </c>
      <c r="AH319" s="5" t="str">
        <f t="shared" si="29"/>
        <v/>
      </c>
    </row>
    <row r="320" spans="1:34">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5" t="str">
        <f t="shared" si="24"/>
        <v/>
      </c>
      <c r="AD320" s="5" t="str">
        <f t="shared" si="25"/>
        <v/>
      </c>
      <c r="AE320" s="5" t="str">
        <f t="shared" si="26"/>
        <v/>
      </c>
      <c r="AF320" s="5" t="str">
        <f t="shared" si="27"/>
        <v/>
      </c>
      <c r="AG320" s="5" t="str">
        <f t="shared" si="28"/>
        <v/>
      </c>
      <c r="AH320" s="5" t="str">
        <f t="shared" si="29"/>
        <v/>
      </c>
    </row>
    <row r="321" spans="1:34">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5" t="str">
        <f t="shared" si="24"/>
        <v/>
      </c>
      <c r="AD321" s="5" t="str">
        <f t="shared" si="25"/>
        <v/>
      </c>
      <c r="AE321" s="5" t="str">
        <f t="shared" si="26"/>
        <v/>
      </c>
      <c r="AF321" s="5" t="str">
        <f t="shared" si="27"/>
        <v/>
      </c>
      <c r="AG321" s="5" t="str">
        <f t="shared" si="28"/>
        <v/>
      </c>
      <c r="AH321" s="5" t="str">
        <f t="shared" si="29"/>
        <v/>
      </c>
    </row>
    <row r="322" spans="1:34">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5" t="str">
        <f t="shared" si="24"/>
        <v/>
      </c>
      <c r="AD322" s="5" t="str">
        <f t="shared" si="25"/>
        <v/>
      </c>
      <c r="AE322" s="5" t="str">
        <f t="shared" si="26"/>
        <v/>
      </c>
      <c r="AF322" s="5" t="str">
        <f t="shared" si="27"/>
        <v/>
      </c>
      <c r="AG322" s="5" t="str">
        <f t="shared" si="28"/>
        <v/>
      </c>
      <c r="AH322" s="5" t="str">
        <f t="shared" si="29"/>
        <v/>
      </c>
    </row>
    <row r="323" spans="1:34">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5" t="str">
        <f t="shared" si="24"/>
        <v/>
      </c>
      <c r="AD323" s="5" t="str">
        <f t="shared" si="25"/>
        <v/>
      </c>
      <c r="AE323" s="5" t="str">
        <f t="shared" si="26"/>
        <v/>
      </c>
      <c r="AF323" s="5" t="str">
        <f t="shared" si="27"/>
        <v/>
      </c>
      <c r="AG323" s="5" t="str">
        <f t="shared" si="28"/>
        <v/>
      </c>
      <c r="AH323" s="5" t="str">
        <f t="shared" si="29"/>
        <v/>
      </c>
    </row>
    <row r="324" spans="1:34">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5" t="str">
        <f t="shared" si="24"/>
        <v/>
      </c>
      <c r="AD324" s="5" t="str">
        <f t="shared" si="25"/>
        <v/>
      </c>
      <c r="AE324" s="5" t="str">
        <f t="shared" si="26"/>
        <v/>
      </c>
      <c r="AF324" s="5" t="str">
        <f t="shared" si="27"/>
        <v/>
      </c>
      <c r="AG324" s="5" t="str">
        <f t="shared" si="28"/>
        <v/>
      </c>
      <c r="AH324" s="5" t="str">
        <f t="shared" si="29"/>
        <v/>
      </c>
    </row>
    <row r="325" spans="1:34">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5" t="str">
        <f t="shared" ref="AC325:AC388" si="30">IF(COUNT(A325,L325,N325,P325,X325,Y325)&gt;0,AVERAGE(A325,L325,N325,P325,X325,Y325),"")</f>
        <v/>
      </c>
      <c r="AD325" s="5" t="str">
        <f t="shared" ref="AD325:AD388" si="31">IF(COUNT(B325,D325,M325,U325)&gt;0,AVERAGE(B325,D325,M325,U325),"")</f>
        <v/>
      </c>
      <c r="AE325" s="5" t="str">
        <f t="shared" ref="AE325:AE388" si="32">IF(COUNT(I325,T325,V325,W325)&gt;0,AVERAGE(I325,T325,V325,W325),"")</f>
        <v/>
      </c>
      <c r="AF325" s="5" t="str">
        <f t="shared" ref="AF325:AF388" si="33">IF(COUNT(H325,K325,Q325,S325)&gt;0,AVERAGE(H325,K325,Q325,S325),"")</f>
        <v/>
      </c>
      <c r="AG325" s="5" t="str">
        <f t="shared" ref="AG325:AG388" si="34">IF(COUNT(E325,F325,G325,R325)&gt;0,AVERAGE(E325,F325,G325,R325),"")</f>
        <v/>
      </c>
      <c r="AH325" s="5" t="str">
        <f t="shared" ref="AH325:AH388" si="35">IF(COUNT(C325,J325,O325,Z325)&gt;0,AVERAGE(C325,J325,O325,Z325),"")</f>
        <v/>
      </c>
    </row>
    <row r="326" spans="1:34">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5" t="str">
        <f t="shared" si="30"/>
        <v/>
      </c>
      <c r="AD326" s="5" t="str">
        <f t="shared" si="31"/>
        <v/>
      </c>
      <c r="AE326" s="5" t="str">
        <f t="shared" si="32"/>
        <v/>
      </c>
      <c r="AF326" s="5" t="str">
        <f t="shared" si="33"/>
        <v/>
      </c>
      <c r="AG326" s="5" t="str">
        <f t="shared" si="34"/>
        <v/>
      </c>
      <c r="AH326" s="5" t="str">
        <f t="shared" si="35"/>
        <v/>
      </c>
    </row>
    <row r="327" spans="1:34">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5" t="str">
        <f t="shared" si="30"/>
        <v/>
      </c>
      <c r="AD327" s="5" t="str">
        <f t="shared" si="31"/>
        <v/>
      </c>
      <c r="AE327" s="5" t="str">
        <f t="shared" si="32"/>
        <v/>
      </c>
      <c r="AF327" s="5" t="str">
        <f t="shared" si="33"/>
        <v/>
      </c>
      <c r="AG327" s="5" t="str">
        <f t="shared" si="34"/>
        <v/>
      </c>
      <c r="AH327" s="5" t="str">
        <f t="shared" si="35"/>
        <v/>
      </c>
    </row>
    <row r="328" spans="1:34">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5" t="str">
        <f t="shared" si="30"/>
        <v/>
      </c>
      <c r="AD328" s="5" t="str">
        <f t="shared" si="31"/>
        <v/>
      </c>
      <c r="AE328" s="5" t="str">
        <f t="shared" si="32"/>
        <v/>
      </c>
      <c r="AF328" s="5" t="str">
        <f t="shared" si="33"/>
        <v/>
      </c>
      <c r="AG328" s="5" t="str">
        <f t="shared" si="34"/>
        <v/>
      </c>
      <c r="AH328" s="5" t="str">
        <f t="shared" si="35"/>
        <v/>
      </c>
    </row>
    <row r="329" spans="1:34">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5" t="str">
        <f t="shared" si="30"/>
        <v/>
      </c>
      <c r="AD329" s="5" t="str">
        <f t="shared" si="31"/>
        <v/>
      </c>
      <c r="AE329" s="5" t="str">
        <f t="shared" si="32"/>
        <v/>
      </c>
      <c r="AF329" s="5" t="str">
        <f t="shared" si="33"/>
        <v/>
      </c>
      <c r="AG329" s="5" t="str">
        <f t="shared" si="34"/>
        <v/>
      </c>
      <c r="AH329" s="5" t="str">
        <f t="shared" si="35"/>
        <v/>
      </c>
    </row>
    <row r="330" spans="1:34">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5" t="str">
        <f t="shared" si="30"/>
        <v/>
      </c>
      <c r="AD330" s="5" t="str">
        <f t="shared" si="31"/>
        <v/>
      </c>
      <c r="AE330" s="5" t="str">
        <f t="shared" si="32"/>
        <v/>
      </c>
      <c r="AF330" s="5" t="str">
        <f t="shared" si="33"/>
        <v/>
      </c>
      <c r="AG330" s="5" t="str">
        <f t="shared" si="34"/>
        <v/>
      </c>
      <c r="AH330" s="5" t="str">
        <f t="shared" si="35"/>
        <v/>
      </c>
    </row>
    <row r="331" spans="1:34">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5" t="str">
        <f t="shared" si="30"/>
        <v/>
      </c>
      <c r="AD331" s="5" t="str">
        <f t="shared" si="31"/>
        <v/>
      </c>
      <c r="AE331" s="5" t="str">
        <f t="shared" si="32"/>
        <v/>
      </c>
      <c r="AF331" s="5" t="str">
        <f t="shared" si="33"/>
        <v/>
      </c>
      <c r="AG331" s="5" t="str">
        <f t="shared" si="34"/>
        <v/>
      </c>
      <c r="AH331" s="5" t="str">
        <f t="shared" si="35"/>
        <v/>
      </c>
    </row>
    <row r="332" spans="1:34">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5" t="str">
        <f t="shared" si="30"/>
        <v/>
      </c>
      <c r="AD332" s="5" t="str">
        <f t="shared" si="31"/>
        <v/>
      </c>
      <c r="AE332" s="5" t="str">
        <f t="shared" si="32"/>
        <v/>
      </c>
      <c r="AF332" s="5" t="str">
        <f t="shared" si="33"/>
        <v/>
      </c>
      <c r="AG332" s="5" t="str">
        <f t="shared" si="34"/>
        <v/>
      </c>
      <c r="AH332" s="5" t="str">
        <f t="shared" si="35"/>
        <v/>
      </c>
    </row>
    <row r="333" spans="1:34">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5" t="str">
        <f t="shared" si="30"/>
        <v/>
      </c>
      <c r="AD333" s="5" t="str">
        <f t="shared" si="31"/>
        <v/>
      </c>
      <c r="AE333" s="5" t="str">
        <f t="shared" si="32"/>
        <v/>
      </c>
      <c r="AF333" s="5" t="str">
        <f t="shared" si="33"/>
        <v/>
      </c>
      <c r="AG333" s="5" t="str">
        <f t="shared" si="34"/>
        <v/>
      </c>
      <c r="AH333" s="5" t="str">
        <f t="shared" si="35"/>
        <v/>
      </c>
    </row>
    <row r="334" spans="1:34">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5" t="str">
        <f t="shared" si="30"/>
        <v/>
      </c>
      <c r="AD334" s="5" t="str">
        <f t="shared" si="31"/>
        <v/>
      </c>
      <c r="AE334" s="5" t="str">
        <f t="shared" si="32"/>
        <v/>
      </c>
      <c r="AF334" s="5" t="str">
        <f t="shared" si="33"/>
        <v/>
      </c>
      <c r="AG334" s="5" t="str">
        <f t="shared" si="34"/>
        <v/>
      </c>
      <c r="AH334" s="5" t="str">
        <f t="shared" si="35"/>
        <v/>
      </c>
    </row>
    <row r="335" spans="1:34">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5" t="str">
        <f t="shared" si="30"/>
        <v/>
      </c>
      <c r="AD335" s="5" t="str">
        <f t="shared" si="31"/>
        <v/>
      </c>
      <c r="AE335" s="5" t="str">
        <f t="shared" si="32"/>
        <v/>
      </c>
      <c r="AF335" s="5" t="str">
        <f t="shared" si="33"/>
        <v/>
      </c>
      <c r="AG335" s="5" t="str">
        <f t="shared" si="34"/>
        <v/>
      </c>
      <c r="AH335" s="5" t="str">
        <f t="shared" si="35"/>
        <v/>
      </c>
    </row>
    <row r="336" spans="1:34">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5" t="str">
        <f t="shared" si="30"/>
        <v/>
      </c>
      <c r="AD336" s="5" t="str">
        <f t="shared" si="31"/>
        <v/>
      </c>
      <c r="AE336" s="5" t="str">
        <f t="shared" si="32"/>
        <v/>
      </c>
      <c r="AF336" s="5" t="str">
        <f t="shared" si="33"/>
        <v/>
      </c>
      <c r="AG336" s="5" t="str">
        <f t="shared" si="34"/>
        <v/>
      </c>
      <c r="AH336" s="5" t="str">
        <f t="shared" si="35"/>
        <v/>
      </c>
    </row>
    <row r="337" spans="1:34">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5" t="str">
        <f t="shared" si="30"/>
        <v/>
      </c>
      <c r="AD337" s="5" t="str">
        <f t="shared" si="31"/>
        <v/>
      </c>
      <c r="AE337" s="5" t="str">
        <f t="shared" si="32"/>
        <v/>
      </c>
      <c r="AF337" s="5" t="str">
        <f t="shared" si="33"/>
        <v/>
      </c>
      <c r="AG337" s="5" t="str">
        <f t="shared" si="34"/>
        <v/>
      </c>
      <c r="AH337" s="5" t="str">
        <f t="shared" si="35"/>
        <v/>
      </c>
    </row>
    <row r="338" spans="1:34">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5" t="str">
        <f t="shared" si="30"/>
        <v/>
      </c>
      <c r="AD338" s="5" t="str">
        <f t="shared" si="31"/>
        <v/>
      </c>
      <c r="AE338" s="5" t="str">
        <f t="shared" si="32"/>
        <v/>
      </c>
      <c r="AF338" s="5" t="str">
        <f t="shared" si="33"/>
        <v/>
      </c>
      <c r="AG338" s="5" t="str">
        <f t="shared" si="34"/>
        <v/>
      </c>
      <c r="AH338" s="5" t="str">
        <f t="shared" si="35"/>
        <v/>
      </c>
    </row>
    <row r="339" spans="1:34">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5" t="str">
        <f t="shared" si="30"/>
        <v/>
      </c>
      <c r="AD339" s="5" t="str">
        <f t="shared" si="31"/>
        <v/>
      </c>
      <c r="AE339" s="5" t="str">
        <f t="shared" si="32"/>
        <v/>
      </c>
      <c r="AF339" s="5" t="str">
        <f t="shared" si="33"/>
        <v/>
      </c>
      <c r="AG339" s="5" t="str">
        <f t="shared" si="34"/>
        <v/>
      </c>
      <c r="AH339" s="5" t="str">
        <f t="shared" si="35"/>
        <v/>
      </c>
    </row>
    <row r="340" spans="1:34">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5" t="str">
        <f t="shared" si="30"/>
        <v/>
      </c>
      <c r="AD340" s="5" t="str">
        <f t="shared" si="31"/>
        <v/>
      </c>
      <c r="AE340" s="5" t="str">
        <f t="shared" si="32"/>
        <v/>
      </c>
      <c r="AF340" s="5" t="str">
        <f t="shared" si="33"/>
        <v/>
      </c>
      <c r="AG340" s="5" t="str">
        <f t="shared" si="34"/>
        <v/>
      </c>
      <c r="AH340" s="5" t="str">
        <f t="shared" si="35"/>
        <v/>
      </c>
    </row>
    <row r="341" spans="1:34">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5" t="str">
        <f t="shared" si="30"/>
        <v/>
      </c>
      <c r="AD341" s="5" t="str">
        <f t="shared" si="31"/>
        <v/>
      </c>
      <c r="AE341" s="5" t="str">
        <f t="shared" si="32"/>
        <v/>
      </c>
      <c r="AF341" s="5" t="str">
        <f t="shared" si="33"/>
        <v/>
      </c>
      <c r="AG341" s="5" t="str">
        <f t="shared" si="34"/>
        <v/>
      </c>
      <c r="AH341" s="5" t="str">
        <f t="shared" si="35"/>
        <v/>
      </c>
    </row>
    <row r="342" spans="1:34">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5" t="str">
        <f t="shared" si="30"/>
        <v/>
      </c>
      <c r="AD342" s="5" t="str">
        <f t="shared" si="31"/>
        <v/>
      </c>
      <c r="AE342" s="5" t="str">
        <f t="shared" si="32"/>
        <v/>
      </c>
      <c r="AF342" s="5" t="str">
        <f t="shared" si="33"/>
        <v/>
      </c>
      <c r="AG342" s="5" t="str">
        <f t="shared" si="34"/>
        <v/>
      </c>
      <c r="AH342" s="5" t="str">
        <f t="shared" si="35"/>
        <v/>
      </c>
    </row>
    <row r="343" spans="1:34">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5" t="str">
        <f t="shared" si="30"/>
        <v/>
      </c>
      <c r="AD343" s="5" t="str">
        <f t="shared" si="31"/>
        <v/>
      </c>
      <c r="AE343" s="5" t="str">
        <f t="shared" si="32"/>
        <v/>
      </c>
      <c r="AF343" s="5" t="str">
        <f t="shared" si="33"/>
        <v/>
      </c>
      <c r="AG343" s="5" t="str">
        <f t="shared" si="34"/>
        <v/>
      </c>
      <c r="AH343" s="5" t="str">
        <f t="shared" si="35"/>
        <v/>
      </c>
    </row>
    <row r="344" spans="1:34">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5" t="str">
        <f t="shared" si="30"/>
        <v/>
      </c>
      <c r="AD344" s="5" t="str">
        <f t="shared" si="31"/>
        <v/>
      </c>
      <c r="AE344" s="5" t="str">
        <f t="shared" si="32"/>
        <v/>
      </c>
      <c r="AF344" s="5" t="str">
        <f t="shared" si="33"/>
        <v/>
      </c>
      <c r="AG344" s="5" t="str">
        <f t="shared" si="34"/>
        <v/>
      </c>
      <c r="AH344" s="5" t="str">
        <f t="shared" si="35"/>
        <v/>
      </c>
    </row>
    <row r="345" spans="1:34">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5" t="str">
        <f t="shared" si="30"/>
        <v/>
      </c>
      <c r="AD345" s="5" t="str">
        <f t="shared" si="31"/>
        <v/>
      </c>
      <c r="AE345" s="5" t="str">
        <f t="shared" si="32"/>
        <v/>
      </c>
      <c r="AF345" s="5" t="str">
        <f t="shared" si="33"/>
        <v/>
      </c>
      <c r="AG345" s="5" t="str">
        <f t="shared" si="34"/>
        <v/>
      </c>
      <c r="AH345" s="5" t="str">
        <f t="shared" si="35"/>
        <v/>
      </c>
    </row>
    <row r="346" spans="1:34">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5" t="str">
        <f t="shared" si="30"/>
        <v/>
      </c>
      <c r="AD346" s="5" t="str">
        <f t="shared" si="31"/>
        <v/>
      </c>
      <c r="AE346" s="5" t="str">
        <f t="shared" si="32"/>
        <v/>
      </c>
      <c r="AF346" s="5" t="str">
        <f t="shared" si="33"/>
        <v/>
      </c>
      <c r="AG346" s="5" t="str">
        <f t="shared" si="34"/>
        <v/>
      </c>
      <c r="AH346" s="5" t="str">
        <f t="shared" si="35"/>
        <v/>
      </c>
    </row>
    <row r="347" spans="1:34">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5" t="str">
        <f t="shared" si="30"/>
        <v/>
      </c>
      <c r="AD347" s="5" t="str">
        <f t="shared" si="31"/>
        <v/>
      </c>
      <c r="AE347" s="5" t="str">
        <f t="shared" si="32"/>
        <v/>
      </c>
      <c r="AF347" s="5" t="str">
        <f t="shared" si="33"/>
        <v/>
      </c>
      <c r="AG347" s="5" t="str">
        <f t="shared" si="34"/>
        <v/>
      </c>
      <c r="AH347" s="5" t="str">
        <f t="shared" si="35"/>
        <v/>
      </c>
    </row>
    <row r="348" spans="1:34">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5" t="str">
        <f t="shared" si="30"/>
        <v/>
      </c>
      <c r="AD348" s="5" t="str">
        <f t="shared" si="31"/>
        <v/>
      </c>
      <c r="AE348" s="5" t="str">
        <f t="shared" si="32"/>
        <v/>
      </c>
      <c r="AF348" s="5" t="str">
        <f t="shared" si="33"/>
        <v/>
      </c>
      <c r="AG348" s="5" t="str">
        <f t="shared" si="34"/>
        <v/>
      </c>
      <c r="AH348" s="5" t="str">
        <f t="shared" si="35"/>
        <v/>
      </c>
    </row>
    <row r="349" spans="1:34">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5" t="str">
        <f t="shared" si="30"/>
        <v/>
      </c>
      <c r="AD349" s="5" t="str">
        <f t="shared" si="31"/>
        <v/>
      </c>
      <c r="AE349" s="5" t="str">
        <f t="shared" si="32"/>
        <v/>
      </c>
      <c r="AF349" s="5" t="str">
        <f t="shared" si="33"/>
        <v/>
      </c>
      <c r="AG349" s="5" t="str">
        <f t="shared" si="34"/>
        <v/>
      </c>
      <c r="AH349" s="5" t="str">
        <f t="shared" si="35"/>
        <v/>
      </c>
    </row>
    <row r="350" spans="1:34">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5" t="str">
        <f t="shared" si="30"/>
        <v/>
      </c>
      <c r="AD350" s="5" t="str">
        <f t="shared" si="31"/>
        <v/>
      </c>
      <c r="AE350" s="5" t="str">
        <f t="shared" si="32"/>
        <v/>
      </c>
      <c r="AF350" s="5" t="str">
        <f t="shared" si="33"/>
        <v/>
      </c>
      <c r="AG350" s="5" t="str">
        <f t="shared" si="34"/>
        <v/>
      </c>
      <c r="AH350" s="5" t="str">
        <f t="shared" si="35"/>
        <v/>
      </c>
    </row>
    <row r="351" spans="1:34">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5" t="str">
        <f t="shared" si="30"/>
        <v/>
      </c>
      <c r="AD351" s="5" t="str">
        <f t="shared" si="31"/>
        <v/>
      </c>
      <c r="AE351" s="5" t="str">
        <f t="shared" si="32"/>
        <v/>
      </c>
      <c r="AF351" s="5" t="str">
        <f t="shared" si="33"/>
        <v/>
      </c>
      <c r="AG351" s="5" t="str">
        <f t="shared" si="34"/>
        <v/>
      </c>
      <c r="AH351" s="5" t="str">
        <f t="shared" si="35"/>
        <v/>
      </c>
    </row>
    <row r="352" spans="1:34">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5" t="str">
        <f t="shared" si="30"/>
        <v/>
      </c>
      <c r="AD352" s="5" t="str">
        <f t="shared" si="31"/>
        <v/>
      </c>
      <c r="AE352" s="5" t="str">
        <f t="shared" si="32"/>
        <v/>
      </c>
      <c r="AF352" s="5" t="str">
        <f t="shared" si="33"/>
        <v/>
      </c>
      <c r="AG352" s="5" t="str">
        <f t="shared" si="34"/>
        <v/>
      </c>
      <c r="AH352" s="5" t="str">
        <f t="shared" si="35"/>
        <v/>
      </c>
    </row>
    <row r="353" spans="1:34">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5" t="str">
        <f t="shared" si="30"/>
        <v/>
      </c>
      <c r="AD353" s="5" t="str">
        <f t="shared" si="31"/>
        <v/>
      </c>
      <c r="AE353" s="5" t="str">
        <f t="shared" si="32"/>
        <v/>
      </c>
      <c r="AF353" s="5" t="str">
        <f t="shared" si="33"/>
        <v/>
      </c>
      <c r="AG353" s="5" t="str">
        <f t="shared" si="34"/>
        <v/>
      </c>
      <c r="AH353" s="5" t="str">
        <f t="shared" si="35"/>
        <v/>
      </c>
    </row>
    <row r="354" spans="1:34">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5" t="str">
        <f t="shared" si="30"/>
        <v/>
      </c>
      <c r="AD354" s="5" t="str">
        <f t="shared" si="31"/>
        <v/>
      </c>
      <c r="AE354" s="5" t="str">
        <f t="shared" si="32"/>
        <v/>
      </c>
      <c r="AF354" s="5" t="str">
        <f t="shared" si="33"/>
        <v/>
      </c>
      <c r="AG354" s="5" t="str">
        <f t="shared" si="34"/>
        <v/>
      </c>
      <c r="AH354" s="5" t="str">
        <f t="shared" si="35"/>
        <v/>
      </c>
    </row>
    <row r="355" spans="1:34">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5" t="str">
        <f t="shared" si="30"/>
        <v/>
      </c>
      <c r="AD355" s="5" t="str">
        <f t="shared" si="31"/>
        <v/>
      </c>
      <c r="AE355" s="5" t="str">
        <f t="shared" si="32"/>
        <v/>
      </c>
      <c r="AF355" s="5" t="str">
        <f t="shared" si="33"/>
        <v/>
      </c>
      <c r="AG355" s="5" t="str">
        <f t="shared" si="34"/>
        <v/>
      </c>
      <c r="AH355" s="5" t="str">
        <f t="shared" si="35"/>
        <v/>
      </c>
    </row>
    <row r="356" spans="1:34">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5" t="str">
        <f t="shared" si="30"/>
        <v/>
      </c>
      <c r="AD356" s="5" t="str">
        <f t="shared" si="31"/>
        <v/>
      </c>
      <c r="AE356" s="5" t="str">
        <f t="shared" si="32"/>
        <v/>
      </c>
      <c r="AF356" s="5" t="str">
        <f t="shared" si="33"/>
        <v/>
      </c>
      <c r="AG356" s="5" t="str">
        <f t="shared" si="34"/>
        <v/>
      </c>
      <c r="AH356" s="5" t="str">
        <f t="shared" si="35"/>
        <v/>
      </c>
    </row>
    <row r="357" spans="1:34">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5" t="str">
        <f t="shared" si="30"/>
        <v/>
      </c>
      <c r="AD357" s="5" t="str">
        <f t="shared" si="31"/>
        <v/>
      </c>
      <c r="AE357" s="5" t="str">
        <f t="shared" si="32"/>
        <v/>
      </c>
      <c r="AF357" s="5" t="str">
        <f t="shared" si="33"/>
        <v/>
      </c>
      <c r="AG357" s="5" t="str">
        <f t="shared" si="34"/>
        <v/>
      </c>
      <c r="AH357" s="5" t="str">
        <f t="shared" si="35"/>
        <v/>
      </c>
    </row>
    <row r="358" spans="1:34">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5" t="str">
        <f t="shared" si="30"/>
        <v/>
      </c>
      <c r="AD358" s="5" t="str">
        <f t="shared" si="31"/>
        <v/>
      </c>
      <c r="AE358" s="5" t="str">
        <f t="shared" si="32"/>
        <v/>
      </c>
      <c r="AF358" s="5" t="str">
        <f t="shared" si="33"/>
        <v/>
      </c>
      <c r="AG358" s="5" t="str">
        <f t="shared" si="34"/>
        <v/>
      </c>
      <c r="AH358" s="5" t="str">
        <f t="shared" si="35"/>
        <v/>
      </c>
    </row>
    <row r="359" spans="1:34">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5" t="str">
        <f t="shared" si="30"/>
        <v/>
      </c>
      <c r="AD359" s="5" t="str">
        <f t="shared" si="31"/>
        <v/>
      </c>
      <c r="AE359" s="5" t="str">
        <f t="shared" si="32"/>
        <v/>
      </c>
      <c r="AF359" s="5" t="str">
        <f t="shared" si="33"/>
        <v/>
      </c>
      <c r="AG359" s="5" t="str">
        <f t="shared" si="34"/>
        <v/>
      </c>
      <c r="AH359" s="5" t="str">
        <f t="shared" si="35"/>
        <v/>
      </c>
    </row>
    <row r="360" spans="1:34">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5" t="str">
        <f t="shared" si="30"/>
        <v/>
      </c>
      <c r="AD360" s="5" t="str">
        <f t="shared" si="31"/>
        <v/>
      </c>
      <c r="AE360" s="5" t="str">
        <f t="shared" si="32"/>
        <v/>
      </c>
      <c r="AF360" s="5" t="str">
        <f t="shared" si="33"/>
        <v/>
      </c>
      <c r="AG360" s="5" t="str">
        <f t="shared" si="34"/>
        <v/>
      </c>
      <c r="AH360" s="5" t="str">
        <f t="shared" si="35"/>
        <v/>
      </c>
    </row>
    <row r="361" spans="1:34">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5" t="str">
        <f t="shared" si="30"/>
        <v/>
      </c>
      <c r="AD361" s="5" t="str">
        <f t="shared" si="31"/>
        <v/>
      </c>
      <c r="AE361" s="5" t="str">
        <f t="shared" si="32"/>
        <v/>
      </c>
      <c r="AF361" s="5" t="str">
        <f t="shared" si="33"/>
        <v/>
      </c>
      <c r="AG361" s="5" t="str">
        <f t="shared" si="34"/>
        <v/>
      </c>
      <c r="AH361" s="5" t="str">
        <f t="shared" si="35"/>
        <v/>
      </c>
    </row>
    <row r="362" spans="1:34">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5" t="str">
        <f t="shared" si="30"/>
        <v/>
      </c>
      <c r="AD362" s="5" t="str">
        <f t="shared" si="31"/>
        <v/>
      </c>
      <c r="AE362" s="5" t="str">
        <f t="shared" si="32"/>
        <v/>
      </c>
      <c r="AF362" s="5" t="str">
        <f t="shared" si="33"/>
        <v/>
      </c>
      <c r="AG362" s="5" t="str">
        <f t="shared" si="34"/>
        <v/>
      </c>
      <c r="AH362" s="5" t="str">
        <f t="shared" si="35"/>
        <v/>
      </c>
    </row>
    <row r="363" spans="1:34">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5" t="str">
        <f t="shared" si="30"/>
        <v/>
      </c>
      <c r="AD363" s="5" t="str">
        <f t="shared" si="31"/>
        <v/>
      </c>
      <c r="AE363" s="5" t="str">
        <f t="shared" si="32"/>
        <v/>
      </c>
      <c r="AF363" s="5" t="str">
        <f t="shared" si="33"/>
        <v/>
      </c>
      <c r="AG363" s="5" t="str">
        <f t="shared" si="34"/>
        <v/>
      </c>
      <c r="AH363" s="5" t="str">
        <f t="shared" si="35"/>
        <v/>
      </c>
    </row>
    <row r="364" spans="1:34">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5" t="str">
        <f t="shared" si="30"/>
        <v/>
      </c>
      <c r="AD364" s="5" t="str">
        <f t="shared" si="31"/>
        <v/>
      </c>
      <c r="AE364" s="5" t="str">
        <f t="shared" si="32"/>
        <v/>
      </c>
      <c r="AF364" s="5" t="str">
        <f t="shared" si="33"/>
        <v/>
      </c>
      <c r="AG364" s="5" t="str">
        <f t="shared" si="34"/>
        <v/>
      </c>
      <c r="AH364" s="5" t="str">
        <f t="shared" si="35"/>
        <v/>
      </c>
    </row>
    <row r="365" spans="1:34">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5" t="str">
        <f t="shared" si="30"/>
        <v/>
      </c>
      <c r="AD365" s="5" t="str">
        <f t="shared" si="31"/>
        <v/>
      </c>
      <c r="AE365" s="5" t="str">
        <f t="shared" si="32"/>
        <v/>
      </c>
      <c r="AF365" s="5" t="str">
        <f t="shared" si="33"/>
        <v/>
      </c>
      <c r="AG365" s="5" t="str">
        <f t="shared" si="34"/>
        <v/>
      </c>
      <c r="AH365" s="5" t="str">
        <f t="shared" si="35"/>
        <v/>
      </c>
    </row>
    <row r="366" spans="1:34">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5" t="str">
        <f t="shared" si="30"/>
        <v/>
      </c>
      <c r="AD366" s="5" t="str">
        <f t="shared" si="31"/>
        <v/>
      </c>
      <c r="AE366" s="5" t="str">
        <f t="shared" si="32"/>
        <v/>
      </c>
      <c r="AF366" s="5" t="str">
        <f t="shared" si="33"/>
        <v/>
      </c>
      <c r="AG366" s="5" t="str">
        <f t="shared" si="34"/>
        <v/>
      </c>
      <c r="AH366" s="5" t="str">
        <f t="shared" si="35"/>
        <v/>
      </c>
    </row>
    <row r="367" spans="1:34">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5" t="str">
        <f t="shared" si="30"/>
        <v/>
      </c>
      <c r="AD367" s="5" t="str">
        <f t="shared" si="31"/>
        <v/>
      </c>
      <c r="AE367" s="5" t="str">
        <f t="shared" si="32"/>
        <v/>
      </c>
      <c r="AF367" s="5" t="str">
        <f t="shared" si="33"/>
        <v/>
      </c>
      <c r="AG367" s="5" t="str">
        <f t="shared" si="34"/>
        <v/>
      </c>
      <c r="AH367" s="5" t="str">
        <f t="shared" si="35"/>
        <v/>
      </c>
    </row>
    <row r="368" spans="1:34">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5" t="str">
        <f t="shared" si="30"/>
        <v/>
      </c>
      <c r="AD368" s="5" t="str">
        <f t="shared" si="31"/>
        <v/>
      </c>
      <c r="AE368" s="5" t="str">
        <f t="shared" si="32"/>
        <v/>
      </c>
      <c r="AF368" s="5" t="str">
        <f t="shared" si="33"/>
        <v/>
      </c>
      <c r="AG368" s="5" t="str">
        <f t="shared" si="34"/>
        <v/>
      </c>
      <c r="AH368" s="5" t="str">
        <f t="shared" si="35"/>
        <v/>
      </c>
    </row>
    <row r="369" spans="1:34">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5" t="str">
        <f t="shared" si="30"/>
        <v/>
      </c>
      <c r="AD369" s="5" t="str">
        <f t="shared" si="31"/>
        <v/>
      </c>
      <c r="AE369" s="5" t="str">
        <f t="shared" si="32"/>
        <v/>
      </c>
      <c r="AF369" s="5" t="str">
        <f t="shared" si="33"/>
        <v/>
      </c>
      <c r="AG369" s="5" t="str">
        <f t="shared" si="34"/>
        <v/>
      </c>
      <c r="AH369" s="5" t="str">
        <f t="shared" si="35"/>
        <v/>
      </c>
    </row>
    <row r="370" spans="1:34">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5" t="str">
        <f t="shared" si="30"/>
        <v/>
      </c>
      <c r="AD370" s="5" t="str">
        <f t="shared" si="31"/>
        <v/>
      </c>
      <c r="AE370" s="5" t="str">
        <f t="shared" si="32"/>
        <v/>
      </c>
      <c r="AF370" s="5" t="str">
        <f t="shared" si="33"/>
        <v/>
      </c>
      <c r="AG370" s="5" t="str">
        <f t="shared" si="34"/>
        <v/>
      </c>
      <c r="AH370" s="5" t="str">
        <f t="shared" si="35"/>
        <v/>
      </c>
    </row>
    <row r="371" spans="1:34">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5" t="str">
        <f t="shared" si="30"/>
        <v/>
      </c>
      <c r="AD371" s="5" t="str">
        <f t="shared" si="31"/>
        <v/>
      </c>
      <c r="AE371" s="5" t="str">
        <f t="shared" si="32"/>
        <v/>
      </c>
      <c r="AF371" s="5" t="str">
        <f t="shared" si="33"/>
        <v/>
      </c>
      <c r="AG371" s="5" t="str">
        <f t="shared" si="34"/>
        <v/>
      </c>
      <c r="AH371" s="5" t="str">
        <f t="shared" si="35"/>
        <v/>
      </c>
    </row>
    <row r="372" spans="1:34">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5" t="str">
        <f t="shared" si="30"/>
        <v/>
      </c>
      <c r="AD372" s="5" t="str">
        <f t="shared" si="31"/>
        <v/>
      </c>
      <c r="AE372" s="5" t="str">
        <f t="shared" si="32"/>
        <v/>
      </c>
      <c r="AF372" s="5" t="str">
        <f t="shared" si="33"/>
        <v/>
      </c>
      <c r="AG372" s="5" t="str">
        <f t="shared" si="34"/>
        <v/>
      </c>
      <c r="AH372" s="5" t="str">
        <f t="shared" si="35"/>
        <v/>
      </c>
    </row>
    <row r="373" spans="1:34">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5" t="str">
        <f t="shared" si="30"/>
        <v/>
      </c>
      <c r="AD373" s="5" t="str">
        <f t="shared" si="31"/>
        <v/>
      </c>
      <c r="AE373" s="5" t="str">
        <f t="shared" si="32"/>
        <v/>
      </c>
      <c r="AF373" s="5" t="str">
        <f t="shared" si="33"/>
        <v/>
      </c>
      <c r="AG373" s="5" t="str">
        <f t="shared" si="34"/>
        <v/>
      </c>
      <c r="AH373" s="5" t="str">
        <f t="shared" si="35"/>
        <v/>
      </c>
    </row>
    <row r="374" spans="1:34">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5" t="str">
        <f t="shared" si="30"/>
        <v/>
      </c>
      <c r="AD374" s="5" t="str">
        <f t="shared" si="31"/>
        <v/>
      </c>
      <c r="AE374" s="5" t="str">
        <f t="shared" si="32"/>
        <v/>
      </c>
      <c r="AF374" s="5" t="str">
        <f t="shared" si="33"/>
        <v/>
      </c>
      <c r="AG374" s="5" t="str">
        <f t="shared" si="34"/>
        <v/>
      </c>
      <c r="AH374" s="5" t="str">
        <f t="shared" si="35"/>
        <v/>
      </c>
    </row>
    <row r="375" spans="1:34">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5" t="str">
        <f t="shared" si="30"/>
        <v/>
      </c>
      <c r="AD375" s="5" t="str">
        <f t="shared" si="31"/>
        <v/>
      </c>
      <c r="AE375" s="5" t="str">
        <f t="shared" si="32"/>
        <v/>
      </c>
      <c r="AF375" s="5" t="str">
        <f t="shared" si="33"/>
        <v/>
      </c>
      <c r="AG375" s="5" t="str">
        <f t="shared" si="34"/>
        <v/>
      </c>
      <c r="AH375" s="5" t="str">
        <f t="shared" si="35"/>
        <v/>
      </c>
    </row>
    <row r="376" spans="1:34">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5" t="str">
        <f t="shared" si="30"/>
        <v/>
      </c>
      <c r="AD376" s="5" t="str">
        <f t="shared" si="31"/>
        <v/>
      </c>
      <c r="AE376" s="5" t="str">
        <f t="shared" si="32"/>
        <v/>
      </c>
      <c r="AF376" s="5" t="str">
        <f t="shared" si="33"/>
        <v/>
      </c>
      <c r="AG376" s="5" t="str">
        <f t="shared" si="34"/>
        <v/>
      </c>
      <c r="AH376" s="5" t="str">
        <f t="shared" si="35"/>
        <v/>
      </c>
    </row>
    <row r="377" spans="1:34">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5" t="str">
        <f t="shared" si="30"/>
        <v/>
      </c>
      <c r="AD377" s="5" t="str">
        <f t="shared" si="31"/>
        <v/>
      </c>
      <c r="AE377" s="5" t="str">
        <f t="shared" si="32"/>
        <v/>
      </c>
      <c r="AF377" s="5" t="str">
        <f t="shared" si="33"/>
        <v/>
      </c>
      <c r="AG377" s="5" t="str">
        <f t="shared" si="34"/>
        <v/>
      </c>
      <c r="AH377" s="5" t="str">
        <f t="shared" si="35"/>
        <v/>
      </c>
    </row>
    <row r="378" spans="1:34">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5" t="str">
        <f t="shared" si="30"/>
        <v/>
      </c>
      <c r="AD378" s="5" t="str">
        <f t="shared" si="31"/>
        <v/>
      </c>
      <c r="AE378" s="5" t="str">
        <f t="shared" si="32"/>
        <v/>
      </c>
      <c r="AF378" s="5" t="str">
        <f t="shared" si="33"/>
        <v/>
      </c>
      <c r="AG378" s="5" t="str">
        <f t="shared" si="34"/>
        <v/>
      </c>
      <c r="AH378" s="5" t="str">
        <f t="shared" si="35"/>
        <v/>
      </c>
    </row>
    <row r="379" spans="1:34">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5" t="str">
        <f t="shared" si="30"/>
        <v/>
      </c>
      <c r="AD379" s="5" t="str">
        <f t="shared" si="31"/>
        <v/>
      </c>
      <c r="AE379" s="5" t="str">
        <f t="shared" si="32"/>
        <v/>
      </c>
      <c r="AF379" s="5" t="str">
        <f t="shared" si="33"/>
        <v/>
      </c>
      <c r="AG379" s="5" t="str">
        <f t="shared" si="34"/>
        <v/>
      </c>
      <c r="AH379" s="5" t="str">
        <f t="shared" si="35"/>
        <v/>
      </c>
    </row>
    <row r="380" spans="1:34">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5" t="str">
        <f t="shared" si="30"/>
        <v/>
      </c>
      <c r="AD380" s="5" t="str">
        <f t="shared" si="31"/>
        <v/>
      </c>
      <c r="AE380" s="5" t="str">
        <f t="shared" si="32"/>
        <v/>
      </c>
      <c r="AF380" s="5" t="str">
        <f t="shared" si="33"/>
        <v/>
      </c>
      <c r="AG380" s="5" t="str">
        <f t="shared" si="34"/>
        <v/>
      </c>
      <c r="AH380" s="5" t="str">
        <f t="shared" si="35"/>
        <v/>
      </c>
    </row>
    <row r="381" spans="1:34">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5" t="str">
        <f t="shared" si="30"/>
        <v/>
      </c>
      <c r="AD381" s="5" t="str">
        <f t="shared" si="31"/>
        <v/>
      </c>
      <c r="AE381" s="5" t="str">
        <f t="shared" si="32"/>
        <v/>
      </c>
      <c r="AF381" s="5" t="str">
        <f t="shared" si="33"/>
        <v/>
      </c>
      <c r="AG381" s="5" t="str">
        <f t="shared" si="34"/>
        <v/>
      </c>
      <c r="AH381" s="5" t="str">
        <f t="shared" si="35"/>
        <v/>
      </c>
    </row>
    <row r="382" spans="1:34">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5" t="str">
        <f t="shared" si="30"/>
        <v/>
      </c>
      <c r="AD382" s="5" t="str">
        <f t="shared" si="31"/>
        <v/>
      </c>
      <c r="AE382" s="5" t="str">
        <f t="shared" si="32"/>
        <v/>
      </c>
      <c r="AF382" s="5" t="str">
        <f t="shared" si="33"/>
        <v/>
      </c>
      <c r="AG382" s="5" t="str">
        <f t="shared" si="34"/>
        <v/>
      </c>
      <c r="AH382" s="5" t="str">
        <f t="shared" si="35"/>
        <v/>
      </c>
    </row>
    <row r="383" spans="1:34">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5" t="str">
        <f t="shared" si="30"/>
        <v/>
      </c>
      <c r="AD383" s="5" t="str">
        <f t="shared" si="31"/>
        <v/>
      </c>
      <c r="AE383" s="5" t="str">
        <f t="shared" si="32"/>
        <v/>
      </c>
      <c r="AF383" s="5" t="str">
        <f t="shared" si="33"/>
        <v/>
      </c>
      <c r="AG383" s="5" t="str">
        <f t="shared" si="34"/>
        <v/>
      </c>
      <c r="AH383" s="5" t="str">
        <f t="shared" si="35"/>
        <v/>
      </c>
    </row>
    <row r="384" spans="1:34">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5" t="str">
        <f t="shared" si="30"/>
        <v/>
      </c>
      <c r="AD384" s="5" t="str">
        <f t="shared" si="31"/>
        <v/>
      </c>
      <c r="AE384" s="5" t="str">
        <f t="shared" si="32"/>
        <v/>
      </c>
      <c r="AF384" s="5" t="str">
        <f t="shared" si="33"/>
        <v/>
      </c>
      <c r="AG384" s="5" t="str">
        <f t="shared" si="34"/>
        <v/>
      </c>
      <c r="AH384" s="5" t="str">
        <f t="shared" si="35"/>
        <v/>
      </c>
    </row>
    <row r="385" spans="1:34">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5" t="str">
        <f t="shared" si="30"/>
        <v/>
      </c>
      <c r="AD385" s="5" t="str">
        <f t="shared" si="31"/>
        <v/>
      </c>
      <c r="AE385" s="5" t="str">
        <f t="shared" si="32"/>
        <v/>
      </c>
      <c r="AF385" s="5" t="str">
        <f t="shared" si="33"/>
        <v/>
      </c>
      <c r="AG385" s="5" t="str">
        <f t="shared" si="34"/>
        <v/>
      </c>
      <c r="AH385" s="5" t="str">
        <f t="shared" si="35"/>
        <v/>
      </c>
    </row>
    <row r="386" spans="1:34">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5" t="str">
        <f t="shared" si="30"/>
        <v/>
      </c>
      <c r="AD386" s="5" t="str">
        <f t="shared" si="31"/>
        <v/>
      </c>
      <c r="AE386" s="5" t="str">
        <f t="shared" si="32"/>
        <v/>
      </c>
      <c r="AF386" s="5" t="str">
        <f t="shared" si="33"/>
        <v/>
      </c>
      <c r="AG386" s="5" t="str">
        <f t="shared" si="34"/>
        <v/>
      </c>
      <c r="AH386" s="5" t="str">
        <f t="shared" si="35"/>
        <v/>
      </c>
    </row>
    <row r="387" spans="1:34">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5" t="str">
        <f t="shared" si="30"/>
        <v/>
      </c>
      <c r="AD387" s="5" t="str">
        <f t="shared" si="31"/>
        <v/>
      </c>
      <c r="AE387" s="5" t="str">
        <f t="shared" si="32"/>
        <v/>
      </c>
      <c r="AF387" s="5" t="str">
        <f t="shared" si="33"/>
        <v/>
      </c>
      <c r="AG387" s="5" t="str">
        <f t="shared" si="34"/>
        <v/>
      </c>
      <c r="AH387" s="5" t="str">
        <f t="shared" si="35"/>
        <v/>
      </c>
    </row>
    <row r="388" spans="1:34">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5" t="str">
        <f t="shared" si="30"/>
        <v/>
      </c>
      <c r="AD388" s="5" t="str">
        <f t="shared" si="31"/>
        <v/>
      </c>
      <c r="AE388" s="5" t="str">
        <f t="shared" si="32"/>
        <v/>
      </c>
      <c r="AF388" s="5" t="str">
        <f t="shared" si="33"/>
        <v/>
      </c>
      <c r="AG388" s="5" t="str">
        <f t="shared" si="34"/>
        <v/>
      </c>
      <c r="AH388" s="5" t="str">
        <f t="shared" si="35"/>
        <v/>
      </c>
    </row>
    <row r="389" spans="1:34">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5" t="str">
        <f t="shared" ref="AC389:AC452" si="36">IF(COUNT(A389,L389,N389,P389,X389,Y389)&gt;0,AVERAGE(A389,L389,N389,P389,X389,Y389),"")</f>
        <v/>
      </c>
      <c r="AD389" s="5" t="str">
        <f t="shared" ref="AD389:AD452" si="37">IF(COUNT(B389,D389,M389,U389)&gt;0,AVERAGE(B389,D389,M389,U389),"")</f>
        <v/>
      </c>
      <c r="AE389" s="5" t="str">
        <f t="shared" ref="AE389:AE452" si="38">IF(COUNT(I389,T389,V389,W389)&gt;0,AVERAGE(I389,T389,V389,W389),"")</f>
        <v/>
      </c>
      <c r="AF389" s="5" t="str">
        <f t="shared" ref="AF389:AF452" si="39">IF(COUNT(H389,K389,Q389,S389)&gt;0,AVERAGE(H389,K389,Q389,S389),"")</f>
        <v/>
      </c>
      <c r="AG389" s="5" t="str">
        <f t="shared" ref="AG389:AG452" si="40">IF(COUNT(E389,F389,G389,R389)&gt;0,AVERAGE(E389,F389,G389,R389),"")</f>
        <v/>
      </c>
      <c r="AH389" s="5" t="str">
        <f t="shared" ref="AH389:AH452" si="41">IF(COUNT(C389,J389,O389,Z389)&gt;0,AVERAGE(C389,J389,O389,Z389),"")</f>
        <v/>
      </c>
    </row>
    <row r="390" spans="1:34">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5" t="str">
        <f t="shared" si="36"/>
        <v/>
      </c>
      <c r="AD390" s="5" t="str">
        <f t="shared" si="37"/>
        <v/>
      </c>
      <c r="AE390" s="5" t="str">
        <f t="shared" si="38"/>
        <v/>
      </c>
      <c r="AF390" s="5" t="str">
        <f t="shared" si="39"/>
        <v/>
      </c>
      <c r="AG390" s="5" t="str">
        <f t="shared" si="40"/>
        <v/>
      </c>
      <c r="AH390" s="5" t="str">
        <f t="shared" si="41"/>
        <v/>
      </c>
    </row>
    <row r="391" spans="1:34">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5" t="str">
        <f t="shared" si="36"/>
        <v/>
      </c>
      <c r="AD391" s="5" t="str">
        <f t="shared" si="37"/>
        <v/>
      </c>
      <c r="AE391" s="5" t="str">
        <f t="shared" si="38"/>
        <v/>
      </c>
      <c r="AF391" s="5" t="str">
        <f t="shared" si="39"/>
        <v/>
      </c>
      <c r="AG391" s="5" t="str">
        <f t="shared" si="40"/>
        <v/>
      </c>
      <c r="AH391" s="5" t="str">
        <f t="shared" si="41"/>
        <v/>
      </c>
    </row>
    <row r="392" spans="1:34">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5" t="str">
        <f t="shared" si="36"/>
        <v/>
      </c>
      <c r="AD392" s="5" t="str">
        <f t="shared" si="37"/>
        <v/>
      </c>
      <c r="AE392" s="5" t="str">
        <f t="shared" si="38"/>
        <v/>
      </c>
      <c r="AF392" s="5" t="str">
        <f t="shared" si="39"/>
        <v/>
      </c>
      <c r="AG392" s="5" t="str">
        <f t="shared" si="40"/>
        <v/>
      </c>
      <c r="AH392" s="5" t="str">
        <f t="shared" si="41"/>
        <v/>
      </c>
    </row>
    <row r="393" spans="1:34">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5" t="str">
        <f t="shared" si="36"/>
        <v/>
      </c>
      <c r="AD393" s="5" t="str">
        <f t="shared" si="37"/>
        <v/>
      </c>
      <c r="AE393" s="5" t="str">
        <f t="shared" si="38"/>
        <v/>
      </c>
      <c r="AF393" s="5" t="str">
        <f t="shared" si="39"/>
        <v/>
      </c>
      <c r="AG393" s="5" t="str">
        <f t="shared" si="40"/>
        <v/>
      </c>
      <c r="AH393" s="5" t="str">
        <f t="shared" si="41"/>
        <v/>
      </c>
    </row>
    <row r="394" spans="1:34">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5" t="str">
        <f t="shared" si="36"/>
        <v/>
      </c>
      <c r="AD394" s="5" t="str">
        <f t="shared" si="37"/>
        <v/>
      </c>
      <c r="AE394" s="5" t="str">
        <f t="shared" si="38"/>
        <v/>
      </c>
      <c r="AF394" s="5" t="str">
        <f t="shared" si="39"/>
        <v/>
      </c>
      <c r="AG394" s="5" t="str">
        <f t="shared" si="40"/>
        <v/>
      </c>
      <c r="AH394" s="5" t="str">
        <f t="shared" si="41"/>
        <v/>
      </c>
    </row>
    <row r="395" spans="1:34">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5" t="str">
        <f t="shared" si="36"/>
        <v/>
      </c>
      <c r="AD395" s="5" t="str">
        <f t="shared" si="37"/>
        <v/>
      </c>
      <c r="AE395" s="5" t="str">
        <f t="shared" si="38"/>
        <v/>
      </c>
      <c r="AF395" s="5" t="str">
        <f t="shared" si="39"/>
        <v/>
      </c>
      <c r="AG395" s="5" t="str">
        <f t="shared" si="40"/>
        <v/>
      </c>
      <c r="AH395" s="5" t="str">
        <f t="shared" si="41"/>
        <v/>
      </c>
    </row>
    <row r="396" spans="1:34">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5" t="str">
        <f t="shared" si="36"/>
        <v/>
      </c>
      <c r="AD396" s="5" t="str">
        <f t="shared" si="37"/>
        <v/>
      </c>
      <c r="AE396" s="5" t="str">
        <f t="shared" si="38"/>
        <v/>
      </c>
      <c r="AF396" s="5" t="str">
        <f t="shared" si="39"/>
        <v/>
      </c>
      <c r="AG396" s="5" t="str">
        <f t="shared" si="40"/>
        <v/>
      </c>
      <c r="AH396" s="5" t="str">
        <f t="shared" si="41"/>
        <v/>
      </c>
    </row>
    <row r="397" spans="1:34">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5" t="str">
        <f t="shared" si="36"/>
        <v/>
      </c>
      <c r="AD397" s="5" t="str">
        <f t="shared" si="37"/>
        <v/>
      </c>
      <c r="AE397" s="5" t="str">
        <f t="shared" si="38"/>
        <v/>
      </c>
      <c r="AF397" s="5" t="str">
        <f t="shared" si="39"/>
        <v/>
      </c>
      <c r="AG397" s="5" t="str">
        <f t="shared" si="40"/>
        <v/>
      </c>
      <c r="AH397" s="5" t="str">
        <f t="shared" si="41"/>
        <v/>
      </c>
    </row>
    <row r="398" spans="1:34">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5" t="str">
        <f t="shared" si="36"/>
        <v/>
      </c>
      <c r="AD398" s="5" t="str">
        <f t="shared" si="37"/>
        <v/>
      </c>
      <c r="AE398" s="5" t="str">
        <f t="shared" si="38"/>
        <v/>
      </c>
      <c r="AF398" s="5" t="str">
        <f t="shared" si="39"/>
        <v/>
      </c>
      <c r="AG398" s="5" t="str">
        <f t="shared" si="40"/>
        <v/>
      </c>
      <c r="AH398" s="5" t="str">
        <f t="shared" si="41"/>
        <v/>
      </c>
    </row>
    <row r="399" spans="1:34">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5" t="str">
        <f t="shared" si="36"/>
        <v/>
      </c>
      <c r="AD399" s="5" t="str">
        <f t="shared" si="37"/>
        <v/>
      </c>
      <c r="AE399" s="5" t="str">
        <f t="shared" si="38"/>
        <v/>
      </c>
      <c r="AF399" s="5" t="str">
        <f t="shared" si="39"/>
        <v/>
      </c>
      <c r="AG399" s="5" t="str">
        <f t="shared" si="40"/>
        <v/>
      </c>
      <c r="AH399" s="5" t="str">
        <f t="shared" si="41"/>
        <v/>
      </c>
    </row>
    <row r="400" spans="1:34">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5" t="str">
        <f t="shared" si="36"/>
        <v/>
      </c>
      <c r="AD400" s="5" t="str">
        <f t="shared" si="37"/>
        <v/>
      </c>
      <c r="AE400" s="5" t="str">
        <f t="shared" si="38"/>
        <v/>
      </c>
      <c r="AF400" s="5" t="str">
        <f t="shared" si="39"/>
        <v/>
      </c>
      <c r="AG400" s="5" t="str">
        <f t="shared" si="40"/>
        <v/>
      </c>
      <c r="AH400" s="5" t="str">
        <f t="shared" si="41"/>
        <v/>
      </c>
    </row>
    <row r="401" spans="1:34">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5" t="str">
        <f t="shared" si="36"/>
        <v/>
      </c>
      <c r="AD401" s="5" t="str">
        <f t="shared" si="37"/>
        <v/>
      </c>
      <c r="AE401" s="5" t="str">
        <f t="shared" si="38"/>
        <v/>
      </c>
      <c r="AF401" s="5" t="str">
        <f t="shared" si="39"/>
        <v/>
      </c>
      <c r="AG401" s="5" t="str">
        <f t="shared" si="40"/>
        <v/>
      </c>
      <c r="AH401" s="5" t="str">
        <f t="shared" si="41"/>
        <v/>
      </c>
    </row>
    <row r="402" spans="1:34">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5" t="str">
        <f t="shared" si="36"/>
        <v/>
      </c>
      <c r="AD402" s="5" t="str">
        <f t="shared" si="37"/>
        <v/>
      </c>
      <c r="AE402" s="5" t="str">
        <f t="shared" si="38"/>
        <v/>
      </c>
      <c r="AF402" s="5" t="str">
        <f t="shared" si="39"/>
        <v/>
      </c>
      <c r="AG402" s="5" t="str">
        <f t="shared" si="40"/>
        <v/>
      </c>
      <c r="AH402" s="5" t="str">
        <f t="shared" si="41"/>
        <v/>
      </c>
    </row>
    <row r="403" spans="1:34">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5" t="str">
        <f t="shared" si="36"/>
        <v/>
      </c>
      <c r="AD403" s="5" t="str">
        <f t="shared" si="37"/>
        <v/>
      </c>
      <c r="AE403" s="5" t="str">
        <f t="shared" si="38"/>
        <v/>
      </c>
      <c r="AF403" s="5" t="str">
        <f t="shared" si="39"/>
        <v/>
      </c>
      <c r="AG403" s="5" t="str">
        <f t="shared" si="40"/>
        <v/>
      </c>
      <c r="AH403" s="5" t="str">
        <f t="shared" si="41"/>
        <v/>
      </c>
    </row>
    <row r="404" spans="1:34">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5" t="str">
        <f t="shared" si="36"/>
        <v/>
      </c>
      <c r="AD404" s="5" t="str">
        <f t="shared" si="37"/>
        <v/>
      </c>
      <c r="AE404" s="5" t="str">
        <f t="shared" si="38"/>
        <v/>
      </c>
      <c r="AF404" s="5" t="str">
        <f t="shared" si="39"/>
        <v/>
      </c>
      <c r="AG404" s="5" t="str">
        <f t="shared" si="40"/>
        <v/>
      </c>
      <c r="AH404" s="5" t="str">
        <f t="shared" si="41"/>
        <v/>
      </c>
    </row>
    <row r="405" spans="1:34">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5" t="str">
        <f t="shared" si="36"/>
        <v/>
      </c>
      <c r="AD405" s="5" t="str">
        <f t="shared" si="37"/>
        <v/>
      </c>
      <c r="AE405" s="5" t="str">
        <f t="shared" si="38"/>
        <v/>
      </c>
      <c r="AF405" s="5" t="str">
        <f t="shared" si="39"/>
        <v/>
      </c>
      <c r="AG405" s="5" t="str">
        <f t="shared" si="40"/>
        <v/>
      </c>
      <c r="AH405" s="5" t="str">
        <f t="shared" si="41"/>
        <v/>
      </c>
    </row>
    <row r="406" spans="1:34">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5" t="str">
        <f t="shared" si="36"/>
        <v/>
      </c>
      <c r="AD406" s="5" t="str">
        <f t="shared" si="37"/>
        <v/>
      </c>
      <c r="AE406" s="5" t="str">
        <f t="shared" si="38"/>
        <v/>
      </c>
      <c r="AF406" s="5" t="str">
        <f t="shared" si="39"/>
        <v/>
      </c>
      <c r="AG406" s="5" t="str">
        <f t="shared" si="40"/>
        <v/>
      </c>
      <c r="AH406" s="5" t="str">
        <f t="shared" si="41"/>
        <v/>
      </c>
    </row>
    <row r="407" spans="1:34">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5" t="str">
        <f t="shared" si="36"/>
        <v/>
      </c>
      <c r="AD407" s="5" t="str">
        <f t="shared" si="37"/>
        <v/>
      </c>
      <c r="AE407" s="5" t="str">
        <f t="shared" si="38"/>
        <v/>
      </c>
      <c r="AF407" s="5" t="str">
        <f t="shared" si="39"/>
        <v/>
      </c>
      <c r="AG407" s="5" t="str">
        <f t="shared" si="40"/>
        <v/>
      </c>
      <c r="AH407" s="5" t="str">
        <f t="shared" si="41"/>
        <v/>
      </c>
    </row>
    <row r="408" spans="1:34">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5" t="str">
        <f t="shared" si="36"/>
        <v/>
      </c>
      <c r="AD408" s="5" t="str">
        <f t="shared" si="37"/>
        <v/>
      </c>
      <c r="AE408" s="5" t="str">
        <f t="shared" si="38"/>
        <v/>
      </c>
      <c r="AF408" s="5" t="str">
        <f t="shared" si="39"/>
        <v/>
      </c>
      <c r="AG408" s="5" t="str">
        <f t="shared" si="40"/>
        <v/>
      </c>
      <c r="AH408" s="5" t="str">
        <f t="shared" si="41"/>
        <v/>
      </c>
    </row>
    <row r="409" spans="1:34">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5" t="str">
        <f t="shared" si="36"/>
        <v/>
      </c>
      <c r="AD409" s="5" t="str">
        <f t="shared" si="37"/>
        <v/>
      </c>
      <c r="AE409" s="5" t="str">
        <f t="shared" si="38"/>
        <v/>
      </c>
      <c r="AF409" s="5" t="str">
        <f t="shared" si="39"/>
        <v/>
      </c>
      <c r="AG409" s="5" t="str">
        <f t="shared" si="40"/>
        <v/>
      </c>
      <c r="AH409" s="5" t="str">
        <f t="shared" si="41"/>
        <v/>
      </c>
    </row>
    <row r="410" spans="1:34">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5" t="str">
        <f t="shared" si="36"/>
        <v/>
      </c>
      <c r="AD410" s="5" t="str">
        <f t="shared" si="37"/>
        <v/>
      </c>
      <c r="AE410" s="5" t="str">
        <f t="shared" si="38"/>
        <v/>
      </c>
      <c r="AF410" s="5" t="str">
        <f t="shared" si="39"/>
        <v/>
      </c>
      <c r="AG410" s="5" t="str">
        <f t="shared" si="40"/>
        <v/>
      </c>
      <c r="AH410" s="5" t="str">
        <f t="shared" si="41"/>
        <v/>
      </c>
    </row>
    <row r="411" spans="1:34">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5" t="str">
        <f t="shared" si="36"/>
        <v/>
      </c>
      <c r="AD411" s="5" t="str">
        <f t="shared" si="37"/>
        <v/>
      </c>
      <c r="AE411" s="5" t="str">
        <f t="shared" si="38"/>
        <v/>
      </c>
      <c r="AF411" s="5" t="str">
        <f t="shared" si="39"/>
        <v/>
      </c>
      <c r="AG411" s="5" t="str">
        <f t="shared" si="40"/>
        <v/>
      </c>
      <c r="AH411" s="5" t="str">
        <f t="shared" si="41"/>
        <v/>
      </c>
    </row>
    <row r="412" spans="1:34">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5" t="str">
        <f t="shared" si="36"/>
        <v/>
      </c>
      <c r="AD412" s="5" t="str">
        <f t="shared" si="37"/>
        <v/>
      </c>
      <c r="AE412" s="5" t="str">
        <f t="shared" si="38"/>
        <v/>
      </c>
      <c r="AF412" s="5" t="str">
        <f t="shared" si="39"/>
        <v/>
      </c>
      <c r="AG412" s="5" t="str">
        <f t="shared" si="40"/>
        <v/>
      </c>
      <c r="AH412" s="5" t="str">
        <f t="shared" si="41"/>
        <v/>
      </c>
    </row>
    <row r="413" spans="1:34">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5" t="str">
        <f t="shared" si="36"/>
        <v/>
      </c>
      <c r="AD413" s="5" t="str">
        <f t="shared" si="37"/>
        <v/>
      </c>
      <c r="AE413" s="5" t="str">
        <f t="shared" si="38"/>
        <v/>
      </c>
      <c r="AF413" s="5" t="str">
        <f t="shared" si="39"/>
        <v/>
      </c>
      <c r="AG413" s="5" t="str">
        <f t="shared" si="40"/>
        <v/>
      </c>
      <c r="AH413" s="5" t="str">
        <f t="shared" si="41"/>
        <v/>
      </c>
    </row>
    <row r="414" spans="1:34">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5" t="str">
        <f t="shared" si="36"/>
        <v/>
      </c>
      <c r="AD414" s="5" t="str">
        <f t="shared" si="37"/>
        <v/>
      </c>
      <c r="AE414" s="5" t="str">
        <f t="shared" si="38"/>
        <v/>
      </c>
      <c r="AF414" s="5" t="str">
        <f t="shared" si="39"/>
        <v/>
      </c>
      <c r="AG414" s="5" t="str">
        <f t="shared" si="40"/>
        <v/>
      </c>
      <c r="AH414" s="5" t="str">
        <f t="shared" si="41"/>
        <v/>
      </c>
    </row>
    <row r="415" spans="1:34">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5" t="str">
        <f t="shared" si="36"/>
        <v/>
      </c>
      <c r="AD415" s="5" t="str">
        <f t="shared" si="37"/>
        <v/>
      </c>
      <c r="AE415" s="5" t="str">
        <f t="shared" si="38"/>
        <v/>
      </c>
      <c r="AF415" s="5" t="str">
        <f t="shared" si="39"/>
        <v/>
      </c>
      <c r="AG415" s="5" t="str">
        <f t="shared" si="40"/>
        <v/>
      </c>
      <c r="AH415" s="5" t="str">
        <f t="shared" si="41"/>
        <v/>
      </c>
    </row>
    <row r="416" spans="1:34">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5" t="str">
        <f t="shared" si="36"/>
        <v/>
      </c>
      <c r="AD416" s="5" t="str">
        <f t="shared" si="37"/>
        <v/>
      </c>
      <c r="AE416" s="5" t="str">
        <f t="shared" si="38"/>
        <v/>
      </c>
      <c r="AF416" s="5" t="str">
        <f t="shared" si="39"/>
        <v/>
      </c>
      <c r="AG416" s="5" t="str">
        <f t="shared" si="40"/>
        <v/>
      </c>
      <c r="AH416" s="5" t="str">
        <f t="shared" si="41"/>
        <v/>
      </c>
    </row>
    <row r="417" spans="1:34">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5" t="str">
        <f t="shared" si="36"/>
        <v/>
      </c>
      <c r="AD417" s="5" t="str">
        <f t="shared" si="37"/>
        <v/>
      </c>
      <c r="AE417" s="5" t="str">
        <f t="shared" si="38"/>
        <v/>
      </c>
      <c r="AF417" s="5" t="str">
        <f t="shared" si="39"/>
        <v/>
      </c>
      <c r="AG417" s="5" t="str">
        <f t="shared" si="40"/>
        <v/>
      </c>
      <c r="AH417" s="5" t="str">
        <f t="shared" si="41"/>
        <v/>
      </c>
    </row>
    <row r="418" spans="1:34">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5" t="str">
        <f t="shared" si="36"/>
        <v/>
      </c>
      <c r="AD418" s="5" t="str">
        <f t="shared" si="37"/>
        <v/>
      </c>
      <c r="AE418" s="5" t="str">
        <f t="shared" si="38"/>
        <v/>
      </c>
      <c r="AF418" s="5" t="str">
        <f t="shared" si="39"/>
        <v/>
      </c>
      <c r="AG418" s="5" t="str">
        <f t="shared" si="40"/>
        <v/>
      </c>
      <c r="AH418" s="5" t="str">
        <f t="shared" si="41"/>
        <v/>
      </c>
    </row>
    <row r="419" spans="1:34">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5" t="str">
        <f t="shared" si="36"/>
        <v/>
      </c>
      <c r="AD419" s="5" t="str">
        <f t="shared" si="37"/>
        <v/>
      </c>
      <c r="AE419" s="5" t="str">
        <f t="shared" si="38"/>
        <v/>
      </c>
      <c r="AF419" s="5" t="str">
        <f t="shared" si="39"/>
        <v/>
      </c>
      <c r="AG419" s="5" t="str">
        <f t="shared" si="40"/>
        <v/>
      </c>
      <c r="AH419" s="5" t="str">
        <f t="shared" si="41"/>
        <v/>
      </c>
    </row>
    <row r="420" spans="1:34">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5" t="str">
        <f t="shared" si="36"/>
        <v/>
      </c>
      <c r="AD420" s="5" t="str">
        <f t="shared" si="37"/>
        <v/>
      </c>
      <c r="AE420" s="5" t="str">
        <f t="shared" si="38"/>
        <v/>
      </c>
      <c r="AF420" s="5" t="str">
        <f t="shared" si="39"/>
        <v/>
      </c>
      <c r="AG420" s="5" t="str">
        <f t="shared" si="40"/>
        <v/>
      </c>
      <c r="AH420" s="5" t="str">
        <f t="shared" si="41"/>
        <v/>
      </c>
    </row>
    <row r="421" spans="1:34">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5" t="str">
        <f t="shared" si="36"/>
        <v/>
      </c>
      <c r="AD421" s="5" t="str">
        <f t="shared" si="37"/>
        <v/>
      </c>
      <c r="AE421" s="5" t="str">
        <f t="shared" si="38"/>
        <v/>
      </c>
      <c r="AF421" s="5" t="str">
        <f t="shared" si="39"/>
        <v/>
      </c>
      <c r="AG421" s="5" t="str">
        <f t="shared" si="40"/>
        <v/>
      </c>
      <c r="AH421" s="5" t="str">
        <f t="shared" si="41"/>
        <v/>
      </c>
    </row>
    <row r="422" spans="1:34">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5" t="str">
        <f t="shared" si="36"/>
        <v/>
      </c>
      <c r="AD422" s="5" t="str">
        <f t="shared" si="37"/>
        <v/>
      </c>
      <c r="AE422" s="5" t="str">
        <f t="shared" si="38"/>
        <v/>
      </c>
      <c r="AF422" s="5" t="str">
        <f t="shared" si="39"/>
        <v/>
      </c>
      <c r="AG422" s="5" t="str">
        <f t="shared" si="40"/>
        <v/>
      </c>
      <c r="AH422" s="5" t="str">
        <f t="shared" si="41"/>
        <v/>
      </c>
    </row>
    <row r="423" spans="1:34">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5" t="str">
        <f t="shared" si="36"/>
        <v/>
      </c>
      <c r="AD423" s="5" t="str">
        <f t="shared" si="37"/>
        <v/>
      </c>
      <c r="AE423" s="5" t="str">
        <f t="shared" si="38"/>
        <v/>
      </c>
      <c r="AF423" s="5" t="str">
        <f t="shared" si="39"/>
        <v/>
      </c>
      <c r="AG423" s="5" t="str">
        <f t="shared" si="40"/>
        <v/>
      </c>
      <c r="AH423" s="5" t="str">
        <f t="shared" si="41"/>
        <v/>
      </c>
    </row>
    <row r="424" spans="1:34">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5" t="str">
        <f t="shared" si="36"/>
        <v/>
      </c>
      <c r="AD424" s="5" t="str">
        <f t="shared" si="37"/>
        <v/>
      </c>
      <c r="AE424" s="5" t="str">
        <f t="shared" si="38"/>
        <v/>
      </c>
      <c r="AF424" s="5" t="str">
        <f t="shared" si="39"/>
        <v/>
      </c>
      <c r="AG424" s="5" t="str">
        <f t="shared" si="40"/>
        <v/>
      </c>
      <c r="AH424" s="5" t="str">
        <f t="shared" si="41"/>
        <v/>
      </c>
    </row>
    <row r="425" spans="1:34">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5" t="str">
        <f t="shared" si="36"/>
        <v/>
      </c>
      <c r="AD425" s="5" t="str">
        <f t="shared" si="37"/>
        <v/>
      </c>
      <c r="AE425" s="5" t="str">
        <f t="shared" si="38"/>
        <v/>
      </c>
      <c r="AF425" s="5" t="str">
        <f t="shared" si="39"/>
        <v/>
      </c>
      <c r="AG425" s="5" t="str">
        <f t="shared" si="40"/>
        <v/>
      </c>
      <c r="AH425" s="5" t="str">
        <f t="shared" si="41"/>
        <v/>
      </c>
    </row>
    <row r="426" spans="1:34">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5" t="str">
        <f t="shared" si="36"/>
        <v/>
      </c>
      <c r="AD426" s="5" t="str">
        <f t="shared" si="37"/>
        <v/>
      </c>
      <c r="AE426" s="5" t="str">
        <f t="shared" si="38"/>
        <v/>
      </c>
      <c r="AF426" s="5" t="str">
        <f t="shared" si="39"/>
        <v/>
      </c>
      <c r="AG426" s="5" t="str">
        <f t="shared" si="40"/>
        <v/>
      </c>
      <c r="AH426" s="5" t="str">
        <f t="shared" si="41"/>
        <v/>
      </c>
    </row>
    <row r="427" spans="1:34">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5" t="str">
        <f t="shared" si="36"/>
        <v/>
      </c>
      <c r="AD427" s="5" t="str">
        <f t="shared" si="37"/>
        <v/>
      </c>
      <c r="AE427" s="5" t="str">
        <f t="shared" si="38"/>
        <v/>
      </c>
      <c r="AF427" s="5" t="str">
        <f t="shared" si="39"/>
        <v/>
      </c>
      <c r="AG427" s="5" t="str">
        <f t="shared" si="40"/>
        <v/>
      </c>
      <c r="AH427" s="5" t="str">
        <f t="shared" si="41"/>
        <v/>
      </c>
    </row>
    <row r="428" spans="1:34">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5" t="str">
        <f t="shared" si="36"/>
        <v/>
      </c>
      <c r="AD428" s="5" t="str">
        <f t="shared" si="37"/>
        <v/>
      </c>
      <c r="AE428" s="5" t="str">
        <f t="shared" si="38"/>
        <v/>
      </c>
      <c r="AF428" s="5" t="str">
        <f t="shared" si="39"/>
        <v/>
      </c>
      <c r="AG428" s="5" t="str">
        <f t="shared" si="40"/>
        <v/>
      </c>
      <c r="AH428" s="5" t="str">
        <f t="shared" si="41"/>
        <v/>
      </c>
    </row>
    <row r="429" spans="1:34">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5" t="str">
        <f t="shared" si="36"/>
        <v/>
      </c>
      <c r="AD429" s="5" t="str">
        <f t="shared" si="37"/>
        <v/>
      </c>
      <c r="AE429" s="5" t="str">
        <f t="shared" si="38"/>
        <v/>
      </c>
      <c r="AF429" s="5" t="str">
        <f t="shared" si="39"/>
        <v/>
      </c>
      <c r="AG429" s="5" t="str">
        <f t="shared" si="40"/>
        <v/>
      </c>
      <c r="AH429" s="5" t="str">
        <f t="shared" si="41"/>
        <v/>
      </c>
    </row>
    <row r="430" spans="1:34">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5" t="str">
        <f t="shared" si="36"/>
        <v/>
      </c>
      <c r="AD430" s="5" t="str">
        <f t="shared" si="37"/>
        <v/>
      </c>
      <c r="AE430" s="5" t="str">
        <f t="shared" si="38"/>
        <v/>
      </c>
      <c r="AF430" s="5" t="str">
        <f t="shared" si="39"/>
        <v/>
      </c>
      <c r="AG430" s="5" t="str">
        <f t="shared" si="40"/>
        <v/>
      </c>
      <c r="AH430" s="5" t="str">
        <f t="shared" si="41"/>
        <v/>
      </c>
    </row>
    <row r="431" spans="1:34">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5" t="str">
        <f t="shared" si="36"/>
        <v/>
      </c>
      <c r="AD431" s="5" t="str">
        <f t="shared" si="37"/>
        <v/>
      </c>
      <c r="AE431" s="5" t="str">
        <f t="shared" si="38"/>
        <v/>
      </c>
      <c r="AF431" s="5" t="str">
        <f t="shared" si="39"/>
        <v/>
      </c>
      <c r="AG431" s="5" t="str">
        <f t="shared" si="40"/>
        <v/>
      </c>
      <c r="AH431" s="5" t="str">
        <f t="shared" si="41"/>
        <v/>
      </c>
    </row>
    <row r="432" spans="1:34">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5" t="str">
        <f t="shared" si="36"/>
        <v/>
      </c>
      <c r="AD432" s="5" t="str">
        <f t="shared" si="37"/>
        <v/>
      </c>
      <c r="AE432" s="5" t="str">
        <f t="shared" si="38"/>
        <v/>
      </c>
      <c r="AF432" s="5" t="str">
        <f t="shared" si="39"/>
        <v/>
      </c>
      <c r="AG432" s="5" t="str">
        <f t="shared" si="40"/>
        <v/>
      </c>
      <c r="AH432" s="5" t="str">
        <f t="shared" si="41"/>
        <v/>
      </c>
    </row>
    <row r="433" spans="1:34">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5" t="str">
        <f t="shared" si="36"/>
        <v/>
      </c>
      <c r="AD433" s="5" t="str">
        <f t="shared" si="37"/>
        <v/>
      </c>
      <c r="AE433" s="5" t="str">
        <f t="shared" si="38"/>
        <v/>
      </c>
      <c r="AF433" s="5" t="str">
        <f t="shared" si="39"/>
        <v/>
      </c>
      <c r="AG433" s="5" t="str">
        <f t="shared" si="40"/>
        <v/>
      </c>
      <c r="AH433" s="5" t="str">
        <f t="shared" si="41"/>
        <v/>
      </c>
    </row>
    <row r="434" spans="1:34">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5" t="str">
        <f t="shared" si="36"/>
        <v/>
      </c>
      <c r="AD434" s="5" t="str">
        <f t="shared" si="37"/>
        <v/>
      </c>
      <c r="AE434" s="5" t="str">
        <f t="shared" si="38"/>
        <v/>
      </c>
      <c r="AF434" s="5" t="str">
        <f t="shared" si="39"/>
        <v/>
      </c>
      <c r="AG434" s="5" t="str">
        <f t="shared" si="40"/>
        <v/>
      </c>
      <c r="AH434" s="5" t="str">
        <f t="shared" si="41"/>
        <v/>
      </c>
    </row>
    <row r="435" spans="1:34">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5" t="str">
        <f t="shared" si="36"/>
        <v/>
      </c>
      <c r="AD435" s="5" t="str">
        <f t="shared" si="37"/>
        <v/>
      </c>
      <c r="AE435" s="5" t="str">
        <f t="shared" si="38"/>
        <v/>
      </c>
      <c r="AF435" s="5" t="str">
        <f t="shared" si="39"/>
        <v/>
      </c>
      <c r="AG435" s="5" t="str">
        <f t="shared" si="40"/>
        <v/>
      </c>
      <c r="AH435" s="5" t="str">
        <f t="shared" si="41"/>
        <v/>
      </c>
    </row>
    <row r="436" spans="1:34">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5" t="str">
        <f t="shared" si="36"/>
        <v/>
      </c>
      <c r="AD436" s="5" t="str">
        <f t="shared" si="37"/>
        <v/>
      </c>
      <c r="AE436" s="5" t="str">
        <f t="shared" si="38"/>
        <v/>
      </c>
      <c r="AF436" s="5" t="str">
        <f t="shared" si="39"/>
        <v/>
      </c>
      <c r="AG436" s="5" t="str">
        <f t="shared" si="40"/>
        <v/>
      </c>
      <c r="AH436" s="5" t="str">
        <f t="shared" si="41"/>
        <v/>
      </c>
    </row>
    <row r="437" spans="1:34">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5" t="str">
        <f t="shared" si="36"/>
        <v/>
      </c>
      <c r="AD437" s="5" t="str">
        <f t="shared" si="37"/>
        <v/>
      </c>
      <c r="AE437" s="5" t="str">
        <f t="shared" si="38"/>
        <v/>
      </c>
      <c r="AF437" s="5" t="str">
        <f t="shared" si="39"/>
        <v/>
      </c>
      <c r="AG437" s="5" t="str">
        <f t="shared" si="40"/>
        <v/>
      </c>
      <c r="AH437" s="5" t="str">
        <f t="shared" si="41"/>
        <v/>
      </c>
    </row>
    <row r="438" spans="1:34">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5" t="str">
        <f t="shared" si="36"/>
        <v/>
      </c>
      <c r="AD438" s="5" t="str">
        <f t="shared" si="37"/>
        <v/>
      </c>
      <c r="AE438" s="5" t="str">
        <f t="shared" si="38"/>
        <v/>
      </c>
      <c r="AF438" s="5" t="str">
        <f t="shared" si="39"/>
        <v/>
      </c>
      <c r="AG438" s="5" t="str">
        <f t="shared" si="40"/>
        <v/>
      </c>
      <c r="AH438" s="5" t="str">
        <f t="shared" si="41"/>
        <v/>
      </c>
    </row>
    <row r="439" spans="1:34">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5" t="str">
        <f t="shared" si="36"/>
        <v/>
      </c>
      <c r="AD439" s="5" t="str">
        <f t="shared" si="37"/>
        <v/>
      </c>
      <c r="AE439" s="5" t="str">
        <f t="shared" si="38"/>
        <v/>
      </c>
      <c r="AF439" s="5" t="str">
        <f t="shared" si="39"/>
        <v/>
      </c>
      <c r="AG439" s="5" t="str">
        <f t="shared" si="40"/>
        <v/>
      </c>
      <c r="AH439" s="5" t="str">
        <f t="shared" si="41"/>
        <v/>
      </c>
    </row>
    <row r="440" spans="1:34">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5" t="str">
        <f t="shared" si="36"/>
        <v/>
      </c>
      <c r="AD440" s="5" t="str">
        <f t="shared" si="37"/>
        <v/>
      </c>
      <c r="AE440" s="5" t="str">
        <f t="shared" si="38"/>
        <v/>
      </c>
      <c r="AF440" s="5" t="str">
        <f t="shared" si="39"/>
        <v/>
      </c>
      <c r="AG440" s="5" t="str">
        <f t="shared" si="40"/>
        <v/>
      </c>
      <c r="AH440" s="5" t="str">
        <f t="shared" si="41"/>
        <v/>
      </c>
    </row>
    <row r="441" spans="1:34">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5" t="str">
        <f t="shared" si="36"/>
        <v/>
      </c>
      <c r="AD441" s="5" t="str">
        <f t="shared" si="37"/>
        <v/>
      </c>
      <c r="AE441" s="5" t="str">
        <f t="shared" si="38"/>
        <v/>
      </c>
      <c r="AF441" s="5" t="str">
        <f t="shared" si="39"/>
        <v/>
      </c>
      <c r="AG441" s="5" t="str">
        <f t="shared" si="40"/>
        <v/>
      </c>
      <c r="AH441" s="5" t="str">
        <f t="shared" si="41"/>
        <v/>
      </c>
    </row>
    <row r="442" spans="1:34">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5" t="str">
        <f t="shared" si="36"/>
        <v/>
      </c>
      <c r="AD442" s="5" t="str">
        <f t="shared" si="37"/>
        <v/>
      </c>
      <c r="AE442" s="5" t="str">
        <f t="shared" si="38"/>
        <v/>
      </c>
      <c r="AF442" s="5" t="str">
        <f t="shared" si="39"/>
        <v/>
      </c>
      <c r="AG442" s="5" t="str">
        <f t="shared" si="40"/>
        <v/>
      </c>
      <c r="AH442" s="5" t="str">
        <f t="shared" si="41"/>
        <v/>
      </c>
    </row>
    <row r="443" spans="1:34">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5" t="str">
        <f t="shared" si="36"/>
        <v/>
      </c>
      <c r="AD443" s="5" t="str">
        <f t="shared" si="37"/>
        <v/>
      </c>
      <c r="AE443" s="5" t="str">
        <f t="shared" si="38"/>
        <v/>
      </c>
      <c r="AF443" s="5" t="str">
        <f t="shared" si="39"/>
        <v/>
      </c>
      <c r="AG443" s="5" t="str">
        <f t="shared" si="40"/>
        <v/>
      </c>
      <c r="AH443" s="5" t="str">
        <f t="shared" si="41"/>
        <v/>
      </c>
    </row>
    <row r="444" spans="1:34">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5" t="str">
        <f t="shared" si="36"/>
        <v/>
      </c>
      <c r="AD444" s="5" t="str">
        <f t="shared" si="37"/>
        <v/>
      </c>
      <c r="AE444" s="5" t="str">
        <f t="shared" si="38"/>
        <v/>
      </c>
      <c r="AF444" s="5" t="str">
        <f t="shared" si="39"/>
        <v/>
      </c>
      <c r="AG444" s="5" t="str">
        <f t="shared" si="40"/>
        <v/>
      </c>
      <c r="AH444" s="5" t="str">
        <f t="shared" si="41"/>
        <v/>
      </c>
    </row>
    <row r="445" spans="1:34">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5" t="str">
        <f t="shared" si="36"/>
        <v/>
      </c>
      <c r="AD445" s="5" t="str">
        <f t="shared" si="37"/>
        <v/>
      </c>
      <c r="AE445" s="5" t="str">
        <f t="shared" si="38"/>
        <v/>
      </c>
      <c r="AF445" s="5" t="str">
        <f t="shared" si="39"/>
        <v/>
      </c>
      <c r="AG445" s="5" t="str">
        <f t="shared" si="40"/>
        <v/>
      </c>
      <c r="AH445" s="5" t="str">
        <f t="shared" si="41"/>
        <v/>
      </c>
    </row>
    <row r="446" spans="1:34">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5" t="str">
        <f t="shared" si="36"/>
        <v/>
      </c>
      <c r="AD446" s="5" t="str">
        <f t="shared" si="37"/>
        <v/>
      </c>
      <c r="AE446" s="5" t="str">
        <f t="shared" si="38"/>
        <v/>
      </c>
      <c r="AF446" s="5" t="str">
        <f t="shared" si="39"/>
        <v/>
      </c>
      <c r="AG446" s="5" t="str">
        <f t="shared" si="40"/>
        <v/>
      </c>
      <c r="AH446" s="5" t="str">
        <f t="shared" si="41"/>
        <v/>
      </c>
    </row>
    <row r="447" spans="1:34">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5" t="str">
        <f t="shared" si="36"/>
        <v/>
      </c>
      <c r="AD447" s="5" t="str">
        <f t="shared" si="37"/>
        <v/>
      </c>
      <c r="AE447" s="5" t="str">
        <f t="shared" si="38"/>
        <v/>
      </c>
      <c r="AF447" s="5" t="str">
        <f t="shared" si="39"/>
        <v/>
      </c>
      <c r="AG447" s="5" t="str">
        <f t="shared" si="40"/>
        <v/>
      </c>
      <c r="AH447" s="5" t="str">
        <f t="shared" si="41"/>
        <v/>
      </c>
    </row>
    <row r="448" spans="1:34">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5" t="str">
        <f t="shared" si="36"/>
        <v/>
      </c>
      <c r="AD448" s="5" t="str">
        <f t="shared" si="37"/>
        <v/>
      </c>
      <c r="AE448" s="5" t="str">
        <f t="shared" si="38"/>
        <v/>
      </c>
      <c r="AF448" s="5" t="str">
        <f t="shared" si="39"/>
        <v/>
      </c>
      <c r="AG448" s="5" t="str">
        <f t="shared" si="40"/>
        <v/>
      </c>
      <c r="AH448" s="5" t="str">
        <f t="shared" si="41"/>
        <v/>
      </c>
    </row>
    <row r="449" spans="1:34">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5" t="str">
        <f t="shared" si="36"/>
        <v/>
      </c>
      <c r="AD449" s="5" t="str">
        <f t="shared" si="37"/>
        <v/>
      </c>
      <c r="AE449" s="5" t="str">
        <f t="shared" si="38"/>
        <v/>
      </c>
      <c r="AF449" s="5" t="str">
        <f t="shared" si="39"/>
        <v/>
      </c>
      <c r="AG449" s="5" t="str">
        <f t="shared" si="40"/>
        <v/>
      </c>
      <c r="AH449" s="5" t="str">
        <f t="shared" si="41"/>
        <v/>
      </c>
    </row>
    <row r="450" spans="1:34">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5" t="str">
        <f t="shared" si="36"/>
        <v/>
      </c>
      <c r="AD450" s="5" t="str">
        <f t="shared" si="37"/>
        <v/>
      </c>
      <c r="AE450" s="5" t="str">
        <f t="shared" si="38"/>
        <v/>
      </c>
      <c r="AF450" s="5" t="str">
        <f t="shared" si="39"/>
        <v/>
      </c>
      <c r="AG450" s="5" t="str">
        <f t="shared" si="40"/>
        <v/>
      </c>
      <c r="AH450" s="5" t="str">
        <f t="shared" si="41"/>
        <v/>
      </c>
    </row>
    <row r="451" spans="1:34">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5" t="str">
        <f t="shared" si="36"/>
        <v/>
      </c>
      <c r="AD451" s="5" t="str">
        <f t="shared" si="37"/>
        <v/>
      </c>
      <c r="AE451" s="5" t="str">
        <f t="shared" si="38"/>
        <v/>
      </c>
      <c r="AF451" s="5" t="str">
        <f t="shared" si="39"/>
        <v/>
      </c>
      <c r="AG451" s="5" t="str">
        <f t="shared" si="40"/>
        <v/>
      </c>
      <c r="AH451" s="5" t="str">
        <f t="shared" si="41"/>
        <v/>
      </c>
    </row>
    <row r="452" spans="1:34">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5" t="str">
        <f t="shared" si="36"/>
        <v/>
      </c>
      <c r="AD452" s="5" t="str">
        <f t="shared" si="37"/>
        <v/>
      </c>
      <c r="AE452" s="5" t="str">
        <f t="shared" si="38"/>
        <v/>
      </c>
      <c r="AF452" s="5" t="str">
        <f t="shared" si="39"/>
        <v/>
      </c>
      <c r="AG452" s="5" t="str">
        <f t="shared" si="40"/>
        <v/>
      </c>
      <c r="AH452" s="5" t="str">
        <f t="shared" si="41"/>
        <v/>
      </c>
    </row>
    <row r="453" spans="1:34">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5" t="str">
        <f t="shared" ref="AC453:AC516" si="42">IF(COUNT(A453,L453,N453,P453,X453,Y453)&gt;0,AVERAGE(A453,L453,N453,P453,X453,Y453),"")</f>
        <v/>
      </c>
      <c r="AD453" s="5" t="str">
        <f t="shared" ref="AD453:AD516" si="43">IF(COUNT(B453,D453,M453,U453)&gt;0,AVERAGE(B453,D453,M453,U453),"")</f>
        <v/>
      </c>
      <c r="AE453" s="5" t="str">
        <f t="shared" ref="AE453:AE516" si="44">IF(COUNT(I453,T453,V453,W453)&gt;0,AVERAGE(I453,T453,V453,W453),"")</f>
        <v/>
      </c>
      <c r="AF453" s="5" t="str">
        <f t="shared" ref="AF453:AF516" si="45">IF(COUNT(H453,K453,Q453,S453)&gt;0,AVERAGE(H453,K453,Q453,S453),"")</f>
        <v/>
      </c>
      <c r="AG453" s="5" t="str">
        <f t="shared" ref="AG453:AG516" si="46">IF(COUNT(E453,F453,G453,R453)&gt;0,AVERAGE(E453,F453,G453,R453),"")</f>
        <v/>
      </c>
      <c r="AH453" s="5" t="str">
        <f t="shared" ref="AH453:AH516" si="47">IF(COUNT(C453,J453,O453,Z453)&gt;0,AVERAGE(C453,J453,O453,Z453),"")</f>
        <v/>
      </c>
    </row>
    <row r="454" spans="1:34">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5" t="str">
        <f t="shared" si="42"/>
        <v/>
      </c>
      <c r="AD454" s="5" t="str">
        <f t="shared" si="43"/>
        <v/>
      </c>
      <c r="AE454" s="5" t="str">
        <f t="shared" si="44"/>
        <v/>
      </c>
      <c r="AF454" s="5" t="str">
        <f t="shared" si="45"/>
        <v/>
      </c>
      <c r="AG454" s="5" t="str">
        <f t="shared" si="46"/>
        <v/>
      </c>
      <c r="AH454" s="5" t="str">
        <f t="shared" si="47"/>
        <v/>
      </c>
    </row>
    <row r="455" spans="1:34">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5" t="str">
        <f t="shared" si="42"/>
        <v/>
      </c>
      <c r="AD455" s="5" t="str">
        <f t="shared" si="43"/>
        <v/>
      </c>
      <c r="AE455" s="5" t="str">
        <f t="shared" si="44"/>
        <v/>
      </c>
      <c r="AF455" s="5" t="str">
        <f t="shared" si="45"/>
        <v/>
      </c>
      <c r="AG455" s="5" t="str">
        <f t="shared" si="46"/>
        <v/>
      </c>
      <c r="AH455" s="5" t="str">
        <f t="shared" si="47"/>
        <v/>
      </c>
    </row>
    <row r="456" spans="1:34">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5" t="str">
        <f t="shared" si="42"/>
        <v/>
      </c>
      <c r="AD456" s="5" t="str">
        <f t="shared" si="43"/>
        <v/>
      </c>
      <c r="AE456" s="5" t="str">
        <f t="shared" si="44"/>
        <v/>
      </c>
      <c r="AF456" s="5" t="str">
        <f t="shared" si="45"/>
        <v/>
      </c>
      <c r="AG456" s="5" t="str">
        <f t="shared" si="46"/>
        <v/>
      </c>
      <c r="AH456" s="5" t="str">
        <f t="shared" si="47"/>
        <v/>
      </c>
    </row>
    <row r="457" spans="1:34">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5" t="str">
        <f t="shared" si="42"/>
        <v/>
      </c>
      <c r="AD457" s="5" t="str">
        <f t="shared" si="43"/>
        <v/>
      </c>
      <c r="AE457" s="5" t="str">
        <f t="shared" si="44"/>
        <v/>
      </c>
      <c r="AF457" s="5" t="str">
        <f t="shared" si="45"/>
        <v/>
      </c>
      <c r="AG457" s="5" t="str">
        <f t="shared" si="46"/>
        <v/>
      </c>
      <c r="AH457" s="5" t="str">
        <f t="shared" si="47"/>
        <v/>
      </c>
    </row>
    <row r="458" spans="1:34">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5" t="str">
        <f t="shared" si="42"/>
        <v/>
      </c>
      <c r="AD458" s="5" t="str">
        <f t="shared" si="43"/>
        <v/>
      </c>
      <c r="AE458" s="5" t="str">
        <f t="shared" si="44"/>
        <v/>
      </c>
      <c r="AF458" s="5" t="str">
        <f t="shared" si="45"/>
        <v/>
      </c>
      <c r="AG458" s="5" t="str">
        <f t="shared" si="46"/>
        <v/>
      </c>
      <c r="AH458" s="5" t="str">
        <f t="shared" si="47"/>
        <v/>
      </c>
    </row>
    <row r="459" spans="1:34">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5" t="str">
        <f t="shared" si="42"/>
        <v/>
      </c>
      <c r="AD459" s="5" t="str">
        <f t="shared" si="43"/>
        <v/>
      </c>
      <c r="AE459" s="5" t="str">
        <f t="shared" si="44"/>
        <v/>
      </c>
      <c r="AF459" s="5" t="str">
        <f t="shared" si="45"/>
        <v/>
      </c>
      <c r="AG459" s="5" t="str">
        <f t="shared" si="46"/>
        <v/>
      </c>
      <c r="AH459" s="5" t="str">
        <f t="shared" si="47"/>
        <v/>
      </c>
    </row>
    <row r="460" spans="1:34">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5" t="str">
        <f t="shared" si="42"/>
        <v/>
      </c>
      <c r="AD460" s="5" t="str">
        <f t="shared" si="43"/>
        <v/>
      </c>
      <c r="AE460" s="5" t="str">
        <f t="shared" si="44"/>
        <v/>
      </c>
      <c r="AF460" s="5" t="str">
        <f t="shared" si="45"/>
        <v/>
      </c>
      <c r="AG460" s="5" t="str">
        <f t="shared" si="46"/>
        <v/>
      </c>
      <c r="AH460" s="5" t="str">
        <f t="shared" si="47"/>
        <v/>
      </c>
    </row>
    <row r="461" spans="1:34">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5" t="str">
        <f t="shared" si="42"/>
        <v/>
      </c>
      <c r="AD461" s="5" t="str">
        <f t="shared" si="43"/>
        <v/>
      </c>
      <c r="AE461" s="5" t="str">
        <f t="shared" si="44"/>
        <v/>
      </c>
      <c r="AF461" s="5" t="str">
        <f t="shared" si="45"/>
        <v/>
      </c>
      <c r="AG461" s="5" t="str">
        <f t="shared" si="46"/>
        <v/>
      </c>
      <c r="AH461" s="5" t="str">
        <f t="shared" si="47"/>
        <v/>
      </c>
    </row>
    <row r="462" spans="1:34">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5" t="str">
        <f t="shared" si="42"/>
        <v/>
      </c>
      <c r="AD462" s="5" t="str">
        <f t="shared" si="43"/>
        <v/>
      </c>
      <c r="AE462" s="5" t="str">
        <f t="shared" si="44"/>
        <v/>
      </c>
      <c r="AF462" s="5" t="str">
        <f t="shared" si="45"/>
        <v/>
      </c>
      <c r="AG462" s="5" t="str">
        <f t="shared" si="46"/>
        <v/>
      </c>
      <c r="AH462" s="5" t="str">
        <f t="shared" si="47"/>
        <v/>
      </c>
    </row>
    <row r="463" spans="1:34">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5" t="str">
        <f t="shared" si="42"/>
        <v/>
      </c>
      <c r="AD463" s="5" t="str">
        <f t="shared" si="43"/>
        <v/>
      </c>
      <c r="AE463" s="5" t="str">
        <f t="shared" si="44"/>
        <v/>
      </c>
      <c r="AF463" s="5" t="str">
        <f t="shared" si="45"/>
        <v/>
      </c>
      <c r="AG463" s="5" t="str">
        <f t="shared" si="46"/>
        <v/>
      </c>
      <c r="AH463" s="5" t="str">
        <f t="shared" si="47"/>
        <v/>
      </c>
    </row>
    <row r="464" spans="1:34">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5" t="str">
        <f t="shared" si="42"/>
        <v/>
      </c>
      <c r="AD464" s="5" t="str">
        <f t="shared" si="43"/>
        <v/>
      </c>
      <c r="AE464" s="5" t="str">
        <f t="shared" si="44"/>
        <v/>
      </c>
      <c r="AF464" s="5" t="str">
        <f t="shared" si="45"/>
        <v/>
      </c>
      <c r="AG464" s="5" t="str">
        <f t="shared" si="46"/>
        <v/>
      </c>
      <c r="AH464" s="5" t="str">
        <f t="shared" si="47"/>
        <v/>
      </c>
    </row>
    <row r="465" spans="1:34">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5" t="str">
        <f t="shared" si="42"/>
        <v/>
      </c>
      <c r="AD465" s="5" t="str">
        <f t="shared" si="43"/>
        <v/>
      </c>
      <c r="AE465" s="5" t="str">
        <f t="shared" si="44"/>
        <v/>
      </c>
      <c r="AF465" s="5" t="str">
        <f t="shared" si="45"/>
        <v/>
      </c>
      <c r="AG465" s="5" t="str">
        <f t="shared" si="46"/>
        <v/>
      </c>
      <c r="AH465" s="5" t="str">
        <f t="shared" si="47"/>
        <v/>
      </c>
    </row>
    <row r="466" spans="1:34">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5" t="str">
        <f t="shared" si="42"/>
        <v/>
      </c>
      <c r="AD466" s="5" t="str">
        <f t="shared" si="43"/>
        <v/>
      </c>
      <c r="AE466" s="5" t="str">
        <f t="shared" si="44"/>
        <v/>
      </c>
      <c r="AF466" s="5" t="str">
        <f t="shared" si="45"/>
        <v/>
      </c>
      <c r="AG466" s="5" t="str">
        <f t="shared" si="46"/>
        <v/>
      </c>
      <c r="AH466" s="5" t="str">
        <f t="shared" si="47"/>
        <v/>
      </c>
    </row>
    <row r="467" spans="1:34">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5" t="str">
        <f t="shared" si="42"/>
        <v/>
      </c>
      <c r="AD467" s="5" t="str">
        <f t="shared" si="43"/>
        <v/>
      </c>
      <c r="AE467" s="5" t="str">
        <f t="shared" si="44"/>
        <v/>
      </c>
      <c r="AF467" s="5" t="str">
        <f t="shared" si="45"/>
        <v/>
      </c>
      <c r="AG467" s="5" t="str">
        <f t="shared" si="46"/>
        <v/>
      </c>
      <c r="AH467" s="5" t="str">
        <f t="shared" si="47"/>
        <v/>
      </c>
    </row>
    <row r="468" spans="1:34">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5" t="str">
        <f t="shared" si="42"/>
        <v/>
      </c>
      <c r="AD468" s="5" t="str">
        <f t="shared" si="43"/>
        <v/>
      </c>
      <c r="AE468" s="5" t="str">
        <f t="shared" si="44"/>
        <v/>
      </c>
      <c r="AF468" s="5" t="str">
        <f t="shared" si="45"/>
        <v/>
      </c>
      <c r="AG468" s="5" t="str">
        <f t="shared" si="46"/>
        <v/>
      </c>
      <c r="AH468" s="5" t="str">
        <f t="shared" si="47"/>
        <v/>
      </c>
    </row>
    <row r="469" spans="1:34">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5" t="str">
        <f t="shared" si="42"/>
        <v/>
      </c>
      <c r="AD469" s="5" t="str">
        <f t="shared" si="43"/>
        <v/>
      </c>
      <c r="AE469" s="5" t="str">
        <f t="shared" si="44"/>
        <v/>
      </c>
      <c r="AF469" s="5" t="str">
        <f t="shared" si="45"/>
        <v/>
      </c>
      <c r="AG469" s="5" t="str">
        <f t="shared" si="46"/>
        <v/>
      </c>
      <c r="AH469" s="5" t="str">
        <f t="shared" si="47"/>
        <v/>
      </c>
    </row>
    <row r="470" spans="1:34">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5" t="str">
        <f t="shared" si="42"/>
        <v/>
      </c>
      <c r="AD470" s="5" t="str">
        <f t="shared" si="43"/>
        <v/>
      </c>
      <c r="AE470" s="5" t="str">
        <f t="shared" si="44"/>
        <v/>
      </c>
      <c r="AF470" s="5" t="str">
        <f t="shared" si="45"/>
        <v/>
      </c>
      <c r="AG470" s="5" t="str">
        <f t="shared" si="46"/>
        <v/>
      </c>
      <c r="AH470" s="5" t="str">
        <f t="shared" si="47"/>
        <v/>
      </c>
    </row>
    <row r="471" spans="1:34">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5" t="str">
        <f t="shared" si="42"/>
        <v/>
      </c>
      <c r="AD471" s="5" t="str">
        <f t="shared" si="43"/>
        <v/>
      </c>
      <c r="AE471" s="5" t="str">
        <f t="shared" si="44"/>
        <v/>
      </c>
      <c r="AF471" s="5" t="str">
        <f t="shared" si="45"/>
        <v/>
      </c>
      <c r="AG471" s="5" t="str">
        <f t="shared" si="46"/>
        <v/>
      </c>
      <c r="AH471" s="5" t="str">
        <f t="shared" si="47"/>
        <v/>
      </c>
    </row>
    <row r="472" spans="1:34">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5" t="str">
        <f t="shared" si="42"/>
        <v/>
      </c>
      <c r="AD472" s="5" t="str">
        <f t="shared" si="43"/>
        <v/>
      </c>
      <c r="AE472" s="5" t="str">
        <f t="shared" si="44"/>
        <v/>
      </c>
      <c r="AF472" s="5" t="str">
        <f t="shared" si="45"/>
        <v/>
      </c>
      <c r="AG472" s="5" t="str">
        <f t="shared" si="46"/>
        <v/>
      </c>
      <c r="AH472" s="5" t="str">
        <f t="shared" si="47"/>
        <v/>
      </c>
    </row>
    <row r="473" spans="1:34">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5" t="str">
        <f t="shared" si="42"/>
        <v/>
      </c>
      <c r="AD473" s="5" t="str">
        <f t="shared" si="43"/>
        <v/>
      </c>
      <c r="AE473" s="5" t="str">
        <f t="shared" si="44"/>
        <v/>
      </c>
      <c r="AF473" s="5" t="str">
        <f t="shared" si="45"/>
        <v/>
      </c>
      <c r="AG473" s="5" t="str">
        <f t="shared" si="46"/>
        <v/>
      </c>
      <c r="AH473" s="5" t="str">
        <f t="shared" si="47"/>
        <v/>
      </c>
    </row>
    <row r="474" spans="1:34">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5" t="str">
        <f t="shared" si="42"/>
        <v/>
      </c>
      <c r="AD474" s="5" t="str">
        <f t="shared" si="43"/>
        <v/>
      </c>
      <c r="AE474" s="5" t="str">
        <f t="shared" si="44"/>
        <v/>
      </c>
      <c r="AF474" s="5" t="str">
        <f t="shared" si="45"/>
        <v/>
      </c>
      <c r="AG474" s="5" t="str">
        <f t="shared" si="46"/>
        <v/>
      </c>
      <c r="AH474" s="5" t="str">
        <f t="shared" si="47"/>
        <v/>
      </c>
    </row>
    <row r="475" spans="1:34">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5" t="str">
        <f t="shared" si="42"/>
        <v/>
      </c>
      <c r="AD475" s="5" t="str">
        <f t="shared" si="43"/>
        <v/>
      </c>
      <c r="AE475" s="5" t="str">
        <f t="shared" si="44"/>
        <v/>
      </c>
      <c r="AF475" s="5" t="str">
        <f t="shared" si="45"/>
        <v/>
      </c>
      <c r="AG475" s="5" t="str">
        <f t="shared" si="46"/>
        <v/>
      </c>
      <c r="AH475" s="5" t="str">
        <f t="shared" si="47"/>
        <v/>
      </c>
    </row>
    <row r="476" spans="1:34">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5" t="str">
        <f t="shared" si="42"/>
        <v/>
      </c>
      <c r="AD476" s="5" t="str">
        <f t="shared" si="43"/>
        <v/>
      </c>
      <c r="AE476" s="5" t="str">
        <f t="shared" si="44"/>
        <v/>
      </c>
      <c r="AF476" s="5" t="str">
        <f t="shared" si="45"/>
        <v/>
      </c>
      <c r="AG476" s="5" t="str">
        <f t="shared" si="46"/>
        <v/>
      </c>
      <c r="AH476" s="5" t="str">
        <f t="shared" si="47"/>
        <v/>
      </c>
    </row>
    <row r="477" spans="1:34">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5" t="str">
        <f t="shared" si="42"/>
        <v/>
      </c>
      <c r="AD477" s="5" t="str">
        <f t="shared" si="43"/>
        <v/>
      </c>
      <c r="AE477" s="5" t="str">
        <f t="shared" si="44"/>
        <v/>
      </c>
      <c r="AF477" s="5" t="str">
        <f t="shared" si="45"/>
        <v/>
      </c>
      <c r="AG477" s="5" t="str">
        <f t="shared" si="46"/>
        <v/>
      </c>
      <c r="AH477" s="5" t="str">
        <f t="shared" si="47"/>
        <v/>
      </c>
    </row>
    <row r="478" spans="1:34">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5" t="str">
        <f t="shared" si="42"/>
        <v/>
      </c>
      <c r="AD478" s="5" t="str">
        <f t="shared" si="43"/>
        <v/>
      </c>
      <c r="AE478" s="5" t="str">
        <f t="shared" si="44"/>
        <v/>
      </c>
      <c r="AF478" s="5" t="str">
        <f t="shared" si="45"/>
        <v/>
      </c>
      <c r="AG478" s="5" t="str">
        <f t="shared" si="46"/>
        <v/>
      </c>
      <c r="AH478" s="5" t="str">
        <f t="shared" si="47"/>
        <v/>
      </c>
    </row>
    <row r="479" spans="1:34">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5" t="str">
        <f t="shared" si="42"/>
        <v/>
      </c>
      <c r="AD479" s="5" t="str">
        <f t="shared" si="43"/>
        <v/>
      </c>
      <c r="AE479" s="5" t="str">
        <f t="shared" si="44"/>
        <v/>
      </c>
      <c r="AF479" s="5" t="str">
        <f t="shared" si="45"/>
        <v/>
      </c>
      <c r="AG479" s="5" t="str">
        <f t="shared" si="46"/>
        <v/>
      </c>
      <c r="AH479" s="5" t="str">
        <f t="shared" si="47"/>
        <v/>
      </c>
    </row>
    <row r="480" spans="1:34">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5" t="str">
        <f t="shared" si="42"/>
        <v/>
      </c>
      <c r="AD480" s="5" t="str">
        <f t="shared" si="43"/>
        <v/>
      </c>
      <c r="AE480" s="5" t="str">
        <f t="shared" si="44"/>
        <v/>
      </c>
      <c r="AF480" s="5" t="str">
        <f t="shared" si="45"/>
        <v/>
      </c>
      <c r="AG480" s="5" t="str">
        <f t="shared" si="46"/>
        <v/>
      </c>
      <c r="AH480" s="5" t="str">
        <f t="shared" si="47"/>
        <v/>
      </c>
    </row>
    <row r="481" spans="1:34">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5" t="str">
        <f t="shared" si="42"/>
        <v/>
      </c>
      <c r="AD481" s="5" t="str">
        <f t="shared" si="43"/>
        <v/>
      </c>
      <c r="AE481" s="5" t="str">
        <f t="shared" si="44"/>
        <v/>
      </c>
      <c r="AF481" s="5" t="str">
        <f t="shared" si="45"/>
        <v/>
      </c>
      <c r="AG481" s="5" t="str">
        <f t="shared" si="46"/>
        <v/>
      </c>
      <c r="AH481" s="5" t="str">
        <f t="shared" si="47"/>
        <v/>
      </c>
    </row>
    <row r="482" spans="1:34">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5" t="str">
        <f t="shared" si="42"/>
        <v/>
      </c>
      <c r="AD482" s="5" t="str">
        <f t="shared" si="43"/>
        <v/>
      </c>
      <c r="AE482" s="5" t="str">
        <f t="shared" si="44"/>
        <v/>
      </c>
      <c r="AF482" s="5" t="str">
        <f t="shared" si="45"/>
        <v/>
      </c>
      <c r="AG482" s="5" t="str">
        <f t="shared" si="46"/>
        <v/>
      </c>
      <c r="AH482" s="5" t="str">
        <f t="shared" si="47"/>
        <v/>
      </c>
    </row>
    <row r="483" spans="1:34">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5" t="str">
        <f t="shared" si="42"/>
        <v/>
      </c>
      <c r="AD483" s="5" t="str">
        <f t="shared" si="43"/>
        <v/>
      </c>
      <c r="AE483" s="5" t="str">
        <f t="shared" si="44"/>
        <v/>
      </c>
      <c r="AF483" s="5" t="str">
        <f t="shared" si="45"/>
        <v/>
      </c>
      <c r="AG483" s="5" t="str">
        <f t="shared" si="46"/>
        <v/>
      </c>
      <c r="AH483" s="5" t="str">
        <f t="shared" si="47"/>
        <v/>
      </c>
    </row>
    <row r="484" spans="1:34">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5" t="str">
        <f t="shared" si="42"/>
        <v/>
      </c>
      <c r="AD484" s="5" t="str">
        <f t="shared" si="43"/>
        <v/>
      </c>
      <c r="AE484" s="5" t="str">
        <f t="shared" si="44"/>
        <v/>
      </c>
      <c r="AF484" s="5" t="str">
        <f t="shared" si="45"/>
        <v/>
      </c>
      <c r="AG484" s="5" t="str">
        <f t="shared" si="46"/>
        <v/>
      </c>
      <c r="AH484" s="5" t="str">
        <f t="shared" si="47"/>
        <v/>
      </c>
    </row>
    <row r="485" spans="1:34">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5" t="str">
        <f t="shared" si="42"/>
        <v/>
      </c>
      <c r="AD485" s="5" t="str">
        <f t="shared" si="43"/>
        <v/>
      </c>
      <c r="AE485" s="5" t="str">
        <f t="shared" si="44"/>
        <v/>
      </c>
      <c r="AF485" s="5" t="str">
        <f t="shared" si="45"/>
        <v/>
      </c>
      <c r="AG485" s="5" t="str">
        <f t="shared" si="46"/>
        <v/>
      </c>
      <c r="AH485" s="5" t="str">
        <f t="shared" si="47"/>
        <v/>
      </c>
    </row>
    <row r="486" spans="1:34">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5" t="str">
        <f t="shared" si="42"/>
        <v/>
      </c>
      <c r="AD486" s="5" t="str">
        <f t="shared" si="43"/>
        <v/>
      </c>
      <c r="AE486" s="5" t="str">
        <f t="shared" si="44"/>
        <v/>
      </c>
      <c r="AF486" s="5" t="str">
        <f t="shared" si="45"/>
        <v/>
      </c>
      <c r="AG486" s="5" t="str">
        <f t="shared" si="46"/>
        <v/>
      </c>
      <c r="AH486" s="5" t="str">
        <f t="shared" si="47"/>
        <v/>
      </c>
    </row>
    <row r="487" spans="1:34">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5" t="str">
        <f t="shared" si="42"/>
        <v/>
      </c>
      <c r="AD487" s="5" t="str">
        <f t="shared" si="43"/>
        <v/>
      </c>
      <c r="AE487" s="5" t="str">
        <f t="shared" si="44"/>
        <v/>
      </c>
      <c r="AF487" s="5" t="str">
        <f t="shared" si="45"/>
        <v/>
      </c>
      <c r="AG487" s="5" t="str">
        <f t="shared" si="46"/>
        <v/>
      </c>
      <c r="AH487" s="5" t="str">
        <f t="shared" si="47"/>
        <v/>
      </c>
    </row>
    <row r="488" spans="1:34">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5" t="str">
        <f t="shared" si="42"/>
        <v/>
      </c>
      <c r="AD488" s="5" t="str">
        <f t="shared" si="43"/>
        <v/>
      </c>
      <c r="AE488" s="5" t="str">
        <f t="shared" si="44"/>
        <v/>
      </c>
      <c r="AF488" s="5" t="str">
        <f t="shared" si="45"/>
        <v/>
      </c>
      <c r="AG488" s="5" t="str">
        <f t="shared" si="46"/>
        <v/>
      </c>
      <c r="AH488" s="5" t="str">
        <f t="shared" si="47"/>
        <v/>
      </c>
    </row>
    <row r="489" spans="1:34">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5" t="str">
        <f t="shared" si="42"/>
        <v/>
      </c>
      <c r="AD489" s="5" t="str">
        <f t="shared" si="43"/>
        <v/>
      </c>
      <c r="AE489" s="5" t="str">
        <f t="shared" si="44"/>
        <v/>
      </c>
      <c r="AF489" s="5" t="str">
        <f t="shared" si="45"/>
        <v/>
      </c>
      <c r="AG489" s="5" t="str">
        <f t="shared" si="46"/>
        <v/>
      </c>
      <c r="AH489" s="5" t="str">
        <f t="shared" si="47"/>
        <v/>
      </c>
    </row>
    <row r="490" spans="1:34">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5" t="str">
        <f t="shared" si="42"/>
        <v/>
      </c>
      <c r="AD490" s="5" t="str">
        <f t="shared" si="43"/>
        <v/>
      </c>
      <c r="AE490" s="5" t="str">
        <f t="shared" si="44"/>
        <v/>
      </c>
      <c r="AF490" s="5" t="str">
        <f t="shared" si="45"/>
        <v/>
      </c>
      <c r="AG490" s="5" t="str">
        <f t="shared" si="46"/>
        <v/>
      </c>
      <c r="AH490" s="5" t="str">
        <f t="shared" si="47"/>
        <v/>
      </c>
    </row>
    <row r="491" spans="1:34">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5" t="str">
        <f t="shared" si="42"/>
        <v/>
      </c>
      <c r="AD491" s="5" t="str">
        <f t="shared" si="43"/>
        <v/>
      </c>
      <c r="AE491" s="5" t="str">
        <f t="shared" si="44"/>
        <v/>
      </c>
      <c r="AF491" s="5" t="str">
        <f t="shared" si="45"/>
        <v/>
      </c>
      <c r="AG491" s="5" t="str">
        <f t="shared" si="46"/>
        <v/>
      </c>
      <c r="AH491" s="5" t="str">
        <f t="shared" si="47"/>
        <v/>
      </c>
    </row>
    <row r="492" spans="1:34">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5" t="str">
        <f t="shared" si="42"/>
        <v/>
      </c>
      <c r="AD492" s="5" t="str">
        <f t="shared" si="43"/>
        <v/>
      </c>
      <c r="AE492" s="5" t="str">
        <f t="shared" si="44"/>
        <v/>
      </c>
      <c r="AF492" s="5" t="str">
        <f t="shared" si="45"/>
        <v/>
      </c>
      <c r="AG492" s="5" t="str">
        <f t="shared" si="46"/>
        <v/>
      </c>
      <c r="AH492" s="5" t="str">
        <f t="shared" si="47"/>
        <v/>
      </c>
    </row>
    <row r="493" spans="1:34">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5" t="str">
        <f t="shared" si="42"/>
        <v/>
      </c>
      <c r="AD493" s="5" t="str">
        <f t="shared" si="43"/>
        <v/>
      </c>
      <c r="AE493" s="5" t="str">
        <f t="shared" si="44"/>
        <v/>
      </c>
      <c r="AF493" s="5" t="str">
        <f t="shared" si="45"/>
        <v/>
      </c>
      <c r="AG493" s="5" t="str">
        <f t="shared" si="46"/>
        <v/>
      </c>
      <c r="AH493" s="5" t="str">
        <f t="shared" si="47"/>
        <v/>
      </c>
    </row>
    <row r="494" spans="1:34">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5" t="str">
        <f t="shared" si="42"/>
        <v/>
      </c>
      <c r="AD494" s="5" t="str">
        <f t="shared" si="43"/>
        <v/>
      </c>
      <c r="AE494" s="5" t="str">
        <f t="shared" si="44"/>
        <v/>
      </c>
      <c r="AF494" s="5" t="str">
        <f t="shared" si="45"/>
        <v/>
      </c>
      <c r="AG494" s="5" t="str">
        <f t="shared" si="46"/>
        <v/>
      </c>
      <c r="AH494" s="5" t="str">
        <f t="shared" si="47"/>
        <v/>
      </c>
    </row>
    <row r="495" spans="1:34">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5" t="str">
        <f t="shared" si="42"/>
        <v/>
      </c>
      <c r="AD495" s="5" t="str">
        <f t="shared" si="43"/>
        <v/>
      </c>
      <c r="AE495" s="5" t="str">
        <f t="shared" si="44"/>
        <v/>
      </c>
      <c r="AF495" s="5" t="str">
        <f t="shared" si="45"/>
        <v/>
      </c>
      <c r="AG495" s="5" t="str">
        <f t="shared" si="46"/>
        <v/>
      </c>
      <c r="AH495" s="5" t="str">
        <f t="shared" si="47"/>
        <v/>
      </c>
    </row>
    <row r="496" spans="1:34">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5" t="str">
        <f t="shared" si="42"/>
        <v/>
      </c>
      <c r="AD496" s="5" t="str">
        <f t="shared" si="43"/>
        <v/>
      </c>
      <c r="AE496" s="5" t="str">
        <f t="shared" si="44"/>
        <v/>
      </c>
      <c r="AF496" s="5" t="str">
        <f t="shared" si="45"/>
        <v/>
      </c>
      <c r="AG496" s="5" t="str">
        <f t="shared" si="46"/>
        <v/>
      </c>
      <c r="AH496" s="5" t="str">
        <f t="shared" si="47"/>
        <v/>
      </c>
    </row>
    <row r="497" spans="1:34">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5" t="str">
        <f t="shared" si="42"/>
        <v/>
      </c>
      <c r="AD497" s="5" t="str">
        <f t="shared" si="43"/>
        <v/>
      </c>
      <c r="AE497" s="5" t="str">
        <f t="shared" si="44"/>
        <v/>
      </c>
      <c r="AF497" s="5" t="str">
        <f t="shared" si="45"/>
        <v/>
      </c>
      <c r="AG497" s="5" t="str">
        <f t="shared" si="46"/>
        <v/>
      </c>
      <c r="AH497" s="5" t="str">
        <f t="shared" si="47"/>
        <v/>
      </c>
    </row>
    <row r="498" spans="1:34">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5" t="str">
        <f t="shared" si="42"/>
        <v/>
      </c>
      <c r="AD498" s="5" t="str">
        <f t="shared" si="43"/>
        <v/>
      </c>
      <c r="AE498" s="5" t="str">
        <f t="shared" si="44"/>
        <v/>
      </c>
      <c r="AF498" s="5" t="str">
        <f t="shared" si="45"/>
        <v/>
      </c>
      <c r="AG498" s="5" t="str">
        <f t="shared" si="46"/>
        <v/>
      </c>
      <c r="AH498" s="5" t="str">
        <f t="shared" si="47"/>
        <v/>
      </c>
    </row>
    <row r="499" spans="1:34">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5" t="str">
        <f t="shared" si="42"/>
        <v/>
      </c>
      <c r="AD499" s="5" t="str">
        <f t="shared" si="43"/>
        <v/>
      </c>
      <c r="AE499" s="5" t="str">
        <f t="shared" si="44"/>
        <v/>
      </c>
      <c r="AF499" s="5" t="str">
        <f t="shared" si="45"/>
        <v/>
      </c>
      <c r="AG499" s="5" t="str">
        <f t="shared" si="46"/>
        <v/>
      </c>
      <c r="AH499" s="5" t="str">
        <f t="shared" si="47"/>
        <v/>
      </c>
    </row>
    <row r="500" spans="1:34">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5" t="str">
        <f t="shared" si="42"/>
        <v/>
      </c>
      <c r="AD500" s="5" t="str">
        <f t="shared" si="43"/>
        <v/>
      </c>
      <c r="AE500" s="5" t="str">
        <f t="shared" si="44"/>
        <v/>
      </c>
      <c r="AF500" s="5" t="str">
        <f t="shared" si="45"/>
        <v/>
      </c>
      <c r="AG500" s="5" t="str">
        <f t="shared" si="46"/>
        <v/>
      </c>
      <c r="AH500" s="5" t="str">
        <f t="shared" si="47"/>
        <v/>
      </c>
    </row>
    <row r="501" spans="1:34">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5" t="str">
        <f t="shared" si="42"/>
        <v/>
      </c>
      <c r="AD501" s="5" t="str">
        <f t="shared" si="43"/>
        <v/>
      </c>
      <c r="AE501" s="5" t="str">
        <f t="shared" si="44"/>
        <v/>
      </c>
      <c r="AF501" s="5" t="str">
        <f t="shared" si="45"/>
        <v/>
      </c>
      <c r="AG501" s="5" t="str">
        <f t="shared" si="46"/>
        <v/>
      </c>
      <c r="AH501" s="5" t="str">
        <f t="shared" si="47"/>
        <v/>
      </c>
    </row>
    <row r="502" spans="1:34">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5" t="str">
        <f t="shared" si="42"/>
        <v/>
      </c>
      <c r="AD502" s="5" t="str">
        <f t="shared" si="43"/>
        <v/>
      </c>
      <c r="AE502" s="5" t="str">
        <f t="shared" si="44"/>
        <v/>
      </c>
      <c r="AF502" s="5" t="str">
        <f t="shared" si="45"/>
        <v/>
      </c>
      <c r="AG502" s="5" t="str">
        <f t="shared" si="46"/>
        <v/>
      </c>
      <c r="AH502" s="5" t="str">
        <f t="shared" si="47"/>
        <v/>
      </c>
    </row>
    <row r="503" spans="1:34">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5" t="str">
        <f t="shared" si="42"/>
        <v/>
      </c>
      <c r="AD503" s="5" t="str">
        <f t="shared" si="43"/>
        <v/>
      </c>
      <c r="AE503" s="5" t="str">
        <f t="shared" si="44"/>
        <v/>
      </c>
      <c r="AF503" s="5" t="str">
        <f t="shared" si="45"/>
        <v/>
      </c>
      <c r="AG503" s="5" t="str">
        <f t="shared" si="46"/>
        <v/>
      </c>
      <c r="AH503" s="5" t="str">
        <f t="shared" si="47"/>
        <v/>
      </c>
    </row>
    <row r="504" spans="1:34">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5" t="str">
        <f t="shared" si="42"/>
        <v/>
      </c>
      <c r="AD504" s="5" t="str">
        <f t="shared" si="43"/>
        <v/>
      </c>
      <c r="AE504" s="5" t="str">
        <f t="shared" si="44"/>
        <v/>
      </c>
      <c r="AF504" s="5" t="str">
        <f t="shared" si="45"/>
        <v/>
      </c>
      <c r="AG504" s="5" t="str">
        <f t="shared" si="46"/>
        <v/>
      </c>
      <c r="AH504" s="5" t="str">
        <f t="shared" si="47"/>
        <v/>
      </c>
    </row>
    <row r="505" spans="1:34">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5" t="str">
        <f t="shared" si="42"/>
        <v/>
      </c>
      <c r="AD505" s="5" t="str">
        <f t="shared" si="43"/>
        <v/>
      </c>
      <c r="AE505" s="5" t="str">
        <f t="shared" si="44"/>
        <v/>
      </c>
      <c r="AF505" s="5" t="str">
        <f t="shared" si="45"/>
        <v/>
      </c>
      <c r="AG505" s="5" t="str">
        <f t="shared" si="46"/>
        <v/>
      </c>
      <c r="AH505" s="5" t="str">
        <f t="shared" si="47"/>
        <v/>
      </c>
    </row>
    <row r="506" spans="1:34">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5" t="str">
        <f t="shared" si="42"/>
        <v/>
      </c>
      <c r="AD506" s="5" t="str">
        <f t="shared" si="43"/>
        <v/>
      </c>
      <c r="AE506" s="5" t="str">
        <f t="shared" si="44"/>
        <v/>
      </c>
      <c r="AF506" s="5" t="str">
        <f t="shared" si="45"/>
        <v/>
      </c>
      <c r="AG506" s="5" t="str">
        <f t="shared" si="46"/>
        <v/>
      </c>
      <c r="AH506" s="5" t="str">
        <f t="shared" si="47"/>
        <v/>
      </c>
    </row>
    <row r="507" spans="1:34">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5" t="str">
        <f t="shared" si="42"/>
        <v/>
      </c>
      <c r="AD507" s="5" t="str">
        <f t="shared" si="43"/>
        <v/>
      </c>
      <c r="AE507" s="5" t="str">
        <f t="shared" si="44"/>
        <v/>
      </c>
      <c r="AF507" s="5" t="str">
        <f t="shared" si="45"/>
        <v/>
      </c>
      <c r="AG507" s="5" t="str">
        <f t="shared" si="46"/>
        <v/>
      </c>
      <c r="AH507" s="5" t="str">
        <f t="shared" si="47"/>
        <v/>
      </c>
    </row>
    <row r="508" spans="1:34">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5" t="str">
        <f t="shared" si="42"/>
        <v/>
      </c>
      <c r="AD508" s="5" t="str">
        <f t="shared" si="43"/>
        <v/>
      </c>
      <c r="AE508" s="5" t="str">
        <f t="shared" si="44"/>
        <v/>
      </c>
      <c r="AF508" s="5" t="str">
        <f t="shared" si="45"/>
        <v/>
      </c>
      <c r="AG508" s="5" t="str">
        <f t="shared" si="46"/>
        <v/>
      </c>
      <c r="AH508" s="5" t="str">
        <f t="shared" si="47"/>
        <v/>
      </c>
    </row>
    <row r="509" spans="1:34">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5" t="str">
        <f t="shared" si="42"/>
        <v/>
      </c>
      <c r="AD509" s="5" t="str">
        <f t="shared" si="43"/>
        <v/>
      </c>
      <c r="AE509" s="5" t="str">
        <f t="shared" si="44"/>
        <v/>
      </c>
      <c r="AF509" s="5" t="str">
        <f t="shared" si="45"/>
        <v/>
      </c>
      <c r="AG509" s="5" t="str">
        <f t="shared" si="46"/>
        <v/>
      </c>
      <c r="AH509" s="5" t="str">
        <f t="shared" si="47"/>
        <v/>
      </c>
    </row>
    <row r="510" spans="1:34">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5" t="str">
        <f t="shared" si="42"/>
        <v/>
      </c>
      <c r="AD510" s="5" t="str">
        <f t="shared" si="43"/>
        <v/>
      </c>
      <c r="AE510" s="5" t="str">
        <f t="shared" si="44"/>
        <v/>
      </c>
      <c r="AF510" s="5" t="str">
        <f t="shared" si="45"/>
        <v/>
      </c>
      <c r="AG510" s="5" t="str">
        <f t="shared" si="46"/>
        <v/>
      </c>
      <c r="AH510" s="5" t="str">
        <f t="shared" si="47"/>
        <v/>
      </c>
    </row>
    <row r="511" spans="1:34">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5" t="str">
        <f t="shared" si="42"/>
        <v/>
      </c>
      <c r="AD511" s="5" t="str">
        <f t="shared" si="43"/>
        <v/>
      </c>
      <c r="AE511" s="5" t="str">
        <f t="shared" si="44"/>
        <v/>
      </c>
      <c r="AF511" s="5" t="str">
        <f t="shared" si="45"/>
        <v/>
      </c>
      <c r="AG511" s="5" t="str">
        <f t="shared" si="46"/>
        <v/>
      </c>
      <c r="AH511" s="5" t="str">
        <f t="shared" si="47"/>
        <v/>
      </c>
    </row>
    <row r="512" spans="1:34">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5" t="str">
        <f t="shared" si="42"/>
        <v/>
      </c>
      <c r="AD512" s="5" t="str">
        <f t="shared" si="43"/>
        <v/>
      </c>
      <c r="AE512" s="5" t="str">
        <f t="shared" si="44"/>
        <v/>
      </c>
      <c r="AF512" s="5" t="str">
        <f t="shared" si="45"/>
        <v/>
      </c>
      <c r="AG512" s="5" t="str">
        <f t="shared" si="46"/>
        <v/>
      </c>
      <c r="AH512" s="5" t="str">
        <f t="shared" si="47"/>
        <v/>
      </c>
    </row>
    <row r="513" spans="1:34">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5" t="str">
        <f t="shared" si="42"/>
        <v/>
      </c>
      <c r="AD513" s="5" t="str">
        <f t="shared" si="43"/>
        <v/>
      </c>
      <c r="AE513" s="5" t="str">
        <f t="shared" si="44"/>
        <v/>
      </c>
      <c r="AF513" s="5" t="str">
        <f t="shared" si="45"/>
        <v/>
      </c>
      <c r="AG513" s="5" t="str">
        <f t="shared" si="46"/>
        <v/>
      </c>
      <c r="AH513" s="5" t="str">
        <f t="shared" si="47"/>
        <v/>
      </c>
    </row>
    <row r="514" spans="1:34">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5" t="str">
        <f t="shared" si="42"/>
        <v/>
      </c>
      <c r="AD514" s="5" t="str">
        <f t="shared" si="43"/>
        <v/>
      </c>
      <c r="AE514" s="5" t="str">
        <f t="shared" si="44"/>
        <v/>
      </c>
      <c r="AF514" s="5" t="str">
        <f t="shared" si="45"/>
        <v/>
      </c>
      <c r="AG514" s="5" t="str">
        <f t="shared" si="46"/>
        <v/>
      </c>
      <c r="AH514" s="5" t="str">
        <f t="shared" si="47"/>
        <v/>
      </c>
    </row>
    <row r="515" spans="1:34">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5" t="str">
        <f t="shared" si="42"/>
        <v/>
      </c>
      <c r="AD515" s="5" t="str">
        <f t="shared" si="43"/>
        <v/>
      </c>
      <c r="AE515" s="5" t="str">
        <f t="shared" si="44"/>
        <v/>
      </c>
      <c r="AF515" s="5" t="str">
        <f t="shared" si="45"/>
        <v/>
      </c>
      <c r="AG515" s="5" t="str">
        <f t="shared" si="46"/>
        <v/>
      </c>
      <c r="AH515" s="5" t="str">
        <f t="shared" si="47"/>
        <v/>
      </c>
    </row>
    <row r="516" spans="1:34">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5" t="str">
        <f t="shared" si="42"/>
        <v/>
      </c>
      <c r="AD516" s="5" t="str">
        <f t="shared" si="43"/>
        <v/>
      </c>
      <c r="AE516" s="5" t="str">
        <f t="shared" si="44"/>
        <v/>
      </c>
      <c r="AF516" s="5" t="str">
        <f t="shared" si="45"/>
        <v/>
      </c>
      <c r="AG516" s="5" t="str">
        <f t="shared" si="46"/>
        <v/>
      </c>
      <c r="AH516" s="5" t="str">
        <f t="shared" si="47"/>
        <v/>
      </c>
    </row>
    <row r="517" spans="1:34">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5" t="str">
        <f t="shared" ref="AC517:AC580" si="48">IF(COUNT(A517,L517,N517,P517,X517,Y517)&gt;0,AVERAGE(A517,L517,N517,P517,X517,Y517),"")</f>
        <v/>
      </c>
      <c r="AD517" s="5" t="str">
        <f t="shared" ref="AD517:AD580" si="49">IF(COUNT(B517,D517,M517,U517)&gt;0,AVERAGE(B517,D517,M517,U517),"")</f>
        <v/>
      </c>
      <c r="AE517" s="5" t="str">
        <f t="shared" ref="AE517:AE580" si="50">IF(COUNT(I517,T517,V517,W517)&gt;0,AVERAGE(I517,T517,V517,W517),"")</f>
        <v/>
      </c>
      <c r="AF517" s="5" t="str">
        <f t="shared" ref="AF517:AF580" si="51">IF(COUNT(H517,K517,Q517,S517)&gt;0,AVERAGE(H517,K517,Q517,S517),"")</f>
        <v/>
      </c>
      <c r="AG517" s="5" t="str">
        <f t="shared" ref="AG517:AG580" si="52">IF(COUNT(E517,F517,G517,R517)&gt;0,AVERAGE(E517,F517,G517,R517),"")</f>
        <v/>
      </c>
      <c r="AH517" s="5" t="str">
        <f t="shared" ref="AH517:AH580" si="53">IF(COUNT(C517,J517,O517,Z517)&gt;0,AVERAGE(C517,J517,O517,Z517),"")</f>
        <v/>
      </c>
    </row>
    <row r="518" spans="1:34">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5" t="str">
        <f t="shared" si="48"/>
        <v/>
      </c>
      <c r="AD518" s="5" t="str">
        <f t="shared" si="49"/>
        <v/>
      </c>
      <c r="AE518" s="5" t="str">
        <f t="shared" si="50"/>
        <v/>
      </c>
      <c r="AF518" s="5" t="str">
        <f t="shared" si="51"/>
        <v/>
      </c>
      <c r="AG518" s="5" t="str">
        <f t="shared" si="52"/>
        <v/>
      </c>
      <c r="AH518" s="5" t="str">
        <f t="shared" si="53"/>
        <v/>
      </c>
    </row>
    <row r="519" spans="1:34">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5" t="str">
        <f t="shared" si="48"/>
        <v/>
      </c>
      <c r="AD519" s="5" t="str">
        <f t="shared" si="49"/>
        <v/>
      </c>
      <c r="AE519" s="5" t="str">
        <f t="shared" si="50"/>
        <v/>
      </c>
      <c r="AF519" s="5" t="str">
        <f t="shared" si="51"/>
        <v/>
      </c>
      <c r="AG519" s="5" t="str">
        <f t="shared" si="52"/>
        <v/>
      </c>
      <c r="AH519" s="5" t="str">
        <f t="shared" si="53"/>
        <v/>
      </c>
    </row>
    <row r="520" spans="1:34">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5" t="str">
        <f t="shared" si="48"/>
        <v/>
      </c>
      <c r="AD520" s="5" t="str">
        <f t="shared" si="49"/>
        <v/>
      </c>
      <c r="AE520" s="5" t="str">
        <f t="shared" si="50"/>
        <v/>
      </c>
      <c r="AF520" s="5" t="str">
        <f t="shared" si="51"/>
        <v/>
      </c>
      <c r="AG520" s="5" t="str">
        <f t="shared" si="52"/>
        <v/>
      </c>
      <c r="AH520" s="5" t="str">
        <f t="shared" si="53"/>
        <v/>
      </c>
    </row>
    <row r="521" spans="1:34">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5" t="str">
        <f t="shared" si="48"/>
        <v/>
      </c>
      <c r="AD521" s="5" t="str">
        <f t="shared" si="49"/>
        <v/>
      </c>
      <c r="AE521" s="5" t="str">
        <f t="shared" si="50"/>
        <v/>
      </c>
      <c r="AF521" s="5" t="str">
        <f t="shared" si="51"/>
        <v/>
      </c>
      <c r="AG521" s="5" t="str">
        <f t="shared" si="52"/>
        <v/>
      </c>
      <c r="AH521" s="5" t="str">
        <f t="shared" si="53"/>
        <v/>
      </c>
    </row>
    <row r="522" spans="1:34">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5" t="str">
        <f t="shared" si="48"/>
        <v/>
      </c>
      <c r="AD522" s="5" t="str">
        <f t="shared" si="49"/>
        <v/>
      </c>
      <c r="AE522" s="5" t="str">
        <f t="shared" si="50"/>
        <v/>
      </c>
      <c r="AF522" s="5" t="str">
        <f t="shared" si="51"/>
        <v/>
      </c>
      <c r="AG522" s="5" t="str">
        <f t="shared" si="52"/>
        <v/>
      </c>
      <c r="AH522" s="5" t="str">
        <f t="shared" si="53"/>
        <v/>
      </c>
    </row>
    <row r="523" spans="1:34">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5" t="str">
        <f t="shared" si="48"/>
        <v/>
      </c>
      <c r="AD523" s="5" t="str">
        <f t="shared" si="49"/>
        <v/>
      </c>
      <c r="AE523" s="5" t="str">
        <f t="shared" si="50"/>
        <v/>
      </c>
      <c r="AF523" s="5" t="str">
        <f t="shared" si="51"/>
        <v/>
      </c>
      <c r="AG523" s="5" t="str">
        <f t="shared" si="52"/>
        <v/>
      </c>
      <c r="AH523" s="5" t="str">
        <f t="shared" si="53"/>
        <v/>
      </c>
    </row>
    <row r="524" spans="1:34">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5" t="str">
        <f t="shared" si="48"/>
        <v/>
      </c>
      <c r="AD524" s="5" t="str">
        <f t="shared" si="49"/>
        <v/>
      </c>
      <c r="AE524" s="5" t="str">
        <f t="shared" si="50"/>
        <v/>
      </c>
      <c r="AF524" s="5" t="str">
        <f t="shared" si="51"/>
        <v/>
      </c>
      <c r="AG524" s="5" t="str">
        <f t="shared" si="52"/>
        <v/>
      </c>
      <c r="AH524" s="5" t="str">
        <f t="shared" si="53"/>
        <v/>
      </c>
    </row>
    <row r="525" spans="1:34">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5" t="str">
        <f t="shared" si="48"/>
        <v/>
      </c>
      <c r="AD525" s="5" t="str">
        <f t="shared" si="49"/>
        <v/>
      </c>
      <c r="AE525" s="5" t="str">
        <f t="shared" si="50"/>
        <v/>
      </c>
      <c r="AF525" s="5" t="str">
        <f t="shared" si="51"/>
        <v/>
      </c>
      <c r="AG525" s="5" t="str">
        <f t="shared" si="52"/>
        <v/>
      </c>
      <c r="AH525" s="5" t="str">
        <f t="shared" si="53"/>
        <v/>
      </c>
    </row>
    <row r="526" spans="1:34">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5" t="str">
        <f t="shared" si="48"/>
        <v/>
      </c>
      <c r="AD526" s="5" t="str">
        <f t="shared" si="49"/>
        <v/>
      </c>
      <c r="AE526" s="5" t="str">
        <f t="shared" si="50"/>
        <v/>
      </c>
      <c r="AF526" s="5" t="str">
        <f t="shared" si="51"/>
        <v/>
      </c>
      <c r="AG526" s="5" t="str">
        <f t="shared" si="52"/>
        <v/>
      </c>
      <c r="AH526" s="5" t="str">
        <f t="shared" si="53"/>
        <v/>
      </c>
    </row>
    <row r="527" spans="1:34">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5" t="str">
        <f t="shared" si="48"/>
        <v/>
      </c>
      <c r="AD527" s="5" t="str">
        <f t="shared" si="49"/>
        <v/>
      </c>
      <c r="AE527" s="5" t="str">
        <f t="shared" si="50"/>
        <v/>
      </c>
      <c r="AF527" s="5" t="str">
        <f t="shared" si="51"/>
        <v/>
      </c>
      <c r="AG527" s="5" t="str">
        <f t="shared" si="52"/>
        <v/>
      </c>
      <c r="AH527" s="5" t="str">
        <f t="shared" si="53"/>
        <v/>
      </c>
    </row>
    <row r="528" spans="1:34">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5" t="str">
        <f t="shared" si="48"/>
        <v/>
      </c>
      <c r="AD528" s="5" t="str">
        <f t="shared" si="49"/>
        <v/>
      </c>
      <c r="AE528" s="5" t="str">
        <f t="shared" si="50"/>
        <v/>
      </c>
      <c r="AF528" s="5" t="str">
        <f t="shared" si="51"/>
        <v/>
      </c>
      <c r="AG528" s="5" t="str">
        <f t="shared" si="52"/>
        <v/>
      </c>
      <c r="AH528" s="5" t="str">
        <f t="shared" si="53"/>
        <v/>
      </c>
    </row>
    <row r="529" spans="1:34">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5" t="str">
        <f t="shared" si="48"/>
        <v/>
      </c>
      <c r="AD529" s="5" t="str">
        <f t="shared" si="49"/>
        <v/>
      </c>
      <c r="AE529" s="5" t="str">
        <f t="shared" si="50"/>
        <v/>
      </c>
      <c r="AF529" s="5" t="str">
        <f t="shared" si="51"/>
        <v/>
      </c>
      <c r="AG529" s="5" t="str">
        <f t="shared" si="52"/>
        <v/>
      </c>
      <c r="AH529" s="5" t="str">
        <f t="shared" si="53"/>
        <v/>
      </c>
    </row>
    <row r="530" spans="1:34">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5" t="str">
        <f t="shared" si="48"/>
        <v/>
      </c>
      <c r="AD530" s="5" t="str">
        <f t="shared" si="49"/>
        <v/>
      </c>
      <c r="AE530" s="5" t="str">
        <f t="shared" si="50"/>
        <v/>
      </c>
      <c r="AF530" s="5" t="str">
        <f t="shared" si="51"/>
        <v/>
      </c>
      <c r="AG530" s="5" t="str">
        <f t="shared" si="52"/>
        <v/>
      </c>
      <c r="AH530" s="5" t="str">
        <f t="shared" si="53"/>
        <v/>
      </c>
    </row>
    <row r="531" spans="1:34">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5" t="str">
        <f t="shared" si="48"/>
        <v/>
      </c>
      <c r="AD531" s="5" t="str">
        <f t="shared" si="49"/>
        <v/>
      </c>
      <c r="AE531" s="5" t="str">
        <f t="shared" si="50"/>
        <v/>
      </c>
      <c r="AF531" s="5" t="str">
        <f t="shared" si="51"/>
        <v/>
      </c>
      <c r="AG531" s="5" t="str">
        <f t="shared" si="52"/>
        <v/>
      </c>
      <c r="AH531" s="5" t="str">
        <f t="shared" si="53"/>
        <v/>
      </c>
    </row>
    <row r="532" spans="1:34">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5" t="str">
        <f t="shared" si="48"/>
        <v/>
      </c>
      <c r="AD532" s="5" t="str">
        <f t="shared" si="49"/>
        <v/>
      </c>
      <c r="AE532" s="5" t="str">
        <f t="shared" si="50"/>
        <v/>
      </c>
      <c r="AF532" s="5" t="str">
        <f t="shared" si="51"/>
        <v/>
      </c>
      <c r="AG532" s="5" t="str">
        <f t="shared" si="52"/>
        <v/>
      </c>
      <c r="AH532" s="5" t="str">
        <f t="shared" si="53"/>
        <v/>
      </c>
    </row>
    <row r="533" spans="1:34">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5" t="str">
        <f t="shared" si="48"/>
        <v/>
      </c>
      <c r="AD533" s="5" t="str">
        <f t="shared" si="49"/>
        <v/>
      </c>
      <c r="AE533" s="5" t="str">
        <f t="shared" si="50"/>
        <v/>
      </c>
      <c r="AF533" s="5" t="str">
        <f t="shared" si="51"/>
        <v/>
      </c>
      <c r="AG533" s="5" t="str">
        <f t="shared" si="52"/>
        <v/>
      </c>
      <c r="AH533" s="5" t="str">
        <f t="shared" si="53"/>
        <v/>
      </c>
    </row>
    <row r="534" spans="1:34">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5" t="str">
        <f t="shared" si="48"/>
        <v/>
      </c>
      <c r="AD534" s="5" t="str">
        <f t="shared" si="49"/>
        <v/>
      </c>
      <c r="AE534" s="5" t="str">
        <f t="shared" si="50"/>
        <v/>
      </c>
      <c r="AF534" s="5" t="str">
        <f t="shared" si="51"/>
        <v/>
      </c>
      <c r="AG534" s="5" t="str">
        <f t="shared" si="52"/>
        <v/>
      </c>
      <c r="AH534" s="5" t="str">
        <f t="shared" si="53"/>
        <v/>
      </c>
    </row>
    <row r="535" spans="1:34">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5" t="str">
        <f t="shared" si="48"/>
        <v/>
      </c>
      <c r="AD535" s="5" t="str">
        <f t="shared" si="49"/>
        <v/>
      </c>
      <c r="AE535" s="5" t="str">
        <f t="shared" si="50"/>
        <v/>
      </c>
      <c r="AF535" s="5" t="str">
        <f t="shared" si="51"/>
        <v/>
      </c>
      <c r="AG535" s="5" t="str">
        <f t="shared" si="52"/>
        <v/>
      </c>
      <c r="AH535" s="5" t="str">
        <f t="shared" si="53"/>
        <v/>
      </c>
    </row>
    <row r="536" spans="1:34">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5" t="str">
        <f t="shared" si="48"/>
        <v/>
      </c>
      <c r="AD536" s="5" t="str">
        <f t="shared" si="49"/>
        <v/>
      </c>
      <c r="AE536" s="5" t="str">
        <f t="shared" si="50"/>
        <v/>
      </c>
      <c r="AF536" s="5" t="str">
        <f t="shared" si="51"/>
        <v/>
      </c>
      <c r="AG536" s="5" t="str">
        <f t="shared" si="52"/>
        <v/>
      </c>
      <c r="AH536" s="5" t="str">
        <f t="shared" si="53"/>
        <v/>
      </c>
    </row>
    <row r="537" spans="1:34">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5" t="str">
        <f t="shared" si="48"/>
        <v/>
      </c>
      <c r="AD537" s="5" t="str">
        <f t="shared" si="49"/>
        <v/>
      </c>
      <c r="AE537" s="5" t="str">
        <f t="shared" si="50"/>
        <v/>
      </c>
      <c r="AF537" s="5" t="str">
        <f t="shared" si="51"/>
        <v/>
      </c>
      <c r="AG537" s="5" t="str">
        <f t="shared" si="52"/>
        <v/>
      </c>
      <c r="AH537" s="5" t="str">
        <f t="shared" si="53"/>
        <v/>
      </c>
    </row>
    <row r="538" spans="1:34">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5" t="str">
        <f t="shared" si="48"/>
        <v/>
      </c>
      <c r="AD538" s="5" t="str">
        <f t="shared" si="49"/>
        <v/>
      </c>
      <c r="AE538" s="5" t="str">
        <f t="shared" si="50"/>
        <v/>
      </c>
      <c r="AF538" s="5" t="str">
        <f t="shared" si="51"/>
        <v/>
      </c>
      <c r="AG538" s="5" t="str">
        <f t="shared" si="52"/>
        <v/>
      </c>
      <c r="AH538" s="5" t="str">
        <f t="shared" si="53"/>
        <v/>
      </c>
    </row>
    <row r="539" spans="1:34">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5" t="str">
        <f t="shared" si="48"/>
        <v/>
      </c>
      <c r="AD539" s="5" t="str">
        <f t="shared" si="49"/>
        <v/>
      </c>
      <c r="AE539" s="5" t="str">
        <f t="shared" si="50"/>
        <v/>
      </c>
      <c r="AF539" s="5" t="str">
        <f t="shared" si="51"/>
        <v/>
      </c>
      <c r="AG539" s="5" t="str">
        <f t="shared" si="52"/>
        <v/>
      </c>
      <c r="AH539" s="5" t="str">
        <f t="shared" si="53"/>
        <v/>
      </c>
    </row>
    <row r="540" spans="1:34">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5" t="str">
        <f t="shared" si="48"/>
        <v/>
      </c>
      <c r="AD540" s="5" t="str">
        <f t="shared" si="49"/>
        <v/>
      </c>
      <c r="AE540" s="5" t="str">
        <f t="shared" si="50"/>
        <v/>
      </c>
      <c r="AF540" s="5" t="str">
        <f t="shared" si="51"/>
        <v/>
      </c>
      <c r="AG540" s="5" t="str">
        <f t="shared" si="52"/>
        <v/>
      </c>
      <c r="AH540" s="5" t="str">
        <f t="shared" si="53"/>
        <v/>
      </c>
    </row>
    <row r="541" spans="1:34">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5" t="str">
        <f t="shared" si="48"/>
        <v/>
      </c>
      <c r="AD541" s="5" t="str">
        <f t="shared" si="49"/>
        <v/>
      </c>
      <c r="AE541" s="5" t="str">
        <f t="shared" si="50"/>
        <v/>
      </c>
      <c r="AF541" s="5" t="str">
        <f t="shared" si="51"/>
        <v/>
      </c>
      <c r="AG541" s="5" t="str">
        <f t="shared" si="52"/>
        <v/>
      </c>
      <c r="AH541" s="5" t="str">
        <f t="shared" si="53"/>
        <v/>
      </c>
    </row>
    <row r="542" spans="1:34">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5" t="str">
        <f t="shared" si="48"/>
        <v/>
      </c>
      <c r="AD542" s="5" t="str">
        <f t="shared" si="49"/>
        <v/>
      </c>
      <c r="AE542" s="5" t="str">
        <f t="shared" si="50"/>
        <v/>
      </c>
      <c r="AF542" s="5" t="str">
        <f t="shared" si="51"/>
        <v/>
      </c>
      <c r="AG542" s="5" t="str">
        <f t="shared" si="52"/>
        <v/>
      </c>
      <c r="AH542" s="5" t="str">
        <f t="shared" si="53"/>
        <v/>
      </c>
    </row>
    <row r="543" spans="1:34">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5" t="str">
        <f t="shared" si="48"/>
        <v/>
      </c>
      <c r="AD543" s="5" t="str">
        <f t="shared" si="49"/>
        <v/>
      </c>
      <c r="AE543" s="5" t="str">
        <f t="shared" si="50"/>
        <v/>
      </c>
      <c r="AF543" s="5" t="str">
        <f t="shared" si="51"/>
        <v/>
      </c>
      <c r="AG543" s="5" t="str">
        <f t="shared" si="52"/>
        <v/>
      </c>
      <c r="AH543" s="5" t="str">
        <f t="shared" si="53"/>
        <v/>
      </c>
    </row>
    <row r="544" spans="1:34">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5" t="str">
        <f t="shared" si="48"/>
        <v/>
      </c>
      <c r="AD544" s="5" t="str">
        <f t="shared" si="49"/>
        <v/>
      </c>
      <c r="AE544" s="5" t="str">
        <f t="shared" si="50"/>
        <v/>
      </c>
      <c r="AF544" s="5" t="str">
        <f t="shared" si="51"/>
        <v/>
      </c>
      <c r="AG544" s="5" t="str">
        <f t="shared" si="52"/>
        <v/>
      </c>
      <c r="AH544" s="5" t="str">
        <f t="shared" si="53"/>
        <v/>
      </c>
    </row>
    <row r="545" spans="1:34">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5" t="str">
        <f t="shared" si="48"/>
        <v/>
      </c>
      <c r="AD545" s="5" t="str">
        <f t="shared" si="49"/>
        <v/>
      </c>
      <c r="AE545" s="5" t="str">
        <f t="shared" si="50"/>
        <v/>
      </c>
      <c r="AF545" s="5" t="str">
        <f t="shared" si="51"/>
        <v/>
      </c>
      <c r="AG545" s="5" t="str">
        <f t="shared" si="52"/>
        <v/>
      </c>
      <c r="AH545" s="5" t="str">
        <f t="shared" si="53"/>
        <v/>
      </c>
    </row>
    <row r="546" spans="1:34">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5" t="str">
        <f t="shared" si="48"/>
        <v/>
      </c>
      <c r="AD546" s="5" t="str">
        <f t="shared" si="49"/>
        <v/>
      </c>
      <c r="AE546" s="5" t="str">
        <f t="shared" si="50"/>
        <v/>
      </c>
      <c r="AF546" s="5" t="str">
        <f t="shared" si="51"/>
        <v/>
      </c>
      <c r="AG546" s="5" t="str">
        <f t="shared" si="52"/>
        <v/>
      </c>
      <c r="AH546" s="5" t="str">
        <f t="shared" si="53"/>
        <v/>
      </c>
    </row>
    <row r="547" spans="1:34">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5" t="str">
        <f t="shared" si="48"/>
        <v/>
      </c>
      <c r="AD547" s="5" t="str">
        <f t="shared" si="49"/>
        <v/>
      </c>
      <c r="AE547" s="5" t="str">
        <f t="shared" si="50"/>
        <v/>
      </c>
      <c r="AF547" s="5" t="str">
        <f t="shared" si="51"/>
        <v/>
      </c>
      <c r="AG547" s="5" t="str">
        <f t="shared" si="52"/>
        <v/>
      </c>
      <c r="AH547" s="5" t="str">
        <f t="shared" si="53"/>
        <v/>
      </c>
    </row>
    <row r="548" spans="1:34">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5" t="str">
        <f t="shared" si="48"/>
        <v/>
      </c>
      <c r="AD548" s="5" t="str">
        <f t="shared" si="49"/>
        <v/>
      </c>
      <c r="AE548" s="5" t="str">
        <f t="shared" si="50"/>
        <v/>
      </c>
      <c r="AF548" s="5" t="str">
        <f t="shared" si="51"/>
        <v/>
      </c>
      <c r="AG548" s="5" t="str">
        <f t="shared" si="52"/>
        <v/>
      </c>
      <c r="AH548" s="5" t="str">
        <f t="shared" si="53"/>
        <v/>
      </c>
    </row>
    <row r="549" spans="1:34">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5" t="str">
        <f t="shared" si="48"/>
        <v/>
      </c>
      <c r="AD549" s="5" t="str">
        <f t="shared" si="49"/>
        <v/>
      </c>
      <c r="AE549" s="5" t="str">
        <f t="shared" si="50"/>
        <v/>
      </c>
      <c r="AF549" s="5" t="str">
        <f t="shared" si="51"/>
        <v/>
      </c>
      <c r="AG549" s="5" t="str">
        <f t="shared" si="52"/>
        <v/>
      </c>
      <c r="AH549" s="5" t="str">
        <f t="shared" si="53"/>
        <v/>
      </c>
    </row>
    <row r="550" spans="1:34">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5" t="str">
        <f t="shared" si="48"/>
        <v/>
      </c>
      <c r="AD550" s="5" t="str">
        <f t="shared" si="49"/>
        <v/>
      </c>
      <c r="AE550" s="5" t="str">
        <f t="shared" si="50"/>
        <v/>
      </c>
      <c r="AF550" s="5" t="str">
        <f t="shared" si="51"/>
        <v/>
      </c>
      <c r="AG550" s="5" t="str">
        <f t="shared" si="52"/>
        <v/>
      </c>
      <c r="AH550" s="5" t="str">
        <f t="shared" si="53"/>
        <v/>
      </c>
    </row>
    <row r="551" spans="1:34">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5" t="str">
        <f t="shared" si="48"/>
        <v/>
      </c>
      <c r="AD551" s="5" t="str">
        <f t="shared" si="49"/>
        <v/>
      </c>
      <c r="AE551" s="5" t="str">
        <f t="shared" si="50"/>
        <v/>
      </c>
      <c r="AF551" s="5" t="str">
        <f t="shared" si="51"/>
        <v/>
      </c>
      <c r="AG551" s="5" t="str">
        <f t="shared" si="52"/>
        <v/>
      </c>
      <c r="AH551" s="5" t="str">
        <f t="shared" si="53"/>
        <v/>
      </c>
    </row>
    <row r="552" spans="1:34">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5" t="str">
        <f t="shared" si="48"/>
        <v/>
      </c>
      <c r="AD552" s="5" t="str">
        <f t="shared" si="49"/>
        <v/>
      </c>
      <c r="AE552" s="5" t="str">
        <f t="shared" si="50"/>
        <v/>
      </c>
      <c r="AF552" s="5" t="str">
        <f t="shared" si="51"/>
        <v/>
      </c>
      <c r="AG552" s="5" t="str">
        <f t="shared" si="52"/>
        <v/>
      </c>
      <c r="AH552" s="5" t="str">
        <f t="shared" si="53"/>
        <v/>
      </c>
    </row>
    <row r="553" spans="1:34">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5" t="str">
        <f t="shared" si="48"/>
        <v/>
      </c>
      <c r="AD553" s="5" t="str">
        <f t="shared" si="49"/>
        <v/>
      </c>
      <c r="AE553" s="5" t="str">
        <f t="shared" si="50"/>
        <v/>
      </c>
      <c r="AF553" s="5" t="str">
        <f t="shared" si="51"/>
        <v/>
      </c>
      <c r="AG553" s="5" t="str">
        <f t="shared" si="52"/>
        <v/>
      </c>
      <c r="AH553" s="5" t="str">
        <f t="shared" si="53"/>
        <v/>
      </c>
    </row>
    <row r="554" spans="1:34">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5" t="str">
        <f t="shared" si="48"/>
        <v/>
      </c>
      <c r="AD554" s="5" t="str">
        <f t="shared" si="49"/>
        <v/>
      </c>
      <c r="AE554" s="5" t="str">
        <f t="shared" si="50"/>
        <v/>
      </c>
      <c r="AF554" s="5" t="str">
        <f t="shared" si="51"/>
        <v/>
      </c>
      <c r="AG554" s="5" t="str">
        <f t="shared" si="52"/>
        <v/>
      </c>
      <c r="AH554" s="5" t="str">
        <f t="shared" si="53"/>
        <v/>
      </c>
    </row>
    <row r="555" spans="1:34">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5" t="str">
        <f t="shared" si="48"/>
        <v/>
      </c>
      <c r="AD555" s="5" t="str">
        <f t="shared" si="49"/>
        <v/>
      </c>
      <c r="AE555" s="5" t="str">
        <f t="shared" si="50"/>
        <v/>
      </c>
      <c r="AF555" s="5" t="str">
        <f t="shared" si="51"/>
        <v/>
      </c>
      <c r="AG555" s="5" t="str">
        <f t="shared" si="52"/>
        <v/>
      </c>
      <c r="AH555" s="5" t="str">
        <f t="shared" si="53"/>
        <v/>
      </c>
    </row>
    <row r="556" spans="1:34">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5" t="str">
        <f t="shared" si="48"/>
        <v/>
      </c>
      <c r="AD556" s="5" t="str">
        <f t="shared" si="49"/>
        <v/>
      </c>
      <c r="AE556" s="5" t="str">
        <f t="shared" si="50"/>
        <v/>
      </c>
      <c r="AF556" s="5" t="str">
        <f t="shared" si="51"/>
        <v/>
      </c>
      <c r="AG556" s="5" t="str">
        <f t="shared" si="52"/>
        <v/>
      </c>
      <c r="AH556" s="5" t="str">
        <f t="shared" si="53"/>
        <v/>
      </c>
    </row>
    <row r="557" spans="1:34">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5" t="str">
        <f t="shared" si="48"/>
        <v/>
      </c>
      <c r="AD557" s="5" t="str">
        <f t="shared" si="49"/>
        <v/>
      </c>
      <c r="AE557" s="5" t="str">
        <f t="shared" si="50"/>
        <v/>
      </c>
      <c r="AF557" s="5" t="str">
        <f t="shared" si="51"/>
        <v/>
      </c>
      <c r="AG557" s="5" t="str">
        <f t="shared" si="52"/>
        <v/>
      </c>
      <c r="AH557" s="5" t="str">
        <f t="shared" si="53"/>
        <v/>
      </c>
    </row>
    <row r="558" spans="1:34">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5" t="str">
        <f t="shared" si="48"/>
        <v/>
      </c>
      <c r="AD558" s="5" t="str">
        <f t="shared" si="49"/>
        <v/>
      </c>
      <c r="AE558" s="5" t="str">
        <f t="shared" si="50"/>
        <v/>
      </c>
      <c r="AF558" s="5" t="str">
        <f t="shared" si="51"/>
        <v/>
      </c>
      <c r="AG558" s="5" t="str">
        <f t="shared" si="52"/>
        <v/>
      </c>
      <c r="AH558" s="5" t="str">
        <f t="shared" si="53"/>
        <v/>
      </c>
    </row>
    <row r="559" spans="1:34">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5" t="str">
        <f t="shared" si="48"/>
        <v/>
      </c>
      <c r="AD559" s="5" t="str">
        <f t="shared" si="49"/>
        <v/>
      </c>
      <c r="AE559" s="5" t="str">
        <f t="shared" si="50"/>
        <v/>
      </c>
      <c r="AF559" s="5" t="str">
        <f t="shared" si="51"/>
        <v/>
      </c>
      <c r="AG559" s="5" t="str">
        <f t="shared" si="52"/>
        <v/>
      </c>
      <c r="AH559" s="5" t="str">
        <f t="shared" si="53"/>
        <v/>
      </c>
    </row>
    <row r="560" spans="1:34">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5" t="str">
        <f t="shared" si="48"/>
        <v/>
      </c>
      <c r="AD560" s="5" t="str">
        <f t="shared" si="49"/>
        <v/>
      </c>
      <c r="AE560" s="5" t="str">
        <f t="shared" si="50"/>
        <v/>
      </c>
      <c r="AF560" s="5" t="str">
        <f t="shared" si="51"/>
        <v/>
      </c>
      <c r="AG560" s="5" t="str">
        <f t="shared" si="52"/>
        <v/>
      </c>
      <c r="AH560" s="5" t="str">
        <f t="shared" si="53"/>
        <v/>
      </c>
    </row>
    <row r="561" spans="1:34">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5" t="str">
        <f t="shared" si="48"/>
        <v/>
      </c>
      <c r="AD561" s="5" t="str">
        <f t="shared" si="49"/>
        <v/>
      </c>
      <c r="AE561" s="5" t="str">
        <f t="shared" si="50"/>
        <v/>
      </c>
      <c r="AF561" s="5" t="str">
        <f t="shared" si="51"/>
        <v/>
      </c>
      <c r="AG561" s="5" t="str">
        <f t="shared" si="52"/>
        <v/>
      </c>
      <c r="AH561" s="5" t="str">
        <f t="shared" si="53"/>
        <v/>
      </c>
    </row>
    <row r="562" spans="1:34">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5" t="str">
        <f t="shared" si="48"/>
        <v/>
      </c>
      <c r="AD562" s="5" t="str">
        <f t="shared" si="49"/>
        <v/>
      </c>
      <c r="AE562" s="5" t="str">
        <f t="shared" si="50"/>
        <v/>
      </c>
      <c r="AF562" s="5" t="str">
        <f t="shared" si="51"/>
        <v/>
      </c>
      <c r="AG562" s="5" t="str">
        <f t="shared" si="52"/>
        <v/>
      </c>
      <c r="AH562" s="5" t="str">
        <f t="shared" si="53"/>
        <v/>
      </c>
    </row>
    <row r="563" spans="1:34">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5" t="str">
        <f t="shared" si="48"/>
        <v/>
      </c>
      <c r="AD563" s="5" t="str">
        <f t="shared" si="49"/>
        <v/>
      </c>
      <c r="AE563" s="5" t="str">
        <f t="shared" si="50"/>
        <v/>
      </c>
      <c r="AF563" s="5" t="str">
        <f t="shared" si="51"/>
        <v/>
      </c>
      <c r="AG563" s="5" t="str">
        <f t="shared" si="52"/>
        <v/>
      </c>
      <c r="AH563" s="5" t="str">
        <f t="shared" si="53"/>
        <v/>
      </c>
    </row>
    <row r="564" spans="1:34">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5" t="str">
        <f t="shared" si="48"/>
        <v/>
      </c>
      <c r="AD564" s="5" t="str">
        <f t="shared" si="49"/>
        <v/>
      </c>
      <c r="AE564" s="5" t="str">
        <f t="shared" si="50"/>
        <v/>
      </c>
      <c r="AF564" s="5" t="str">
        <f t="shared" si="51"/>
        <v/>
      </c>
      <c r="AG564" s="5" t="str">
        <f t="shared" si="52"/>
        <v/>
      </c>
      <c r="AH564" s="5" t="str">
        <f t="shared" si="53"/>
        <v/>
      </c>
    </row>
    <row r="565" spans="1:34">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5" t="str">
        <f t="shared" si="48"/>
        <v/>
      </c>
      <c r="AD565" s="5" t="str">
        <f t="shared" si="49"/>
        <v/>
      </c>
      <c r="AE565" s="5" t="str">
        <f t="shared" si="50"/>
        <v/>
      </c>
      <c r="AF565" s="5" t="str">
        <f t="shared" si="51"/>
        <v/>
      </c>
      <c r="AG565" s="5" t="str">
        <f t="shared" si="52"/>
        <v/>
      </c>
      <c r="AH565" s="5" t="str">
        <f t="shared" si="53"/>
        <v/>
      </c>
    </row>
    <row r="566" spans="1:34">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5" t="str">
        <f t="shared" si="48"/>
        <v/>
      </c>
      <c r="AD566" s="5" t="str">
        <f t="shared" si="49"/>
        <v/>
      </c>
      <c r="AE566" s="5" t="str">
        <f t="shared" si="50"/>
        <v/>
      </c>
      <c r="AF566" s="5" t="str">
        <f t="shared" si="51"/>
        <v/>
      </c>
      <c r="AG566" s="5" t="str">
        <f t="shared" si="52"/>
        <v/>
      </c>
      <c r="AH566" s="5" t="str">
        <f t="shared" si="53"/>
        <v/>
      </c>
    </row>
    <row r="567" spans="1:34">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5" t="str">
        <f t="shared" si="48"/>
        <v/>
      </c>
      <c r="AD567" s="5" t="str">
        <f t="shared" si="49"/>
        <v/>
      </c>
      <c r="AE567" s="5" t="str">
        <f t="shared" si="50"/>
        <v/>
      </c>
      <c r="AF567" s="5" t="str">
        <f t="shared" si="51"/>
        <v/>
      </c>
      <c r="AG567" s="5" t="str">
        <f t="shared" si="52"/>
        <v/>
      </c>
      <c r="AH567" s="5" t="str">
        <f t="shared" si="53"/>
        <v/>
      </c>
    </row>
    <row r="568" spans="1:34">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5" t="str">
        <f t="shared" si="48"/>
        <v/>
      </c>
      <c r="AD568" s="5" t="str">
        <f t="shared" si="49"/>
        <v/>
      </c>
      <c r="AE568" s="5" t="str">
        <f t="shared" si="50"/>
        <v/>
      </c>
      <c r="AF568" s="5" t="str">
        <f t="shared" si="51"/>
        <v/>
      </c>
      <c r="AG568" s="5" t="str">
        <f t="shared" si="52"/>
        <v/>
      </c>
      <c r="AH568" s="5" t="str">
        <f t="shared" si="53"/>
        <v/>
      </c>
    </row>
    <row r="569" spans="1:34">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5" t="str">
        <f t="shared" si="48"/>
        <v/>
      </c>
      <c r="AD569" s="5" t="str">
        <f t="shared" si="49"/>
        <v/>
      </c>
      <c r="AE569" s="5" t="str">
        <f t="shared" si="50"/>
        <v/>
      </c>
      <c r="AF569" s="5" t="str">
        <f t="shared" si="51"/>
        <v/>
      </c>
      <c r="AG569" s="5" t="str">
        <f t="shared" si="52"/>
        <v/>
      </c>
      <c r="AH569" s="5" t="str">
        <f t="shared" si="53"/>
        <v/>
      </c>
    </row>
    <row r="570" spans="1:34">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5" t="str">
        <f t="shared" si="48"/>
        <v/>
      </c>
      <c r="AD570" s="5" t="str">
        <f t="shared" si="49"/>
        <v/>
      </c>
      <c r="AE570" s="5" t="str">
        <f t="shared" si="50"/>
        <v/>
      </c>
      <c r="AF570" s="5" t="str">
        <f t="shared" si="51"/>
        <v/>
      </c>
      <c r="AG570" s="5" t="str">
        <f t="shared" si="52"/>
        <v/>
      </c>
      <c r="AH570" s="5" t="str">
        <f t="shared" si="53"/>
        <v/>
      </c>
    </row>
    <row r="571" spans="1:34">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5" t="str">
        <f t="shared" si="48"/>
        <v/>
      </c>
      <c r="AD571" s="5" t="str">
        <f t="shared" si="49"/>
        <v/>
      </c>
      <c r="AE571" s="5" t="str">
        <f t="shared" si="50"/>
        <v/>
      </c>
      <c r="AF571" s="5" t="str">
        <f t="shared" si="51"/>
        <v/>
      </c>
      <c r="AG571" s="5" t="str">
        <f t="shared" si="52"/>
        <v/>
      </c>
      <c r="AH571" s="5" t="str">
        <f t="shared" si="53"/>
        <v/>
      </c>
    </row>
    <row r="572" spans="1:34">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5" t="str">
        <f t="shared" si="48"/>
        <v/>
      </c>
      <c r="AD572" s="5" t="str">
        <f t="shared" si="49"/>
        <v/>
      </c>
      <c r="AE572" s="5" t="str">
        <f t="shared" si="50"/>
        <v/>
      </c>
      <c r="AF572" s="5" t="str">
        <f t="shared" si="51"/>
        <v/>
      </c>
      <c r="AG572" s="5" t="str">
        <f t="shared" si="52"/>
        <v/>
      </c>
      <c r="AH572" s="5" t="str">
        <f t="shared" si="53"/>
        <v/>
      </c>
    </row>
    <row r="573" spans="1:34">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5" t="str">
        <f t="shared" si="48"/>
        <v/>
      </c>
      <c r="AD573" s="5" t="str">
        <f t="shared" si="49"/>
        <v/>
      </c>
      <c r="AE573" s="5" t="str">
        <f t="shared" si="50"/>
        <v/>
      </c>
      <c r="AF573" s="5" t="str">
        <f t="shared" si="51"/>
        <v/>
      </c>
      <c r="AG573" s="5" t="str">
        <f t="shared" si="52"/>
        <v/>
      </c>
      <c r="AH573" s="5" t="str">
        <f t="shared" si="53"/>
        <v/>
      </c>
    </row>
    <row r="574" spans="1:34">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5" t="str">
        <f t="shared" si="48"/>
        <v/>
      </c>
      <c r="AD574" s="5" t="str">
        <f t="shared" si="49"/>
        <v/>
      </c>
      <c r="AE574" s="5" t="str">
        <f t="shared" si="50"/>
        <v/>
      </c>
      <c r="AF574" s="5" t="str">
        <f t="shared" si="51"/>
        <v/>
      </c>
      <c r="AG574" s="5" t="str">
        <f t="shared" si="52"/>
        <v/>
      </c>
      <c r="AH574" s="5" t="str">
        <f t="shared" si="53"/>
        <v/>
      </c>
    </row>
    <row r="575" spans="1:34">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5" t="str">
        <f t="shared" si="48"/>
        <v/>
      </c>
      <c r="AD575" s="5" t="str">
        <f t="shared" si="49"/>
        <v/>
      </c>
      <c r="AE575" s="5" t="str">
        <f t="shared" si="50"/>
        <v/>
      </c>
      <c r="AF575" s="5" t="str">
        <f t="shared" si="51"/>
        <v/>
      </c>
      <c r="AG575" s="5" t="str">
        <f t="shared" si="52"/>
        <v/>
      </c>
      <c r="AH575" s="5" t="str">
        <f t="shared" si="53"/>
        <v/>
      </c>
    </row>
    <row r="576" spans="1:34">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5" t="str">
        <f t="shared" si="48"/>
        <v/>
      </c>
      <c r="AD576" s="5" t="str">
        <f t="shared" si="49"/>
        <v/>
      </c>
      <c r="AE576" s="5" t="str">
        <f t="shared" si="50"/>
        <v/>
      </c>
      <c r="AF576" s="5" t="str">
        <f t="shared" si="51"/>
        <v/>
      </c>
      <c r="AG576" s="5" t="str">
        <f t="shared" si="52"/>
        <v/>
      </c>
      <c r="AH576" s="5" t="str">
        <f t="shared" si="53"/>
        <v/>
      </c>
    </row>
    <row r="577" spans="1:34">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5" t="str">
        <f t="shared" si="48"/>
        <v/>
      </c>
      <c r="AD577" s="5" t="str">
        <f t="shared" si="49"/>
        <v/>
      </c>
      <c r="AE577" s="5" t="str">
        <f t="shared" si="50"/>
        <v/>
      </c>
      <c r="AF577" s="5" t="str">
        <f t="shared" si="51"/>
        <v/>
      </c>
      <c r="AG577" s="5" t="str">
        <f t="shared" si="52"/>
        <v/>
      </c>
      <c r="AH577" s="5" t="str">
        <f t="shared" si="53"/>
        <v/>
      </c>
    </row>
    <row r="578" spans="1:34">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5" t="str">
        <f t="shared" si="48"/>
        <v/>
      </c>
      <c r="AD578" s="5" t="str">
        <f t="shared" si="49"/>
        <v/>
      </c>
      <c r="AE578" s="5" t="str">
        <f t="shared" si="50"/>
        <v/>
      </c>
      <c r="AF578" s="5" t="str">
        <f t="shared" si="51"/>
        <v/>
      </c>
      <c r="AG578" s="5" t="str">
        <f t="shared" si="52"/>
        <v/>
      </c>
      <c r="AH578" s="5" t="str">
        <f t="shared" si="53"/>
        <v/>
      </c>
    </row>
    <row r="579" spans="1:34">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5" t="str">
        <f t="shared" si="48"/>
        <v/>
      </c>
      <c r="AD579" s="5" t="str">
        <f t="shared" si="49"/>
        <v/>
      </c>
      <c r="AE579" s="5" t="str">
        <f t="shared" si="50"/>
        <v/>
      </c>
      <c r="AF579" s="5" t="str">
        <f t="shared" si="51"/>
        <v/>
      </c>
      <c r="AG579" s="5" t="str">
        <f t="shared" si="52"/>
        <v/>
      </c>
      <c r="AH579" s="5" t="str">
        <f t="shared" si="53"/>
        <v/>
      </c>
    </row>
    <row r="580" spans="1:34">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5" t="str">
        <f t="shared" si="48"/>
        <v/>
      </c>
      <c r="AD580" s="5" t="str">
        <f t="shared" si="49"/>
        <v/>
      </c>
      <c r="AE580" s="5" t="str">
        <f t="shared" si="50"/>
        <v/>
      </c>
      <c r="AF580" s="5" t="str">
        <f t="shared" si="51"/>
        <v/>
      </c>
      <c r="AG580" s="5" t="str">
        <f t="shared" si="52"/>
        <v/>
      </c>
      <c r="AH580" s="5" t="str">
        <f t="shared" si="53"/>
        <v/>
      </c>
    </row>
    <row r="581" spans="1:34">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5" t="str">
        <f t="shared" ref="AC581:AC644" si="54">IF(COUNT(A581,L581,N581,P581,X581,Y581)&gt;0,AVERAGE(A581,L581,N581,P581,X581,Y581),"")</f>
        <v/>
      </c>
      <c r="AD581" s="5" t="str">
        <f t="shared" ref="AD581:AD644" si="55">IF(COUNT(B581,D581,M581,U581)&gt;0,AVERAGE(B581,D581,M581,U581),"")</f>
        <v/>
      </c>
      <c r="AE581" s="5" t="str">
        <f t="shared" ref="AE581:AE644" si="56">IF(COUNT(I581,T581,V581,W581)&gt;0,AVERAGE(I581,T581,V581,W581),"")</f>
        <v/>
      </c>
      <c r="AF581" s="5" t="str">
        <f t="shared" ref="AF581:AF644" si="57">IF(COUNT(H581,K581,Q581,S581)&gt;0,AVERAGE(H581,K581,Q581,S581),"")</f>
        <v/>
      </c>
      <c r="AG581" s="5" t="str">
        <f t="shared" ref="AG581:AG644" si="58">IF(COUNT(E581,F581,G581,R581)&gt;0,AVERAGE(E581,F581,G581,R581),"")</f>
        <v/>
      </c>
      <c r="AH581" s="5" t="str">
        <f t="shared" ref="AH581:AH644" si="59">IF(COUNT(C581,J581,O581,Z581)&gt;0,AVERAGE(C581,J581,O581,Z581),"")</f>
        <v/>
      </c>
    </row>
    <row r="582" spans="1:34">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5" t="str">
        <f t="shared" si="54"/>
        <v/>
      </c>
      <c r="AD582" s="5" t="str">
        <f t="shared" si="55"/>
        <v/>
      </c>
      <c r="AE582" s="5" t="str">
        <f t="shared" si="56"/>
        <v/>
      </c>
      <c r="AF582" s="5" t="str">
        <f t="shared" si="57"/>
        <v/>
      </c>
      <c r="AG582" s="5" t="str">
        <f t="shared" si="58"/>
        <v/>
      </c>
      <c r="AH582" s="5" t="str">
        <f t="shared" si="59"/>
        <v/>
      </c>
    </row>
    <row r="583" spans="1:34">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5" t="str">
        <f t="shared" si="54"/>
        <v/>
      </c>
      <c r="AD583" s="5" t="str">
        <f t="shared" si="55"/>
        <v/>
      </c>
      <c r="AE583" s="5" t="str">
        <f t="shared" si="56"/>
        <v/>
      </c>
      <c r="AF583" s="5" t="str">
        <f t="shared" si="57"/>
        <v/>
      </c>
      <c r="AG583" s="5" t="str">
        <f t="shared" si="58"/>
        <v/>
      </c>
      <c r="AH583" s="5" t="str">
        <f t="shared" si="59"/>
        <v/>
      </c>
    </row>
    <row r="584" spans="1:34">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5" t="str">
        <f t="shared" si="54"/>
        <v/>
      </c>
      <c r="AD584" s="5" t="str">
        <f t="shared" si="55"/>
        <v/>
      </c>
      <c r="AE584" s="5" t="str">
        <f t="shared" si="56"/>
        <v/>
      </c>
      <c r="AF584" s="5" t="str">
        <f t="shared" si="57"/>
        <v/>
      </c>
      <c r="AG584" s="5" t="str">
        <f t="shared" si="58"/>
        <v/>
      </c>
      <c r="AH584" s="5" t="str">
        <f t="shared" si="59"/>
        <v/>
      </c>
    </row>
    <row r="585" spans="1:34">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5" t="str">
        <f t="shared" si="54"/>
        <v/>
      </c>
      <c r="AD585" s="5" t="str">
        <f t="shared" si="55"/>
        <v/>
      </c>
      <c r="AE585" s="5" t="str">
        <f t="shared" si="56"/>
        <v/>
      </c>
      <c r="AF585" s="5" t="str">
        <f t="shared" si="57"/>
        <v/>
      </c>
      <c r="AG585" s="5" t="str">
        <f t="shared" si="58"/>
        <v/>
      </c>
      <c r="AH585" s="5" t="str">
        <f t="shared" si="59"/>
        <v/>
      </c>
    </row>
    <row r="586" spans="1:34">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5" t="str">
        <f t="shared" si="54"/>
        <v/>
      </c>
      <c r="AD586" s="5" t="str">
        <f t="shared" si="55"/>
        <v/>
      </c>
      <c r="AE586" s="5" t="str">
        <f t="shared" si="56"/>
        <v/>
      </c>
      <c r="AF586" s="5" t="str">
        <f t="shared" si="57"/>
        <v/>
      </c>
      <c r="AG586" s="5" t="str">
        <f t="shared" si="58"/>
        <v/>
      </c>
      <c r="AH586" s="5" t="str">
        <f t="shared" si="59"/>
        <v/>
      </c>
    </row>
    <row r="587" spans="1:34">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5" t="str">
        <f t="shared" si="54"/>
        <v/>
      </c>
      <c r="AD587" s="5" t="str">
        <f t="shared" si="55"/>
        <v/>
      </c>
      <c r="AE587" s="5" t="str">
        <f t="shared" si="56"/>
        <v/>
      </c>
      <c r="AF587" s="5" t="str">
        <f t="shared" si="57"/>
        <v/>
      </c>
      <c r="AG587" s="5" t="str">
        <f t="shared" si="58"/>
        <v/>
      </c>
      <c r="AH587" s="5" t="str">
        <f t="shared" si="59"/>
        <v/>
      </c>
    </row>
    <row r="588" spans="1:34">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5" t="str">
        <f t="shared" si="54"/>
        <v/>
      </c>
      <c r="AD588" s="5" t="str">
        <f t="shared" si="55"/>
        <v/>
      </c>
      <c r="AE588" s="5" t="str">
        <f t="shared" si="56"/>
        <v/>
      </c>
      <c r="AF588" s="5" t="str">
        <f t="shared" si="57"/>
        <v/>
      </c>
      <c r="AG588" s="5" t="str">
        <f t="shared" si="58"/>
        <v/>
      </c>
      <c r="AH588" s="5" t="str">
        <f t="shared" si="59"/>
        <v/>
      </c>
    </row>
    <row r="589" spans="1:34">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5" t="str">
        <f t="shared" si="54"/>
        <v/>
      </c>
      <c r="AD589" s="5" t="str">
        <f t="shared" si="55"/>
        <v/>
      </c>
      <c r="AE589" s="5" t="str">
        <f t="shared" si="56"/>
        <v/>
      </c>
      <c r="AF589" s="5" t="str">
        <f t="shared" si="57"/>
        <v/>
      </c>
      <c r="AG589" s="5" t="str">
        <f t="shared" si="58"/>
        <v/>
      </c>
      <c r="AH589" s="5" t="str">
        <f t="shared" si="59"/>
        <v/>
      </c>
    </row>
    <row r="590" spans="1:34">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5" t="str">
        <f t="shared" si="54"/>
        <v/>
      </c>
      <c r="AD590" s="5" t="str">
        <f t="shared" si="55"/>
        <v/>
      </c>
      <c r="AE590" s="5" t="str">
        <f t="shared" si="56"/>
        <v/>
      </c>
      <c r="AF590" s="5" t="str">
        <f t="shared" si="57"/>
        <v/>
      </c>
      <c r="AG590" s="5" t="str">
        <f t="shared" si="58"/>
        <v/>
      </c>
      <c r="AH590" s="5" t="str">
        <f t="shared" si="59"/>
        <v/>
      </c>
    </row>
    <row r="591" spans="1:34">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5" t="str">
        <f t="shared" si="54"/>
        <v/>
      </c>
      <c r="AD591" s="5" t="str">
        <f t="shared" si="55"/>
        <v/>
      </c>
      <c r="AE591" s="5" t="str">
        <f t="shared" si="56"/>
        <v/>
      </c>
      <c r="AF591" s="5" t="str">
        <f t="shared" si="57"/>
        <v/>
      </c>
      <c r="AG591" s="5" t="str">
        <f t="shared" si="58"/>
        <v/>
      </c>
      <c r="AH591" s="5" t="str">
        <f t="shared" si="59"/>
        <v/>
      </c>
    </row>
    <row r="592" spans="1:34">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5" t="str">
        <f t="shared" si="54"/>
        <v/>
      </c>
      <c r="AD592" s="5" t="str">
        <f t="shared" si="55"/>
        <v/>
      </c>
      <c r="AE592" s="5" t="str">
        <f t="shared" si="56"/>
        <v/>
      </c>
      <c r="AF592" s="5" t="str">
        <f t="shared" si="57"/>
        <v/>
      </c>
      <c r="AG592" s="5" t="str">
        <f t="shared" si="58"/>
        <v/>
      </c>
      <c r="AH592" s="5" t="str">
        <f t="shared" si="59"/>
        <v/>
      </c>
    </row>
    <row r="593" spans="1:34">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5" t="str">
        <f t="shared" si="54"/>
        <v/>
      </c>
      <c r="AD593" s="5" t="str">
        <f t="shared" si="55"/>
        <v/>
      </c>
      <c r="AE593" s="5" t="str">
        <f t="shared" si="56"/>
        <v/>
      </c>
      <c r="AF593" s="5" t="str">
        <f t="shared" si="57"/>
        <v/>
      </c>
      <c r="AG593" s="5" t="str">
        <f t="shared" si="58"/>
        <v/>
      </c>
      <c r="AH593" s="5" t="str">
        <f t="shared" si="59"/>
        <v/>
      </c>
    </row>
    <row r="594" spans="1:34">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5" t="str">
        <f t="shared" si="54"/>
        <v/>
      </c>
      <c r="AD594" s="5" t="str">
        <f t="shared" si="55"/>
        <v/>
      </c>
      <c r="AE594" s="5" t="str">
        <f t="shared" si="56"/>
        <v/>
      </c>
      <c r="AF594" s="5" t="str">
        <f t="shared" si="57"/>
        <v/>
      </c>
      <c r="AG594" s="5" t="str">
        <f t="shared" si="58"/>
        <v/>
      </c>
      <c r="AH594" s="5" t="str">
        <f t="shared" si="59"/>
        <v/>
      </c>
    </row>
    <row r="595" spans="1:34">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5" t="str">
        <f t="shared" si="54"/>
        <v/>
      </c>
      <c r="AD595" s="5" t="str">
        <f t="shared" si="55"/>
        <v/>
      </c>
      <c r="AE595" s="5" t="str">
        <f t="shared" si="56"/>
        <v/>
      </c>
      <c r="AF595" s="5" t="str">
        <f t="shared" si="57"/>
        <v/>
      </c>
      <c r="AG595" s="5" t="str">
        <f t="shared" si="58"/>
        <v/>
      </c>
      <c r="AH595" s="5" t="str">
        <f t="shared" si="59"/>
        <v/>
      </c>
    </row>
    <row r="596" spans="1:34">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5" t="str">
        <f t="shared" si="54"/>
        <v/>
      </c>
      <c r="AD596" s="5" t="str">
        <f t="shared" si="55"/>
        <v/>
      </c>
      <c r="AE596" s="5" t="str">
        <f t="shared" si="56"/>
        <v/>
      </c>
      <c r="AF596" s="5" t="str">
        <f t="shared" si="57"/>
        <v/>
      </c>
      <c r="AG596" s="5" t="str">
        <f t="shared" si="58"/>
        <v/>
      </c>
      <c r="AH596" s="5" t="str">
        <f t="shared" si="59"/>
        <v/>
      </c>
    </row>
    <row r="597" spans="1:34">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5" t="str">
        <f t="shared" si="54"/>
        <v/>
      </c>
      <c r="AD597" s="5" t="str">
        <f t="shared" si="55"/>
        <v/>
      </c>
      <c r="AE597" s="5" t="str">
        <f t="shared" si="56"/>
        <v/>
      </c>
      <c r="AF597" s="5" t="str">
        <f t="shared" si="57"/>
        <v/>
      </c>
      <c r="AG597" s="5" t="str">
        <f t="shared" si="58"/>
        <v/>
      </c>
      <c r="AH597" s="5" t="str">
        <f t="shared" si="59"/>
        <v/>
      </c>
    </row>
    <row r="598" spans="1:34">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5" t="str">
        <f t="shared" si="54"/>
        <v/>
      </c>
      <c r="AD598" s="5" t="str">
        <f t="shared" si="55"/>
        <v/>
      </c>
      <c r="AE598" s="5" t="str">
        <f t="shared" si="56"/>
        <v/>
      </c>
      <c r="AF598" s="5" t="str">
        <f t="shared" si="57"/>
        <v/>
      </c>
      <c r="AG598" s="5" t="str">
        <f t="shared" si="58"/>
        <v/>
      </c>
      <c r="AH598" s="5" t="str">
        <f t="shared" si="59"/>
        <v/>
      </c>
    </row>
    <row r="599" spans="1:34">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5" t="str">
        <f t="shared" si="54"/>
        <v/>
      </c>
      <c r="AD599" s="5" t="str">
        <f t="shared" si="55"/>
        <v/>
      </c>
      <c r="AE599" s="5" t="str">
        <f t="shared" si="56"/>
        <v/>
      </c>
      <c r="AF599" s="5" t="str">
        <f t="shared" si="57"/>
        <v/>
      </c>
      <c r="AG599" s="5" t="str">
        <f t="shared" si="58"/>
        <v/>
      </c>
      <c r="AH599" s="5" t="str">
        <f t="shared" si="59"/>
        <v/>
      </c>
    </row>
    <row r="600" spans="1:34">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5" t="str">
        <f t="shared" si="54"/>
        <v/>
      </c>
      <c r="AD600" s="5" t="str">
        <f t="shared" si="55"/>
        <v/>
      </c>
      <c r="AE600" s="5" t="str">
        <f t="shared" si="56"/>
        <v/>
      </c>
      <c r="AF600" s="5" t="str">
        <f t="shared" si="57"/>
        <v/>
      </c>
      <c r="AG600" s="5" t="str">
        <f t="shared" si="58"/>
        <v/>
      </c>
      <c r="AH600" s="5" t="str">
        <f t="shared" si="59"/>
        <v/>
      </c>
    </row>
    <row r="601" spans="1:34">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5" t="str">
        <f t="shared" si="54"/>
        <v/>
      </c>
      <c r="AD601" s="5" t="str">
        <f t="shared" si="55"/>
        <v/>
      </c>
      <c r="AE601" s="5" t="str">
        <f t="shared" si="56"/>
        <v/>
      </c>
      <c r="AF601" s="5" t="str">
        <f t="shared" si="57"/>
        <v/>
      </c>
      <c r="AG601" s="5" t="str">
        <f t="shared" si="58"/>
        <v/>
      </c>
      <c r="AH601" s="5" t="str">
        <f t="shared" si="59"/>
        <v/>
      </c>
    </row>
    <row r="602" spans="1:34">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5" t="str">
        <f t="shared" si="54"/>
        <v/>
      </c>
      <c r="AD602" s="5" t="str">
        <f t="shared" si="55"/>
        <v/>
      </c>
      <c r="AE602" s="5" t="str">
        <f t="shared" si="56"/>
        <v/>
      </c>
      <c r="AF602" s="5" t="str">
        <f t="shared" si="57"/>
        <v/>
      </c>
      <c r="AG602" s="5" t="str">
        <f t="shared" si="58"/>
        <v/>
      </c>
      <c r="AH602" s="5" t="str">
        <f t="shared" si="59"/>
        <v/>
      </c>
    </row>
    <row r="603" spans="1:34">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5" t="str">
        <f t="shared" si="54"/>
        <v/>
      </c>
      <c r="AD603" s="5" t="str">
        <f t="shared" si="55"/>
        <v/>
      </c>
      <c r="AE603" s="5" t="str">
        <f t="shared" si="56"/>
        <v/>
      </c>
      <c r="AF603" s="5" t="str">
        <f t="shared" si="57"/>
        <v/>
      </c>
      <c r="AG603" s="5" t="str">
        <f t="shared" si="58"/>
        <v/>
      </c>
      <c r="AH603" s="5" t="str">
        <f t="shared" si="59"/>
        <v/>
      </c>
    </row>
    <row r="604" spans="1:34">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5" t="str">
        <f t="shared" si="54"/>
        <v/>
      </c>
      <c r="AD604" s="5" t="str">
        <f t="shared" si="55"/>
        <v/>
      </c>
      <c r="AE604" s="5" t="str">
        <f t="shared" si="56"/>
        <v/>
      </c>
      <c r="AF604" s="5" t="str">
        <f t="shared" si="57"/>
        <v/>
      </c>
      <c r="AG604" s="5" t="str">
        <f t="shared" si="58"/>
        <v/>
      </c>
      <c r="AH604" s="5" t="str">
        <f t="shared" si="59"/>
        <v/>
      </c>
    </row>
    <row r="605" spans="1:34">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5" t="str">
        <f t="shared" si="54"/>
        <v/>
      </c>
      <c r="AD605" s="5" t="str">
        <f t="shared" si="55"/>
        <v/>
      </c>
      <c r="AE605" s="5" t="str">
        <f t="shared" si="56"/>
        <v/>
      </c>
      <c r="AF605" s="5" t="str">
        <f t="shared" si="57"/>
        <v/>
      </c>
      <c r="AG605" s="5" t="str">
        <f t="shared" si="58"/>
        <v/>
      </c>
      <c r="AH605" s="5" t="str">
        <f t="shared" si="59"/>
        <v/>
      </c>
    </row>
    <row r="606" spans="1:34">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5" t="str">
        <f t="shared" si="54"/>
        <v/>
      </c>
      <c r="AD606" s="5" t="str">
        <f t="shared" si="55"/>
        <v/>
      </c>
      <c r="AE606" s="5" t="str">
        <f t="shared" si="56"/>
        <v/>
      </c>
      <c r="AF606" s="5" t="str">
        <f t="shared" si="57"/>
        <v/>
      </c>
      <c r="AG606" s="5" t="str">
        <f t="shared" si="58"/>
        <v/>
      </c>
      <c r="AH606" s="5" t="str">
        <f t="shared" si="59"/>
        <v/>
      </c>
    </row>
    <row r="607" spans="1:34">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5" t="str">
        <f t="shared" si="54"/>
        <v/>
      </c>
      <c r="AD607" s="5" t="str">
        <f t="shared" si="55"/>
        <v/>
      </c>
      <c r="AE607" s="5" t="str">
        <f t="shared" si="56"/>
        <v/>
      </c>
      <c r="AF607" s="5" t="str">
        <f t="shared" si="57"/>
        <v/>
      </c>
      <c r="AG607" s="5" t="str">
        <f t="shared" si="58"/>
        <v/>
      </c>
      <c r="AH607" s="5" t="str">
        <f t="shared" si="59"/>
        <v/>
      </c>
    </row>
    <row r="608" spans="1:34">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5" t="str">
        <f t="shared" si="54"/>
        <v/>
      </c>
      <c r="AD608" s="5" t="str">
        <f t="shared" si="55"/>
        <v/>
      </c>
      <c r="AE608" s="5" t="str">
        <f t="shared" si="56"/>
        <v/>
      </c>
      <c r="AF608" s="5" t="str">
        <f t="shared" si="57"/>
        <v/>
      </c>
      <c r="AG608" s="5" t="str">
        <f t="shared" si="58"/>
        <v/>
      </c>
      <c r="AH608" s="5" t="str">
        <f t="shared" si="59"/>
        <v/>
      </c>
    </row>
    <row r="609" spans="1:34">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5" t="str">
        <f t="shared" si="54"/>
        <v/>
      </c>
      <c r="AD609" s="5" t="str">
        <f t="shared" si="55"/>
        <v/>
      </c>
      <c r="AE609" s="5" t="str">
        <f t="shared" si="56"/>
        <v/>
      </c>
      <c r="AF609" s="5" t="str">
        <f t="shared" si="57"/>
        <v/>
      </c>
      <c r="AG609" s="5" t="str">
        <f t="shared" si="58"/>
        <v/>
      </c>
      <c r="AH609" s="5" t="str">
        <f t="shared" si="59"/>
        <v/>
      </c>
    </row>
    <row r="610" spans="1:34">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5" t="str">
        <f t="shared" si="54"/>
        <v/>
      </c>
      <c r="AD610" s="5" t="str">
        <f t="shared" si="55"/>
        <v/>
      </c>
      <c r="AE610" s="5" t="str">
        <f t="shared" si="56"/>
        <v/>
      </c>
      <c r="AF610" s="5" t="str">
        <f t="shared" si="57"/>
        <v/>
      </c>
      <c r="AG610" s="5" t="str">
        <f t="shared" si="58"/>
        <v/>
      </c>
      <c r="AH610" s="5" t="str">
        <f t="shared" si="59"/>
        <v/>
      </c>
    </row>
    <row r="611" spans="1:34">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5" t="str">
        <f t="shared" si="54"/>
        <v/>
      </c>
      <c r="AD611" s="5" t="str">
        <f t="shared" si="55"/>
        <v/>
      </c>
      <c r="AE611" s="5" t="str">
        <f t="shared" si="56"/>
        <v/>
      </c>
      <c r="AF611" s="5" t="str">
        <f t="shared" si="57"/>
        <v/>
      </c>
      <c r="AG611" s="5" t="str">
        <f t="shared" si="58"/>
        <v/>
      </c>
      <c r="AH611" s="5" t="str">
        <f t="shared" si="59"/>
        <v/>
      </c>
    </row>
    <row r="612" spans="1:34">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5" t="str">
        <f t="shared" si="54"/>
        <v/>
      </c>
      <c r="AD612" s="5" t="str">
        <f t="shared" si="55"/>
        <v/>
      </c>
      <c r="AE612" s="5" t="str">
        <f t="shared" si="56"/>
        <v/>
      </c>
      <c r="AF612" s="5" t="str">
        <f t="shared" si="57"/>
        <v/>
      </c>
      <c r="AG612" s="5" t="str">
        <f t="shared" si="58"/>
        <v/>
      </c>
      <c r="AH612" s="5" t="str">
        <f t="shared" si="59"/>
        <v/>
      </c>
    </row>
    <row r="613" spans="1:34">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5" t="str">
        <f t="shared" si="54"/>
        <v/>
      </c>
      <c r="AD613" s="5" t="str">
        <f t="shared" si="55"/>
        <v/>
      </c>
      <c r="AE613" s="5" t="str">
        <f t="shared" si="56"/>
        <v/>
      </c>
      <c r="AF613" s="5" t="str">
        <f t="shared" si="57"/>
        <v/>
      </c>
      <c r="AG613" s="5" t="str">
        <f t="shared" si="58"/>
        <v/>
      </c>
      <c r="AH613" s="5" t="str">
        <f t="shared" si="59"/>
        <v/>
      </c>
    </row>
    <row r="614" spans="1:34">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5" t="str">
        <f t="shared" si="54"/>
        <v/>
      </c>
      <c r="AD614" s="5" t="str">
        <f t="shared" si="55"/>
        <v/>
      </c>
      <c r="AE614" s="5" t="str">
        <f t="shared" si="56"/>
        <v/>
      </c>
      <c r="AF614" s="5" t="str">
        <f t="shared" si="57"/>
        <v/>
      </c>
      <c r="AG614" s="5" t="str">
        <f t="shared" si="58"/>
        <v/>
      </c>
      <c r="AH614" s="5" t="str">
        <f t="shared" si="59"/>
        <v/>
      </c>
    </row>
    <row r="615" spans="1:34">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5" t="str">
        <f t="shared" si="54"/>
        <v/>
      </c>
      <c r="AD615" s="5" t="str">
        <f t="shared" si="55"/>
        <v/>
      </c>
      <c r="AE615" s="5" t="str">
        <f t="shared" si="56"/>
        <v/>
      </c>
      <c r="AF615" s="5" t="str">
        <f t="shared" si="57"/>
        <v/>
      </c>
      <c r="AG615" s="5" t="str">
        <f t="shared" si="58"/>
        <v/>
      </c>
      <c r="AH615" s="5" t="str">
        <f t="shared" si="59"/>
        <v/>
      </c>
    </row>
    <row r="616" spans="1:34">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5" t="str">
        <f t="shared" si="54"/>
        <v/>
      </c>
      <c r="AD616" s="5" t="str">
        <f t="shared" si="55"/>
        <v/>
      </c>
      <c r="AE616" s="5" t="str">
        <f t="shared" si="56"/>
        <v/>
      </c>
      <c r="AF616" s="5" t="str">
        <f t="shared" si="57"/>
        <v/>
      </c>
      <c r="AG616" s="5" t="str">
        <f t="shared" si="58"/>
        <v/>
      </c>
      <c r="AH616" s="5" t="str">
        <f t="shared" si="59"/>
        <v/>
      </c>
    </row>
    <row r="617" spans="1:34">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5" t="str">
        <f t="shared" si="54"/>
        <v/>
      </c>
      <c r="AD617" s="5" t="str">
        <f t="shared" si="55"/>
        <v/>
      </c>
      <c r="AE617" s="5" t="str">
        <f t="shared" si="56"/>
        <v/>
      </c>
      <c r="AF617" s="5" t="str">
        <f t="shared" si="57"/>
        <v/>
      </c>
      <c r="AG617" s="5" t="str">
        <f t="shared" si="58"/>
        <v/>
      </c>
      <c r="AH617" s="5" t="str">
        <f t="shared" si="59"/>
        <v/>
      </c>
    </row>
    <row r="618" spans="1:34">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5" t="str">
        <f t="shared" si="54"/>
        <v/>
      </c>
      <c r="AD618" s="5" t="str">
        <f t="shared" si="55"/>
        <v/>
      </c>
      <c r="AE618" s="5" t="str">
        <f t="shared" si="56"/>
        <v/>
      </c>
      <c r="AF618" s="5" t="str">
        <f t="shared" si="57"/>
        <v/>
      </c>
      <c r="AG618" s="5" t="str">
        <f t="shared" si="58"/>
        <v/>
      </c>
      <c r="AH618" s="5" t="str">
        <f t="shared" si="59"/>
        <v/>
      </c>
    </row>
    <row r="619" spans="1:34">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5" t="str">
        <f t="shared" si="54"/>
        <v/>
      </c>
      <c r="AD619" s="5" t="str">
        <f t="shared" si="55"/>
        <v/>
      </c>
      <c r="AE619" s="5" t="str">
        <f t="shared" si="56"/>
        <v/>
      </c>
      <c r="AF619" s="5" t="str">
        <f t="shared" si="57"/>
        <v/>
      </c>
      <c r="AG619" s="5" t="str">
        <f t="shared" si="58"/>
        <v/>
      </c>
      <c r="AH619" s="5" t="str">
        <f t="shared" si="59"/>
        <v/>
      </c>
    </row>
    <row r="620" spans="1:34">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5" t="str">
        <f t="shared" si="54"/>
        <v/>
      </c>
      <c r="AD620" s="5" t="str">
        <f t="shared" si="55"/>
        <v/>
      </c>
      <c r="AE620" s="5" t="str">
        <f t="shared" si="56"/>
        <v/>
      </c>
      <c r="AF620" s="5" t="str">
        <f t="shared" si="57"/>
        <v/>
      </c>
      <c r="AG620" s="5" t="str">
        <f t="shared" si="58"/>
        <v/>
      </c>
      <c r="AH620" s="5" t="str">
        <f t="shared" si="59"/>
        <v/>
      </c>
    </row>
    <row r="621" spans="1:34">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5" t="str">
        <f t="shared" si="54"/>
        <v/>
      </c>
      <c r="AD621" s="5" t="str">
        <f t="shared" si="55"/>
        <v/>
      </c>
      <c r="AE621" s="5" t="str">
        <f t="shared" si="56"/>
        <v/>
      </c>
      <c r="AF621" s="5" t="str">
        <f t="shared" si="57"/>
        <v/>
      </c>
      <c r="AG621" s="5" t="str">
        <f t="shared" si="58"/>
        <v/>
      </c>
      <c r="AH621" s="5" t="str">
        <f t="shared" si="59"/>
        <v/>
      </c>
    </row>
    <row r="622" spans="1:34">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5" t="str">
        <f t="shared" si="54"/>
        <v/>
      </c>
      <c r="AD622" s="5" t="str">
        <f t="shared" si="55"/>
        <v/>
      </c>
      <c r="AE622" s="5" t="str">
        <f t="shared" si="56"/>
        <v/>
      </c>
      <c r="AF622" s="5" t="str">
        <f t="shared" si="57"/>
        <v/>
      </c>
      <c r="AG622" s="5" t="str">
        <f t="shared" si="58"/>
        <v/>
      </c>
      <c r="AH622" s="5" t="str">
        <f t="shared" si="59"/>
        <v/>
      </c>
    </row>
    <row r="623" spans="1:34">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5" t="str">
        <f t="shared" si="54"/>
        <v/>
      </c>
      <c r="AD623" s="5" t="str">
        <f t="shared" si="55"/>
        <v/>
      </c>
      <c r="AE623" s="5" t="str">
        <f t="shared" si="56"/>
        <v/>
      </c>
      <c r="AF623" s="5" t="str">
        <f t="shared" si="57"/>
        <v/>
      </c>
      <c r="AG623" s="5" t="str">
        <f t="shared" si="58"/>
        <v/>
      </c>
      <c r="AH623" s="5" t="str">
        <f t="shared" si="59"/>
        <v/>
      </c>
    </row>
    <row r="624" spans="1:34">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5" t="str">
        <f t="shared" si="54"/>
        <v/>
      </c>
      <c r="AD624" s="5" t="str">
        <f t="shared" si="55"/>
        <v/>
      </c>
      <c r="AE624" s="5" t="str">
        <f t="shared" si="56"/>
        <v/>
      </c>
      <c r="AF624" s="5" t="str">
        <f t="shared" si="57"/>
        <v/>
      </c>
      <c r="AG624" s="5" t="str">
        <f t="shared" si="58"/>
        <v/>
      </c>
      <c r="AH624" s="5" t="str">
        <f t="shared" si="59"/>
        <v/>
      </c>
    </row>
    <row r="625" spans="1:34">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5" t="str">
        <f t="shared" si="54"/>
        <v/>
      </c>
      <c r="AD625" s="5" t="str">
        <f t="shared" si="55"/>
        <v/>
      </c>
      <c r="AE625" s="5" t="str">
        <f t="shared" si="56"/>
        <v/>
      </c>
      <c r="AF625" s="5" t="str">
        <f t="shared" si="57"/>
        <v/>
      </c>
      <c r="AG625" s="5" t="str">
        <f t="shared" si="58"/>
        <v/>
      </c>
      <c r="AH625" s="5" t="str">
        <f t="shared" si="59"/>
        <v/>
      </c>
    </row>
    <row r="626" spans="1:34">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5" t="str">
        <f t="shared" si="54"/>
        <v/>
      </c>
      <c r="AD626" s="5" t="str">
        <f t="shared" si="55"/>
        <v/>
      </c>
      <c r="AE626" s="5" t="str">
        <f t="shared" si="56"/>
        <v/>
      </c>
      <c r="AF626" s="5" t="str">
        <f t="shared" si="57"/>
        <v/>
      </c>
      <c r="AG626" s="5" t="str">
        <f t="shared" si="58"/>
        <v/>
      </c>
      <c r="AH626" s="5" t="str">
        <f t="shared" si="59"/>
        <v/>
      </c>
    </row>
    <row r="627" spans="1:34">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5" t="str">
        <f t="shared" si="54"/>
        <v/>
      </c>
      <c r="AD627" s="5" t="str">
        <f t="shared" si="55"/>
        <v/>
      </c>
      <c r="AE627" s="5" t="str">
        <f t="shared" si="56"/>
        <v/>
      </c>
      <c r="AF627" s="5" t="str">
        <f t="shared" si="57"/>
        <v/>
      </c>
      <c r="AG627" s="5" t="str">
        <f t="shared" si="58"/>
        <v/>
      </c>
      <c r="AH627" s="5" t="str">
        <f t="shared" si="59"/>
        <v/>
      </c>
    </row>
    <row r="628" spans="1:34">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5" t="str">
        <f t="shared" si="54"/>
        <v/>
      </c>
      <c r="AD628" s="5" t="str">
        <f t="shared" si="55"/>
        <v/>
      </c>
      <c r="AE628" s="5" t="str">
        <f t="shared" si="56"/>
        <v/>
      </c>
      <c r="AF628" s="5" t="str">
        <f t="shared" si="57"/>
        <v/>
      </c>
      <c r="AG628" s="5" t="str">
        <f t="shared" si="58"/>
        <v/>
      </c>
      <c r="AH628" s="5" t="str">
        <f t="shared" si="59"/>
        <v/>
      </c>
    </row>
    <row r="629" spans="1:34">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5" t="str">
        <f t="shared" si="54"/>
        <v/>
      </c>
      <c r="AD629" s="5" t="str">
        <f t="shared" si="55"/>
        <v/>
      </c>
      <c r="AE629" s="5" t="str">
        <f t="shared" si="56"/>
        <v/>
      </c>
      <c r="AF629" s="5" t="str">
        <f t="shared" si="57"/>
        <v/>
      </c>
      <c r="AG629" s="5" t="str">
        <f t="shared" si="58"/>
        <v/>
      </c>
      <c r="AH629" s="5" t="str">
        <f t="shared" si="59"/>
        <v/>
      </c>
    </row>
    <row r="630" spans="1:34">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5" t="str">
        <f t="shared" si="54"/>
        <v/>
      </c>
      <c r="AD630" s="5" t="str">
        <f t="shared" si="55"/>
        <v/>
      </c>
      <c r="AE630" s="5" t="str">
        <f t="shared" si="56"/>
        <v/>
      </c>
      <c r="AF630" s="5" t="str">
        <f t="shared" si="57"/>
        <v/>
      </c>
      <c r="AG630" s="5" t="str">
        <f t="shared" si="58"/>
        <v/>
      </c>
      <c r="AH630" s="5" t="str">
        <f t="shared" si="59"/>
        <v/>
      </c>
    </row>
    <row r="631" spans="1:34">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5" t="str">
        <f t="shared" si="54"/>
        <v/>
      </c>
      <c r="AD631" s="5" t="str">
        <f t="shared" si="55"/>
        <v/>
      </c>
      <c r="AE631" s="5" t="str">
        <f t="shared" si="56"/>
        <v/>
      </c>
      <c r="AF631" s="5" t="str">
        <f t="shared" si="57"/>
        <v/>
      </c>
      <c r="AG631" s="5" t="str">
        <f t="shared" si="58"/>
        <v/>
      </c>
      <c r="AH631" s="5" t="str">
        <f t="shared" si="59"/>
        <v/>
      </c>
    </row>
    <row r="632" spans="1:34">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5" t="str">
        <f t="shared" si="54"/>
        <v/>
      </c>
      <c r="AD632" s="5" t="str">
        <f t="shared" si="55"/>
        <v/>
      </c>
      <c r="AE632" s="5" t="str">
        <f t="shared" si="56"/>
        <v/>
      </c>
      <c r="AF632" s="5" t="str">
        <f t="shared" si="57"/>
        <v/>
      </c>
      <c r="AG632" s="5" t="str">
        <f t="shared" si="58"/>
        <v/>
      </c>
      <c r="AH632" s="5" t="str">
        <f t="shared" si="59"/>
        <v/>
      </c>
    </row>
    <row r="633" spans="1:34">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5" t="str">
        <f t="shared" si="54"/>
        <v/>
      </c>
      <c r="AD633" s="5" t="str">
        <f t="shared" si="55"/>
        <v/>
      </c>
      <c r="AE633" s="5" t="str">
        <f t="shared" si="56"/>
        <v/>
      </c>
      <c r="AF633" s="5" t="str">
        <f t="shared" si="57"/>
        <v/>
      </c>
      <c r="AG633" s="5" t="str">
        <f t="shared" si="58"/>
        <v/>
      </c>
      <c r="AH633" s="5" t="str">
        <f t="shared" si="59"/>
        <v/>
      </c>
    </row>
    <row r="634" spans="1:34">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5" t="str">
        <f t="shared" si="54"/>
        <v/>
      </c>
      <c r="AD634" s="5" t="str">
        <f t="shared" si="55"/>
        <v/>
      </c>
      <c r="AE634" s="5" t="str">
        <f t="shared" si="56"/>
        <v/>
      </c>
      <c r="AF634" s="5" t="str">
        <f t="shared" si="57"/>
        <v/>
      </c>
      <c r="AG634" s="5" t="str">
        <f t="shared" si="58"/>
        <v/>
      </c>
      <c r="AH634" s="5" t="str">
        <f t="shared" si="59"/>
        <v/>
      </c>
    </row>
    <row r="635" spans="1:34">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5" t="str">
        <f t="shared" si="54"/>
        <v/>
      </c>
      <c r="AD635" s="5" t="str">
        <f t="shared" si="55"/>
        <v/>
      </c>
      <c r="AE635" s="5" t="str">
        <f t="shared" si="56"/>
        <v/>
      </c>
      <c r="AF635" s="5" t="str">
        <f t="shared" si="57"/>
        <v/>
      </c>
      <c r="AG635" s="5" t="str">
        <f t="shared" si="58"/>
        <v/>
      </c>
      <c r="AH635" s="5" t="str">
        <f t="shared" si="59"/>
        <v/>
      </c>
    </row>
    <row r="636" spans="1:34">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5" t="str">
        <f t="shared" si="54"/>
        <v/>
      </c>
      <c r="AD636" s="5" t="str">
        <f t="shared" si="55"/>
        <v/>
      </c>
      <c r="AE636" s="5" t="str">
        <f t="shared" si="56"/>
        <v/>
      </c>
      <c r="AF636" s="5" t="str">
        <f t="shared" si="57"/>
        <v/>
      </c>
      <c r="AG636" s="5" t="str">
        <f t="shared" si="58"/>
        <v/>
      </c>
      <c r="AH636" s="5" t="str">
        <f t="shared" si="59"/>
        <v/>
      </c>
    </row>
    <row r="637" spans="1:34">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5" t="str">
        <f t="shared" si="54"/>
        <v/>
      </c>
      <c r="AD637" s="5" t="str">
        <f t="shared" si="55"/>
        <v/>
      </c>
      <c r="AE637" s="5" t="str">
        <f t="shared" si="56"/>
        <v/>
      </c>
      <c r="AF637" s="5" t="str">
        <f t="shared" si="57"/>
        <v/>
      </c>
      <c r="AG637" s="5" t="str">
        <f t="shared" si="58"/>
        <v/>
      </c>
      <c r="AH637" s="5" t="str">
        <f t="shared" si="59"/>
        <v/>
      </c>
    </row>
    <row r="638" spans="1:34">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5" t="str">
        <f t="shared" si="54"/>
        <v/>
      </c>
      <c r="AD638" s="5" t="str">
        <f t="shared" si="55"/>
        <v/>
      </c>
      <c r="AE638" s="5" t="str">
        <f t="shared" si="56"/>
        <v/>
      </c>
      <c r="AF638" s="5" t="str">
        <f t="shared" si="57"/>
        <v/>
      </c>
      <c r="AG638" s="5" t="str">
        <f t="shared" si="58"/>
        <v/>
      </c>
      <c r="AH638" s="5" t="str">
        <f t="shared" si="59"/>
        <v/>
      </c>
    </row>
    <row r="639" spans="1:34">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5" t="str">
        <f t="shared" si="54"/>
        <v/>
      </c>
      <c r="AD639" s="5" t="str">
        <f t="shared" si="55"/>
        <v/>
      </c>
      <c r="AE639" s="5" t="str">
        <f t="shared" si="56"/>
        <v/>
      </c>
      <c r="AF639" s="5" t="str">
        <f t="shared" si="57"/>
        <v/>
      </c>
      <c r="AG639" s="5" t="str">
        <f t="shared" si="58"/>
        <v/>
      </c>
      <c r="AH639" s="5" t="str">
        <f t="shared" si="59"/>
        <v/>
      </c>
    </row>
    <row r="640" spans="1:34">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5" t="str">
        <f t="shared" si="54"/>
        <v/>
      </c>
      <c r="AD640" s="5" t="str">
        <f t="shared" si="55"/>
        <v/>
      </c>
      <c r="AE640" s="5" t="str">
        <f t="shared" si="56"/>
        <v/>
      </c>
      <c r="AF640" s="5" t="str">
        <f t="shared" si="57"/>
        <v/>
      </c>
      <c r="AG640" s="5" t="str">
        <f t="shared" si="58"/>
        <v/>
      </c>
      <c r="AH640" s="5" t="str">
        <f t="shared" si="59"/>
        <v/>
      </c>
    </row>
    <row r="641" spans="1:34">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5" t="str">
        <f t="shared" si="54"/>
        <v/>
      </c>
      <c r="AD641" s="5" t="str">
        <f t="shared" si="55"/>
        <v/>
      </c>
      <c r="AE641" s="5" t="str">
        <f t="shared" si="56"/>
        <v/>
      </c>
      <c r="AF641" s="5" t="str">
        <f t="shared" si="57"/>
        <v/>
      </c>
      <c r="AG641" s="5" t="str">
        <f t="shared" si="58"/>
        <v/>
      </c>
      <c r="AH641" s="5" t="str">
        <f t="shared" si="59"/>
        <v/>
      </c>
    </row>
    <row r="642" spans="1:34">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5" t="str">
        <f t="shared" si="54"/>
        <v/>
      </c>
      <c r="AD642" s="5" t="str">
        <f t="shared" si="55"/>
        <v/>
      </c>
      <c r="AE642" s="5" t="str">
        <f t="shared" si="56"/>
        <v/>
      </c>
      <c r="AF642" s="5" t="str">
        <f t="shared" si="57"/>
        <v/>
      </c>
      <c r="AG642" s="5" t="str">
        <f t="shared" si="58"/>
        <v/>
      </c>
      <c r="AH642" s="5" t="str">
        <f t="shared" si="59"/>
        <v/>
      </c>
    </row>
    <row r="643" spans="1:34">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5" t="str">
        <f t="shared" si="54"/>
        <v/>
      </c>
      <c r="AD643" s="5" t="str">
        <f t="shared" si="55"/>
        <v/>
      </c>
      <c r="AE643" s="5" t="str">
        <f t="shared" si="56"/>
        <v/>
      </c>
      <c r="AF643" s="5" t="str">
        <f t="shared" si="57"/>
        <v/>
      </c>
      <c r="AG643" s="5" t="str">
        <f t="shared" si="58"/>
        <v/>
      </c>
      <c r="AH643" s="5" t="str">
        <f t="shared" si="59"/>
        <v/>
      </c>
    </row>
    <row r="644" spans="1:34">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5" t="str">
        <f t="shared" si="54"/>
        <v/>
      </c>
      <c r="AD644" s="5" t="str">
        <f t="shared" si="55"/>
        <v/>
      </c>
      <c r="AE644" s="5" t="str">
        <f t="shared" si="56"/>
        <v/>
      </c>
      <c r="AF644" s="5" t="str">
        <f t="shared" si="57"/>
        <v/>
      </c>
      <c r="AG644" s="5" t="str">
        <f t="shared" si="58"/>
        <v/>
      </c>
      <c r="AH644" s="5" t="str">
        <f t="shared" si="59"/>
        <v/>
      </c>
    </row>
    <row r="645" spans="1:34">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5" t="str">
        <f t="shared" ref="AC645:AC708" si="60">IF(COUNT(A645,L645,N645,P645,X645,Y645)&gt;0,AVERAGE(A645,L645,N645,P645,X645,Y645),"")</f>
        <v/>
      </c>
      <c r="AD645" s="5" t="str">
        <f t="shared" ref="AD645:AD708" si="61">IF(COUNT(B645,D645,M645,U645)&gt;0,AVERAGE(B645,D645,M645,U645),"")</f>
        <v/>
      </c>
      <c r="AE645" s="5" t="str">
        <f t="shared" ref="AE645:AE708" si="62">IF(COUNT(I645,T645,V645,W645)&gt;0,AVERAGE(I645,T645,V645,W645),"")</f>
        <v/>
      </c>
      <c r="AF645" s="5" t="str">
        <f t="shared" ref="AF645:AF708" si="63">IF(COUNT(H645,K645,Q645,S645)&gt;0,AVERAGE(H645,K645,Q645,S645),"")</f>
        <v/>
      </c>
      <c r="AG645" s="5" t="str">
        <f t="shared" ref="AG645:AG708" si="64">IF(COUNT(E645,F645,G645,R645)&gt;0,AVERAGE(E645,F645,G645,R645),"")</f>
        <v/>
      </c>
      <c r="AH645" s="5" t="str">
        <f t="shared" ref="AH645:AH708" si="65">IF(COUNT(C645,J645,O645,Z645)&gt;0,AVERAGE(C645,J645,O645,Z645),"")</f>
        <v/>
      </c>
    </row>
    <row r="646" spans="1:34">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5" t="str">
        <f t="shared" si="60"/>
        <v/>
      </c>
      <c r="AD646" s="5" t="str">
        <f t="shared" si="61"/>
        <v/>
      </c>
      <c r="AE646" s="5" t="str">
        <f t="shared" si="62"/>
        <v/>
      </c>
      <c r="AF646" s="5" t="str">
        <f t="shared" si="63"/>
        <v/>
      </c>
      <c r="AG646" s="5" t="str">
        <f t="shared" si="64"/>
        <v/>
      </c>
      <c r="AH646" s="5" t="str">
        <f t="shared" si="65"/>
        <v/>
      </c>
    </row>
    <row r="647" spans="1:34">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5" t="str">
        <f t="shared" si="60"/>
        <v/>
      </c>
      <c r="AD647" s="5" t="str">
        <f t="shared" si="61"/>
        <v/>
      </c>
      <c r="AE647" s="5" t="str">
        <f t="shared" si="62"/>
        <v/>
      </c>
      <c r="AF647" s="5" t="str">
        <f t="shared" si="63"/>
        <v/>
      </c>
      <c r="AG647" s="5" t="str">
        <f t="shared" si="64"/>
        <v/>
      </c>
      <c r="AH647" s="5" t="str">
        <f t="shared" si="65"/>
        <v/>
      </c>
    </row>
    <row r="648" spans="1:34">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5" t="str">
        <f t="shared" si="60"/>
        <v/>
      </c>
      <c r="AD648" s="5" t="str">
        <f t="shared" si="61"/>
        <v/>
      </c>
      <c r="AE648" s="5" t="str">
        <f t="shared" si="62"/>
        <v/>
      </c>
      <c r="AF648" s="5" t="str">
        <f t="shared" si="63"/>
        <v/>
      </c>
      <c r="AG648" s="5" t="str">
        <f t="shared" si="64"/>
        <v/>
      </c>
      <c r="AH648" s="5" t="str">
        <f t="shared" si="65"/>
        <v/>
      </c>
    </row>
    <row r="649" spans="1:34">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5" t="str">
        <f t="shared" si="60"/>
        <v/>
      </c>
      <c r="AD649" s="5" t="str">
        <f t="shared" si="61"/>
        <v/>
      </c>
      <c r="AE649" s="5" t="str">
        <f t="shared" si="62"/>
        <v/>
      </c>
      <c r="AF649" s="5" t="str">
        <f t="shared" si="63"/>
        <v/>
      </c>
      <c r="AG649" s="5" t="str">
        <f t="shared" si="64"/>
        <v/>
      </c>
      <c r="AH649" s="5" t="str">
        <f t="shared" si="65"/>
        <v/>
      </c>
    </row>
    <row r="650" spans="1:34">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5" t="str">
        <f t="shared" si="60"/>
        <v/>
      </c>
      <c r="AD650" s="5" t="str">
        <f t="shared" si="61"/>
        <v/>
      </c>
      <c r="AE650" s="5" t="str">
        <f t="shared" si="62"/>
        <v/>
      </c>
      <c r="AF650" s="5" t="str">
        <f t="shared" si="63"/>
        <v/>
      </c>
      <c r="AG650" s="5" t="str">
        <f t="shared" si="64"/>
        <v/>
      </c>
      <c r="AH650" s="5" t="str">
        <f t="shared" si="65"/>
        <v/>
      </c>
    </row>
    <row r="651" spans="1:34">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5" t="str">
        <f t="shared" si="60"/>
        <v/>
      </c>
      <c r="AD651" s="5" t="str">
        <f t="shared" si="61"/>
        <v/>
      </c>
      <c r="AE651" s="5" t="str">
        <f t="shared" si="62"/>
        <v/>
      </c>
      <c r="AF651" s="5" t="str">
        <f t="shared" si="63"/>
        <v/>
      </c>
      <c r="AG651" s="5" t="str">
        <f t="shared" si="64"/>
        <v/>
      </c>
      <c r="AH651" s="5" t="str">
        <f t="shared" si="65"/>
        <v/>
      </c>
    </row>
    <row r="652" spans="1:34">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5" t="str">
        <f t="shared" si="60"/>
        <v/>
      </c>
      <c r="AD652" s="5" t="str">
        <f t="shared" si="61"/>
        <v/>
      </c>
      <c r="AE652" s="5" t="str">
        <f t="shared" si="62"/>
        <v/>
      </c>
      <c r="AF652" s="5" t="str">
        <f t="shared" si="63"/>
        <v/>
      </c>
      <c r="AG652" s="5" t="str">
        <f t="shared" si="64"/>
        <v/>
      </c>
      <c r="AH652" s="5" t="str">
        <f t="shared" si="65"/>
        <v/>
      </c>
    </row>
    <row r="653" spans="1:34">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5" t="str">
        <f t="shared" si="60"/>
        <v/>
      </c>
      <c r="AD653" s="5" t="str">
        <f t="shared" si="61"/>
        <v/>
      </c>
      <c r="AE653" s="5" t="str">
        <f t="shared" si="62"/>
        <v/>
      </c>
      <c r="AF653" s="5" t="str">
        <f t="shared" si="63"/>
        <v/>
      </c>
      <c r="AG653" s="5" t="str">
        <f t="shared" si="64"/>
        <v/>
      </c>
      <c r="AH653" s="5" t="str">
        <f t="shared" si="65"/>
        <v/>
      </c>
    </row>
    <row r="654" spans="1:34">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5" t="str">
        <f t="shared" si="60"/>
        <v/>
      </c>
      <c r="AD654" s="5" t="str">
        <f t="shared" si="61"/>
        <v/>
      </c>
      <c r="AE654" s="5" t="str">
        <f t="shared" si="62"/>
        <v/>
      </c>
      <c r="AF654" s="5" t="str">
        <f t="shared" si="63"/>
        <v/>
      </c>
      <c r="AG654" s="5" t="str">
        <f t="shared" si="64"/>
        <v/>
      </c>
      <c r="AH654" s="5" t="str">
        <f t="shared" si="65"/>
        <v/>
      </c>
    </row>
    <row r="655" spans="1:34">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5" t="str">
        <f t="shared" si="60"/>
        <v/>
      </c>
      <c r="AD655" s="5" t="str">
        <f t="shared" si="61"/>
        <v/>
      </c>
      <c r="AE655" s="5" t="str">
        <f t="shared" si="62"/>
        <v/>
      </c>
      <c r="AF655" s="5" t="str">
        <f t="shared" si="63"/>
        <v/>
      </c>
      <c r="AG655" s="5" t="str">
        <f t="shared" si="64"/>
        <v/>
      </c>
      <c r="AH655" s="5" t="str">
        <f t="shared" si="65"/>
        <v/>
      </c>
    </row>
    <row r="656" spans="1:34">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5" t="str">
        <f t="shared" si="60"/>
        <v/>
      </c>
      <c r="AD656" s="5" t="str">
        <f t="shared" si="61"/>
        <v/>
      </c>
      <c r="AE656" s="5" t="str">
        <f t="shared" si="62"/>
        <v/>
      </c>
      <c r="AF656" s="5" t="str">
        <f t="shared" si="63"/>
        <v/>
      </c>
      <c r="AG656" s="5" t="str">
        <f t="shared" si="64"/>
        <v/>
      </c>
      <c r="AH656" s="5" t="str">
        <f t="shared" si="65"/>
        <v/>
      </c>
    </row>
    <row r="657" spans="1:34">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5" t="str">
        <f t="shared" si="60"/>
        <v/>
      </c>
      <c r="AD657" s="5" t="str">
        <f t="shared" si="61"/>
        <v/>
      </c>
      <c r="AE657" s="5" t="str">
        <f t="shared" si="62"/>
        <v/>
      </c>
      <c r="AF657" s="5" t="str">
        <f t="shared" si="63"/>
        <v/>
      </c>
      <c r="AG657" s="5" t="str">
        <f t="shared" si="64"/>
        <v/>
      </c>
      <c r="AH657" s="5" t="str">
        <f t="shared" si="65"/>
        <v/>
      </c>
    </row>
    <row r="658" spans="1:34">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5" t="str">
        <f t="shared" si="60"/>
        <v/>
      </c>
      <c r="AD658" s="5" t="str">
        <f t="shared" si="61"/>
        <v/>
      </c>
      <c r="AE658" s="5" t="str">
        <f t="shared" si="62"/>
        <v/>
      </c>
      <c r="AF658" s="5" t="str">
        <f t="shared" si="63"/>
        <v/>
      </c>
      <c r="AG658" s="5" t="str">
        <f t="shared" si="64"/>
        <v/>
      </c>
      <c r="AH658" s="5" t="str">
        <f t="shared" si="65"/>
        <v/>
      </c>
    </row>
    <row r="659" spans="1:34">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5" t="str">
        <f t="shared" si="60"/>
        <v/>
      </c>
      <c r="AD659" s="5" t="str">
        <f t="shared" si="61"/>
        <v/>
      </c>
      <c r="AE659" s="5" t="str">
        <f t="shared" si="62"/>
        <v/>
      </c>
      <c r="AF659" s="5" t="str">
        <f t="shared" si="63"/>
        <v/>
      </c>
      <c r="AG659" s="5" t="str">
        <f t="shared" si="64"/>
        <v/>
      </c>
      <c r="AH659" s="5" t="str">
        <f t="shared" si="65"/>
        <v/>
      </c>
    </row>
    <row r="660" spans="1:34">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5" t="str">
        <f t="shared" si="60"/>
        <v/>
      </c>
      <c r="AD660" s="5" t="str">
        <f t="shared" si="61"/>
        <v/>
      </c>
      <c r="AE660" s="5" t="str">
        <f t="shared" si="62"/>
        <v/>
      </c>
      <c r="AF660" s="5" t="str">
        <f t="shared" si="63"/>
        <v/>
      </c>
      <c r="AG660" s="5" t="str">
        <f t="shared" si="64"/>
        <v/>
      </c>
      <c r="AH660" s="5" t="str">
        <f t="shared" si="65"/>
        <v/>
      </c>
    </row>
    <row r="661" spans="1:34">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5" t="str">
        <f t="shared" si="60"/>
        <v/>
      </c>
      <c r="AD661" s="5" t="str">
        <f t="shared" si="61"/>
        <v/>
      </c>
      <c r="AE661" s="5" t="str">
        <f t="shared" si="62"/>
        <v/>
      </c>
      <c r="AF661" s="5" t="str">
        <f t="shared" si="63"/>
        <v/>
      </c>
      <c r="AG661" s="5" t="str">
        <f t="shared" si="64"/>
        <v/>
      </c>
      <c r="AH661" s="5" t="str">
        <f t="shared" si="65"/>
        <v/>
      </c>
    </row>
    <row r="662" spans="1:34">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5" t="str">
        <f t="shared" si="60"/>
        <v/>
      </c>
      <c r="AD662" s="5" t="str">
        <f t="shared" si="61"/>
        <v/>
      </c>
      <c r="AE662" s="5" t="str">
        <f t="shared" si="62"/>
        <v/>
      </c>
      <c r="AF662" s="5" t="str">
        <f t="shared" si="63"/>
        <v/>
      </c>
      <c r="AG662" s="5" t="str">
        <f t="shared" si="64"/>
        <v/>
      </c>
      <c r="AH662" s="5" t="str">
        <f t="shared" si="65"/>
        <v/>
      </c>
    </row>
    <row r="663" spans="1:34">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5" t="str">
        <f t="shared" si="60"/>
        <v/>
      </c>
      <c r="AD663" s="5" t="str">
        <f t="shared" si="61"/>
        <v/>
      </c>
      <c r="AE663" s="5" t="str">
        <f t="shared" si="62"/>
        <v/>
      </c>
      <c r="AF663" s="5" t="str">
        <f t="shared" si="63"/>
        <v/>
      </c>
      <c r="AG663" s="5" t="str">
        <f t="shared" si="64"/>
        <v/>
      </c>
      <c r="AH663" s="5" t="str">
        <f t="shared" si="65"/>
        <v/>
      </c>
    </row>
    <row r="664" spans="1:34">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5" t="str">
        <f t="shared" si="60"/>
        <v/>
      </c>
      <c r="AD664" s="5" t="str">
        <f t="shared" si="61"/>
        <v/>
      </c>
      <c r="AE664" s="5" t="str">
        <f t="shared" si="62"/>
        <v/>
      </c>
      <c r="AF664" s="5" t="str">
        <f t="shared" si="63"/>
        <v/>
      </c>
      <c r="AG664" s="5" t="str">
        <f t="shared" si="64"/>
        <v/>
      </c>
      <c r="AH664" s="5" t="str">
        <f t="shared" si="65"/>
        <v/>
      </c>
    </row>
    <row r="665" spans="1:34">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5" t="str">
        <f t="shared" si="60"/>
        <v/>
      </c>
      <c r="AD665" s="5" t="str">
        <f t="shared" si="61"/>
        <v/>
      </c>
      <c r="AE665" s="5" t="str">
        <f t="shared" si="62"/>
        <v/>
      </c>
      <c r="AF665" s="5" t="str">
        <f t="shared" si="63"/>
        <v/>
      </c>
      <c r="AG665" s="5" t="str">
        <f t="shared" si="64"/>
        <v/>
      </c>
      <c r="AH665" s="5" t="str">
        <f t="shared" si="65"/>
        <v/>
      </c>
    </row>
    <row r="666" spans="1:34">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5" t="str">
        <f t="shared" si="60"/>
        <v/>
      </c>
      <c r="AD666" s="5" t="str">
        <f t="shared" si="61"/>
        <v/>
      </c>
      <c r="AE666" s="5" t="str">
        <f t="shared" si="62"/>
        <v/>
      </c>
      <c r="AF666" s="5" t="str">
        <f t="shared" si="63"/>
        <v/>
      </c>
      <c r="AG666" s="5" t="str">
        <f t="shared" si="64"/>
        <v/>
      </c>
      <c r="AH666" s="5" t="str">
        <f t="shared" si="65"/>
        <v/>
      </c>
    </row>
    <row r="667" spans="1:34">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5" t="str">
        <f t="shared" si="60"/>
        <v/>
      </c>
      <c r="AD667" s="5" t="str">
        <f t="shared" si="61"/>
        <v/>
      </c>
      <c r="AE667" s="5" t="str">
        <f t="shared" si="62"/>
        <v/>
      </c>
      <c r="AF667" s="5" t="str">
        <f t="shared" si="63"/>
        <v/>
      </c>
      <c r="AG667" s="5" t="str">
        <f t="shared" si="64"/>
        <v/>
      </c>
      <c r="AH667" s="5" t="str">
        <f t="shared" si="65"/>
        <v/>
      </c>
    </row>
    <row r="668" spans="1:34">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5" t="str">
        <f t="shared" si="60"/>
        <v/>
      </c>
      <c r="AD668" s="5" t="str">
        <f t="shared" si="61"/>
        <v/>
      </c>
      <c r="AE668" s="5" t="str">
        <f t="shared" si="62"/>
        <v/>
      </c>
      <c r="AF668" s="5" t="str">
        <f t="shared" si="63"/>
        <v/>
      </c>
      <c r="AG668" s="5" t="str">
        <f t="shared" si="64"/>
        <v/>
      </c>
      <c r="AH668" s="5" t="str">
        <f t="shared" si="65"/>
        <v/>
      </c>
    </row>
    <row r="669" spans="1:34">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5" t="str">
        <f t="shared" si="60"/>
        <v/>
      </c>
      <c r="AD669" s="5" t="str">
        <f t="shared" si="61"/>
        <v/>
      </c>
      <c r="AE669" s="5" t="str">
        <f t="shared" si="62"/>
        <v/>
      </c>
      <c r="AF669" s="5" t="str">
        <f t="shared" si="63"/>
        <v/>
      </c>
      <c r="AG669" s="5" t="str">
        <f t="shared" si="64"/>
        <v/>
      </c>
      <c r="AH669" s="5" t="str">
        <f t="shared" si="65"/>
        <v/>
      </c>
    </row>
    <row r="670" spans="1:34">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5" t="str">
        <f t="shared" si="60"/>
        <v/>
      </c>
      <c r="AD670" s="5" t="str">
        <f t="shared" si="61"/>
        <v/>
      </c>
      <c r="AE670" s="5" t="str">
        <f t="shared" si="62"/>
        <v/>
      </c>
      <c r="AF670" s="5" t="str">
        <f t="shared" si="63"/>
        <v/>
      </c>
      <c r="AG670" s="5" t="str">
        <f t="shared" si="64"/>
        <v/>
      </c>
      <c r="AH670" s="5" t="str">
        <f t="shared" si="65"/>
        <v/>
      </c>
    </row>
    <row r="671" spans="1:34">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5" t="str">
        <f t="shared" si="60"/>
        <v/>
      </c>
      <c r="AD671" s="5" t="str">
        <f t="shared" si="61"/>
        <v/>
      </c>
      <c r="AE671" s="5" t="str">
        <f t="shared" si="62"/>
        <v/>
      </c>
      <c r="AF671" s="5" t="str">
        <f t="shared" si="63"/>
        <v/>
      </c>
      <c r="AG671" s="5" t="str">
        <f t="shared" si="64"/>
        <v/>
      </c>
      <c r="AH671" s="5" t="str">
        <f t="shared" si="65"/>
        <v/>
      </c>
    </row>
    <row r="672" spans="1:34">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5" t="str">
        <f t="shared" si="60"/>
        <v/>
      </c>
      <c r="AD672" s="5" t="str">
        <f t="shared" si="61"/>
        <v/>
      </c>
      <c r="AE672" s="5" t="str">
        <f t="shared" si="62"/>
        <v/>
      </c>
      <c r="AF672" s="5" t="str">
        <f t="shared" si="63"/>
        <v/>
      </c>
      <c r="AG672" s="5" t="str">
        <f t="shared" si="64"/>
        <v/>
      </c>
      <c r="AH672" s="5" t="str">
        <f t="shared" si="65"/>
        <v/>
      </c>
    </row>
    <row r="673" spans="1:34">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5" t="str">
        <f t="shared" si="60"/>
        <v/>
      </c>
      <c r="AD673" s="5" t="str">
        <f t="shared" si="61"/>
        <v/>
      </c>
      <c r="AE673" s="5" t="str">
        <f t="shared" si="62"/>
        <v/>
      </c>
      <c r="AF673" s="5" t="str">
        <f t="shared" si="63"/>
        <v/>
      </c>
      <c r="AG673" s="5" t="str">
        <f t="shared" si="64"/>
        <v/>
      </c>
      <c r="AH673" s="5" t="str">
        <f t="shared" si="65"/>
        <v/>
      </c>
    </row>
    <row r="674" spans="1:34">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5" t="str">
        <f t="shared" si="60"/>
        <v/>
      </c>
      <c r="AD674" s="5" t="str">
        <f t="shared" si="61"/>
        <v/>
      </c>
      <c r="AE674" s="5" t="str">
        <f t="shared" si="62"/>
        <v/>
      </c>
      <c r="AF674" s="5" t="str">
        <f t="shared" si="63"/>
        <v/>
      </c>
      <c r="AG674" s="5" t="str">
        <f t="shared" si="64"/>
        <v/>
      </c>
      <c r="AH674" s="5" t="str">
        <f t="shared" si="65"/>
        <v/>
      </c>
    </row>
    <row r="675" spans="1:34">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5" t="str">
        <f t="shared" si="60"/>
        <v/>
      </c>
      <c r="AD675" s="5" t="str">
        <f t="shared" si="61"/>
        <v/>
      </c>
      <c r="AE675" s="5" t="str">
        <f t="shared" si="62"/>
        <v/>
      </c>
      <c r="AF675" s="5" t="str">
        <f t="shared" si="63"/>
        <v/>
      </c>
      <c r="AG675" s="5" t="str">
        <f t="shared" si="64"/>
        <v/>
      </c>
      <c r="AH675" s="5" t="str">
        <f t="shared" si="65"/>
        <v/>
      </c>
    </row>
    <row r="676" spans="1:34">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5" t="str">
        <f t="shared" si="60"/>
        <v/>
      </c>
      <c r="AD676" s="5" t="str">
        <f t="shared" si="61"/>
        <v/>
      </c>
      <c r="AE676" s="5" t="str">
        <f t="shared" si="62"/>
        <v/>
      </c>
      <c r="AF676" s="5" t="str">
        <f t="shared" si="63"/>
        <v/>
      </c>
      <c r="AG676" s="5" t="str">
        <f t="shared" si="64"/>
        <v/>
      </c>
      <c r="AH676" s="5" t="str">
        <f t="shared" si="65"/>
        <v/>
      </c>
    </row>
    <row r="677" spans="1:34">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5" t="str">
        <f t="shared" si="60"/>
        <v/>
      </c>
      <c r="AD677" s="5" t="str">
        <f t="shared" si="61"/>
        <v/>
      </c>
      <c r="AE677" s="5" t="str">
        <f t="shared" si="62"/>
        <v/>
      </c>
      <c r="AF677" s="5" t="str">
        <f t="shared" si="63"/>
        <v/>
      </c>
      <c r="AG677" s="5" t="str">
        <f t="shared" si="64"/>
        <v/>
      </c>
      <c r="AH677" s="5" t="str">
        <f t="shared" si="65"/>
        <v/>
      </c>
    </row>
    <row r="678" spans="1:34">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5" t="str">
        <f t="shared" si="60"/>
        <v/>
      </c>
      <c r="AD678" s="5" t="str">
        <f t="shared" si="61"/>
        <v/>
      </c>
      <c r="AE678" s="5" t="str">
        <f t="shared" si="62"/>
        <v/>
      </c>
      <c r="AF678" s="5" t="str">
        <f t="shared" si="63"/>
        <v/>
      </c>
      <c r="AG678" s="5" t="str">
        <f t="shared" si="64"/>
        <v/>
      </c>
      <c r="AH678" s="5" t="str">
        <f t="shared" si="65"/>
        <v/>
      </c>
    </row>
    <row r="679" spans="1:34">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5" t="str">
        <f t="shared" si="60"/>
        <v/>
      </c>
      <c r="AD679" s="5" t="str">
        <f t="shared" si="61"/>
        <v/>
      </c>
      <c r="AE679" s="5" t="str">
        <f t="shared" si="62"/>
        <v/>
      </c>
      <c r="AF679" s="5" t="str">
        <f t="shared" si="63"/>
        <v/>
      </c>
      <c r="AG679" s="5" t="str">
        <f t="shared" si="64"/>
        <v/>
      </c>
      <c r="AH679" s="5" t="str">
        <f t="shared" si="65"/>
        <v/>
      </c>
    </row>
    <row r="680" spans="1:34">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5" t="str">
        <f t="shared" si="60"/>
        <v/>
      </c>
      <c r="AD680" s="5" t="str">
        <f t="shared" si="61"/>
        <v/>
      </c>
      <c r="AE680" s="5" t="str">
        <f t="shared" si="62"/>
        <v/>
      </c>
      <c r="AF680" s="5" t="str">
        <f t="shared" si="63"/>
        <v/>
      </c>
      <c r="AG680" s="5" t="str">
        <f t="shared" si="64"/>
        <v/>
      </c>
      <c r="AH680" s="5" t="str">
        <f t="shared" si="65"/>
        <v/>
      </c>
    </row>
    <row r="681" spans="1:34">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5" t="str">
        <f t="shared" si="60"/>
        <v/>
      </c>
      <c r="AD681" s="5" t="str">
        <f t="shared" si="61"/>
        <v/>
      </c>
      <c r="AE681" s="5" t="str">
        <f t="shared" si="62"/>
        <v/>
      </c>
      <c r="AF681" s="5" t="str">
        <f t="shared" si="63"/>
        <v/>
      </c>
      <c r="AG681" s="5" t="str">
        <f t="shared" si="64"/>
        <v/>
      </c>
      <c r="AH681" s="5" t="str">
        <f t="shared" si="65"/>
        <v/>
      </c>
    </row>
    <row r="682" spans="1:34">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5" t="str">
        <f t="shared" si="60"/>
        <v/>
      </c>
      <c r="AD682" s="5" t="str">
        <f t="shared" si="61"/>
        <v/>
      </c>
      <c r="AE682" s="5" t="str">
        <f t="shared" si="62"/>
        <v/>
      </c>
      <c r="AF682" s="5" t="str">
        <f t="shared" si="63"/>
        <v/>
      </c>
      <c r="AG682" s="5" t="str">
        <f t="shared" si="64"/>
        <v/>
      </c>
      <c r="AH682" s="5" t="str">
        <f t="shared" si="65"/>
        <v/>
      </c>
    </row>
    <row r="683" spans="1:34">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5" t="str">
        <f t="shared" si="60"/>
        <v/>
      </c>
      <c r="AD683" s="5" t="str">
        <f t="shared" si="61"/>
        <v/>
      </c>
      <c r="AE683" s="5" t="str">
        <f t="shared" si="62"/>
        <v/>
      </c>
      <c r="AF683" s="5" t="str">
        <f t="shared" si="63"/>
        <v/>
      </c>
      <c r="AG683" s="5" t="str">
        <f t="shared" si="64"/>
        <v/>
      </c>
      <c r="AH683" s="5" t="str">
        <f t="shared" si="65"/>
        <v/>
      </c>
    </row>
    <row r="684" spans="1:34">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5" t="str">
        <f t="shared" si="60"/>
        <v/>
      </c>
      <c r="AD684" s="5" t="str">
        <f t="shared" si="61"/>
        <v/>
      </c>
      <c r="AE684" s="5" t="str">
        <f t="shared" si="62"/>
        <v/>
      </c>
      <c r="AF684" s="5" t="str">
        <f t="shared" si="63"/>
        <v/>
      </c>
      <c r="AG684" s="5" t="str">
        <f t="shared" si="64"/>
        <v/>
      </c>
      <c r="AH684" s="5" t="str">
        <f t="shared" si="65"/>
        <v/>
      </c>
    </row>
    <row r="685" spans="1:34">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5" t="str">
        <f t="shared" si="60"/>
        <v/>
      </c>
      <c r="AD685" s="5" t="str">
        <f t="shared" si="61"/>
        <v/>
      </c>
      <c r="AE685" s="5" t="str">
        <f t="shared" si="62"/>
        <v/>
      </c>
      <c r="AF685" s="5" t="str">
        <f t="shared" si="63"/>
        <v/>
      </c>
      <c r="AG685" s="5" t="str">
        <f t="shared" si="64"/>
        <v/>
      </c>
      <c r="AH685" s="5" t="str">
        <f t="shared" si="65"/>
        <v/>
      </c>
    </row>
    <row r="686" spans="1:34">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5" t="str">
        <f t="shared" si="60"/>
        <v/>
      </c>
      <c r="AD686" s="5" t="str">
        <f t="shared" si="61"/>
        <v/>
      </c>
      <c r="AE686" s="5" t="str">
        <f t="shared" si="62"/>
        <v/>
      </c>
      <c r="AF686" s="5" t="str">
        <f t="shared" si="63"/>
        <v/>
      </c>
      <c r="AG686" s="5" t="str">
        <f t="shared" si="64"/>
        <v/>
      </c>
      <c r="AH686" s="5" t="str">
        <f t="shared" si="65"/>
        <v/>
      </c>
    </row>
    <row r="687" spans="1:34">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5" t="str">
        <f t="shared" si="60"/>
        <v/>
      </c>
      <c r="AD687" s="5" t="str">
        <f t="shared" si="61"/>
        <v/>
      </c>
      <c r="AE687" s="5" t="str">
        <f t="shared" si="62"/>
        <v/>
      </c>
      <c r="AF687" s="5" t="str">
        <f t="shared" si="63"/>
        <v/>
      </c>
      <c r="AG687" s="5" t="str">
        <f t="shared" si="64"/>
        <v/>
      </c>
      <c r="AH687" s="5" t="str">
        <f t="shared" si="65"/>
        <v/>
      </c>
    </row>
    <row r="688" spans="1:34">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5" t="str">
        <f t="shared" si="60"/>
        <v/>
      </c>
      <c r="AD688" s="5" t="str">
        <f t="shared" si="61"/>
        <v/>
      </c>
      <c r="AE688" s="5" t="str">
        <f t="shared" si="62"/>
        <v/>
      </c>
      <c r="AF688" s="5" t="str">
        <f t="shared" si="63"/>
        <v/>
      </c>
      <c r="AG688" s="5" t="str">
        <f t="shared" si="64"/>
        <v/>
      </c>
      <c r="AH688" s="5" t="str">
        <f t="shared" si="65"/>
        <v/>
      </c>
    </row>
    <row r="689" spans="1:34">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5" t="str">
        <f t="shared" si="60"/>
        <v/>
      </c>
      <c r="AD689" s="5" t="str">
        <f t="shared" si="61"/>
        <v/>
      </c>
      <c r="AE689" s="5" t="str">
        <f t="shared" si="62"/>
        <v/>
      </c>
      <c r="AF689" s="5" t="str">
        <f t="shared" si="63"/>
        <v/>
      </c>
      <c r="AG689" s="5" t="str">
        <f t="shared" si="64"/>
        <v/>
      </c>
      <c r="AH689" s="5" t="str">
        <f t="shared" si="65"/>
        <v/>
      </c>
    </row>
    <row r="690" spans="1:34">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5" t="str">
        <f t="shared" si="60"/>
        <v/>
      </c>
      <c r="AD690" s="5" t="str">
        <f t="shared" si="61"/>
        <v/>
      </c>
      <c r="AE690" s="5" t="str">
        <f t="shared" si="62"/>
        <v/>
      </c>
      <c r="AF690" s="5" t="str">
        <f t="shared" si="63"/>
        <v/>
      </c>
      <c r="AG690" s="5" t="str">
        <f t="shared" si="64"/>
        <v/>
      </c>
      <c r="AH690" s="5" t="str">
        <f t="shared" si="65"/>
        <v/>
      </c>
    </row>
    <row r="691" spans="1:34">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5" t="str">
        <f t="shared" si="60"/>
        <v/>
      </c>
      <c r="AD691" s="5" t="str">
        <f t="shared" si="61"/>
        <v/>
      </c>
      <c r="AE691" s="5" t="str">
        <f t="shared" si="62"/>
        <v/>
      </c>
      <c r="AF691" s="5" t="str">
        <f t="shared" si="63"/>
        <v/>
      </c>
      <c r="AG691" s="5" t="str">
        <f t="shared" si="64"/>
        <v/>
      </c>
      <c r="AH691" s="5" t="str">
        <f t="shared" si="65"/>
        <v/>
      </c>
    </row>
    <row r="692" spans="1:34">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5" t="str">
        <f t="shared" si="60"/>
        <v/>
      </c>
      <c r="AD692" s="5" t="str">
        <f t="shared" si="61"/>
        <v/>
      </c>
      <c r="AE692" s="5" t="str">
        <f t="shared" si="62"/>
        <v/>
      </c>
      <c r="AF692" s="5" t="str">
        <f t="shared" si="63"/>
        <v/>
      </c>
      <c r="AG692" s="5" t="str">
        <f t="shared" si="64"/>
        <v/>
      </c>
      <c r="AH692" s="5" t="str">
        <f t="shared" si="65"/>
        <v/>
      </c>
    </row>
    <row r="693" spans="1:34">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5" t="str">
        <f t="shared" si="60"/>
        <v/>
      </c>
      <c r="AD693" s="5" t="str">
        <f t="shared" si="61"/>
        <v/>
      </c>
      <c r="AE693" s="5" t="str">
        <f t="shared" si="62"/>
        <v/>
      </c>
      <c r="AF693" s="5" t="str">
        <f t="shared" si="63"/>
        <v/>
      </c>
      <c r="AG693" s="5" t="str">
        <f t="shared" si="64"/>
        <v/>
      </c>
      <c r="AH693" s="5" t="str">
        <f t="shared" si="65"/>
        <v/>
      </c>
    </row>
    <row r="694" spans="1:34">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5" t="str">
        <f t="shared" si="60"/>
        <v/>
      </c>
      <c r="AD694" s="5" t="str">
        <f t="shared" si="61"/>
        <v/>
      </c>
      <c r="AE694" s="5" t="str">
        <f t="shared" si="62"/>
        <v/>
      </c>
      <c r="AF694" s="5" t="str">
        <f t="shared" si="63"/>
        <v/>
      </c>
      <c r="AG694" s="5" t="str">
        <f t="shared" si="64"/>
        <v/>
      </c>
      <c r="AH694" s="5" t="str">
        <f t="shared" si="65"/>
        <v/>
      </c>
    </row>
    <row r="695" spans="1:34">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5" t="str">
        <f t="shared" si="60"/>
        <v/>
      </c>
      <c r="AD695" s="5" t="str">
        <f t="shared" si="61"/>
        <v/>
      </c>
      <c r="AE695" s="5" t="str">
        <f t="shared" si="62"/>
        <v/>
      </c>
      <c r="AF695" s="5" t="str">
        <f t="shared" si="63"/>
        <v/>
      </c>
      <c r="AG695" s="5" t="str">
        <f t="shared" si="64"/>
        <v/>
      </c>
      <c r="AH695" s="5" t="str">
        <f t="shared" si="65"/>
        <v/>
      </c>
    </row>
    <row r="696" spans="1:34">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5" t="str">
        <f t="shared" si="60"/>
        <v/>
      </c>
      <c r="AD696" s="5" t="str">
        <f t="shared" si="61"/>
        <v/>
      </c>
      <c r="AE696" s="5" t="str">
        <f t="shared" si="62"/>
        <v/>
      </c>
      <c r="AF696" s="5" t="str">
        <f t="shared" si="63"/>
        <v/>
      </c>
      <c r="AG696" s="5" t="str">
        <f t="shared" si="64"/>
        <v/>
      </c>
      <c r="AH696" s="5" t="str">
        <f t="shared" si="65"/>
        <v/>
      </c>
    </row>
    <row r="697" spans="1:34">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5" t="str">
        <f t="shared" si="60"/>
        <v/>
      </c>
      <c r="AD697" s="5" t="str">
        <f t="shared" si="61"/>
        <v/>
      </c>
      <c r="AE697" s="5" t="str">
        <f t="shared" si="62"/>
        <v/>
      </c>
      <c r="AF697" s="5" t="str">
        <f t="shared" si="63"/>
        <v/>
      </c>
      <c r="AG697" s="5" t="str">
        <f t="shared" si="64"/>
        <v/>
      </c>
      <c r="AH697" s="5" t="str">
        <f t="shared" si="65"/>
        <v/>
      </c>
    </row>
    <row r="698" spans="1:34">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5" t="str">
        <f t="shared" si="60"/>
        <v/>
      </c>
      <c r="AD698" s="5" t="str">
        <f t="shared" si="61"/>
        <v/>
      </c>
      <c r="AE698" s="5" t="str">
        <f t="shared" si="62"/>
        <v/>
      </c>
      <c r="AF698" s="5" t="str">
        <f t="shared" si="63"/>
        <v/>
      </c>
      <c r="AG698" s="5" t="str">
        <f t="shared" si="64"/>
        <v/>
      </c>
      <c r="AH698" s="5" t="str">
        <f t="shared" si="65"/>
        <v/>
      </c>
    </row>
    <row r="699" spans="1:34">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5" t="str">
        <f t="shared" si="60"/>
        <v/>
      </c>
      <c r="AD699" s="5" t="str">
        <f t="shared" si="61"/>
        <v/>
      </c>
      <c r="AE699" s="5" t="str">
        <f t="shared" si="62"/>
        <v/>
      </c>
      <c r="AF699" s="5" t="str">
        <f t="shared" si="63"/>
        <v/>
      </c>
      <c r="AG699" s="5" t="str">
        <f t="shared" si="64"/>
        <v/>
      </c>
      <c r="AH699" s="5" t="str">
        <f t="shared" si="65"/>
        <v/>
      </c>
    </row>
    <row r="700" spans="1:34">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5" t="str">
        <f t="shared" si="60"/>
        <v/>
      </c>
      <c r="AD700" s="5" t="str">
        <f t="shared" si="61"/>
        <v/>
      </c>
      <c r="AE700" s="5" t="str">
        <f t="shared" si="62"/>
        <v/>
      </c>
      <c r="AF700" s="5" t="str">
        <f t="shared" si="63"/>
        <v/>
      </c>
      <c r="AG700" s="5" t="str">
        <f t="shared" si="64"/>
        <v/>
      </c>
      <c r="AH700" s="5" t="str">
        <f t="shared" si="65"/>
        <v/>
      </c>
    </row>
    <row r="701" spans="1:34">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5" t="str">
        <f t="shared" si="60"/>
        <v/>
      </c>
      <c r="AD701" s="5" t="str">
        <f t="shared" si="61"/>
        <v/>
      </c>
      <c r="AE701" s="5" t="str">
        <f t="shared" si="62"/>
        <v/>
      </c>
      <c r="AF701" s="5" t="str">
        <f t="shared" si="63"/>
        <v/>
      </c>
      <c r="AG701" s="5" t="str">
        <f t="shared" si="64"/>
        <v/>
      </c>
      <c r="AH701" s="5" t="str">
        <f t="shared" si="65"/>
        <v/>
      </c>
    </row>
    <row r="702" spans="1:34">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5" t="str">
        <f t="shared" si="60"/>
        <v/>
      </c>
      <c r="AD702" s="5" t="str">
        <f t="shared" si="61"/>
        <v/>
      </c>
      <c r="AE702" s="5" t="str">
        <f t="shared" si="62"/>
        <v/>
      </c>
      <c r="AF702" s="5" t="str">
        <f t="shared" si="63"/>
        <v/>
      </c>
      <c r="AG702" s="5" t="str">
        <f t="shared" si="64"/>
        <v/>
      </c>
      <c r="AH702" s="5" t="str">
        <f t="shared" si="65"/>
        <v/>
      </c>
    </row>
    <row r="703" spans="1:34">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5" t="str">
        <f t="shared" si="60"/>
        <v/>
      </c>
      <c r="AD703" s="5" t="str">
        <f t="shared" si="61"/>
        <v/>
      </c>
      <c r="AE703" s="5" t="str">
        <f t="shared" si="62"/>
        <v/>
      </c>
      <c r="AF703" s="5" t="str">
        <f t="shared" si="63"/>
        <v/>
      </c>
      <c r="AG703" s="5" t="str">
        <f t="shared" si="64"/>
        <v/>
      </c>
      <c r="AH703" s="5" t="str">
        <f t="shared" si="65"/>
        <v/>
      </c>
    </row>
    <row r="704" spans="1:34">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5" t="str">
        <f t="shared" si="60"/>
        <v/>
      </c>
      <c r="AD704" s="5" t="str">
        <f t="shared" si="61"/>
        <v/>
      </c>
      <c r="AE704" s="5" t="str">
        <f t="shared" si="62"/>
        <v/>
      </c>
      <c r="AF704" s="5" t="str">
        <f t="shared" si="63"/>
        <v/>
      </c>
      <c r="AG704" s="5" t="str">
        <f t="shared" si="64"/>
        <v/>
      </c>
      <c r="AH704" s="5" t="str">
        <f t="shared" si="65"/>
        <v/>
      </c>
    </row>
    <row r="705" spans="1:34">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5" t="str">
        <f t="shared" si="60"/>
        <v/>
      </c>
      <c r="AD705" s="5" t="str">
        <f t="shared" si="61"/>
        <v/>
      </c>
      <c r="AE705" s="5" t="str">
        <f t="shared" si="62"/>
        <v/>
      </c>
      <c r="AF705" s="5" t="str">
        <f t="shared" si="63"/>
        <v/>
      </c>
      <c r="AG705" s="5" t="str">
        <f t="shared" si="64"/>
        <v/>
      </c>
      <c r="AH705" s="5" t="str">
        <f t="shared" si="65"/>
        <v/>
      </c>
    </row>
    <row r="706" spans="1:34">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5" t="str">
        <f t="shared" si="60"/>
        <v/>
      </c>
      <c r="AD706" s="5" t="str">
        <f t="shared" si="61"/>
        <v/>
      </c>
      <c r="AE706" s="5" t="str">
        <f t="shared" si="62"/>
        <v/>
      </c>
      <c r="AF706" s="5" t="str">
        <f t="shared" si="63"/>
        <v/>
      </c>
      <c r="AG706" s="5" t="str">
        <f t="shared" si="64"/>
        <v/>
      </c>
      <c r="AH706" s="5" t="str">
        <f t="shared" si="65"/>
        <v/>
      </c>
    </row>
    <row r="707" spans="1:34">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5" t="str">
        <f t="shared" si="60"/>
        <v/>
      </c>
      <c r="AD707" s="5" t="str">
        <f t="shared" si="61"/>
        <v/>
      </c>
      <c r="AE707" s="5" t="str">
        <f t="shared" si="62"/>
        <v/>
      </c>
      <c r="AF707" s="5" t="str">
        <f t="shared" si="63"/>
        <v/>
      </c>
      <c r="AG707" s="5" t="str">
        <f t="shared" si="64"/>
        <v/>
      </c>
      <c r="AH707" s="5" t="str">
        <f t="shared" si="65"/>
        <v/>
      </c>
    </row>
    <row r="708" spans="1:34">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5" t="str">
        <f t="shared" si="60"/>
        <v/>
      </c>
      <c r="AD708" s="5" t="str">
        <f t="shared" si="61"/>
        <v/>
      </c>
      <c r="AE708" s="5" t="str">
        <f t="shared" si="62"/>
        <v/>
      </c>
      <c r="AF708" s="5" t="str">
        <f t="shared" si="63"/>
        <v/>
      </c>
      <c r="AG708" s="5" t="str">
        <f t="shared" si="64"/>
        <v/>
      </c>
      <c r="AH708" s="5" t="str">
        <f t="shared" si="65"/>
        <v/>
      </c>
    </row>
    <row r="709" spans="1:34">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5" t="str">
        <f t="shared" ref="AC709:AC772" si="66">IF(COUNT(A709,L709,N709,P709,X709,Y709)&gt;0,AVERAGE(A709,L709,N709,P709,X709,Y709),"")</f>
        <v/>
      </c>
      <c r="AD709" s="5" t="str">
        <f t="shared" ref="AD709:AD772" si="67">IF(COUNT(B709,D709,M709,U709)&gt;0,AVERAGE(B709,D709,M709,U709),"")</f>
        <v/>
      </c>
      <c r="AE709" s="5" t="str">
        <f t="shared" ref="AE709:AE772" si="68">IF(COUNT(I709,T709,V709,W709)&gt;0,AVERAGE(I709,T709,V709,W709),"")</f>
        <v/>
      </c>
      <c r="AF709" s="5" t="str">
        <f t="shared" ref="AF709:AF772" si="69">IF(COUNT(H709,K709,Q709,S709)&gt;0,AVERAGE(H709,K709,Q709,S709),"")</f>
        <v/>
      </c>
      <c r="AG709" s="5" t="str">
        <f t="shared" ref="AG709:AG772" si="70">IF(COUNT(E709,F709,G709,R709)&gt;0,AVERAGE(E709,F709,G709,R709),"")</f>
        <v/>
      </c>
      <c r="AH709" s="5" t="str">
        <f t="shared" ref="AH709:AH772" si="71">IF(COUNT(C709,J709,O709,Z709)&gt;0,AVERAGE(C709,J709,O709,Z709),"")</f>
        <v/>
      </c>
    </row>
    <row r="710" spans="1:34">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5" t="str">
        <f t="shared" si="66"/>
        <v/>
      </c>
      <c r="AD710" s="5" t="str">
        <f t="shared" si="67"/>
        <v/>
      </c>
      <c r="AE710" s="5" t="str">
        <f t="shared" si="68"/>
        <v/>
      </c>
      <c r="AF710" s="5" t="str">
        <f t="shared" si="69"/>
        <v/>
      </c>
      <c r="AG710" s="5" t="str">
        <f t="shared" si="70"/>
        <v/>
      </c>
      <c r="AH710" s="5" t="str">
        <f t="shared" si="71"/>
        <v/>
      </c>
    </row>
    <row r="711" spans="1:34">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5" t="str">
        <f t="shared" si="66"/>
        <v/>
      </c>
      <c r="AD711" s="5" t="str">
        <f t="shared" si="67"/>
        <v/>
      </c>
      <c r="AE711" s="5" t="str">
        <f t="shared" si="68"/>
        <v/>
      </c>
      <c r="AF711" s="5" t="str">
        <f t="shared" si="69"/>
        <v/>
      </c>
      <c r="AG711" s="5" t="str">
        <f t="shared" si="70"/>
        <v/>
      </c>
      <c r="AH711" s="5" t="str">
        <f t="shared" si="71"/>
        <v/>
      </c>
    </row>
    <row r="712" spans="1:34">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5" t="str">
        <f t="shared" si="66"/>
        <v/>
      </c>
      <c r="AD712" s="5" t="str">
        <f t="shared" si="67"/>
        <v/>
      </c>
      <c r="AE712" s="5" t="str">
        <f t="shared" si="68"/>
        <v/>
      </c>
      <c r="AF712" s="5" t="str">
        <f t="shared" si="69"/>
        <v/>
      </c>
      <c r="AG712" s="5" t="str">
        <f t="shared" si="70"/>
        <v/>
      </c>
      <c r="AH712" s="5" t="str">
        <f t="shared" si="71"/>
        <v/>
      </c>
    </row>
    <row r="713" spans="1:34">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5" t="str">
        <f t="shared" si="66"/>
        <v/>
      </c>
      <c r="AD713" s="5" t="str">
        <f t="shared" si="67"/>
        <v/>
      </c>
      <c r="AE713" s="5" t="str">
        <f t="shared" si="68"/>
        <v/>
      </c>
      <c r="AF713" s="5" t="str">
        <f t="shared" si="69"/>
        <v/>
      </c>
      <c r="AG713" s="5" t="str">
        <f t="shared" si="70"/>
        <v/>
      </c>
      <c r="AH713" s="5" t="str">
        <f t="shared" si="71"/>
        <v/>
      </c>
    </row>
    <row r="714" spans="1:34">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5" t="str">
        <f t="shared" si="66"/>
        <v/>
      </c>
      <c r="AD714" s="5" t="str">
        <f t="shared" si="67"/>
        <v/>
      </c>
      <c r="AE714" s="5" t="str">
        <f t="shared" si="68"/>
        <v/>
      </c>
      <c r="AF714" s="5" t="str">
        <f t="shared" si="69"/>
        <v/>
      </c>
      <c r="AG714" s="5" t="str">
        <f t="shared" si="70"/>
        <v/>
      </c>
      <c r="AH714" s="5" t="str">
        <f t="shared" si="71"/>
        <v/>
      </c>
    </row>
    <row r="715" spans="1:34">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5" t="str">
        <f t="shared" si="66"/>
        <v/>
      </c>
      <c r="AD715" s="5" t="str">
        <f t="shared" si="67"/>
        <v/>
      </c>
      <c r="AE715" s="5" t="str">
        <f t="shared" si="68"/>
        <v/>
      </c>
      <c r="AF715" s="5" t="str">
        <f t="shared" si="69"/>
        <v/>
      </c>
      <c r="AG715" s="5" t="str">
        <f t="shared" si="70"/>
        <v/>
      </c>
      <c r="AH715" s="5" t="str">
        <f t="shared" si="71"/>
        <v/>
      </c>
    </row>
    <row r="716" spans="1:34">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5" t="str">
        <f t="shared" si="66"/>
        <v/>
      </c>
      <c r="AD716" s="5" t="str">
        <f t="shared" si="67"/>
        <v/>
      </c>
      <c r="AE716" s="5" t="str">
        <f t="shared" si="68"/>
        <v/>
      </c>
      <c r="AF716" s="5" t="str">
        <f t="shared" si="69"/>
        <v/>
      </c>
      <c r="AG716" s="5" t="str">
        <f t="shared" si="70"/>
        <v/>
      </c>
      <c r="AH716" s="5" t="str">
        <f t="shared" si="71"/>
        <v/>
      </c>
    </row>
    <row r="717" spans="1:34">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5" t="str">
        <f t="shared" si="66"/>
        <v/>
      </c>
      <c r="AD717" s="5" t="str">
        <f t="shared" si="67"/>
        <v/>
      </c>
      <c r="AE717" s="5" t="str">
        <f t="shared" si="68"/>
        <v/>
      </c>
      <c r="AF717" s="5" t="str">
        <f t="shared" si="69"/>
        <v/>
      </c>
      <c r="AG717" s="5" t="str">
        <f t="shared" si="70"/>
        <v/>
      </c>
      <c r="AH717" s="5" t="str">
        <f t="shared" si="71"/>
        <v/>
      </c>
    </row>
    <row r="718" spans="1:34">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5" t="str">
        <f t="shared" si="66"/>
        <v/>
      </c>
      <c r="AD718" s="5" t="str">
        <f t="shared" si="67"/>
        <v/>
      </c>
      <c r="AE718" s="5" t="str">
        <f t="shared" si="68"/>
        <v/>
      </c>
      <c r="AF718" s="5" t="str">
        <f t="shared" si="69"/>
        <v/>
      </c>
      <c r="AG718" s="5" t="str">
        <f t="shared" si="70"/>
        <v/>
      </c>
      <c r="AH718" s="5" t="str">
        <f t="shared" si="71"/>
        <v/>
      </c>
    </row>
    <row r="719" spans="1:34">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5" t="str">
        <f t="shared" si="66"/>
        <v/>
      </c>
      <c r="AD719" s="5" t="str">
        <f t="shared" si="67"/>
        <v/>
      </c>
      <c r="AE719" s="5" t="str">
        <f t="shared" si="68"/>
        <v/>
      </c>
      <c r="AF719" s="5" t="str">
        <f t="shared" si="69"/>
        <v/>
      </c>
      <c r="AG719" s="5" t="str">
        <f t="shared" si="70"/>
        <v/>
      </c>
      <c r="AH719" s="5" t="str">
        <f t="shared" si="71"/>
        <v/>
      </c>
    </row>
    <row r="720" spans="1:34">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5" t="str">
        <f t="shared" si="66"/>
        <v/>
      </c>
      <c r="AD720" s="5" t="str">
        <f t="shared" si="67"/>
        <v/>
      </c>
      <c r="AE720" s="5" t="str">
        <f t="shared" si="68"/>
        <v/>
      </c>
      <c r="AF720" s="5" t="str">
        <f t="shared" si="69"/>
        <v/>
      </c>
      <c r="AG720" s="5" t="str">
        <f t="shared" si="70"/>
        <v/>
      </c>
      <c r="AH720" s="5" t="str">
        <f t="shared" si="71"/>
        <v/>
      </c>
    </row>
    <row r="721" spans="1:34">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5" t="str">
        <f t="shared" si="66"/>
        <v/>
      </c>
      <c r="AD721" s="5" t="str">
        <f t="shared" si="67"/>
        <v/>
      </c>
      <c r="AE721" s="5" t="str">
        <f t="shared" si="68"/>
        <v/>
      </c>
      <c r="AF721" s="5" t="str">
        <f t="shared" si="69"/>
        <v/>
      </c>
      <c r="AG721" s="5" t="str">
        <f t="shared" si="70"/>
        <v/>
      </c>
      <c r="AH721" s="5" t="str">
        <f t="shared" si="71"/>
        <v/>
      </c>
    </row>
    <row r="722" spans="1:34">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5" t="str">
        <f t="shared" si="66"/>
        <v/>
      </c>
      <c r="AD722" s="5" t="str">
        <f t="shared" si="67"/>
        <v/>
      </c>
      <c r="AE722" s="5" t="str">
        <f t="shared" si="68"/>
        <v/>
      </c>
      <c r="AF722" s="5" t="str">
        <f t="shared" si="69"/>
        <v/>
      </c>
      <c r="AG722" s="5" t="str">
        <f t="shared" si="70"/>
        <v/>
      </c>
      <c r="AH722" s="5" t="str">
        <f t="shared" si="71"/>
        <v/>
      </c>
    </row>
    <row r="723" spans="1:34">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5" t="str">
        <f t="shared" si="66"/>
        <v/>
      </c>
      <c r="AD723" s="5" t="str">
        <f t="shared" si="67"/>
        <v/>
      </c>
      <c r="AE723" s="5" t="str">
        <f t="shared" si="68"/>
        <v/>
      </c>
      <c r="AF723" s="5" t="str">
        <f t="shared" si="69"/>
        <v/>
      </c>
      <c r="AG723" s="5" t="str">
        <f t="shared" si="70"/>
        <v/>
      </c>
      <c r="AH723" s="5" t="str">
        <f t="shared" si="71"/>
        <v/>
      </c>
    </row>
    <row r="724" spans="1:34">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5" t="str">
        <f t="shared" si="66"/>
        <v/>
      </c>
      <c r="AD724" s="5" t="str">
        <f t="shared" si="67"/>
        <v/>
      </c>
      <c r="AE724" s="5" t="str">
        <f t="shared" si="68"/>
        <v/>
      </c>
      <c r="AF724" s="5" t="str">
        <f t="shared" si="69"/>
        <v/>
      </c>
      <c r="AG724" s="5" t="str">
        <f t="shared" si="70"/>
        <v/>
      </c>
      <c r="AH724" s="5" t="str">
        <f t="shared" si="71"/>
        <v/>
      </c>
    </row>
    <row r="725" spans="1:34">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5" t="str">
        <f t="shared" si="66"/>
        <v/>
      </c>
      <c r="AD725" s="5" t="str">
        <f t="shared" si="67"/>
        <v/>
      </c>
      <c r="AE725" s="5" t="str">
        <f t="shared" si="68"/>
        <v/>
      </c>
      <c r="AF725" s="5" t="str">
        <f t="shared" si="69"/>
        <v/>
      </c>
      <c r="AG725" s="5" t="str">
        <f t="shared" si="70"/>
        <v/>
      </c>
      <c r="AH725" s="5" t="str">
        <f t="shared" si="71"/>
        <v/>
      </c>
    </row>
    <row r="726" spans="1:34">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5" t="str">
        <f t="shared" si="66"/>
        <v/>
      </c>
      <c r="AD726" s="5" t="str">
        <f t="shared" si="67"/>
        <v/>
      </c>
      <c r="AE726" s="5" t="str">
        <f t="shared" si="68"/>
        <v/>
      </c>
      <c r="AF726" s="5" t="str">
        <f t="shared" si="69"/>
        <v/>
      </c>
      <c r="AG726" s="5" t="str">
        <f t="shared" si="70"/>
        <v/>
      </c>
      <c r="AH726" s="5" t="str">
        <f t="shared" si="71"/>
        <v/>
      </c>
    </row>
    <row r="727" spans="1:34">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5" t="str">
        <f t="shared" si="66"/>
        <v/>
      </c>
      <c r="AD727" s="5" t="str">
        <f t="shared" si="67"/>
        <v/>
      </c>
      <c r="AE727" s="5" t="str">
        <f t="shared" si="68"/>
        <v/>
      </c>
      <c r="AF727" s="5" t="str">
        <f t="shared" si="69"/>
        <v/>
      </c>
      <c r="AG727" s="5" t="str">
        <f t="shared" si="70"/>
        <v/>
      </c>
      <c r="AH727" s="5" t="str">
        <f t="shared" si="71"/>
        <v/>
      </c>
    </row>
    <row r="728" spans="1:34">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5" t="str">
        <f t="shared" si="66"/>
        <v/>
      </c>
      <c r="AD728" s="5" t="str">
        <f t="shared" si="67"/>
        <v/>
      </c>
      <c r="AE728" s="5" t="str">
        <f t="shared" si="68"/>
        <v/>
      </c>
      <c r="AF728" s="5" t="str">
        <f t="shared" si="69"/>
        <v/>
      </c>
      <c r="AG728" s="5" t="str">
        <f t="shared" si="70"/>
        <v/>
      </c>
      <c r="AH728" s="5" t="str">
        <f t="shared" si="71"/>
        <v/>
      </c>
    </row>
    <row r="729" spans="1:34">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5" t="str">
        <f t="shared" si="66"/>
        <v/>
      </c>
      <c r="AD729" s="5" t="str">
        <f t="shared" si="67"/>
        <v/>
      </c>
      <c r="AE729" s="5" t="str">
        <f t="shared" si="68"/>
        <v/>
      </c>
      <c r="AF729" s="5" t="str">
        <f t="shared" si="69"/>
        <v/>
      </c>
      <c r="AG729" s="5" t="str">
        <f t="shared" si="70"/>
        <v/>
      </c>
      <c r="AH729" s="5" t="str">
        <f t="shared" si="71"/>
        <v/>
      </c>
    </row>
    <row r="730" spans="1:34">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5" t="str">
        <f t="shared" si="66"/>
        <v/>
      </c>
      <c r="AD730" s="5" t="str">
        <f t="shared" si="67"/>
        <v/>
      </c>
      <c r="AE730" s="5" t="str">
        <f t="shared" si="68"/>
        <v/>
      </c>
      <c r="AF730" s="5" t="str">
        <f t="shared" si="69"/>
        <v/>
      </c>
      <c r="AG730" s="5" t="str">
        <f t="shared" si="70"/>
        <v/>
      </c>
      <c r="AH730" s="5" t="str">
        <f t="shared" si="71"/>
        <v/>
      </c>
    </row>
    <row r="731" spans="1:34">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5" t="str">
        <f t="shared" si="66"/>
        <v/>
      </c>
      <c r="AD731" s="5" t="str">
        <f t="shared" si="67"/>
        <v/>
      </c>
      <c r="AE731" s="5" t="str">
        <f t="shared" si="68"/>
        <v/>
      </c>
      <c r="AF731" s="5" t="str">
        <f t="shared" si="69"/>
        <v/>
      </c>
      <c r="AG731" s="5" t="str">
        <f t="shared" si="70"/>
        <v/>
      </c>
      <c r="AH731" s="5" t="str">
        <f t="shared" si="71"/>
        <v/>
      </c>
    </row>
    <row r="732" spans="1:34">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5" t="str">
        <f t="shared" si="66"/>
        <v/>
      </c>
      <c r="AD732" s="5" t="str">
        <f t="shared" si="67"/>
        <v/>
      </c>
      <c r="AE732" s="5" t="str">
        <f t="shared" si="68"/>
        <v/>
      </c>
      <c r="AF732" s="5" t="str">
        <f t="shared" si="69"/>
        <v/>
      </c>
      <c r="AG732" s="5" t="str">
        <f t="shared" si="70"/>
        <v/>
      </c>
      <c r="AH732" s="5" t="str">
        <f t="shared" si="71"/>
        <v/>
      </c>
    </row>
    <row r="733" spans="1:34">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5" t="str">
        <f t="shared" si="66"/>
        <v/>
      </c>
      <c r="AD733" s="5" t="str">
        <f t="shared" si="67"/>
        <v/>
      </c>
      <c r="AE733" s="5" t="str">
        <f t="shared" si="68"/>
        <v/>
      </c>
      <c r="AF733" s="5" t="str">
        <f t="shared" si="69"/>
        <v/>
      </c>
      <c r="AG733" s="5" t="str">
        <f t="shared" si="70"/>
        <v/>
      </c>
      <c r="AH733" s="5" t="str">
        <f t="shared" si="71"/>
        <v/>
      </c>
    </row>
    <row r="734" spans="1:34">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5" t="str">
        <f t="shared" si="66"/>
        <v/>
      </c>
      <c r="AD734" s="5" t="str">
        <f t="shared" si="67"/>
        <v/>
      </c>
      <c r="AE734" s="5" t="str">
        <f t="shared" si="68"/>
        <v/>
      </c>
      <c r="AF734" s="5" t="str">
        <f t="shared" si="69"/>
        <v/>
      </c>
      <c r="AG734" s="5" t="str">
        <f t="shared" si="70"/>
        <v/>
      </c>
      <c r="AH734" s="5" t="str">
        <f t="shared" si="71"/>
        <v/>
      </c>
    </row>
    <row r="735" spans="1:34">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5" t="str">
        <f t="shared" si="66"/>
        <v/>
      </c>
      <c r="AD735" s="5" t="str">
        <f t="shared" si="67"/>
        <v/>
      </c>
      <c r="AE735" s="5" t="str">
        <f t="shared" si="68"/>
        <v/>
      </c>
      <c r="AF735" s="5" t="str">
        <f t="shared" si="69"/>
        <v/>
      </c>
      <c r="AG735" s="5" t="str">
        <f t="shared" si="70"/>
        <v/>
      </c>
      <c r="AH735" s="5" t="str">
        <f t="shared" si="71"/>
        <v/>
      </c>
    </row>
    <row r="736" spans="1:34">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5" t="str">
        <f t="shared" si="66"/>
        <v/>
      </c>
      <c r="AD736" s="5" t="str">
        <f t="shared" si="67"/>
        <v/>
      </c>
      <c r="AE736" s="5" t="str">
        <f t="shared" si="68"/>
        <v/>
      </c>
      <c r="AF736" s="5" t="str">
        <f t="shared" si="69"/>
        <v/>
      </c>
      <c r="AG736" s="5" t="str">
        <f t="shared" si="70"/>
        <v/>
      </c>
      <c r="AH736" s="5" t="str">
        <f t="shared" si="71"/>
        <v/>
      </c>
    </row>
    <row r="737" spans="1:34">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5" t="str">
        <f t="shared" si="66"/>
        <v/>
      </c>
      <c r="AD737" s="5" t="str">
        <f t="shared" si="67"/>
        <v/>
      </c>
      <c r="AE737" s="5" t="str">
        <f t="shared" si="68"/>
        <v/>
      </c>
      <c r="AF737" s="5" t="str">
        <f t="shared" si="69"/>
        <v/>
      </c>
      <c r="AG737" s="5" t="str">
        <f t="shared" si="70"/>
        <v/>
      </c>
      <c r="AH737" s="5" t="str">
        <f t="shared" si="71"/>
        <v/>
      </c>
    </row>
    <row r="738" spans="1:34">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5" t="str">
        <f t="shared" si="66"/>
        <v/>
      </c>
      <c r="AD738" s="5" t="str">
        <f t="shared" si="67"/>
        <v/>
      </c>
      <c r="AE738" s="5" t="str">
        <f t="shared" si="68"/>
        <v/>
      </c>
      <c r="AF738" s="5" t="str">
        <f t="shared" si="69"/>
        <v/>
      </c>
      <c r="AG738" s="5" t="str">
        <f t="shared" si="70"/>
        <v/>
      </c>
      <c r="AH738" s="5" t="str">
        <f t="shared" si="71"/>
        <v/>
      </c>
    </row>
    <row r="739" spans="1:34">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5" t="str">
        <f t="shared" si="66"/>
        <v/>
      </c>
      <c r="AD739" s="5" t="str">
        <f t="shared" si="67"/>
        <v/>
      </c>
      <c r="AE739" s="5" t="str">
        <f t="shared" si="68"/>
        <v/>
      </c>
      <c r="AF739" s="5" t="str">
        <f t="shared" si="69"/>
        <v/>
      </c>
      <c r="AG739" s="5" t="str">
        <f t="shared" si="70"/>
        <v/>
      </c>
      <c r="AH739" s="5" t="str">
        <f t="shared" si="71"/>
        <v/>
      </c>
    </row>
    <row r="740" spans="1:34">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5" t="str">
        <f t="shared" si="66"/>
        <v/>
      </c>
      <c r="AD740" s="5" t="str">
        <f t="shared" si="67"/>
        <v/>
      </c>
      <c r="AE740" s="5" t="str">
        <f t="shared" si="68"/>
        <v/>
      </c>
      <c r="AF740" s="5" t="str">
        <f t="shared" si="69"/>
        <v/>
      </c>
      <c r="AG740" s="5" t="str">
        <f t="shared" si="70"/>
        <v/>
      </c>
      <c r="AH740" s="5" t="str">
        <f t="shared" si="71"/>
        <v/>
      </c>
    </row>
    <row r="741" spans="1:34">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5" t="str">
        <f t="shared" si="66"/>
        <v/>
      </c>
      <c r="AD741" s="5" t="str">
        <f t="shared" si="67"/>
        <v/>
      </c>
      <c r="AE741" s="5" t="str">
        <f t="shared" si="68"/>
        <v/>
      </c>
      <c r="AF741" s="5" t="str">
        <f t="shared" si="69"/>
        <v/>
      </c>
      <c r="AG741" s="5" t="str">
        <f t="shared" si="70"/>
        <v/>
      </c>
      <c r="AH741" s="5" t="str">
        <f t="shared" si="71"/>
        <v/>
      </c>
    </row>
    <row r="742" spans="1:34">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5" t="str">
        <f t="shared" si="66"/>
        <v/>
      </c>
      <c r="AD742" s="5" t="str">
        <f t="shared" si="67"/>
        <v/>
      </c>
      <c r="AE742" s="5" t="str">
        <f t="shared" si="68"/>
        <v/>
      </c>
      <c r="AF742" s="5" t="str">
        <f t="shared" si="69"/>
        <v/>
      </c>
      <c r="AG742" s="5" t="str">
        <f t="shared" si="70"/>
        <v/>
      </c>
      <c r="AH742" s="5" t="str">
        <f t="shared" si="71"/>
        <v/>
      </c>
    </row>
    <row r="743" spans="1:34">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5" t="str">
        <f t="shared" si="66"/>
        <v/>
      </c>
      <c r="AD743" s="5" t="str">
        <f t="shared" si="67"/>
        <v/>
      </c>
      <c r="AE743" s="5" t="str">
        <f t="shared" si="68"/>
        <v/>
      </c>
      <c r="AF743" s="5" t="str">
        <f t="shared" si="69"/>
        <v/>
      </c>
      <c r="AG743" s="5" t="str">
        <f t="shared" si="70"/>
        <v/>
      </c>
      <c r="AH743" s="5" t="str">
        <f t="shared" si="71"/>
        <v/>
      </c>
    </row>
    <row r="744" spans="1:34">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5" t="str">
        <f t="shared" si="66"/>
        <v/>
      </c>
      <c r="AD744" s="5" t="str">
        <f t="shared" si="67"/>
        <v/>
      </c>
      <c r="AE744" s="5" t="str">
        <f t="shared" si="68"/>
        <v/>
      </c>
      <c r="AF744" s="5" t="str">
        <f t="shared" si="69"/>
        <v/>
      </c>
      <c r="AG744" s="5" t="str">
        <f t="shared" si="70"/>
        <v/>
      </c>
      <c r="AH744" s="5" t="str">
        <f t="shared" si="71"/>
        <v/>
      </c>
    </row>
    <row r="745" spans="1:34">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5" t="str">
        <f t="shared" si="66"/>
        <v/>
      </c>
      <c r="AD745" s="5" t="str">
        <f t="shared" si="67"/>
        <v/>
      </c>
      <c r="AE745" s="5" t="str">
        <f t="shared" si="68"/>
        <v/>
      </c>
      <c r="AF745" s="5" t="str">
        <f t="shared" si="69"/>
        <v/>
      </c>
      <c r="AG745" s="5" t="str">
        <f t="shared" si="70"/>
        <v/>
      </c>
      <c r="AH745" s="5" t="str">
        <f t="shared" si="71"/>
        <v/>
      </c>
    </row>
    <row r="746" spans="1:34">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5" t="str">
        <f t="shared" si="66"/>
        <v/>
      </c>
      <c r="AD746" s="5" t="str">
        <f t="shared" si="67"/>
        <v/>
      </c>
      <c r="AE746" s="5" t="str">
        <f t="shared" si="68"/>
        <v/>
      </c>
      <c r="AF746" s="5" t="str">
        <f t="shared" si="69"/>
        <v/>
      </c>
      <c r="AG746" s="5" t="str">
        <f t="shared" si="70"/>
        <v/>
      </c>
      <c r="AH746" s="5" t="str">
        <f t="shared" si="71"/>
        <v/>
      </c>
    </row>
    <row r="747" spans="1:34">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5" t="str">
        <f t="shared" si="66"/>
        <v/>
      </c>
      <c r="AD747" s="5" t="str">
        <f t="shared" si="67"/>
        <v/>
      </c>
      <c r="AE747" s="5" t="str">
        <f t="shared" si="68"/>
        <v/>
      </c>
      <c r="AF747" s="5" t="str">
        <f t="shared" si="69"/>
        <v/>
      </c>
      <c r="AG747" s="5" t="str">
        <f t="shared" si="70"/>
        <v/>
      </c>
      <c r="AH747" s="5" t="str">
        <f t="shared" si="71"/>
        <v/>
      </c>
    </row>
    <row r="748" spans="1:34">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5" t="str">
        <f t="shared" si="66"/>
        <v/>
      </c>
      <c r="AD748" s="5" t="str">
        <f t="shared" si="67"/>
        <v/>
      </c>
      <c r="AE748" s="5" t="str">
        <f t="shared" si="68"/>
        <v/>
      </c>
      <c r="AF748" s="5" t="str">
        <f t="shared" si="69"/>
        <v/>
      </c>
      <c r="AG748" s="5" t="str">
        <f t="shared" si="70"/>
        <v/>
      </c>
      <c r="AH748" s="5" t="str">
        <f t="shared" si="71"/>
        <v/>
      </c>
    </row>
    <row r="749" spans="1:34">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5" t="str">
        <f t="shared" si="66"/>
        <v/>
      </c>
      <c r="AD749" s="5" t="str">
        <f t="shared" si="67"/>
        <v/>
      </c>
      <c r="AE749" s="5" t="str">
        <f t="shared" si="68"/>
        <v/>
      </c>
      <c r="AF749" s="5" t="str">
        <f t="shared" si="69"/>
        <v/>
      </c>
      <c r="AG749" s="5" t="str">
        <f t="shared" si="70"/>
        <v/>
      </c>
      <c r="AH749" s="5" t="str">
        <f t="shared" si="71"/>
        <v/>
      </c>
    </row>
    <row r="750" spans="1:34">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5" t="str">
        <f t="shared" si="66"/>
        <v/>
      </c>
      <c r="AD750" s="5" t="str">
        <f t="shared" si="67"/>
        <v/>
      </c>
      <c r="AE750" s="5" t="str">
        <f t="shared" si="68"/>
        <v/>
      </c>
      <c r="AF750" s="5" t="str">
        <f t="shared" si="69"/>
        <v/>
      </c>
      <c r="AG750" s="5" t="str">
        <f t="shared" si="70"/>
        <v/>
      </c>
      <c r="AH750" s="5" t="str">
        <f t="shared" si="71"/>
        <v/>
      </c>
    </row>
    <row r="751" spans="1:34">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5" t="str">
        <f t="shared" si="66"/>
        <v/>
      </c>
      <c r="AD751" s="5" t="str">
        <f t="shared" si="67"/>
        <v/>
      </c>
      <c r="AE751" s="5" t="str">
        <f t="shared" si="68"/>
        <v/>
      </c>
      <c r="AF751" s="5" t="str">
        <f t="shared" si="69"/>
        <v/>
      </c>
      <c r="AG751" s="5" t="str">
        <f t="shared" si="70"/>
        <v/>
      </c>
      <c r="AH751" s="5" t="str">
        <f t="shared" si="71"/>
        <v/>
      </c>
    </row>
    <row r="752" spans="1:34">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5" t="str">
        <f t="shared" si="66"/>
        <v/>
      </c>
      <c r="AD752" s="5" t="str">
        <f t="shared" si="67"/>
        <v/>
      </c>
      <c r="AE752" s="5" t="str">
        <f t="shared" si="68"/>
        <v/>
      </c>
      <c r="AF752" s="5" t="str">
        <f t="shared" si="69"/>
        <v/>
      </c>
      <c r="AG752" s="5" t="str">
        <f t="shared" si="70"/>
        <v/>
      </c>
      <c r="AH752" s="5" t="str">
        <f t="shared" si="71"/>
        <v/>
      </c>
    </row>
    <row r="753" spans="1:34">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5" t="str">
        <f t="shared" si="66"/>
        <v/>
      </c>
      <c r="AD753" s="5" t="str">
        <f t="shared" si="67"/>
        <v/>
      </c>
      <c r="AE753" s="5" t="str">
        <f t="shared" si="68"/>
        <v/>
      </c>
      <c r="AF753" s="5" t="str">
        <f t="shared" si="69"/>
        <v/>
      </c>
      <c r="AG753" s="5" t="str">
        <f t="shared" si="70"/>
        <v/>
      </c>
      <c r="AH753" s="5" t="str">
        <f t="shared" si="71"/>
        <v/>
      </c>
    </row>
    <row r="754" spans="1:34">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5" t="str">
        <f t="shared" si="66"/>
        <v/>
      </c>
      <c r="AD754" s="5" t="str">
        <f t="shared" si="67"/>
        <v/>
      </c>
      <c r="AE754" s="5" t="str">
        <f t="shared" si="68"/>
        <v/>
      </c>
      <c r="AF754" s="5" t="str">
        <f t="shared" si="69"/>
        <v/>
      </c>
      <c r="AG754" s="5" t="str">
        <f t="shared" si="70"/>
        <v/>
      </c>
      <c r="AH754" s="5" t="str">
        <f t="shared" si="71"/>
        <v/>
      </c>
    </row>
    <row r="755" spans="1:34">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5" t="str">
        <f t="shared" si="66"/>
        <v/>
      </c>
      <c r="AD755" s="5" t="str">
        <f t="shared" si="67"/>
        <v/>
      </c>
      <c r="AE755" s="5" t="str">
        <f t="shared" si="68"/>
        <v/>
      </c>
      <c r="AF755" s="5" t="str">
        <f t="shared" si="69"/>
        <v/>
      </c>
      <c r="AG755" s="5" t="str">
        <f t="shared" si="70"/>
        <v/>
      </c>
      <c r="AH755" s="5" t="str">
        <f t="shared" si="71"/>
        <v/>
      </c>
    </row>
    <row r="756" spans="1:34">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5" t="str">
        <f t="shared" si="66"/>
        <v/>
      </c>
      <c r="AD756" s="5" t="str">
        <f t="shared" si="67"/>
        <v/>
      </c>
      <c r="AE756" s="5" t="str">
        <f t="shared" si="68"/>
        <v/>
      </c>
      <c r="AF756" s="5" t="str">
        <f t="shared" si="69"/>
        <v/>
      </c>
      <c r="AG756" s="5" t="str">
        <f t="shared" si="70"/>
        <v/>
      </c>
      <c r="AH756" s="5" t="str">
        <f t="shared" si="71"/>
        <v/>
      </c>
    </row>
    <row r="757" spans="1:34">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5" t="str">
        <f t="shared" si="66"/>
        <v/>
      </c>
      <c r="AD757" s="5" t="str">
        <f t="shared" si="67"/>
        <v/>
      </c>
      <c r="AE757" s="5" t="str">
        <f t="shared" si="68"/>
        <v/>
      </c>
      <c r="AF757" s="5" t="str">
        <f t="shared" si="69"/>
        <v/>
      </c>
      <c r="AG757" s="5" t="str">
        <f t="shared" si="70"/>
        <v/>
      </c>
      <c r="AH757" s="5" t="str">
        <f t="shared" si="71"/>
        <v/>
      </c>
    </row>
    <row r="758" spans="1:34">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5" t="str">
        <f t="shared" si="66"/>
        <v/>
      </c>
      <c r="AD758" s="5" t="str">
        <f t="shared" si="67"/>
        <v/>
      </c>
      <c r="AE758" s="5" t="str">
        <f t="shared" si="68"/>
        <v/>
      </c>
      <c r="AF758" s="5" t="str">
        <f t="shared" si="69"/>
        <v/>
      </c>
      <c r="AG758" s="5" t="str">
        <f t="shared" si="70"/>
        <v/>
      </c>
      <c r="AH758" s="5" t="str">
        <f t="shared" si="71"/>
        <v/>
      </c>
    </row>
    <row r="759" spans="1:34">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5" t="str">
        <f t="shared" si="66"/>
        <v/>
      </c>
      <c r="AD759" s="5" t="str">
        <f t="shared" si="67"/>
        <v/>
      </c>
      <c r="AE759" s="5" t="str">
        <f t="shared" si="68"/>
        <v/>
      </c>
      <c r="AF759" s="5" t="str">
        <f t="shared" si="69"/>
        <v/>
      </c>
      <c r="AG759" s="5" t="str">
        <f t="shared" si="70"/>
        <v/>
      </c>
      <c r="AH759" s="5" t="str">
        <f t="shared" si="71"/>
        <v/>
      </c>
    </row>
    <row r="760" spans="1:34">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5" t="str">
        <f t="shared" si="66"/>
        <v/>
      </c>
      <c r="AD760" s="5" t="str">
        <f t="shared" si="67"/>
        <v/>
      </c>
      <c r="AE760" s="5" t="str">
        <f t="shared" si="68"/>
        <v/>
      </c>
      <c r="AF760" s="5" t="str">
        <f t="shared" si="69"/>
        <v/>
      </c>
      <c r="AG760" s="5" t="str">
        <f t="shared" si="70"/>
        <v/>
      </c>
      <c r="AH760" s="5" t="str">
        <f t="shared" si="71"/>
        <v/>
      </c>
    </row>
    <row r="761" spans="1:34">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5" t="str">
        <f t="shared" si="66"/>
        <v/>
      </c>
      <c r="AD761" s="5" t="str">
        <f t="shared" si="67"/>
        <v/>
      </c>
      <c r="AE761" s="5" t="str">
        <f t="shared" si="68"/>
        <v/>
      </c>
      <c r="AF761" s="5" t="str">
        <f t="shared" si="69"/>
        <v/>
      </c>
      <c r="AG761" s="5" t="str">
        <f t="shared" si="70"/>
        <v/>
      </c>
      <c r="AH761" s="5" t="str">
        <f t="shared" si="71"/>
        <v/>
      </c>
    </row>
    <row r="762" spans="1:34">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5" t="str">
        <f t="shared" si="66"/>
        <v/>
      </c>
      <c r="AD762" s="5" t="str">
        <f t="shared" si="67"/>
        <v/>
      </c>
      <c r="AE762" s="5" t="str">
        <f t="shared" si="68"/>
        <v/>
      </c>
      <c r="AF762" s="5" t="str">
        <f t="shared" si="69"/>
        <v/>
      </c>
      <c r="AG762" s="5" t="str">
        <f t="shared" si="70"/>
        <v/>
      </c>
      <c r="AH762" s="5" t="str">
        <f t="shared" si="71"/>
        <v/>
      </c>
    </row>
    <row r="763" spans="1:34">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5" t="str">
        <f t="shared" si="66"/>
        <v/>
      </c>
      <c r="AD763" s="5" t="str">
        <f t="shared" si="67"/>
        <v/>
      </c>
      <c r="AE763" s="5" t="str">
        <f t="shared" si="68"/>
        <v/>
      </c>
      <c r="AF763" s="5" t="str">
        <f t="shared" si="69"/>
        <v/>
      </c>
      <c r="AG763" s="5" t="str">
        <f t="shared" si="70"/>
        <v/>
      </c>
      <c r="AH763" s="5" t="str">
        <f t="shared" si="71"/>
        <v/>
      </c>
    </row>
    <row r="764" spans="1:34">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5" t="str">
        <f t="shared" si="66"/>
        <v/>
      </c>
      <c r="AD764" s="5" t="str">
        <f t="shared" si="67"/>
        <v/>
      </c>
      <c r="AE764" s="5" t="str">
        <f t="shared" si="68"/>
        <v/>
      </c>
      <c r="AF764" s="5" t="str">
        <f t="shared" si="69"/>
        <v/>
      </c>
      <c r="AG764" s="5" t="str">
        <f t="shared" si="70"/>
        <v/>
      </c>
      <c r="AH764" s="5" t="str">
        <f t="shared" si="71"/>
        <v/>
      </c>
    </row>
    <row r="765" spans="1:34">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5" t="str">
        <f t="shared" si="66"/>
        <v/>
      </c>
      <c r="AD765" s="5" t="str">
        <f t="shared" si="67"/>
        <v/>
      </c>
      <c r="AE765" s="5" t="str">
        <f t="shared" si="68"/>
        <v/>
      </c>
      <c r="AF765" s="5" t="str">
        <f t="shared" si="69"/>
        <v/>
      </c>
      <c r="AG765" s="5" t="str">
        <f t="shared" si="70"/>
        <v/>
      </c>
      <c r="AH765" s="5" t="str">
        <f t="shared" si="71"/>
        <v/>
      </c>
    </row>
    <row r="766" spans="1:34">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5" t="str">
        <f t="shared" si="66"/>
        <v/>
      </c>
      <c r="AD766" s="5" t="str">
        <f t="shared" si="67"/>
        <v/>
      </c>
      <c r="AE766" s="5" t="str">
        <f t="shared" si="68"/>
        <v/>
      </c>
      <c r="AF766" s="5" t="str">
        <f t="shared" si="69"/>
        <v/>
      </c>
      <c r="AG766" s="5" t="str">
        <f t="shared" si="70"/>
        <v/>
      </c>
      <c r="AH766" s="5" t="str">
        <f t="shared" si="71"/>
        <v/>
      </c>
    </row>
    <row r="767" spans="1:34">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5" t="str">
        <f t="shared" si="66"/>
        <v/>
      </c>
      <c r="AD767" s="5" t="str">
        <f t="shared" si="67"/>
        <v/>
      </c>
      <c r="AE767" s="5" t="str">
        <f t="shared" si="68"/>
        <v/>
      </c>
      <c r="AF767" s="5" t="str">
        <f t="shared" si="69"/>
        <v/>
      </c>
      <c r="AG767" s="5" t="str">
        <f t="shared" si="70"/>
        <v/>
      </c>
      <c r="AH767" s="5" t="str">
        <f t="shared" si="71"/>
        <v/>
      </c>
    </row>
    <row r="768" spans="1:34">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5" t="str">
        <f t="shared" si="66"/>
        <v/>
      </c>
      <c r="AD768" s="5" t="str">
        <f t="shared" si="67"/>
        <v/>
      </c>
      <c r="AE768" s="5" t="str">
        <f t="shared" si="68"/>
        <v/>
      </c>
      <c r="AF768" s="5" t="str">
        <f t="shared" si="69"/>
        <v/>
      </c>
      <c r="AG768" s="5" t="str">
        <f t="shared" si="70"/>
        <v/>
      </c>
      <c r="AH768" s="5" t="str">
        <f t="shared" si="71"/>
        <v/>
      </c>
    </row>
    <row r="769" spans="1:34">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5" t="str">
        <f t="shared" si="66"/>
        <v/>
      </c>
      <c r="AD769" s="5" t="str">
        <f t="shared" si="67"/>
        <v/>
      </c>
      <c r="AE769" s="5" t="str">
        <f t="shared" si="68"/>
        <v/>
      </c>
      <c r="AF769" s="5" t="str">
        <f t="shared" si="69"/>
        <v/>
      </c>
      <c r="AG769" s="5" t="str">
        <f t="shared" si="70"/>
        <v/>
      </c>
      <c r="AH769" s="5" t="str">
        <f t="shared" si="71"/>
        <v/>
      </c>
    </row>
    <row r="770" spans="1:34">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5" t="str">
        <f t="shared" si="66"/>
        <v/>
      </c>
      <c r="AD770" s="5" t="str">
        <f t="shared" si="67"/>
        <v/>
      </c>
      <c r="AE770" s="5" t="str">
        <f t="shared" si="68"/>
        <v/>
      </c>
      <c r="AF770" s="5" t="str">
        <f t="shared" si="69"/>
        <v/>
      </c>
      <c r="AG770" s="5" t="str">
        <f t="shared" si="70"/>
        <v/>
      </c>
      <c r="AH770" s="5" t="str">
        <f t="shared" si="71"/>
        <v/>
      </c>
    </row>
    <row r="771" spans="1:34">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5" t="str">
        <f t="shared" si="66"/>
        <v/>
      </c>
      <c r="AD771" s="5" t="str">
        <f t="shared" si="67"/>
        <v/>
      </c>
      <c r="AE771" s="5" t="str">
        <f t="shared" si="68"/>
        <v/>
      </c>
      <c r="AF771" s="5" t="str">
        <f t="shared" si="69"/>
        <v/>
      </c>
      <c r="AG771" s="5" t="str">
        <f t="shared" si="70"/>
        <v/>
      </c>
      <c r="AH771" s="5" t="str">
        <f t="shared" si="71"/>
        <v/>
      </c>
    </row>
    <row r="772" spans="1:34">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5" t="str">
        <f t="shared" si="66"/>
        <v/>
      </c>
      <c r="AD772" s="5" t="str">
        <f t="shared" si="67"/>
        <v/>
      </c>
      <c r="AE772" s="5" t="str">
        <f t="shared" si="68"/>
        <v/>
      </c>
      <c r="AF772" s="5" t="str">
        <f t="shared" si="69"/>
        <v/>
      </c>
      <c r="AG772" s="5" t="str">
        <f t="shared" si="70"/>
        <v/>
      </c>
      <c r="AH772" s="5" t="str">
        <f t="shared" si="71"/>
        <v/>
      </c>
    </row>
    <row r="773" spans="1:34">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5" t="str">
        <f t="shared" ref="AC773:AC836" si="72">IF(COUNT(A773,L773,N773,P773,X773,Y773)&gt;0,AVERAGE(A773,L773,N773,P773,X773,Y773),"")</f>
        <v/>
      </c>
      <c r="AD773" s="5" t="str">
        <f t="shared" ref="AD773:AD836" si="73">IF(COUNT(B773,D773,M773,U773)&gt;0,AVERAGE(B773,D773,M773,U773),"")</f>
        <v/>
      </c>
      <c r="AE773" s="5" t="str">
        <f t="shared" ref="AE773:AE836" si="74">IF(COUNT(I773,T773,V773,W773)&gt;0,AVERAGE(I773,T773,V773,W773),"")</f>
        <v/>
      </c>
      <c r="AF773" s="5" t="str">
        <f t="shared" ref="AF773:AF836" si="75">IF(COUNT(H773,K773,Q773,S773)&gt;0,AVERAGE(H773,K773,Q773,S773),"")</f>
        <v/>
      </c>
      <c r="AG773" s="5" t="str">
        <f t="shared" ref="AG773:AG836" si="76">IF(COUNT(E773,F773,G773,R773)&gt;0,AVERAGE(E773,F773,G773,R773),"")</f>
        <v/>
      </c>
      <c r="AH773" s="5" t="str">
        <f t="shared" ref="AH773:AH836" si="77">IF(COUNT(C773,J773,O773,Z773)&gt;0,AVERAGE(C773,J773,O773,Z773),"")</f>
        <v/>
      </c>
    </row>
    <row r="774" spans="1:34">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5" t="str">
        <f t="shared" si="72"/>
        <v/>
      </c>
      <c r="AD774" s="5" t="str">
        <f t="shared" si="73"/>
        <v/>
      </c>
      <c r="AE774" s="5" t="str">
        <f t="shared" si="74"/>
        <v/>
      </c>
      <c r="AF774" s="5" t="str">
        <f t="shared" si="75"/>
        <v/>
      </c>
      <c r="AG774" s="5" t="str">
        <f t="shared" si="76"/>
        <v/>
      </c>
      <c r="AH774" s="5" t="str">
        <f t="shared" si="77"/>
        <v/>
      </c>
    </row>
    <row r="775" spans="1:34">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5" t="str">
        <f t="shared" si="72"/>
        <v/>
      </c>
      <c r="AD775" s="5" t="str">
        <f t="shared" si="73"/>
        <v/>
      </c>
      <c r="AE775" s="5" t="str">
        <f t="shared" si="74"/>
        <v/>
      </c>
      <c r="AF775" s="5" t="str">
        <f t="shared" si="75"/>
        <v/>
      </c>
      <c r="AG775" s="5" t="str">
        <f t="shared" si="76"/>
        <v/>
      </c>
      <c r="AH775" s="5" t="str">
        <f t="shared" si="77"/>
        <v/>
      </c>
    </row>
    <row r="776" spans="1:34">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5" t="str">
        <f t="shared" si="72"/>
        <v/>
      </c>
      <c r="AD776" s="5" t="str">
        <f t="shared" si="73"/>
        <v/>
      </c>
      <c r="AE776" s="5" t="str">
        <f t="shared" si="74"/>
        <v/>
      </c>
      <c r="AF776" s="5" t="str">
        <f t="shared" si="75"/>
        <v/>
      </c>
      <c r="AG776" s="5" t="str">
        <f t="shared" si="76"/>
        <v/>
      </c>
      <c r="AH776" s="5" t="str">
        <f t="shared" si="77"/>
        <v/>
      </c>
    </row>
    <row r="777" spans="1:34">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5" t="str">
        <f t="shared" si="72"/>
        <v/>
      </c>
      <c r="AD777" s="5" t="str">
        <f t="shared" si="73"/>
        <v/>
      </c>
      <c r="AE777" s="5" t="str">
        <f t="shared" si="74"/>
        <v/>
      </c>
      <c r="AF777" s="5" t="str">
        <f t="shared" si="75"/>
        <v/>
      </c>
      <c r="AG777" s="5" t="str">
        <f t="shared" si="76"/>
        <v/>
      </c>
      <c r="AH777" s="5" t="str">
        <f t="shared" si="77"/>
        <v/>
      </c>
    </row>
    <row r="778" spans="1:34">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5" t="str">
        <f t="shared" si="72"/>
        <v/>
      </c>
      <c r="AD778" s="5" t="str">
        <f t="shared" si="73"/>
        <v/>
      </c>
      <c r="AE778" s="5" t="str">
        <f t="shared" si="74"/>
        <v/>
      </c>
      <c r="AF778" s="5" t="str">
        <f t="shared" si="75"/>
        <v/>
      </c>
      <c r="AG778" s="5" t="str">
        <f t="shared" si="76"/>
        <v/>
      </c>
      <c r="AH778" s="5" t="str">
        <f t="shared" si="77"/>
        <v/>
      </c>
    </row>
    <row r="779" spans="1:34">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5" t="str">
        <f t="shared" si="72"/>
        <v/>
      </c>
      <c r="AD779" s="5" t="str">
        <f t="shared" si="73"/>
        <v/>
      </c>
      <c r="AE779" s="5" t="str">
        <f t="shared" si="74"/>
        <v/>
      </c>
      <c r="AF779" s="5" t="str">
        <f t="shared" si="75"/>
        <v/>
      </c>
      <c r="AG779" s="5" t="str">
        <f t="shared" si="76"/>
        <v/>
      </c>
      <c r="AH779" s="5" t="str">
        <f t="shared" si="77"/>
        <v/>
      </c>
    </row>
    <row r="780" spans="1:34">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5" t="str">
        <f t="shared" si="72"/>
        <v/>
      </c>
      <c r="AD780" s="5" t="str">
        <f t="shared" si="73"/>
        <v/>
      </c>
      <c r="AE780" s="5" t="str">
        <f t="shared" si="74"/>
        <v/>
      </c>
      <c r="AF780" s="5" t="str">
        <f t="shared" si="75"/>
        <v/>
      </c>
      <c r="AG780" s="5" t="str">
        <f t="shared" si="76"/>
        <v/>
      </c>
      <c r="AH780" s="5" t="str">
        <f t="shared" si="77"/>
        <v/>
      </c>
    </row>
    <row r="781" spans="1:34">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5" t="str">
        <f t="shared" si="72"/>
        <v/>
      </c>
      <c r="AD781" s="5" t="str">
        <f t="shared" si="73"/>
        <v/>
      </c>
      <c r="AE781" s="5" t="str">
        <f t="shared" si="74"/>
        <v/>
      </c>
      <c r="AF781" s="5" t="str">
        <f t="shared" si="75"/>
        <v/>
      </c>
      <c r="AG781" s="5" t="str">
        <f t="shared" si="76"/>
        <v/>
      </c>
      <c r="AH781" s="5" t="str">
        <f t="shared" si="77"/>
        <v/>
      </c>
    </row>
    <row r="782" spans="1:34">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5" t="str">
        <f t="shared" si="72"/>
        <v/>
      </c>
      <c r="AD782" s="5" t="str">
        <f t="shared" si="73"/>
        <v/>
      </c>
      <c r="AE782" s="5" t="str">
        <f t="shared" si="74"/>
        <v/>
      </c>
      <c r="AF782" s="5" t="str">
        <f t="shared" si="75"/>
        <v/>
      </c>
      <c r="AG782" s="5" t="str">
        <f t="shared" si="76"/>
        <v/>
      </c>
      <c r="AH782" s="5" t="str">
        <f t="shared" si="77"/>
        <v/>
      </c>
    </row>
    <row r="783" spans="1:34">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5" t="str">
        <f t="shared" si="72"/>
        <v/>
      </c>
      <c r="AD783" s="5" t="str">
        <f t="shared" si="73"/>
        <v/>
      </c>
      <c r="AE783" s="5" t="str">
        <f t="shared" si="74"/>
        <v/>
      </c>
      <c r="AF783" s="5" t="str">
        <f t="shared" si="75"/>
        <v/>
      </c>
      <c r="AG783" s="5" t="str">
        <f t="shared" si="76"/>
        <v/>
      </c>
      <c r="AH783" s="5" t="str">
        <f t="shared" si="77"/>
        <v/>
      </c>
    </row>
    <row r="784" spans="1:34">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5" t="str">
        <f t="shared" si="72"/>
        <v/>
      </c>
      <c r="AD784" s="5" t="str">
        <f t="shared" si="73"/>
        <v/>
      </c>
      <c r="AE784" s="5" t="str">
        <f t="shared" si="74"/>
        <v/>
      </c>
      <c r="AF784" s="5" t="str">
        <f t="shared" si="75"/>
        <v/>
      </c>
      <c r="AG784" s="5" t="str">
        <f t="shared" si="76"/>
        <v/>
      </c>
      <c r="AH784" s="5" t="str">
        <f t="shared" si="77"/>
        <v/>
      </c>
    </row>
    <row r="785" spans="1:34">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5" t="str">
        <f t="shared" si="72"/>
        <v/>
      </c>
      <c r="AD785" s="5" t="str">
        <f t="shared" si="73"/>
        <v/>
      </c>
      <c r="AE785" s="5" t="str">
        <f t="shared" si="74"/>
        <v/>
      </c>
      <c r="AF785" s="5" t="str">
        <f t="shared" si="75"/>
        <v/>
      </c>
      <c r="AG785" s="5" t="str">
        <f t="shared" si="76"/>
        <v/>
      </c>
      <c r="AH785" s="5" t="str">
        <f t="shared" si="77"/>
        <v/>
      </c>
    </row>
    <row r="786" spans="1:34">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5" t="str">
        <f t="shared" si="72"/>
        <v/>
      </c>
      <c r="AD786" s="5" t="str">
        <f t="shared" si="73"/>
        <v/>
      </c>
      <c r="AE786" s="5" t="str">
        <f t="shared" si="74"/>
        <v/>
      </c>
      <c r="AF786" s="5" t="str">
        <f t="shared" si="75"/>
        <v/>
      </c>
      <c r="AG786" s="5" t="str">
        <f t="shared" si="76"/>
        <v/>
      </c>
      <c r="AH786" s="5" t="str">
        <f t="shared" si="77"/>
        <v/>
      </c>
    </row>
    <row r="787" spans="1:34">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5" t="str">
        <f t="shared" si="72"/>
        <v/>
      </c>
      <c r="AD787" s="5" t="str">
        <f t="shared" si="73"/>
        <v/>
      </c>
      <c r="AE787" s="5" t="str">
        <f t="shared" si="74"/>
        <v/>
      </c>
      <c r="AF787" s="5" t="str">
        <f t="shared" si="75"/>
        <v/>
      </c>
      <c r="AG787" s="5" t="str">
        <f t="shared" si="76"/>
        <v/>
      </c>
      <c r="AH787" s="5" t="str">
        <f t="shared" si="77"/>
        <v/>
      </c>
    </row>
    <row r="788" spans="1:34">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5" t="str">
        <f t="shared" si="72"/>
        <v/>
      </c>
      <c r="AD788" s="5" t="str">
        <f t="shared" si="73"/>
        <v/>
      </c>
      <c r="AE788" s="5" t="str">
        <f t="shared" si="74"/>
        <v/>
      </c>
      <c r="AF788" s="5" t="str">
        <f t="shared" si="75"/>
        <v/>
      </c>
      <c r="AG788" s="5" t="str">
        <f t="shared" si="76"/>
        <v/>
      </c>
      <c r="AH788" s="5" t="str">
        <f t="shared" si="77"/>
        <v/>
      </c>
    </row>
    <row r="789" spans="1:34">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5" t="str">
        <f t="shared" si="72"/>
        <v/>
      </c>
      <c r="AD789" s="5" t="str">
        <f t="shared" si="73"/>
        <v/>
      </c>
      <c r="AE789" s="5" t="str">
        <f t="shared" si="74"/>
        <v/>
      </c>
      <c r="AF789" s="5" t="str">
        <f t="shared" si="75"/>
        <v/>
      </c>
      <c r="AG789" s="5" t="str">
        <f t="shared" si="76"/>
        <v/>
      </c>
      <c r="AH789" s="5" t="str">
        <f t="shared" si="77"/>
        <v/>
      </c>
    </row>
    <row r="790" spans="1:34">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5" t="str">
        <f t="shared" si="72"/>
        <v/>
      </c>
      <c r="AD790" s="5" t="str">
        <f t="shared" si="73"/>
        <v/>
      </c>
      <c r="AE790" s="5" t="str">
        <f t="shared" si="74"/>
        <v/>
      </c>
      <c r="AF790" s="5" t="str">
        <f t="shared" si="75"/>
        <v/>
      </c>
      <c r="AG790" s="5" t="str">
        <f t="shared" si="76"/>
        <v/>
      </c>
      <c r="AH790" s="5" t="str">
        <f t="shared" si="77"/>
        <v/>
      </c>
    </row>
    <row r="791" spans="1:34">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5" t="str">
        <f t="shared" si="72"/>
        <v/>
      </c>
      <c r="AD791" s="5" t="str">
        <f t="shared" si="73"/>
        <v/>
      </c>
      <c r="AE791" s="5" t="str">
        <f t="shared" si="74"/>
        <v/>
      </c>
      <c r="AF791" s="5" t="str">
        <f t="shared" si="75"/>
        <v/>
      </c>
      <c r="AG791" s="5" t="str">
        <f t="shared" si="76"/>
        <v/>
      </c>
      <c r="AH791" s="5" t="str">
        <f t="shared" si="77"/>
        <v/>
      </c>
    </row>
    <row r="792" spans="1:34">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5" t="str">
        <f t="shared" si="72"/>
        <v/>
      </c>
      <c r="AD792" s="5" t="str">
        <f t="shared" si="73"/>
        <v/>
      </c>
      <c r="AE792" s="5" t="str">
        <f t="shared" si="74"/>
        <v/>
      </c>
      <c r="AF792" s="5" t="str">
        <f t="shared" si="75"/>
        <v/>
      </c>
      <c r="AG792" s="5" t="str">
        <f t="shared" si="76"/>
        <v/>
      </c>
      <c r="AH792" s="5" t="str">
        <f t="shared" si="77"/>
        <v/>
      </c>
    </row>
    <row r="793" spans="1:34">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5" t="str">
        <f t="shared" si="72"/>
        <v/>
      </c>
      <c r="AD793" s="5" t="str">
        <f t="shared" si="73"/>
        <v/>
      </c>
      <c r="AE793" s="5" t="str">
        <f t="shared" si="74"/>
        <v/>
      </c>
      <c r="AF793" s="5" t="str">
        <f t="shared" si="75"/>
        <v/>
      </c>
      <c r="AG793" s="5" t="str">
        <f t="shared" si="76"/>
        <v/>
      </c>
      <c r="AH793" s="5" t="str">
        <f t="shared" si="77"/>
        <v/>
      </c>
    </row>
    <row r="794" spans="1:34">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5" t="str">
        <f t="shared" si="72"/>
        <v/>
      </c>
      <c r="AD794" s="5" t="str">
        <f t="shared" si="73"/>
        <v/>
      </c>
      <c r="AE794" s="5" t="str">
        <f t="shared" si="74"/>
        <v/>
      </c>
      <c r="AF794" s="5" t="str">
        <f t="shared" si="75"/>
        <v/>
      </c>
      <c r="AG794" s="5" t="str">
        <f t="shared" si="76"/>
        <v/>
      </c>
      <c r="AH794" s="5" t="str">
        <f t="shared" si="77"/>
        <v/>
      </c>
    </row>
    <row r="795" spans="1:34">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5" t="str">
        <f t="shared" si="72"/>
        <v/>
      </c>
      <c r="AD795" s="5" t="str">
        <f t="shared" si="73"/>
        <v/>
      </c>
      <c r="AE795" s="5" t="str">
        <f t="shared" si="74"/>
        <v/>
      </c>
      <c r="AF795" s="5" t="str">
        <f t="shared" si="75"/>
        <v/>
      </c>
      <c r="AG795" s="5" t="str">
        <f t="shared" si="76"/>
        <v/>
      </c>
      <c r="AH795" s="5" t="str">
        <f t="shared" si="77"/>
        <v/>
      </c>
    </row>
    <row r="796" spans="1:34">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5" t="str">
        <f t="shared" si="72"/>
        <v/>
      </c>
      <c r="AD796" s="5" t="str">
        <f t="shared" si="73"/>
        <v/>
      </c>
      <c r="AE796" s="5" t="str">
        <f t="shared" si="74"/>
        <v/>
      </c>
      <c r="AF796" s="5" t="str">
        <f t="shared" si="75"/>
        <v/>
      </c>
      <c r="AG796" s="5" t="str">
        <f t="shared" si="76"/>
        <v/>
      </c>
      <c r="AH796" s="5" t="str">
        <f t="shared" si="77"/>
        <v/>
      </c>
    </row>
    <row r="797" spans="1:34">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5" t="str">
        <f t="shared" si="72"/>
        <v/>
      </c>
      <c r="AD797" s="5" t="str">
        <f t="shared" si="73"/>
        <v/>
      </c>
      <c r="AE797" s="5" t="str">
        <f t="shared" si="74"/>
        <v/>
      </c>
      <c r="AF797" s="5" t="str">
        <f t="shared" si="75"/>
        <v/>
      </c>
      <c r="AG797" s="5" t="str">
        <f t="shared" si="76"/>
        <v/>
      </c>
      <c r="AH797" s="5" t="str">
        <f t="shared" si="77"/>
        <v/>
      </c>
    </row>
    <row r="798" spans="1:34">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5" t="str">
        <f t="shared" si="72"/>
        <v/>
      </c>
      <c r="AD798" s="5" t="str">
        <f t="shared" si="73"/>
        <v/>
      </c>
      <c r="AE798" s="5" t="str">
        <f t="shared" si="74"/>
        <v/>
      </c>
      <c r="AF798" s="5" t="str">
        <f t="shared" si="75"/>
        <v/>
      </c>
      <c r="AG798" s="5" t="str">
        <f t="shared" si="76"/>
        <v/>
      </c>
      <c r="AH798" s="5" t="str">
        <f t="shared" si="77"/>
        <v/>
      </c>
    </row>
    <row r="799" spans="1:34">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5" t="str">
        <f t="shared" si="72"/>
        <v/>
      </c>
      <c r="AD799" s="5" t="str">
        <f t="shared" si="73"/>
        <v/>
      </c>
      <c r="AE799" s="5" t="str">
        <f t="shared" si="74"/>
        <v/>
      </c>
      <c r="AF799" s="5" t="str">
        <f t="shared" si="75"/>
        <v/>
      </c>
      <c r="AG799" s="5" t="str">
        <f t="shared" si="76"/>
        <v/>
      </c>
      <c r="AH799" s="5" t="str">
        <f t="shared" si="77"/>
        <v/>
      </c>
    </row>
    <row r="800" spans="1:34">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5" t="str">
        <f t="shared" si="72"/>
        <v/>
      </c>
      <c r="AD800" s="5" t="str">
        <f t="shared" si="73"/>
        <v/>
      </c>
      <c r="AE800" s="5" t="str">
        <f t="shared" si="74"/>
        <v/>
      </c>
      <c r="AF800" s="5" t="str">
        <f t="shared" si="75"/>
        <v/>
      </c>
      <c r="AG800" s="5" t="str">
        <f t="shared" si="76"/>
        <v/>
      </c>
      <c r="AH800" s="5" t="str">
        <f t="shared" si="77"/>
        <v/>
      </c>
    </row>
    <row r="801" spans="1:34">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5" t="str">
        <f t="shared" si="72"/>
        <v/>
      </c>
      <c r="AD801" s="5" t="str">
        <f t="shared" si="73"/>
        <v/>
      </c>
      <c r="AE801" s="5" t="str">
        <f t="shared" si="74"/>
        <v/>
      </c>
      <c r="AF801" s="5" t="str">
        <f t="shared" si="75"/>
        <v/>
      </c>
      <c r="AG801" s="5" t="str">
        <f t="shared" si="76"/>
        <v/>
      </c>
      <c r="AH801" s="5" t="str">
        <f t="shared" si="77"/>
        <v/>
      </c>
    </row>
    <row r="802" spans="1:34">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5" t="str">
        <f t="shared" si="72"/>
        <v/>
      </c>
      <c r="AD802" s="5" t="str">
        <f t="shared" si="73"/>
        <v/>
      </c>
      <c r="AE802" s="5" t="str">
        <f t="shared" si="74"/>
        <v/>
      </c>
      <c r="AF802" s="5" t="str">
        <f t="shared" si="75"/>
        <v/>
      </c>
      <c r="AG802" s="5" t="str">
        <f t="shared" si="76"/>
        <v/>
      </c>
      <c r="AH802" s="5" t="str">
        <f t="shared" si="77"/>
        <v/>
      </c>
    </row>
    <row r="803" spans="1:34">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5" t="str">
        <f t="shared" si="72"/>
        <v/>
      </c>
      <c r="AD803" s="5" t="str">
        <f t="shared" si="73"/>
        <v/>
      </c>
      <c r="AE803" s="5" t="str">
        <f t="shared" si="74"/>
        <v/>
      </c>
      <c r="AF803" s="5" t="str">
        <f t="shared" si="75"/>
        <v/>
      </c>
      <c r="AG803" s="5" t="str">
        <f t="shared" si="76"/>
        <v/>
      </c>
      <c r="AH803" s="5" t="str">
        <f t="shared" si="77"/>
        <v/>
      </c>
    </row>
    <row r="804" spans="1:34">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5" t="str">
        <f t="shared" si="72"/>
        <v/>
      </c>
      <c r="AD804" s="5" t="str">
        <f t="shared" si="73"/>
        <v/>
      </c>
      <c r="AE804" s="5" t="str">
        <f t="shared" si="74"/>
        <v/>
      </c>
      <c r="AF804" s="5" t="str">
        <f t="shared" si="75"/>
        <v/>
      </c>
      <c r="AG804" s="5" t="str">
        <f t="shared" si="76"/>
        <v/>
      </c>
      <c r="AH804" s="5" t="str">
        <f t="shared" si="77"/>
        <v/>
      </c>
    </row>
    <row r="805" spans="1:34">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5" t="str">
        <f t="shared" si="72"/>
        <v/>
      </c>
      <c r="AD805" s="5" t="str">
        <f t="shared" si="73"/>
        <v/>
      </c>
      <c r="AE805" s="5" t="str">
        <f t="shared" si="74"/>
        <v/>
      </c>
      <c r="AF805" s="5" t="str">
        <f t="shared" si="75"/>
        <v/>
      </c>
      <c r="AG805" s="5" t="str">
        <f t="shared" si="76"/>
        <v/>
      </c>
      <c r="AH805" s="5" t="str">
        <f t="shared" si="77"/>
        <v/>
      </c>
    </row>
    <row r="806" spans="1:34">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5" t="str">
        <f t="shared" si="72"/>
        <v/>
      </c>
      <c r="AD806" s="5" t="str">
        <f t="shared" si="73"/>
        <v/>
      </c>
      <c r="AE806" s="5" t="str">
        <f t="shared" si="74"/>
        <v/>
      </c>
      <c r="AF806" s="5" t="str">
        <f t="shared" si="75"/>
        <v/>
      </c>
      <c r="AG806" s="5" t="str">
        <f t="shared" si="76"/>
        <v/>
      </c>
      <c r="AH806" s="5" t="str">
        <f t="shared" si="77"/>
        <v/>
      </c>
    </row>
    <row r="807" spans="1:34">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5" t="str">
        <f t="shared" si="72"/>
        <v/>
      </c>
      <c r="AD807" s="5" t="str">
        <f t="shared" si="73"/>
        <v/>
      </c>
      <c r="AE807" s="5" t="str">
        <f t="shared" si="74"/>
        <v/>
      </c>
      <c r="AF807" s="5" t="str">
        <f t="shared" si="75"/>
        <v/>
      </c>
      <c r="AG807" s="5" t="str">
        <f t="shared" si="76"/>
        <v/>
      </c>
      <c r="AH807" s="5" t="str">
        <f t="shared" si="77"/>
        <v/>
      </c>
    </row>
    <row r="808" spans="1:34">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5" t="str">
        <f t="shared" si="72"/>
        <v/>
      </c>
      <c r="AD808" s="5" t="str">
        <f t="shared" si="73"/>
        <v/>
      </c>
      <c r="AE808" s="5" t="str">
        <f t="shared" si="74"/>
        <v/>
      </c>
      <c r="AF808" s="5" t="str">
        <f t="shared" si="75"/>
        <v/>
      </c>
      <c r="AG808" s="5" t="str">
        <f t="shared" si="76"/>
        <v/>
      </c>
      <c r="AH808" s="5" t="str">
        <f t="shared" si="77"/>
        <v/>
      </c>
    </row>
    <row r="809" spans="1:34">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5" t="str">
        <f t="shared" si="72"/>
        <v/>
      </c>
      <c r="AD809" s="5" t="str">
        <f t="shared" si="73"/>
        <v/>
      </c>
      <c r="AE809" s="5" t="str">
        <f t="shared" si="74"/>
        <v/>
      </c>
      <c r="AF809" s="5" t="str">
        <f t="shared" si="75"/>
        <v/>
      </c>
      <c r="AG809" s="5" t="str">
        <f t="shared" si="76"/>
        <v/>
      </c>
      <c r="AH809" s="5" t="str">
        <f t="shared" si="77"/>
        <v/>
      </c>
    </row>
    <row r="810" spans="1:34">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5" t="str">
        <f t="shared" si="72"/>
        <v/>
      </c>
      <c r="AD810" s="5" t="str">
        <f t="shared" si="73"/>
        <v/>
      </c>
      <c r="AE810" s="5" t="str">
        <f t="shared" si="74"/>
        <v/>
      </c>
      <c r="AF810" s="5" t="str">
        <f t="shared" si="75"/>
        <v/>
      </c>
      <c r="AG810" s="5" t="str">
        <f t="shared" si="76"/>
        <v/>
      </c>
      <c r="AH810" s="5" t="str">
        <f t="shared" si="77"/>
        <v/>
      </c>
    </row>
    <row r="811" spans="1:34">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5" t="str">
        <f t="shared" si="72"/>
        <v/>
      </c>
      <c r="AD811" s="5" t="str">
        <f t="shared" si="73"/>
        <v/>
      </c>
      <c r="AE811" s="5" t="str">
        <f t="shared" si="74"/>
        <v/>
      </c>
      <c r="AF811" s="5" t="str">
        <f t="shared" si="75"/>
        <v/>
      </c>
      <c r="AG811" s="5" t="str">
        <f t="shared" si="76"/>
        <v/>
      </c>
      <c r="AH811" s="5" t="str">
        <f t="shared" si="77"/>
        <v/>
      </c>
    </row>
    <row r="812" spans="1:34">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5" t="str">
        <f t="shared" si="72"/>
        <v/>
      </c>
      <c r="AD812" s="5" t="str">
        <f t="shared" si="73"/>
        <v/>
      </c>
      <c r="AE812" s="5" t="str">
        <f t="shared" si="74"/>
        <v/>
      </c>
      <c r="AF812" s="5" t="str">
        <f t="shared" si="75"/>
        <v/>
      </c>
      <c r="AG812" s="5" t="str">
        <f t="shared" si="76"/>
        <v/>
      </c>
      <c r="AH812" s="5" t="str">
        <f t="shared" si="77"/>
        <v/>
      </c>
    </row>
    <row r="813" spans="1:34">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5" t="str">
        <f t="shared" si="72"/>
        <v/>
      </c>
      <c r="AD813" s="5" t="str">
        <f t="shared" si="73"/>
        <v/>
      </c>
      <c r="AE813" s="5" t="str">
        <f t="shared" si="74"/>
        <v/>
      </c>
      <c r="AF813" s="5" t="str">
        <f t="shared" si="75"/>
        <v/>
      </c>
      <c r="AG813" s="5" t="str">
        <f t="shared" si="76"/>
        <v/>
      </c>
      <c r="AH813" s="5" t="str">
        <f t="shared" si="77"/>
        <v/>
      </c>
    </row>
    <row r="814" spans="1:34">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5" t="str">
        <f t="shared" si="72"/>
        <v/>
      </c>
      <c r="AD814" s="5" t="str">
        <f t="shared" si="73"/>
        <v/>
      </c>
      <c r="AE814" s="5" t="str">
        <f t="shared" si="74"/>
        <v/>
      </c>
      <c r="AF814" s="5" t="str">
        <f t="shared" si="75"/>
        <v/>
      </c>
      <c r="AG814" s="5" t="str">
        <f t="shared" si="76"/>
        <v/>
      </c>
      <c r="AH814" s="5" t="str">
        <f t="shared" si="77"/>
        <v/>
      </c>
    </row>
    <row r="815" spans="1:34">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5" t="str">
        <f t="shared" si="72"/>
        <v/>
      </c>
      <c r="AD815" s="5" t="str">
        <f t="shared" si="73"/>
        <v/>
      </c>
      <c r="AE815" s="5" t="str">
        <f t="shared" si="74"/>
        <v/>
      </c>
      <c r="AF815" s="5" t="str">
        <f t="shared" si="75"/>
        <v/>
      </c>
      <c r="AG815" s="5" t="str">
        <f t="shared" si="76"/>
        <v/>
      </c>
      <c r="AH815" s="5" t="str">
        <f t="shared" si="77"/>
        <v/>
      </c>
    </row>
    <row r="816" spans="1:34">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5" t="str">
        <f t="shared" si="72"/>
        <v/>
      </c>
      <c r="AD816" s="5" t="str">
        <f t="shared" si="73"/>
        <v/>
      </c>
      <c r="AE816" s="5" t="str">
        <f t="shared" si="74"/>
        <v/>
      </c>
      <c r="AF816" s="5" t="str">
        <f t="shared" si="75"/>
        <v/>
      </c>
      <c r="AG816" s="5" t="str">
        <f t="shared" si="76"/>
        <v/>
      </c>
      <c r="AH816" s="5" t="str">
        <f t="shared" si="77"/>
        <v/>
      </c>
    </row>
    <row r="817" spans="1:34">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5" t="str">
        <f t="shared" si="72"/>
        <v/>
      </c>
      <c r="AD817" s="5" t="str">
        <f t="shared" si="73"/>
        <v/>
      </c>
      <c r="AE817" s="5" t="str">
        <f t="shared" si="74"/>
        <v/>
      </c>
      <c r="AF817" s="5" t="str">
        <f t="shared" si="75"/>
        <v/>
      </c>
      <c r="AG817" s="5" t="str">
        <f t="shared" si="76"/>
        <v/>
      </c>
      <c r="AH817" s="5" t="str">
        <f t="shared" si="77"/>
        <v/>
      </c>
    </row>
    <row r="818" spans="1:34">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5" t="str">
        <f t="shared" si="72"/>
        <v/>
      </c>
      <c r="AD818" s="5" t="str">
        <f t="shared" si="73"/>
        <v/>
      </c>
      <c r="AE818" s="5" t="str">
        <f t="shared" si="74"/>
        <v/>
      </c>
      <c r="AF818" s="5" t="str">
        <f t="shared" si="75"/>
        <v/>
      </c>
      <c r="AG818" s="5" t="str">
        <f t="shared" si="76"/>
        <v/>
      </c>
      <c r="AH818" s="5" t="str">
        <f t="shared" si="77"/>
        <v/>
      </c>
    </row>
    <row r="819" spans="1:34">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5" t="str">
        <f t="shared" si="72"/>
        <v/>
      </c>
      <c r="AD819" s="5" t="str">
        <f t="shared" si="73"/>
        <v/>
      </c>
      <c r="AE819" s="5" t="str">
        <f t="shared" si="74"/>
        <v/>
      </c>
      <c r="AF819" s="5" t="str">
        <f t="shared" si="75"/>
        <v/>
      </c>
      <c r="AG819" s="5" t="str">
        <f t="shared" si="76"/>
        <v/>
      </c>
      <c r="AH819" s="5" t="str">
        <f t="shared" si="77"/>
        <v/>
      </c>
    </row>
    <row r="820" spans="1:34">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5" t="str">
        <f t="shared" si="72"/>
        <v/>
      </c>
      <c r="AD820" s="5" t="str">
        <f t="shared" si="73"/>
        <v/>
      </c>
      <c r="AE820" s="5" t="str">
        <f t="shared" si="74"/>
        <v/>
      </c>
      <c r="AF820" s="5" t="str">
        <f t="shared" si="75"/>
        <v/>
      </c>
      <c r="AG820" s="5" t="str">
        <f t="shared" si="76"/>
        <v/>
      </c>
      <c r="AH820" s="5" t="str">
        <f t="shared" si="77"/>
        <v/>
      </c>
    </row>
    <row r="821" spans="1:34">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5" t="str">
        <f t="shared" si="72"/>
        <v/>
      </c>
      <c r="AD821" s="5" t="str">
        <f t="shared" si="73"/>
        <v/>
      </c>
      <c r="AE821" s="5" t="str">
        <f t="shared" si="74"/>
        <v/>
      </c>
      <c r="AF821" s="5" t="str">
        <f t="shared" si="75"/>
        <v/>
      </c>
      <c r="AG821" s="5" t="str">
        <f t="shared" si="76"/>
        <v/>
      </c>
      <c r="AH821" s="5" t="str">
        <f t="shared" si="77"/>
        <v/>
      </c>
    </row>
    <row r="822" spans="1:34">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5" t="str">
        <f t="shared" si="72"/>
        <v/>
      </c>
      <c r="AD822" s="5" t="str">
        <f t="shared" si="73"/>
        <v/>
      </c>
      <c r="AE822" s="5" t="str">
        <f t="shared" si="74"/>
        <v/>
      </c>
      <c r="AF822" s="5" t="str">
        <f t="shared" si="75"/>
        <v/>
      </c>
      <c r="AG822" s="5" t="str">
        <f t="shared" si="76"/>
        <v/>
      </c>
      <c r="AH822" s="5" t="str">
        <f t="shared" si="77"/>
        <v/>
      </c>
    </row>
    <row r="823" spans="1:34">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5" t="str">
        <f t="shared" si="72"/>
        <v/>
      </c>
      <c r="AD823" s="5" t="str">
        <f t="shared" si="73"/>
        <v/>
      </c>
      <c r="AE823" s="5" t="str">
        <f t="shared" si="74"/>
        <v/>
      </c>
      <c r="AF823" s="5" t="str">
        <f t="shared" si="75"/>
        <v/>
      </c>
      <c r="AG823" s="5" t="str">
        <f t="shared" si="76"/>
        <v/>
      </c>
      <c r="AH823" s="5" t="str">
        <f t="shared" si="77"/>
        <v/>
      </c>
    </row>
    <row r="824" spans="1:34">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5" t="str">
        <f t="shared" si="72"/>
        <v/>
      </c>
      <c r="AD824" s="5" t="str">
        <f t="shared" si="73"/>
        <v/>
      </c>
      <c r="AE824" s="5" t="str">
        <f t="shared" si="74"/>
        <v/>
      </c>
      <c r="AF824" s="5" t="str">
        <f t="shared" si="75"/>
        <v/>
      </c>
      <c r="AG824" s="5" t="str">
        <f t="shared" si="76"/>
        <v/>
      </c>
      <c r="AH824" s="5" t="str">
        <f t="shared" si="77"/>
        <v/>
      </c>
    </row>
    <row r="825" spans="1:34">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5" t="str">
        <f t="shared" si="72"/>
        <v/>
      </c>
      <c r="AD825" s="5" t="str">
        <f t="shared" si="73"/>
        <v/>
      </c>
      <c r="AE825" s="5" t="str">
        <f t="shared" si="74"/>
        <v/>
      </c>
      <c r="AF825" s="5" t="str">
        <f t="shared" si="75"/>
        <v/>
      </c>
      <c r="AG825" s="5" t="str">
        <f t="shared" si="76"/>
        <v/>
      </c>
      <c r="AH825" s="5" t="str">
        <f t="shared" si="77"/>
        <v/>
      </c>
    </row>
    <row r="826" spans="1:34">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5" t="str">
        <f t="shared" si="72"/>
        <v/>
      </c>
      <c r="AD826" s="5" t="str">
        <f t="shared" si="73"/>
        <v/>
      </c>
      <c r="AE826" s="5" t="str">
        <f t="shared" si="74"/>
        <v/>
      </c>
      <c r="AF826" s="5" t="str">
        <f t="shared" si="75"/>
        <v/>
      </c>
      <c r="AG826" s="5" t="str">
        <f t="shared" si="76"/>
        <v/>
      </c>
      <c r="AH826" s="5" t="str">
        <f t="shared" si="77"/>
        <v/>
      </c>
    </row>
    <row r="827" spans="1:34">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5" t="str">
        <f t="shared" si="72"/>
        <v/>
      </c>
      <c r="AD827" s="5" t="str">
        <f t="shared" si="73"/>
        <v/>
      </c>
      <c r="AE827" s="5" t="str">
        <f t="shared" si="74"/>
        <v/>
      </c>
      <c r="AF827" s="5" t="str">
        <f t="shared" si="75"/>
        <v/>
      </c>
      <c r="AG827" s="5" t="str">
        <f t="shared" si="76"/>
        <v/>
      </c>
      <c r="AH827" s="5" t="str">
        <f t="shared" si="77"/>
        <v/>
      </c>
    </row>
    <row r="828" spans="1:34">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5" t="str">
        <f t="shared" si="72"/>
        <v/>
      </c>
      <c r="AD828" s="5" t="str">
        <f t="shared" si="73"/>
        <v/>
      </c>
      <c r="AE828" s="5" t="str">
        <f t="shared" si="74"/>
        <v/>
      </c>
      <c r="AF828" s="5" t="str">
        <f t="shared" si="75"/>
        <v/>
      </c>
      <c r="AG828" s="5" t="str">
        <f t="shared" si="76"/>
        <v/>
      </c>
      <c r="AH828" s="5" t="str">
        <f t="shared" si="77"/>
        <v/>
      </c>
    </row>
    <row r="829" spans="1:34">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5" t="str">
        <f t="shared" si="72"/>
        <v/>
      </c>
      <c r="AD829" s="5" t="str">
        <f t="shared" si="73"/>
        <v/>
      </c>
      <c r="AE829" s="5" t="str">
        <f t="shared" si="74"/>
        <v/>
      </c>
      <c r="AF829" s="5" t="str">
        <f t="shared" si="75"/>
        <v/>
      </c>
      <c r="AG829" s="5" t="str">
        <f t="shared" si="76"/>
        <v/>
      </c>
      <c r="AH829" s="5" t="str">
        <f t="shared" si="77"/>
        <v/>
      </c>
    </row>
    <row r="830" spans="1:34">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5" t="str">
        <f t="shared" si="72"/>
        <v/>
      </c>
      <c r="AD830" s="5" t="str">
        <f t="shared" si="73"/>
        <v/>
      </c>
      <c r="AE830" s="5" t="str">
        <f t="shared" si="74"/>
        <v/>
      </c>
      <c r="AF830" s="5" t="str">
        <f t="shared" si="75"/>
        <v/>
      </c>
      <c r="AG830" s="5" t="str">
        <f t="shared" si="76"/>
        <v/>
      </c>
      <c r="AH830" s="5" t="str">
        <f t="shared" si="77"/>
        <v/>
      </c>
    </row>
    <row r="831" spans="1:34">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5" t="str">
        <f t="shared" si="72"/>
        <v/>
      </c>
      <c r="AD831" s="5" t="str">
        <f t="shared" si="73"/>
        <v/>
      </c>
      <c r="AE831" s="5" t="str">
        <f t="shared" si="74"/>
        <v/>
      </c>
      <c r="AF831" s="5" t="str">
        <f t="shared" si="75"/>
        <v/>
      </c>
      <c r="AG831" s="5" t="str">
        <f t="shared" si="76"/>
        <v/>
      </c>
      <c r="AH831" s="5" t="str">
        <f t="shared" si="77"/>
        <v/>
      </c>
    </row>
    <row r="832" spans="1:34">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5" t="str">
        <f t="shared" si="72"/>
        <v/>
      </c>
      <c r="AD832" s="5" t="str">
        <f t="shared" si="73"/>
        <v/>
      </c>
      <c r="AE832" s="5" t="str">
        <f t="shared" si="74"/>
        <v/>
      </c>
      <c r="AF832" s="5" t="str">
        <f t="shared" si="75"/>
        <v/>
      </c>
      <c r="AG832" s="5" t="str">
        <f t="shared" si="76"/>
        <v/>
      </c>
      <c r="AH832" s="5" t="str">
        <f t="shared" si="77"/>
        <v/>
      </c>
    </row>
    <row r="833" spans="1:34">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5" t="str">
        <f t="shared" si="72"/>
        <v/>
      </c>
      <c r="AD833" s="5" t="str">
        <f t="shared" si="73"/>
        <v/>
      </c>
      <c r="AE833" s="5" t="str">
        <f t="shared" si="74"/>
        <v/>
      </c>
      <c r="AF833" s="5" t="str">
        <f t="shared" si="75"/>
        <v/>
      </c>
      <c r="AG833" s="5" t="str">
        <f t="shared" si="76"/>
        <v/>
      </c>
      <c r="AH833" s="5" t="str">
        <f t="shared" si="77"/>
        <v/>
      </c>
    </row>
    <row r="834" spans="1:34">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5" t="str">
        <f t="shared" si="72"/>
        <v/>
      </c>
      <c r="AD834" s="5" t="str">
        <f t="shared" si="73"/>
        <v/>
      </c>
      <c r="AE834" s="5" t="str">
        <f t="shared" si="74"/>
        <v/>
      </c>
      <c r="AF834" s="5" t="str">
        <f t="shared" si="75"/>
        <v/>
      </c>
      <c r="AG834" s="5" t="str">
        <f t="shared" si="76"/>
        <v/>
      </c>
      <c r="AH834" s="5" t="str">
        <f t="shared" si="77"/>
        <v/>
      </c>
    </row>
    <row r="835" spans="1:34">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5" t="str">
        <f t="shared" si="72"/>
        <v/>
      </c>
      <c r="AD835" s="5" t="str">
        <f t="shared" si="73"/>
        <v/>
      </c>
      <c r="AE835" s="5" t="str">
        <f t="shared" si="74"/>
        <v/>
      </c>
      <c r="AF835" s="5" t="str">
        <f t="shared" si="75"/>
        <v/>
      </c>
      <c r="AG835" s="5" t="str">
        <f t="shared" si="76"/>
        <v/>
      </c>
      <c r="AH835" s="5" t="str">
        <f t="shared" si="77"/>
        <v/>
      </c>
    </row>
    <row r="836" spans="1:34">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5" t="str">
        <f t="shared" si="72"/>
        <v/>
      </c>
      <c r="AD836" s="5" t="str">
        <f t="shared" si="73"/>
        <v/>
      </c>
      <c r="AE836" s="5" t="str">
        <f t="shared" si="74"/>
        <v/>
      </c>
      <c r="AF836" s="5" t="str">
        <f t="shared" si="75"/>
        <v/>
      </c>
      <c r="AG836" s="5" t="str">
        <f t="shared" si="76"/>
        <v/>
      </c>
      <c r="AH836" s="5" t="str">
        <f t="shared" si="77"/>
        <v/>
      </c>
    </row>
    <row r="837" spans="1:34">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5" t="str">
        <f t="shared" ref="AC837:AC900" si="78">IF(COUNT(A837,L837,N837,P837,X837,Y837)&gt;0,AVERAGE(A837,L837,N837,P837,X837,Y837),"")</f>
        <v/>
      </c>
      <c r="AD837" s="5" t="str">
        <f t="shared" ref="AD837:AD900" si="79">IF(COUNT(B837,D837,M837,U837)&gt;0,AVERAGE(B837,D837,M837,U837),"")</f>
        <v/>
      </c>
      <c r="AE837" s="5" t="str">
        <f t="shared" ref="AE837:AE900" si="80">IF(COUNT(I837,T837,V837,W837)&gt;0,AVERAGE(I837,T837,V837,W837),"")</f>
        <v/>
      </c>
      <c r="AF837" s="5" t="str">
        <f t="shared" ref="AF837:AF900" si="81">IF(COUNT(H837,K837,Q837,S837)&gt;0,AVERAGE(H837,K837,Q837,S837),"")</f>
        <v/>
      </c>
      <c r="AG837" s="5" t="str">
        <f t="shared" ref="AG837:AG900" si="82">IF(COUNT(E837,F837,G837,R837)&gt;0,AVERAGE(E837,F837,G837,R837),"")</f>
        <v/>
      </c>
      <c r="AH837" s="5" t="str">
        <f t="shared" ref="AH837:AH900" si="83">IF(COUNT(C837,J837,O837,Z837)&gt;0,AVERAGE(C837,J837,O837,Z837),"")</f>
        <v/>
      </c>
    </row>
    <row r="838" spans="1:34">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5" t="str">
        <f t="shared" si="78"/>
        <v/>
      </c>
      <c r="AD838" s="5" t="str">
        <f t="shared" si="79"/>
        <v/>
      </c>
      <c r="AE838" s="5" t="str">
        <f t="shared" si="80"/>
        <v/>
      </c>
      <c r="AF838" s="5" t="str">
        <f t="shared" si="81"/>
        <v/>
      </c>
      <c r="AG838" s="5" t="str">
        <f t="shared" si="82"/>
        <v/>
      </c>
      <c r="AH838" s="5" t="str">
        <f t="shared" si="83"/>
        <v/>
      </c>
    </row>
    <row r="839" spans="1:34">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5" t="str">
        <f t="shared" si="78"/>
        <v/>
      </c>
      <c r="AD839" s="5" t="str">
        <f t="shared" si="79"/>
        <v/>
      </c>
      <c r="AE839" s="5" t="str">
        <f t="shared" si="80"/>
        <v/>
      </c>
      <c r="AF839" s="5" t="str">
        <f t="shared" si="81"/>
        <v/>
      </c>
      <c r="AG839" s="5" t="str">
        <f t="shared" si="82"/>
        <v/>
      </c>
      <c r="AH839" s="5" t="str">
        <f t="shared" si="83"/>
        <v/>
      </c>
    </row>
    <row r="840" spans="1:34">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5" t="str">
        <f t="shared" si="78"/>
        <v/>
      </c>
      <c r="AD840" s="5" t="str">
        <f t="shared" si="79"/>
        <v/>
      </c>
      <c r="AE840" s="5" t="str">
        <f t="shared" si="80"/>
        <v/>
      </c>
      <c r="AF840" s="5" t="str">
        <f t="shared" si="81"/>
        <v/>
      </c>
      <c r="AG840" s="5" t="str">
        <f t="shared" si="82"/>
        <v/>
      </c>
      <c r="AH840" s="5" t="str">
        <f t="shared" si="83"/>
        <v/>
      </c>
    </row>
    <row r="841" spans="1:34">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5" t="str">
        <f t="shared" si="78"/>
        <v/>
      </c>
      <c r="AD841" s="5" t="str">
        <f t="shared" si="79"/>
        <v/>
      </c>
      <c r="AE841" s="5" t="str">
        <f t="shared" si="80"/>
        <v/>
      </c>
      <c r="AF841" s="5" t="str">
        <f t="shared" si="81"/>
        <v/>
      </c>
      <c r="AG841" s="5" t="str">
        <f t="shared" si="82"/>
        <v/>
      </c>
      <c r="AH841" s="5" t="str">
        <f t="shared" si="83"/>
        <v/>
      </c>
    </row>
    <row r="842" spans="1:34">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5" t="str">
        <f t="shared" si="78"/>
        <v/>
      </c>
      <c r="AD842" s="5" t="str">
        <f t="shared" si="79"/>
        <v/>
      </c>
      <c r="AE842" s="5" t="str">
        <f t="shared" si="80"/>
        <v/>
      </c>
      <c r="AF842" s="5" t="str">
        <f t="shared" si="81"/>
        <v/>
      </c>
      <c r="AG842" s="5" t="str">
        <f t="shared" si="82"/>
        <v/>
      </c>
      <c r="AH842" s="5" t="str">
        <f t="shared" si="83"/>
        <v/>
      </c>
    </row>
    <row r="843" spans="1:34">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5" t="str">
        <f t="shared" si="78"/>
        <v/>
      </c>
      <c r="AD843" s="5" t="str">
        <f t="shared" si="79"/>
        <v/>
      </c>
      <c r="AE843" s="5" t="str">
        <f t="shared" si="80"/>
        <v/>
      </c>
      <c r="AF843" s="5" t="str">
        <f t="shared" si="81"/>
        <v/>
      </c>
      <c r="AG843" s="5" t="str">
        <f t="shared" si="82"/>
        <v/>
      </c>
      <c r="AH843" s="5" t="str">
        <f t="shared" si="83"/>
        <v/>
      </c>
    </row>
    <row r="844" spans="1:34">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5" t="str">
        <f t="shared" si="78"/>
        <v/>
      </c>
      <c r="AD844" s="5" t="str">
        <f t="shared" si="79"/>
        <v/>
      </c>
      <c r="AE844" s="5" t="str">
        <f t="shared" si="80"/>
        <v/>
      </c>
      <c r="AF844" s="5" t="str">
        <f t="shared" si="81"/>
        <v/>
      </c>
      <c r="AG844" s="5" t="str">
        <f t="shared" si="82"/>
        <v/>
      </c>
      <c r="AH844" s="5" t="str">
        <f t="shared" si="83"/>
        <v/>
      </c>
    </row>
    <row r="845" spans="1:34">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5" t="str">
        <f t="shared" si="78"/>
        <v/>
      </c>
      <c r="AD845" s="5" t="str">
        <f t="shared" si="79"/>
        <v/>
      </c>
      <c r="AE845" s="5" t="str">
        <f t="shared" si="80"/>
        <v/>
      </c>
      <c r="AF845" s="5" t="str">
        <f t="shared" si="81"/>
        <v/>
      </c>
      <c r="AG845" s="5" t="str">
        <f t="shared" si="82"/>
        <v/>
      </c>
      <c r="AH845" s="5" t="str">
        <f t="shared" si="83"/>
        <v/>
      </c>
    </row>
    <row r="846" spans="1:34">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5" t="str">
        <f t="shared" si="78"/>
        <v/>
      </c>
      <c r="AD846" s="5" t="str">
        <f t="shared" si="79"/>
        <v/>
      </c>
      <c r="AE846" s="5" t="str">
        <f t="shared" si="80"/>
        <v/>
      </c>
      <c r="AF846" s="5" t="str">
        <f t="shared" si="81"/>
        <v/>
      </c>
      <c r="AG846" s="5" t="str">
        <f t="shared" si="82"/>
        <v/>
      </c>
      <c r="AH846" s="5" t="str">
        <f t="shared" si="83"/>
        <v/>
      </c>
    </row>
    <row r="847" spans="1:34">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5" t="str">
        <f t="shared" si="78"/>
        <v/>
      </c>
      <c r="AD847" s="5" t="str">
        <f t="shared" si="79"/>
        <v/>
      </c>
      <c r="AE847" s="5" t="str">
        <f t="shared" si="80"/>
        <v/>
      </c>
      <c r="AF847" s="5" t="str">
        <f t="shared" si="81"/>
        <v/>
      </c>
      <c r="AG847" s="5" t="str">
        <f t="shared" si="82"/>
        <v/>
      </c>
      <c r="AH847" s="5" t="str">
        <f t="shared" si="83"/>
        <v/>
      </c>
    </row>
    <row r="848" spans="1:34">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5" t="str">
        <f t="shared" si="78"/>
        <v/>
      </c>
      <c r="AD848" s="5" t="str">
        <f t="shared" si="79"/>
        <v/>
      </c>
      <c r="AE848" s="5" t="str">
        <f t="shared" si="80"/>
        <v/>
      </c>
      <c r="AF848" s="5" t="str">
        <f t="shared" si="81"/>
        <v/>
      </c>
      <c r="AG848" s="5" t="str">
        <f t="shared" si="82"/>
        <v/>
      </c>
      <c r="AH848" s="5" t="str">
        <f t="shared" si="83"/>
        <v/>
      </c>
    </row>
    <row r="849" spans="1:34">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5" t="str">
        <f t="shared" si="78"/>
        <v/>
      </c>
      <c r="AD849" s="5" t="str">
        <f t="shared" si="79"/>
        <v/>
      </c>
      <c r="AE849" s="5" t="str">
        <f t="shared" si="80"/>
        <v/>
      </c>
      <c r="AF849" s="5" t="str">
        <f t="shared" si="81"/>
        <v/>
      </c>
      <c r="AG849" s="5" t="str">
        <f t="shared" si="82"/>
        <v/>
      </c>
      <c r="AH849" s="5" t="str">
        <f t="shared" si="83"/>
        <v/>
      </c>
    </row>
    <row r="850" spans="1:34">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5" t="str">
        <f t="shared" si="78"/>
        <v/>
      </c>
      <c r="AD850" s="5" t="str">
        <f t="shared" si="79"/>
        <v/>
      </c>
      <c r="AE850" s="5" t="str">
        <f t="shared" si="80"/>
        <v/>
      </c>
      <c r="AF850" s="5" t="str">
        <f t="shared" si="81"/>
        <v/>
      </c>
      <c r="AG850" s="5" t="str">
        <f t="shared" si="82"/>
        <v/>
      </c>
      <c r="AH850" s="5" t="str">
        <f t="shared" si="83"/>
        <v/>
      </c>
    </row>
    <row r="851" spans="1:34">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5" t="str">
        <f t="shared" si="78"/>
        <v/>
      </c>
      <c r="AD851" s="5" t="str">
        <f t="shared" si="79"/>
        <v/>
      </c>
      <c r="AE851" s="5" t="str">
        <f t="shared" si="80"/>
        <v/>
      </c>
      <c r="AF851" s="5" t="str">
        <f t="shared" si="81"/>
        <v/>
      </c>
      <c r="AG851" s="5" t="str">
        <f t="shared" si="82"/>
        <v/>
      </c>
      <c r="AH851" s="5" t="str">
        <f t="shared" si="83"/>
        <v/>
      </c>
    </row>
    <row r="852" spans="1:34">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5" t="str">
        <f t="shared" si="78"/>
        <v/>
      </c>
      <c r="AD852" s="5" t="str">
        <f t="shared" si="79"/>
        <v/>
      </c>
      <c r="AE852" s="5" t="str">
        <f t="shared" si="80"/>
        <v/>
      </c>
      <c r="AF852" s="5" t="str">
        <f t="shared" si="81"/>
        <v/>
      </c>
      <c r="AG852" s="5" t="str">
        <f t="shared" si="82"/>
        <v/>
      </c>
      <c r="AH852" s="5" t="str">
        <f t="shared" si="83"/>
        <v/>
      </c>
    </row>
    <row r="853" spans="1:34">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5" t="str">
        <f t="shared" si="78"/>
        <v/>
      </c>
      <c r="AD853" s="5" t="str">
        <f t="shared" si="79"/>
        <v/>
      </c>
      <c r="AE853" s="5" t="str">
        <f t="shared" si="80"/>
        <v/>
      </c>
      <c r="AF853" s="5" t="str">
        <f t="shared" si="81"/>
        <v/>
      </c>
      <c r="AG853" s="5" t="str">
        <f t="shared" si="82"/>
        <v/>
      </c>
      <c r="AH853" s="5" t="str">
        <f t="shared" si="83"/>
        <v/>
      </c>
    </row>
    <row r="854" spans="1:34">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5" t="str">
        <f t="shared" si="78"/>
        <v/>
      </c>
      <c r="AD854" s="5" t="str">
        <f t="shared" si="79"/>
        <v/>
      </c>
      <c r="AE854" s="5" t="str">
        <f t="shared" si="80"/>
        <v/>
      </c>
      <c r="AF854" s="5" t="str">
        <f t="shared" si="81"/>
        <v/>
      </c>
      <c r="AG854" s="5" t="str">
        <f t="shared" si="82"/>
        <v/>
      </c>
      <c r="AH854" s="5" t="str">
        <f t="shared" si="83"/>
        <v/>
      </c>
    </row>
    <row r="855" spans="1:34">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5" t="str">
        <f t="shared" si="78"/>
        <v/>
      </c>
      <c r="AD855" s="5" t="str">
        <f t="shared" si="79"/>
        <v/>
      </c>
      <c r="AE855" s="5" t="str">
        <f t="shared" si="80"/>
        <v/>
      </c>
      <c r="AF855" s="5" t="str">
        <f t="shared" si="81"/>
        <v/>
      </c>
      <c r="AG855" s="5" t="str">
        <f t="shared" si="82"/>
        <v/>
      </c>
      <c r="AH855" s="5" t="str">
        <f t="shared" si="83"/>
        <v/>
      </c>
    </row>
    <row r="856" spans="1:34">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5" t="str">
        <f t="shared" si="78"/>
        <v/>
      </c>
      <c r="AD856" s="5" t="str">
        <f t="shared" si="79"/>
        <v/>
      </c>
      <c r="AE856" s="5" t="str">
        <f t="shared" si="80"/>
        <v/>
      </c>
      <c r="AF856" s="5" t="str">
        <f t="shared" si="81"/>
        <v/>
      </c>
      <c r="AG856" s="5" t="str">
        <f t="shared" si="82"/>
        <v/>
      </c>
      <c r="AH856" s="5" t="str">
        <f t="shared" si="83"/>
        <v/>
      </c>
    </row>
    <row r="857" spans="1:34">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5" t="str">
        <f t="shared" si="78"/>
        <v/>
      </c>
      <c r="AD857" s="5" t="str">
        <f t="shared" si="79"/>
        <v/>
      </c>
      <c r="AE857" s="5" t="str">
        <f t="shared" si="80"/>
        <v/>
      </c>
      <c r="AF857" s="5" t="str">
        <f t="shared" si="81"/>
        <v/>
      </c>
      <c r="AG857" s="5" t="str">
        <f t="shared" si="82"/>
        <v/>
      </c>
      <c r="AH857" s="5" t="str">
        <f t="shared" si="83"/>
        <v/>
      </c>
    </row>
    <row r="858" spans="1:34">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5" t="str">
        <f t="shared" si="78"/>
        <v/>
      </c>
      <c r="AD858" s="5" t="str">
        <f t="shared" si="79"/>
        <v/>
      </c>
      <c r="AE858" s="5" t="str">
        <f t="shared" si="80"/>
        <v/>
      </c>
      <c r="AF858" s="5" t="str">
        <f t="shared" si="81"/>
        <v/>
      </c>
      <c r="AG858" s="5" t="str">
        <f t="shared" si="82"/>
        <v/>
      </c>
      <c r="AH858" s="5" t="str">
        <f t="shared" si="83"/>
        <v/>
      </c>
    </row>
    <row r="859" spans="1:34">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5" t="str">
        <f t="shared" si="78"/>
        <v/>
      </c>
      <c r="AD859" s="5" t="str">
        <f t="shared" si="79"/>
        <v/>
      </c>
      <c r="AE859" s="5" t="str">
        <f t="shared" si="80"/>
        <v/>
      </c>
      <c r="AF859" s="5" t="str">
        <f t="shared" si="81"/>
        <v/>
      </c>
      <c r="AG859" s="5" t="str">
        <f t="shared" si="82"/>
        <v/>
      </c>
      <c r="AH859" s="5" t="str">
        <f t="shared" si="83"/>
        <v/>
      </c>
    </row>
    <row r="860" spans="1:34">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5" t="str">
        <f t="shared" si="78"/>
        <v/>
      </c>
      <c r="AD860" s="5" t="str">
        <f t="shared" si="79"/>
        <v/>
      </c>
      <c r="AE860" s="5" t="str">
        <f t="shared" si="80"/>
        <v/>
      </c>
      <c r="AF860" s="5" t="str">
        <f t="shared" si="81"/>
        <v/>
      </c>
      <c r="AG860" s="5" t="str">
        <f t="shared" si="82"/>
        <v/>
      </c>
      <c r="AH860" s="5" t="str">
        <f t="shared" si="83"/>
        <v/>
      </c>
    </row>
    <row r="861" spans="1:34">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5" t="str">
        <f t="shared" si="78"/>
        <v/>
      </c>
      <c r="AD861" s="5" t="str">
        <f t="shared" si="79"/>
        <v/>
      </c>
      <c r="AE861" s="5" t="str">
        <f t="shared" si="80"/>
        <v/>
      </c>
      <c r="AF861" s="5" t="str">
        <f t="shared" si="81"/>
        <v/>
      </c>
      <c r="AG861" s="5" t="str">
        <f t="shared" si="82"/>
        <v/>
      </c>
      <c r="AH861" s="5" t="str">
        <f t="shared" si="83"/>
        <v/>
      </c>
    </row>
    <row r="862" spans="1:34">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5" t="str">
        <f t="shared" si="78"/>
        <v/>
      </c>
      <c r="AD862" s="5" t="str">
        <f t="shared" si="79"/>
        <v/>
      </c>
      <c r="AE862" s="5" t="str">
        <f t="shared" si="80"/>
        <v/>
      </c>
      <c r="AF862" s="5" t="str">
        <f t="shared" si="81"/>
        <v/>
      </c>
      <c r="AG862" s="5" t="str">
        <f t="shared" si="82"/>
        <v/>
      </c>
      <c r="AH862" s="5" t="str">
        <f t="shared" si="83"/>
        <v/>
      </c>
    </row>
    <row r="863" spans="1:34">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5" t="str">
        <f t="shared" si="78"/>
        <v/>
      </c>
      <c r="AD863" s="5" t="str">
        <f t="shared" si="79"/>
        <v/>
      </c>
      <c r="AE863" s="5" t="str">
        <f t="shared" si="80"/>
        <v/>
      </c>
      <c r="AF863" s="5" t="str">
        <f t="shared" si="81"/>
        <v/>
      </c>
      <c r="AG863" s="5" t="str">
        <f t="shared" si="82"/>
        <v/>
      </c>
      <c r="AH863" s="5" t="str">
        <f t="shared" si="83"/>
        <v/>
      </c>
    </row>
    <row r="864" spans="1:34">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5" t="str">
        <f t="shared" si="78"/>
        <v/>
      </c>
      <c r="AD864" s="5" t="str">
        <f t="shared" si="79"/>
        <v/>
      </c>
      <c r="AE864" s="5" t="str">
        <f t="shared" si="80"/>
        <v/>
      </c>
      <c r="AF864" s="5" t="str">
        <f t="shared" si="81"/>
        <v/>
      </c>
      <c r="AG864" s="5" t="str">
        <f t="shared" si="82"/>
        <v/>
      </c>
      <c r="AH864" s="5" t="str">
        <f t="shared" si="83"/>
        <v/>
      </c>
    </row>
    <row r="865" spans="1:34">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5" t="str">
        <f t="shared" si="78"/>
        <v/>
      </c>
      <c r="AD865" s="5" t="str">
        <f t="shared" si="79"/>
        <v/>
      </c>
      <c r="AE865" s="5" t="str">
        <f t="shared" si="80"/>
        <v/>
      </c>
      <c r="AF865" s="5" t="str">
        <f t="shared" si="81"/>
        <v/>
      </c>
      <c r="AG865" s="5" t="str">
        <f t="shared" si="82"/>
        <v/>
      </c>
      <c r="AH865" s="5" t="str">
        <f t="shared" si="83"/>
        <v/>
      </c>
    </row>
    <row r="866" spans="1:34">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5" t="str">
        <f t="shared" si="78"/>
        <v/>
      </c>
      <c r="AD866" s="5" t="str">
        <f t="shared" si="79"/>
        <v/>
      </c>
      <c r="AE866" s="5" t="str">
        <f t="shared" si="80"/>
        <v/>
      </c>
      <c r="AF866" s="5" t="str">
        <f t="shared" si="81"/>
        <v/>
      </c>
      <c r="AG866" s="5" t="str">
        <f t="shared" si="82"/>
        <v/>
      </c>
      <c r="AH866" s="5" t="str">
        <f t="shared" si="83"/>
        <v/>
      </c>
    </row>
    <row r="867" spans="1:34">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5" t="str">
        <f t="shared" si="78"/>
        <v/>
      </c>
      <c r="AD867" s="5" t="str">
        <f t="shared" si="79"/>
        <v/>
      </c>
      <c r="AE867" s="5" t="str">
        <f t="shared" si="80"/>
        <v/>
      </c>
      <c r="AF867" s="5" t="str">
        <f t="shared" si="81"/>
        <v/>
      </c>
      <c r="AG867" s="5" t="str">
        <f t="shared" si="82"/>
        <v/>
      </c>
      <c r="AH867" s="5" t="str">
        <f t="shared" si="83"/>
        <v/>
      </c>
    </row>
    <row r="868" spans="1:34">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5" t="str">
        <f t="shared" si="78"/>
        <v/>
      </c>
      <c r="AD868" s="5" t="str">
        <f t="shared" si="79"/>
        <v/>
      </c>
      <c r="AE868" s="5" t="str">
        <f t="shared" si="80"/>
        <v/>
      </c>
      <c r="AF868" s="5" t="str">
        <f t="shared" si="81"/>
        <v/>
      </c>
      <c r="AG868" s="5" t="str">
        <f t="shared" si="82"/>
        <v/>
      </c>
      <c r="AH868" s="5" t="str">
        <f t="shared" si="83"/>
        <v/>
      </c>
    </row>
    <row r="869" spans="1:34">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5" t="str">
        <f t="shared" si="78"/>
        <v/>
      </c>
      <c r="AD869" s="5" t="str">
        <f t="shared" si="79"/>
        <v/>
      </c>
      <c r="AE869" s="5" t="str">
        <f t="shared" si="80"/>
        <v/>
      </c>
      <c r="AF869" s="5" t="str">
        <f t="shared" si="81"/>
        <v/>
      </c>
      <c r="AG869" s="5" t="str">
        <f t="shared" si="82"/>
        <v/>
      </c>
      <c r="AH869" s="5" t="str">
        <f t="shared" si="83"/>
        <v/>
      </c>
    </row>
    <row r="870" spans="1:34">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5" t="str">
        <f t="shared" si="78"/>
        <v/>
      </c>
      <c r="AD870" s="5" t="str">
        <f t="shared" si="79"/>
        <v/>
      </c>
      <c r="AE870" s="5" t="str">
        <f t="shared" si="80"/>
        <v/>
      </c>
      <c r="AF870" s="5" t="str">
        <f t="shared" si="81"/>
        <v/>
      </c>
      <c r="AG870" s="5" t="str">
        <f t="shared" si="82"/>
        <v/>
      </c>
      <c r="AH870" s="5" t="str">
        <f t="shared" si="83"/>
        <v/>
      </c>
    </row>
    <row r="871" spans="1:34">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5" t="str">
        <f t="shared" si="78"/>
        <v/>
      </c>
      <c r="AD871" s="5" t="str">
        <f t="shared" si="79"/>
        <v/>
      </c>
      <c r="AE871" s="5" t="str">
        <f t="shared" si="80"/>
        <v/>
      </c>
      <c r="AF871" s="5" t="str">
        <f t="shared" si="81"/>
        <v/>
      </c>
      <c r="AG871" s="5" t="str">
        <f t="shared" si="82"/>
        <v/>
      </c>
      <c r="AH871" s="5" t="str">
        <f t="shared" si="83"/>
        <v/>
      </c>
    </row>
    <row r="872" spans="1:34">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5" t="str">
        <f t="shared" si="78"/>
        <v/>
      </c>
      <c r="AD872" s="5" t="str">
        <f t="shared" si="79"/>
        <v/>
      </c>
      <c r="AE872" s="5" t="str">
        <f t="shared" si="80"/>
        <v/>
      </c>
      <c r="AF872" s="5" t="str">
        <f t="shared" si="81"/>
        <v/>
      </c>
      <c r="AG872" s="5" t="str">
        <f t="shared" si="82"/>
        <v/>
      </c>
      <c r="AH872" s="5" t="str">
        <f t="shared" si="83"/>
        <v/>
      </c>
    </row>
    <row r="873" spans="1:34">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5" t="str">
        <f t="shared" si="78"/>
        <v/>
      </c>
      <c r="AD873" s="5" t="str">
        <f t="shared" si="79"/>
        <v/>
      </c>
      <c r="AE873" s="5" t="str">
        <f t="shared" si="80"/>
        <v/>
      </c>
      <c r="AF873" s="5" t="str">
        <f t="shared" si="81"/>
        <v/>
      </c>
      <c r="AG873" s="5" t="str">
        <f t="shared" si="82"/>
        <v/>
      </c>
      <c r="AH873" s="5" t="str">
        <f t="shared" si="83"/>
        <v/>
      </c>
    </row>
    <row r="874" spans="1:34">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5" t="str">
        <f t="shared" si="78"/>
        <v/>
      </c>
      <c r="AD874" s="5" t="str">
        <f t="shared" si="79"/>
        <v/>
      </c>
      <c r="AE874" s="5" t="str">
        <f t="shared" si="80"/>
        <v/>
      </c>
      <c r="AF874" s="5" t="str">
        <f t="shared" si="81"/>
        <v/>
      </c>
      <c r="AG874" s="5" t="str">
        <f t="shared" si="82"/>
        <v/>
      </c>
      <c r="AH874" s="5" t="str">
        <f t="shared" si="83"/>
        <v/>
      </c>
    </row>
    <row r="875" spans="1:34">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5" t="str">
        <f t="shared" si="78"/>
        <v/>
      </c>
      <c r="AD875" s="5" t="str">
        <f t="shared" si="79"/>
        <v/>
      </c>
      <c r="AE875" s="5" t="str">
        <f t="shared" si="80"/>
        <v/>
      </c>
      <c r="AF875" s="5" t="str">
        <f t="shared" si="81"/>
        <v/>
      </c>
      <c r="AG875" s="5" t="str">
        <f t="shared" si="82"/>
        <v/>
      </c>
      <c r="AH875" s="5" t="str">
        <f t="shared" si="83"/>
        <v/>
      </c>
    </row>
    <row r="876" spans="1:34">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5" t="str">
        <f t="shared" si="78"/>
        <v/>
      </c>
      <c r="AD876" s="5" t="str">
        <f t="shared" si="79"/>
        <v/>
      </c>
      <c r="AE876" s="5" t="str">
        <f t="shared" si="80"/>
        <v/>
      </c>
      <c r="AF876" s="5" t="str">
        <f t="shared" si="81"/>
        <v/>
      </c>
      <c r="AG876" s="5" t="str">
        <f t="shared" si="82"/>
        <v/>
      </c>
      <c r="AH876" s="5" t="str">
        <f t="shared" si="83"/>
        <v/>
      </c>
    </row>
    <row r="877" spans="1:34">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5" t="str">
        <f t="shared" si="78"/>
        <v/>
      </c>
      <c r="AD877" s="5" t="str">
        <f t="shared" si="79"/>
        <v/>
      </c>
      <c r="AE877" s="5" t="str">
        <f t="shared" si="80"/>
        <v/>
      </c>
      <c r="AF877" s="5" t="str">
        <f t="shared" si="81"/>
        <v/>
      </c>
      <c r="AG877" s="5" t="str">
        <f t="shared" si="82"/>
        <v/>
      </c>
      <c r="AH877" s="5" t="str">
        <f t="shared" si="83"/>
        <v/>
      </c>
    </row>
    <row r="878" spans="1:34">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5" t="str">
        <f t="shared" si="78"/>
        <v/>
      </c>
      <c r="AD878" s="5" t="str">
        <f t="shared" si="79"/>
        <v/>
      </c>
      <c r="AE878" s="5" t="str">
        <f t="shared" si="80"/>
        <v/>
      </c>
      <c r="AF878" s="5" t="str">
        <f t="shared" si="81"/>
        <v/>
      </c>
      <c r="AG878" s="5" t="str">
        <f t="shared" si="82"/>
        <v/>
      </c>
      <c r="AH878" s="5" t="str">
        <f t="shared" si="83"/>
        <v/>
      </c>
    </row>
    <row r="879" spans="1:34">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5" t="str">
        <f t="shared" si="78"/>
        <v/>
      </c>
      <c r="AD879" s="5" t="str">
        <f t="shared" si="79"/>
        <v/>
      </c>
      <c r="AE879" s="5" t="str">
        <f t="shared" si="80"/>
        <v/>
      </c>
      <c r="AF879" s="5" t="str">
        <f t="shared" si="81"/>
        <v/>
      </c>
      <c r="AG879" s="5" t="str">
        <f t="shared" si="82"/>
        <v/>
      </c>
      <c r="AH879" s="5" t="str">
        <f t="shared" si="83"/>
        <v/>
      </c>
    </row>
    <row r="880" spans="1:34">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5" t="str">
        <f t="shared" si="78"/>
        <v/>
      </c>
      <c r="AD880" s="5" t="str">
        <f t="shared" si="79"/>
        <v/>
      </c>
      <c r="AE880" s="5" t="str">
        <f t="shared" si="80"/>
        <v/>
      </c>
      <c r="AF880" s="5" t="str">
        <f t="shared" si="81"/>
        <v/>
      </c>
      <c r="AG880" s="5" t="str">
        <f t="shared" si="82"/>
        <v/>
      </c>
      <c r="AH880" s="5" t="str">
        <f t="shared" si="83"/>
        <v/>
      </c>
    </row>
    <row r="881" spans="1:34">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5" t="str">
        <f t="shared" si="78"/>
        <v/>
      </c>
      <c r="AD881" s="5" t="str">
        <f t="shared" si="79"/>
        <v/>
      </c>
      <c r="AE881" s="5" t="str">
        <f t="shared" si="80"/>
        <v/>
      </c>
      <c r="AF881" s="5" t="str">
        <f t="shared" si="81"/>
        <v/>
      </c>
      <c r="AG881" s="5" t="str">
        <f t="shared" si="82"/>
        <v/>
      </c>
      <c r="AH881" s="5" t="str">
        <f t="shared" si="83"/>
        <v/>
      </c>
    </row>
    <row r="882" spans="1:34">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5" t="str">
        <f t="shared" si="78"/>
        <v/>
      </c>
      <c r="AD882" s="5" t="str">
        <f t="shared" si="79"/>
        <v/>
      </c>
      <c r="AE882" s="5" t="str">
        <f t="shared" si="80"/>
        <v/>
      </c>
      <c r="AF882" s="5" t="str">
        <f t="shared" si="81"/>
        <v/>
      </c>
      <c r="AG882" s="5" t="str">
        <f t="shared" si="82"/>
        <v/>
      </c>
      <c r="AH882" s="5" t="str">
        <f t="shared" si="83"/>
        <v/>
      </c>
    </row>
    <row r="883" spans="1:34">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5" t="str">
        <f t="shared" si="78"/>
        <v/>
      </c>
      <c r="AD883" s="5" t="str">
        <f t="shared" si="79"/>
        <v/>
      </c>
      <c r="AE883" s="5" t="str">
        <f t="shared" si="80"/>
        <v/>
      </c>
      <c r="AF883" s="5" t="str">
        <f t="shared" si="81"/>
        <v/>
      </c>
      <c r="AG883" s="5" t="str">
        <f t="shared" si="82"/>
        <v/>
      </c>
      <c r="AH883" s="5" t="str">
        <f t="shared" si="83"/>
        <v/>
      </c>
    </row>
    <row r="884" spans="1:34">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5" t="str">
        <f t="shared" si="78"/>
        <v/>
      </c>
      <c r="AD884" s="5" t="str">
        <f t="shared" si="79"/>
        <v/>
      </c>
      <c r="AE884" s="5" t="str">
        <f t="shared" si="80"/>
        <v/>
      </c>
      <c r="AF884" s="5" t="str">
        <f t="shared" si="81"/>
        <v/>
      </c>
      <c r="AG884" s="5" t="str">
        <f t="shared" si="82"/>
        <v/>
      </c>
      <c r="AH884" s="5" t="str">
        <f t="shared" si="83"/>
        <v/>
      </c>
    </row>
    <row r="885" spans="1:34">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5" t="str">
        <f t="shared" si="78"/>
        <v/>
      </c>
      <c r="AD885" s="5" t="str">
        <f t="shared" si="79"/>
        <v/>
      </c>
      <c r="AE885" s="5" t="str">
        <f t="shared" si="80"/>
        <v/>
      </c>
      <c r="AF885" s="5" t="str">
        <f t="shared" si="81"/>
        <v/>
      </c>
      <c r="AG885" s="5" t="str">
        <f t="shared" si="82"/>
        <v/>
      </c>
      <c r="AH885" s="5" t="str">
        <f t="shared" si="83"/>
        <v/>
      </c>
    </row>
    <row r="886" spans="1:34">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5" t="str">
        <f t="shared" si="78"/>
        <v/>
      </c>
      <c r="AD886" s="5" t="str">
        <f t="shared" si="79"/>
        <v/>
      </c>
      <c r="AE886" s="5" t="str">
        <f t="shared" si="80"/>
        <v/>
      </c>
      <c r="AF886" s="5" t="str">
        <f t="shared" si="81"/>
        <v/>
      </c>
      <c r="AG886" s="5" t="str">
        <f t="shared" si="82"/>
        <v/>
      </c>
      <c r="AH886" s="5" t="str">
        <f t="shared" si="83"/>
        <v/>
      </c>
    </row>
    <row r="887" spans="1:34">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5" t="str">
        <f t="shared" si="78"/>
        <v/>
      </c>
      <c r="AD887" s="5" t="str">
        <f t="shared" si="79"/>
        <v/>
      </c>
      <c r="AE887" s="5" t="str">
        <f t="shared" si="80"/>
        <v/>
      </c>
      <c r="AF887" s="5" t="str">
        <f t="shared" si="81"/>
        <v/>
      </c>
      <c r="AG887" s="5" t="str">
        <f t="shared" si="82"/>
        <v/>
      </c>
      <c r="AH887" s="5" t="str">
        <f t="shared" si="83"/>
        <v/>
      </c>
    </row>
    <row r="888" spans="1:34">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5" t="str">
        <f t="shared" si="78"/>
        <v/>
      </c>
      <c r="AD888" s="5" t="str">
        <f t="shared" si="79"/>
        <v/>
      </c>
      <c r="AE888" s="5" t="str">
        <f t="shared" si="80"/>
        <v/>
      </c>
      <c r="AF888" s="5" t="str">
        <f t="shared" si="81"/>
        <v/>
      </c>
      <c r="AG888" s="5" t="str">
        <f t="shared" si="82"/>
        <v/>
      </c>
      <c r="AH888" s="5" t="str">
        <f t="shared" si="83"/>
        <v/>
      </c>
    </row>
    <row r="889" spans="1:34">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5" t="str">
        <f t="shared" si="78"/>
        <v/>
      </c>
      <c r="AD889" s="5" t="str">
        <f t="shared" si="79"/>
        <v/>
      </c>
      <c r="AE889" s="5" t="str">
        <f t="shared" si="80"/>
        <v/>
      </c>
      <c r="AF889" s="5" t="str">
        <f t="shared" si="81"/>
        <v/>
      </c>
      <c r="AG889" s="5" t="str">
        <f t="shared" si="82"/>
        <v/>
      </c>
      <c r="AH889" s="5" t="str">
        <f t="shared" si="83"/>
        <v/>
      </c>
    </row>
    <row r="890" spans="1:34">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5" t="str">
        <f t="shared" si="78"/>
        <v/>
      </c>
      <c r="AD890" s="5" t="str">
        <f t="shared" si="79"/>
        <v/>
      </c>
      <c r="AE890" s="5" t="str">
        <f t="shared" si="80"/>
        <v/>
      </c>
      <c r="AF890" s="5" t="str">
        <f t="shared" si="81"/>
        <v/>
      </c>
      <c r="AG890" s="5" t="str">
        <f t="shared" si="82"/>
        <v/>
      </c>
      <c r="AH890" s="5" t="str">
        <f t="shared" si="83"/>
        <v/>
      </c>
    </row>
    <row r="891" spans="1:34">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5" t="str">
        <f t="shared" si="78"/>
        <v/>
      </c>
      <c r="AD891" s="5" t="str">
        <f t="shared" si="79"/>
        <v/>
      </c>
      <c r="AE891" s="5" t="str">
        <f t="shared" si="80"/>
        <v/>
      </c>
      <c r="AF891" s="5" t="str">
        <f t="shared" si="81"/>
        <v/>
      </c>
      <c r="AG891" s="5" t="str">
        <f t="shared" si="82"/>
        <v/>
      </c>
      <c r="AH891" s="5" t="str">
        <f t="shared" si="83"/>
        <v/>
      </c>
    </row>
    <row r="892" spans="1:34">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5" t="str">
        <f t="shared" si="78"/>
        <v/>
      </c>
      <c r="AD892" s="5" t="str">
        <f t="shared" si="79"/>
        <v/>
      </c>
      <c r="AE892" s="5" t="str">
        <f t="shared" si="80"/>
        <v/>
      </c>
      <c r="AF892" s="5" t="str">
        <f t="shared" si="81"/>
        <v/>
      </c>
      <c r="AG892" s="5" t="str">
        <f t="shared" si="82"/>
        <v/>
      </c>
      <c r="AH892" s="5" t="str">
        <f t="shared" si="83"/>
        <v/>
      </c>
    </row>
    <row r="893" spans="1:34">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5" t="str">
        <f t="shared" si="78"/>
        <v/>
      </c>
      <c r="AD893" s="5" t="str">
        <f t="shared" si="79"/>
        <v/>
      </c>
      <c r="AE893" s="5" t="str">
        <f t="shared" si="80"/>
        <v/>
      </c>
      <c r="AF893" s="5" t="str">
        <f t="shared" si="81"/>
        <v/>
      </c>
      <c r="AG893" s="5" t="str">
        <f t="shared" si="82"/>
        <v/>
      </c>
      <c r="AH893" s="5" t="str">
        <f t="shared" si="83"/>
        <v/>
      </c>
    </row>
    <row r="894" spans="1:34">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5" t="str">
        <f t="shared" si="78"/>
        <v/>
      </c>
      <c r="AD894" s="5" t="str">
        <f t="shared" si="79"/>
        <v/>
      </c>
      <c r="AE894" s="5" t="str">
        <f t="shared" si="80"/>
        <v/>
      </c>
      <c r="AF894" s="5" t="str">
        <f t="shared" si="81"/>
        <v/>
      </c>
      <c r="AG894" s="5" t="str">
        <f t="shared" si="82"/>
        <v/>
      </c>
      <c r="AH894" s="5" t="str">
        <f t="shared" si="83"/>
        <v/>
      </c>
    </row>
    <row r="895" spans="1:34">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5" t="str">
        <f t="shared" si="78"/>
        <v/>
      </c>
      <c r="AD895" s="5" t="str">
        <f t="shared" si="79"/>
        <v/>
      </c>
      <c r="AE895" s="5" t="str">
        <f t="shared" si="80"/>
        <v/>
      </c>
      <c r="AF895" s="5" t="str">
        <f t="shared" si="81"/>
        <v/>
      </c>
      <c r="AG895" s="5" t="str">
        <f t="shared" si="82"/>
        <v/>
      </c>
      <c r="AH895" s="5" t="str">
        <f t="shared" si="83"/>
        <v/>
      </c>
    </row>
    <row r="896" spans="1:34">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5" t="str">
        <f t="shared" si="78"/>
        <v/>
      </c>
      <c r="AD896" s="5" t="str">
        <f t="shared" si="79"/>
        <v/>
      </c>
      <c r="AE896" s="5" t="str">
        <f t="shared" si="80"/>
        <v/>
      </c>
      <c r="AF896" s="5" t="str">
        <f t="shared" si="81"/>
        <v/>
      </c>
      <c r="AG896" s="5" t="str">
        <f t="shared" si="82"/>
        <v/>
      </c>
      <c r="AH896" s="5" t="str">
        <f t="shared" si="83"/>
        <v/>
      </c>
    </row>
    <row r="897" spans="1:34">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5" t="str">
        <f t="shared" si="78"/>
        <v/>
      </c>
      <c r="AD897" s="5" t="str">
        <f t="shared" si="79"/>
        <v/>
      </c>
      <c r="AE897" s="5" t="str">
        <f t="shared" si="80"/>
        <v/>
      </c>
      <c r="AF897" s="5" t="str">
        <f t="shared" si="81"/>
        <v/>
      </c>
      <c r="AG897" s="5" t="str">
        <f t="shared" si="82"/>
        <v/>
      </c>
      <c r="AH897" s="5" t="str">
        <f t="shared" si="83"/>
        <v/>
      </c>
    </row>
    <row r="898" spans="1:34">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5" t="str">
        <f t="shared" si="78"/>
        <v/>
      </c>
      <c r="AD898" s="5" t="str">
        <f t="shared" si="79"/>
        <v/>
      </c>
      <c r="AE898" s="5" t="str">
        <f t="shared" si="80"/>
        <v/>
      </c>
      <c r="AF898" s="5" t="str">
        <f t="shared" si="81"/>
        <v/>
      </c>
      <c r="AG898" s="5" t="str">
        <f t="shared" si="82"/>
        <v/>
      </c>
      <c r="AH898" s="5" t="str">
        <f t="shared" si="83"/>
        <v/>
      </c>
    </row>
    <row r="899" spans="1:34">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5" t="str">
        <f t="shared" si="78"/>
        <v/>
      </c>
      <c r="AD899" s="5" t="str">
        <f t="shared" si="79"/>
        <v/>
      </c>
      <c r="AE899" s="5" t="str">
        <f t="shared" si="80"/>
        <v/>
      </c>
      <c r="AF899" s="5" t="str">
        <f t="shared" si="81"/>
        <v/>
      </c>
      <c r="AG899" s="5" t="str">
        <f t="shared" si="82"/>
        <v/>
      </c>
      <c r="AH899" s="5" t="str">
        <f t="shared" si="83"/>
        <v/>
      </c>
    </row>
    <row r="900" spans="1:34">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5" t="str">
        <f t="shared" si="78"/>
        <v/>
      </c>
      <c r="AD900" s="5" t="str">
        <f t="shared" si="79"/>
        <v/>
      </c>
      <c r="AE900" s="5" t="str">
        <f t="shared" si="80"/>
        <v/>
      </c>
      <c r="AF900" s="5" t="str">
        <f t="shared" si="81"/>
        <v/>
      </c>
      <c r="AG900" s="5" t="str">
        <f t="shared" si="82"/>
        <v/>
      </c>
      <c r="AH900" s="5" t="str">
        <f t="shared" si="83"/>
        <v/>
      </c>
    </row>
    <row r="901" spans="1:34">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5" t="str">
        <f t="shared" ref="AC901:AC964" si="84">IF(COUNT(A901,L901,N901,P901,X901,Y901)&gt;0,AVERAGE(A901,L901,N901,P901,X901,Y901),"")</f>
        <v/>
      </c>
      <c r="AD901" s="5" t="str">
        <f t="shared" ref="AD901:AD964" si="85">IF(COUNT(B901,D901,M901,U901)&gt;0,AVERAGE(B901,D901,M901,U901),"")</f>
        <v/>
      </c>
      <c r="AE901" s="5" t="str">
        <f t="shared" ref="AE901:AE964" si="86">IF(COUNT(I901,T901,V901,W901)&gt;0,AVERAGE(I901,T901,V901,W901),"")</f>
        <v/>
      </c>
      <c r="AF901" s="5" t="str">
        <f t="shared" ref="AF901:AF964" si="87">IF(COUNT(H901,K901,Q901,S901)&gt;0,AVERAGE(H901,K901,Q901,S901),"")</f>
        <v/>
      </c>
      <c r="AG901" s="5" t="str">
        <f t="shared" ref="AG901:AG964" si="88">IF(COUNT(E901,F901,G901,R901)&gt;0,AVERAGE(E901,F901,G901,R901),"")</f>
        <v/>
      </c>
      <c r="AH901" s="5" t="str">
        <f t="shared" ref="AH901:AH964" si="89">IF(COUNT(C901,J901,O901,Z901)&gt;0,AVERAGE(C901,J901,O901,Z901),"")</f>
        <v/>
      </c>
    </row>
    <row r="902" spans="1:34">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5" t="str">
        <f t="shared" si="84"/>
        <v/>
      </c>
      <c r="AD902" s="5" t="str">
        <f t="shared" si="85"/>
        <v/>
      </c>
      <c r="AE902" s="5" t="str">
        <f t="shared" si="86"/>
        <v/>
      </c>
      <c r="AF902" s="5" t="str">
        <f t="shared" si="87"/>
        <v/>
      </c>
      <c r="AG902" s="5" t="str">
        <f t="shared" si="88"/>
        <v/>
      </c>
      <c r="AH902" s="5" t="str">
        <f t="shared" si="89"/>
        <v/>
      </c>
    </row>
    <row r="903" spans="1:34">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5" t="str">
        <f t="shared" si="84"/>
        <v/>
      </c>
      <c r="AD903" s="5" t="str">
        <f t="shared" si="85"/>
        <v/>
      </c>
      <c r="AE903" s="5" t="str">
        <f t="shared" si="86"/>
        <v/>
      </c>
      <c r="AF903" s="5" t="str">
        <f t="shared" si="87"/>
        <v/>
      </c>
      <c r="AG903" s="5" t="str">
        <f t="shared" si="88"/>
        <v/>
      </c>
      <c r="AH903" s="5" t="str">
        <f t="shared" si="89"/>
        <v/>
      </c>
    </row>
    <row r="904" spans="1:34">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5" t="str">
        <f t="shared" si="84"/>
        <v/>
      </c>
      <c r="AD904" s="5" t="str">
        <f t="shared" si="85"/>
        <v/>
      </c>
      <c r="AE904" s="5" t="str">
        <f t="shared" si="86"/>
        <v/>
      </c>
      <c r="AF904" s="5" t="str">
        <f t="shared" si="87"/>
        <v/>
      </c>
      <c r="AG904" s="5" t="str">
        <f t="shared" si="88"/>
        <v/>
      </c>
      <c r="AH904" s="5" t="str">
        <f t="shared" si="89"/>
        <v/>
      </c>
    </row>
    <row r="905" spans="1:34">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5" t="str">
        <f t="shared" si="84"/>
        <v/>
      </c>
      <c r="AD905" s="5" t="str">
        <f t="shared" si="85"/>
        <v/>
      </c>
      <c r="AE905" s="5" t="str">
        <f t="shared" si="86"/>
        <v/>
      </c>
      <c r="AF905" s="5" t="str">
        <f t="shared" si="87"/>
        <v/>
      </c>
      <c r="AG905" s="5" t="str">
        <f t="shared" si="88"/>
        <v/>
      </c>
      <c r="AH905" s="5" t="str">
        <f t="shared" si="89"/>
        <v/>
      </c>
    </row>
    <row r="906" spans="1:34">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5" t="str">
        <f t="shared" si="84"/>
        <v/>
      </c>
      <c r="AD906" s="5" t="str">
        <f t="shared" si="85"/>
        <v/>
      </c>
      <c r="AE906" s="5" t="str">
        <f t="shared" si="86"/>
        <v/>
      </c>
      <c r="AF906" s="5" t="str">
        <f t="shared" si="87"/>
        <v/>
      </c>
      <c r="AG906" s="5" t="str">
        <f t="shared" si="88"/>
        <v/>
      </c>
      <c r="AH906" s="5" t="str">
        <f t="shared" si="89"/>
        <v/>
      </c>
    </row>
    <row r="907" spans="1:34">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5" t="str">
        <f t="shared" si="84"/>
        <v/>
      </c>
      <c r="AD907" s="5" t="str">
        <f t="shared" si="85"/>
        <v/>
      </c>
      <c r="AE907" s="5" t="str">
        <f t="shared" si="86"/>
        <v/>
      </c>
      <c r="AF907" s="5" t="str">
        <f t="shared" si="87"/>
        <v/>
      </c>
      <c r="AG907" s="5" t="str">
        <f t="shared" si="88"/>
        <v/>
      </c>
      <c r="AH907" s="5" t="str">
        <f t="shared" si="89"/>
        <v/>
      </c>
    </row>
    <row r="908" spans="1:34">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5" t="str">
        <f t="shared" si="84"/>
        <v/>
      </c>
      <c r="AD908" s="5" t="str">
        <f t="shared" si="85"/>
        <v/>
      </c>
      <c r="AE908" s="5" t="str">
        <f t="shared" si="86"/>
        <v/>
      </c>
      <c r="AF908" s="5" t="str">
        <f t="shared" si="87"/>
        <v/>
      </c>
      <c r="AG908" s="5" t="str">
        <f t="shared" si="88"/>
        <v/>
      </c>
      <c r="AH908" s="5" t="str">
        <f t="shared" si="89"/>
        <v/>
      </c>
    </row>
    <row r="909" spans="1:34">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5" t="str">
        <f t="shared" si="84"/>
        <v/>
      </c>
      <c r="AD909" s="5" t="str">
        <f t="shared" si="85"/>
        <v/>
      </c>
      <c r="AE909" s="5" t="str">
        <f t="shared" si="86"/>
        <v/>
      </c>
      <c r="AF909" s="5" t="str">
        <f t="shared" si="87"/>
        <v/>
      </c>
      <c r="AG909" s="5" t="str">
        <f t="shared" si="88"/>
        <v/>
      </c>
      <c r="AH909" s="5" t="str">
        <f t="shared" si="89"/>
        <v/>
      </c>
    </row>
    <row r="910" spans="1:34">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5" t="str">
        <f t="shared" si="84"/>
        <v/>
      </c>
      <c r="AD910" s="5" t="str">
        <f t="shared" si="85"/>
        <v/>
      </c>
      <c r="AE910" s="5" t="str">
        <f t="shared" si="86"/>
        <v/>
      </c>
      <c r="AF910" s="5" t="str">
        <f t="shared" si="87"/>
        <v/>
      </c>
      <c r="AG910" s="5" t="str">
        <f t="shared" si="88"/>
        <v/>
      </c>
      <c r="AH910" s="5" t="str">
        <f t="shared" si="89"/>
        <v/>
      </c>
    </row>
    <row r="911" spans="1:34">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5" t="str">
        <f t="shared" si="84"/>
        <v/>
      </c>
      <c r="AD911" s="5" t="str">
        <f t="shared" si="85"/>
        <v/>
      </c>
      <c r="AE911" s="5" t="str">
        <f t="shared" si="86"/>
        <v/>
      </c>
      <c r="AF911" s="5" t="str">
        <f t="shared" si="87"/>
        <v/>
      </c>
      <c r="AG911" s="5" t="str">
        <f t="shared" si="88"/>
        <v/>
      </c>
      <c r="AH911" s="5" t="str">
        <f t="shared" si="89"/>
        <v/>
      </c>
    </row>
    <row r="912" spans="1:34">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5" t="str">
        <f t="shared" si="84"/>
        <v/>
      </c>
      <c r="AD912" s="5" t="str">
        <f t="shared" si="85"/>
        <v/>
      </c>
      <c r="AE912" s="5" t="str">
        <f t="shared" si="86"/>
        <v/>
      </c>
      <c r="AF912" s="5" t="str">
        <f t="shared" si="87"/>
        <v/>
      </c>
      <c r="AG912" s="5" t="str">
        <f t="shared" si="88"/>
        <v/>
      </c>
      <c r="AH912" s="5" t="str">
        <f t="shared" si="89"/>
        <v/>
      </c>
    </row>
    <row r="913" spans="1:34">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5" t="str">
        <f t="shared" si="84"/>
        <v/>
      </c>
      <c r="AD913" s="5" t="str">
        <f t="shared" si="85"/>
        <v/>
      </c>
      <c r="AE913" s="5" t="str">
        <f t="shared" si="86"/>
        <v/>
      </c>
      <c r="AF913" s="5" t="str">
        <f t="shared" si="87"/>
        <v/>
      </c>
      <c r="AG913" s="5" t="str">
        <f t="shared" si="88"/>
        <v/>
      </c>
      <c r="AH913" s="5" t="str">
        <f t="shared" si="89"/>
        <v/>
      </c>
    </row>
    <row r="914" spans="1:34">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5" t="str">
        <f t="shared" si="84"/>
        <v/>
      </c>
      <c r="AD914" s="5" t="str">
        <f t="shared" si="85"/>
        <v/>
      </c>
      <c r="AE914" s="5" t="str">
        <f t="shared" si="86"/>
        <v/>
      </c>
      <c r="AF914" s="5" t="str">
        <f t="shared" si="87"/>
        <v/>
      </c>
      <c r="AG914" s="5" t="str">
        <f t="shared" si="88"/>
        <v/>
      </c>
      <c r="AH914" s="5" t="str">
        <f t="shared" si="89"/>
        <v/>
      </c>
    </row>
    <row r="915" spans="1:34">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5" t="str">
        <f t="shared" si="84"/>
        <v/>
      </c>
      <c r="AD915" s="5" t="str">
        <f t="shared" si="85"/>
        <v/>
      </c>
      <c r="AE915" s="5" t="str">
        <f t="shared" si="86"/>
        <v/>
      </c>
      <c r="AF915" s="5" t="str">
        <f t="shared" si="87"/>
        <v/>
      </c>
      <c r="AG915" s="5" t="str">
        <f t="shared" si="88"/>
        <v/>
      </c>
      <c r="AH915" s="5" t="str">
        <f t="shared" si="89"/>
        <v/>
      </c>
    </row>
    <row r="916" spans="1:34">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5" t="str">
        <f t="shared" si="84"/>
        <v/>
      </c>
      <c r="AD916" s="5" t="str">
        <f t="shared" si="85"/>
        <v/>
      </c>
      <c r="AE916" s="5" t="str">
        <f t="shared" si="86"/>
        <v/>
      </c>
      <c r="AF916" s="5" t="str">
        <f t="shared" si="87"/>
        <v/>
      </c>
      <c r="AG916" s="5" t="str">
        <f t="shared" si="88"/>
        <v/>
      </c>
      <c r="AH916" s="5" t="str">
        <f t="shared" si="89"/>
        <v/>
      </c>
    </row>
    <row r="917" spans="1:34">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5" t="str">
        <f t="shared" si="84"/>
        <v/>
      </c>
      <c r="AD917" s="5" t="str">
        <f t="shared" si="85"/>
        <v/>
      </c>
      <c r="AE917" s="5" t="str">
        <f t="shared" si="86"/>
        <v/>
      </c>
      <c r="AF917" s="5" t="str">
        <f t="shared" si="87"/>
        <v/>
      </c>
      <c r="AG917" s="5" t="str">
        <f t="shared" si="88"/>
        <v/>
      </c>
      <c r="AH917" s="5" t="str">
        <f t="shared" si="89"/>
        <v/>
      </c>
    </row>
    <row r="918" spans="1:34">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5" t="str">
        <f t="shared" si="84"/>
        <v/>
      </c>
      <c r="AD918" s="5" t="str">
        <f t="shared" si="85"/>
        <v/>
      </c>
      <c r="AE918" s="5" t="str">
        <f t="shared" si="86"/>
        <v/>
      </c>
      <c r="AF918" s="5" t="str">
        <f t="shared" si="87"/>
        <v/>
      </c>
      <c r="AG918" s="5" t="str">
        <f t="shared" si="88"/>
        <v/>
      </c>
      <c r="AH918" s="5" t="str">
        <f t="shared" si="89"/>
        <v/>
      </c>
    </row>
    <row r="919" spans="1:34">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5" t="str">
        <f t="shared" si="84"/>
        <v/>
      </c>
      <c r="AD919" s="5" t="str">
        <f t="shared" si="85"/>
        <v/>
      </c>
      <c r="AE919" s="5" t="str">
        <f t="shared" si="86"/>
        <v/>
      </c>
      <c r="AF919" s="5" t="str">
        <f t="shared" si="87"/>
        <v/>
      </c>
      <c r="AG919" s="5" t="str">
        <f t="shared" si="88"/>
        <v/>
      </c>
      <c r="AH919" s="5" t="str">
        <f t="shared" si="89"/>
        <v/>
      </c>
    </row>
    <row r="920" spans="1:34">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5" t="str">
        <f t="shared" si="84"/>
        <v/>
      </c>
      <c r="AD920" s="5" t="str">
        <f t="shared" si="85"/>
        <v/>
      </c>
      <c r="AE920" s="5" t="str">
        <f t="shared" si="86"/>
        <v/>
      </c>
      <c r="AF920" s="5" t="str">
        <f t="shared" si="87"/>
        <v/>
      </c>
      <c r="AG920" s="5" t="str">
        <f t="shared" si="88"/>
        <v/>
      </c>
      <c r="AH920" s="5" t="str">
        <f t="shared" si="89"/>
        <v/>
      </c>
    </row>
    <row r="921" spans="1:34">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5" t="str">
        <f t="shared" si="84"/>
        <v/>
      </c>
      <c r="AD921" s="5" t="str">
        <f t="shared" si="85"/>
        <v/>
      </c>
      <c r="AE921" s="5" t="str">
        <f t="shared" si="86"/>
        <v/>
      </c>
      <c r="AF921" s="5" t="str">
        <f t="shared" si="87"/>
        <v/>
      </c>
      <c r="AG921" s="5" t="str">
        <f t="shared" si="88"/>
        <v/>
      </c>
      <c r="AH921" s="5" t="str">
        <f t="shared" si="89"/>
        <v/>
      </c>
    </row>
    <row r="922" spans="1:34">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5" t="str">
        <f t="shared" si="84"/>
        <v/>
      </c>
      <c r="AD922" s="5" t="str">
        <f t="shared" si="85"/>
        <v/>
      </c>
      <c r="AE922" s="5" t="str">
        <f t="shared" si="86"/>
        <v/>
      </c>
      <c r="AF922" s="5" t="str">
        <f t="shared" si="87"/>
        <v/>
      </c>
      <c r="AG922" s="5" t="str">
        <f t="shared" si="88"/>
        <v/>
      </c>
      <c r="AH922" s="5" t="str">
        <f t="shared" si="89"/>
        <v/>
      </c>
    </row>
    <row r="923" spans="1:34">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5" t="str">
        <f t="shared" si="84"/>
        <v/>
      </c>
      <c r="AD923" s="5" t="str">
        <f t="shared" si="85"/>
        <v/>
      </c>
      <c r="AE923" s="5" t="str">
        <f t="shared" si="86"/>
        <v/>
      </c>
      <c r="AF923" s="5" t="str">
        <f t="shared" si="87"/>
        <v/>
      </c>
      <c r="AG923" s="5" t="str">
        <f t="shared" si="88"/>
        <v/>
      </c>
      <c r="AH923" s="5" t="str">
        <f t="shared" si="89"/>
        <v/>
      </c>
    </row>
    <row r="924" spans="1:34">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5" t="str">
        <f t="shared" si="84"/>
        <v/>
      </c>
      <c r="AD924" s="5" t="str">
        <f t="shared" si="85"/>
        <v/>
      </c>
      <c r="AE924" s="5" t="str">
        <f t="shared" si="86"/>
        <v/>
      </c>
      <c r="AF924" s="5" t="str">
        <f t="shared" si="87"/>
        <v/>
      </c>
      <c r="AG924" s="5" t="str">
        <f t="shared" si="88"/>
        <v/>
      </c>
      <c r="AH924" s="5" t="str">
        <f t="shared" si="89"/>
        <v/>
      </c>
    </row>
    <row r="925" spans="1:34">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5" t="str">
        <f t="shared" si="84"/>
        <v/>
      </c>
      <c r="AD925" s="5" t="str">
        <f t="shared" si="85"/>
        <v/>
      </c>
      <c r="AE925" s="5" t="str">
        <f t="shared" si="86"/>
        <v/>
      </c>
      <c r="AF925" s="5" t="str">
        <f t="shared" si="87"/>
        <v/>
      </c>
      <c r="AG925" s="5" t="str">
        <f t="shared" si="88"/>
        <v/>
      </c>
      <c r="AH925" s="5" t="str">
        <f t="shared" si="89"/>
        <v/>
      </c>
    </row>
    <row r="926" spans="1:34">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5" t="str">
        <f t="shared" si="84"/>
        <v/>
      </c>
      <c r="AD926" s="5" t="str">
        <f t="shared" si="85"/>
        <v/>
      </c>
      <c r="AE926" s="5" t="str">
        <f t="shared" si="86"/>
        <v/>
      </c>
      <c r="AF926" s="5" t="str">
        <f t="shared" si="87"/>
        <v/>
      </c>
      <c r="AG926" s="5" t="str">
        <f t="shared" si="88"/>
        <v/>
      </c>
      <c r="AH926" s="5" t="str">
        <f t="shared" si="89"/>
        <v/>
      </c>
    </row>
    <row r="927" spans="1:34">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5" t="str">
        <f t="shared" si="84"/>
        <v/>
      </c>
      <c r="AD927" s="5" t="str">
        <f t="shared" si="85"/>
        <v/>
      </c>
      <c r="AE927" s="5" t="str">
        <f t="shared" si="86"/>
        <v/>
      </c>
      <c r="AF927" s="5" t="str">
        <f t="shared" si="87"/>
        <v/>
      </c>
      <c r="AG927" s="5" t="str">
        <f t="shared" si="88"/>
        <v/>
      </c>
      <c r="AH927" s="5" t="str">
        <f t="shared" si="89"/>
        <v/>
      </c>
    </row>
    <row r="928" spans="1:34">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5" t="str">
        <f t="shared" si="84"/>
        <v/>
      </c>
      <c r="AD928" s="5" t="str">
        <f t="shared" si="85"/>
        <v/>
      </c>
      <c r="AE928" s="5" t="str">
        <f t="shared" si="86"/>
        <v/>
      </c>
      <c r="AF928" s="5" t="str">
        <f t="shared" si="87"/>
        <v/>
      </c>
      <c r="AG928" s="5" t="str">
        <f t="shared" si="88"/>
        <v/>
      </c>
      <c r="AH928" s="5" t="str">
        <f t="shared" si="89"/>
        <v/>
      </c>
    </row>
    <row r="929" spans="1:34">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5" t="str">
        <f t="shared" si="84"/>
        <v/>
      </c>
      <c r="AD929" s="5" t="str">
        <f t="shared" si="85"/>
        <v/>
      </c>
      <c r="AE929" s="5" t="str">
        <f t="shared" si="86"/>
        <v/>
      </c>
      <c r="AF929" s="5" t="str">
        <f t="shared" si="87"/>
        <v/>
      </c>
      <c r="AG929" s="5" t="str">
        <f t="shared" si="88"/>
        <v/>
      </c>
      <c r="AH929" s="5" t="str">
        <f t="shared" si="89"/>
        <v/>
      </c>
    </row>
    <row r="930" spans="1:34">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5" t="str">
        <f t="shared" si="84"/>
        <v/>
      </c>
      <c r="AD930" s="5" t="str">
        <f t="shared" si="85"/>
        <v/>
      </c>
      <c r="AE930" s="5" t="str">
        <f t="shared" si="86"/>
        <v/>
      </c>
      <c r="AF930" s="5" t="str">
        <f t="shared" si="87"/>
        <v/>
      </c>
      <c r="AG930" s="5" t="str">
        <f t="shared" si="88"/>
        <v/>
      </c>
      <c r="AH930" s="5" t="str">
        <f t="shared" si="89"/>
        <v/>
      </c>
    </row>
    <row r="931" spans="1:34">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5" t="str">
        <f t="shared" si="84"/>
        <v/>
      </c>
      <c r="AD931" s="5" t="str">
        <f t="shared" si="85"/>
        <v/>
      </c>
      <c r="AE931" s="5" t="str">
        <f t="shared" si="86"/>
        <v/>
      </c>
      <c r="AF931" s="5" t="str">
        <f t="shared" si="87"/>
        <v/>
      </c>
      <c r="AG931" s="5" t="str">
        <f t="shared" si="88"/>
        <v/>
      </c>
      <c r="AH931" s="5" t="str">
        <f t="shared" si="89"/>
        <v/>
      </c>
    </row>
    <row r="932" spans="1:34">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5" t="str">
        <f t="shared" si="84"/>
        <v/>
      </c>
      <c r="AD932" s="5" t="str">
        <f t="shared" si="85"/>
        <v/>
      </c>
      <c r="AE932" s="5" t="str">
        <f t="shared" si="86"/>
        <v/>
      </c>
      <c r="AF932" s="5" t="str">
        <f t="shared" si="87"/>
        <v/>
      </c>
      <c r="AG932" s="5" t="str">
        <f t="shared" si="88"/>
        <v/>
      </c>
      <c r="AH932" s="5" t="str">
        <f t="shared" si="89"/>
        <v/>
      </c>
    </row>
    <row r="933" spans="1:34">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5" t="str">
        <f t="shared" si="84"/>
        <v/>
      </c>
      <c r="AD933" s="5" t="str">
        <f t="shared" si="85"/>
        <v/>
      </c>
      <c r="AE933" s="5" t="str">
        <f t="shared" si="86"/>
        <v/>
      </c>
      <c r="AF933" s="5" t="str">
        <f t="shared" si="87"/>
        <v/>
      </c>
      <c r="AG933" s="5" t="str">
        <f t="shared" si="88"/>
        <v/>
      </c>
      <c r="AH933" s="5" t="str">
        <f t="shared" si="89"/>
        <v/>
      </c>
    </row>
    <row r="934" spans="1:34">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5" t="str">
        <f t="shared" si="84"/>
        <v/>
      </c>
      <c r="AD934" s="5" t="str">
        <f t="shared" si="85"/>
        <v/>
      </c>
      <c r="AE934" s="5" t="str">
        <f t="shared" si="86"/>
        <v/>
      </c>
      <c r="AF934" s="5" t="str">
        <f t="shared" si="87"/>
        <v/>
      </c>
      <c r="AG934" s="5" t="str">
        <f t="shared" si="88"/>
        <v/>
      </c>
      <c r="AH934" s="5" t="str">
        <f t="shared" si="89"/>
        <v/>
      </c>
    </row>
    <row r="935" spans="1:34">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5" t="str">
        <f t="shared" si="84"/>
        <v/>
      </c>
      <c r="AD935" s="5" t="str">
        <f t="shared" si="85"/>
        <v/>
      </c>
      <c r="AE935" s="5" t="str">
        <f t="shared" si="86"/>
        <v/>
      </c>
      <c r="AF935" s="5" t="str">
        <f t="shared" si="87"/>
        <v/>
      </c>
      <c r="AG935" s="5" t="str">
        <f t="shared" si="88"/>
        <v/>
      </c>
      <c r="AH935" s="5" t="str">
        <f t="shared" si="89"/>
        <v/>
      </c>
    </row>
    <row r="936" spans="1:34">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5" t="str">
        <f t="shared" si="84"/>
        <v/>
      </c>
      <c r="AD936" s="5" t="str">
        <f t="shared" si="85"/>
        <v/>
      </c>
      <c r="AE936" s="5" t="str">
        <f t="shared" si="86"/>
        <v/>
      </c>
      <c r="AF936" s="5" t="str">
        <f t="shared" si="87"/>
        <v/>
      </c>
      <c r="AG936" s="5" t="str">
        <f t="shared" si="88"/>
        <v/>
      </c>
      <c r="AH936" s="5" t="str">
        <f t="shared" si="89"/>
        <v/>
      </c>
    </row>
    <row r="937" spans="1:34">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5" t="str">
        <f t="shared" si="84"/>
        <v/>
      </c>
      <c r="AD937" s="5" t="str">
        <f t="shared" si="85"/>
        <v/>
      </c>
      <c r="AE937" s="5" t="str">
        <f t="shared" si="86"/>
        <v/>
      </c>
      <c r="AF937" s="5" t="str">
        <f t="shared" si="87"/>
        <v/>
      </c>
      <c r="AG937" s="5" t="str">
        <f t="shared" si="88"/>
        <v/>
      </c>
      <c r="AH937" s="5" t="str">
        <f t="shared" si="89"/>
        <v/>
      </c>
    </row>
    <row r="938" spans="1:34">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5" t="str">
        <f t="shared" si="84"/>
        <v/>
      </c>
      <c r="AD938" s="5" t="str">
        <f t="shared" si="85"/>
        <v/>
      </c>
      <c r="AE938" s="5" t="str">
        <f t="shared" si="86"/>
        <v/>
      </c>
      <c r="AF938" s="5" t="str">
        <f t="shared" si="87"/>
        <v/>
      </c>
      <c r="AG938" s="5" t="str">
        <f t="shared" si="88"/>
        <v/>
      </c>
      <c r="AH938" s="5" t="str">
        <f t="shared" si="89"/>
        <v/>
      </c>
    </row>
    <row r="939" spans="1:34">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5" t="str">
        <f t="shared" si="84"/>
        <v/>
      </c>
      <c r="AD939" s="5" t="str">
        <f t="shared" si="85"/>
        <v/>
      </c>
      <c r="AE939" s="5" t="str">
        <f t="shared" si="86"/>
        <v/>
      </c>
      <c r="AF939" s="5" t="str">
        <f t="shared" si="87"/>
        <v/>
      </c>
      <c r="AG939" s="5" t="str">
        <f t="shared" si="88"/>
        <v/>
      </c>
      <c r="AH939" s="5" t="str">
        <f t="shared" si="89"/>
        <v/>
      </c>
    </row>
    <row r="940" spans="1:34">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5" t="str">
        <f t="shared" si="84"/>
        <v/>
      </c>
      <c r="AD940" s="5" t="str">
        <f t="shared" si="85"/>
        <v/>
      </c>
      <c r="AE940" s="5" t="str">
        <f t="shared" si="86"/>
        <v/>
      </c>
      <c r="AF940" s="5" t="str">
        <f t="shared" si="87"/>
        <v/>
      </c>
      <c r="AG940" s="5" t="str">
        <f t="shared" si="88"/>
        <v/>
      </c>
      <c r="AH940" s="5" t="str">
        <f t="shared" si="89"/>
        <v/>
      </c>
    </row>
    <row r="941" spans="1:34">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5" t="str">
        <f t="shared" si="84"/>
        <v/>
      </c>
      <c r="AD941" s="5" t="str">
        <f t="shared" si="85"/>
        <v/>
      </c>
      <c r="AE941" s="5" t="str">
        <f t="shared" si="86"/>
        <v/>
      </c>
      <c r="AF941" s="5" t="str">
        <f t="shared" si="87"/>
        <v/>
      </c>
      <c r="AG941" s="5" t="str">
        <f t="shared" si="88"/>
        <v/>
      </c>
      <c r="AH941" s="5" t="str">
        <f t="shared" si="89"/>
        <v/>
      </c>
    </row>
    <row r="942" spans="1:34">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5" t="str">
        <f t="shared" si="84"/>
        <v/>
      </c>
      <c r="AD942" s="5" t="str">
        <f t="shared" si="85"/>
        <v/>
      </c>
      <c r="AE942" s="5" t="str">
        <f t="shared" si="86"/>
        <v/>
      </c>
      <c r="AF942" s="5" t="str">
        <f t="shared" si="87"/>
        <v/>
      </c>
      <c r="AG942" s="5" t="str">
        <f t="shared" si="88"/>
        <v/>
      </c>
      <c r="AH942" s="5" t="str">
        <f t="shared" si="89"/>
        <v/>
      </c>
    </row>
    <row r="943" spans="1:34">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5" t="str">
        <f t="shared" si="84"/>
        <v/>
      </c>
      <c r="AD943" s="5" t="str">
        <f t="shared" si="85"/>
        <v/>
      </c>
      <c r="AE943" s="5" t="str">
        <f t="shared" si="86"/>
        <v/>
      </c>
      <c r="AF943" s="5" t="str">
        <f t="shared" si="87"/>
        <v/>
      </c>
      <c r="AG943" s="5" t="str">
        <f t="shared" si="88"/>
        <v/>
      </c>
      <c r="AH943" s="5" t="str">
        <f t="shared" si="89"/>
        <v/>
      </c>
    </row>
    <row r="944" spans="1:34">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5" t="str">
        <f t="shared" si="84"/>
        <v/>
      </c>
      <c r="AD944" s="5" t="str">
        <f t="shared" si="85"/>
        <v/>
      </c>
      <c r="AE944" s="5" t="str">
        <f t="shared" si="86"/>
        <v/>
      </c>
      <c r="AF944" s="5" t="str">
        <f t="shared" si="87"/>
        <v/>
      </c>
      <c r="AG944" s="5" t="str">
        <f t="shared" si="88"/>
        <v/>
      </c>
      <c r="AH944" s="5" t="str">
        <f t="shared" si="89"/>
        <v/>
      </c>
    </row>
    <row r="945" spans="1:34">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5" t="str">
        <f t="shared" si="84"/>
        <v/>
      </c>
      <c r="AD945" s="5" t="str">
        <f t="shared" si="85"/>
        <v/>
      </c>
      <c r="AE945" s="5" t="str">
        <f t="shared" si="86"/>
        <v/>
      </c>
      <c r="AF945" s="5" t="str">
        <f t="shared" si="87"/>
        <v/>
      </c>
      <c r="AG945" s="5" t="str">
        <f t="shared" si="88"/>
        <v/>
      </c>
      <c r="AH945" s="5" t="str">
        <f t="shared" si="89"/>
        <v/>
      </c>
    </row>
    <row r="946" spans="1:34">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5" t="str">
        <f t="shared" si="84"/>
        <v/>
      </c>
      <c r="AD946" s="5" t="str">
        <f t="shared" si="85"/>
        <v/>
      </c>
      <c r="AE946" s="5" t="str">
        <f t="shared" si="86"/>
        <v/>
      </c>
      <c r="AF946" s="5" t="str">
        <f t="shared" si="87"/>
        <v/>
      </c>
      <c r="AG946" s="5" t="str">
        <f t="shared" si="88"/>
        <v/>
      </c>
      <c r="AH946" s="5" t="str">
        <f t="shared" si="89"/>
        <v/>
      </c>
    </row>
    <row r="947" spans="1:34">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5" t="str">
        <f t="shared" si="84"/>
        <v/>
      </c>
      <c r="AD947" s="5" t="str">
        <f t="shared" si="85"/>
        <v/>
      </c>
      <c r="AE947" s="5" t="str">
        <f t="shared" si="86"/>
        <v/>
      </c>
      <c r="AF947" s="5" t="str">
        <f t="shared" si="87"/>
        <v/>
      </c>
      <c r="AG947" s="5" t="str">
        <f t="shared" si="88"/>
        <v/>
      </c>
      <c r="AH947" s="5" t="str">
        <f t="shared" si="89"/>
        <v/>
      </c>
    </row>
    <row r="948" spans="1:34">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5" t="str">
        <f t="shared" si="84"/>
        <v/>
      </c>
      <c r="AD948" s="5" t="str">
        <f t="shared" si="85"/>
        <v/>
      </c>
      <c r="AE948" s="5" t="str">
        <f t="shared" si="86"/>
        <v/>
      </c>
      <c r="AF948" s="5" t="str">
        <f t="shared" si="87"/>
        <v/>
      </c>
      <c r="AG948" s="5" t="str">
        <f t="shared" si="88"/>
        <v/>
      </c>
      <c r="AH948" s="5" t="str">
        <f t="shared" si="89"/>
        <v/>
      </c>
    </row>
    <row r="949" spans="1:34">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5" t="str">
        <f t="shared" si="84"/>
        <v/>
      </c>
      <c r="AD949" s="5" t="str">
        <f t="shared" si="85"/>
        <v/>
      </c>
      <c r="AE949" s="5" t="str">
        <f t="shared" si="86"/>
        <v/>
      </c>
      <c r="AF949" s="5" t="str">
        <f t="shared" si="87"/>
        <v/>
      </c>
      <c r="AG949" s="5" t="str">
        <f t="shared" si="88"/>
        <v/>
      </c>
      <c r="AH949" s="5" t="str">
        <f t="shared" si="89"/>
        <v/>
      </c>
    </row>
    <row r="950" spans="1:34">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5" t="str">
        <f t="shared" si="84"/>
        <v/>
      </c>
      <c r="AD950" s="5" t="str">
        <f t="shared" si="85"/>
        <v/>
      </c>
      <c r="AE950" s="5" t="str">
        <f t="shared" si="86"/>
        <v/>
      </c>
      <c r="AF950" s="5" t="str">
        <f t="shared" si="87"/>
        <v/>
      </c>
      <c r="AG950" s="5" t="str">
        <f t="shared" si="88"/>
        <v/>
      </c>
      <c r="AH950" s="5" t="str">
        <f t="shared" si="89"/>
        <v/>
      </c>
    </row>
    <row r="951" spans="1:34">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5" t="str">
        <f t="shared" si="84"/>
        <v/>
      </c>
      <c r="AD951" s="5" t="str">
        <f t="shared" si="85"/>
        <v/>
      </c>
      <c r="AE951" s="5" t="str">
        <f t="shared" si="86"/>
        <v/>
      </c>
      <c r="AF951" s="5" t="str">
        <f t="shared" si="87"/>
        <v/>
      </c>
      <c r="AG951" s="5" t="str">
        <f t="shared" si="88"/>
        <v/>
      </c>
      <c r="AH951" s="5" t="str">
        <f t="shared" si="89"/>
        <v/>
      </c>
    </row>
    <row r="952" spans="1:34">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5" t="str">
        <f t="shared" si="84"/>
        <v/>
      </c>
      <c r="AD952" s="5" t="str">
        <f t="shared" si="85"/>
        <v/>
      </c>
      <c r="AE952" s="5" t="str">
        <f t="shared" si="86"/>
        <v/>
      </c>
      <c r="AF952" s="5" t="str">
        <f t="shared" si="87"/>
        <v/>
      </c>
      <c r="AG952" s="5" t="str">
        <f t="shared" si="88"/>
        <v/>
      </c>
      <c r="AH952" s="5" t="str">
        <f t="shared" si="89"/>
        <v/>
      </c>
    </row>
    <row r="953" spans="1:34">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5" t="str">
        <f t="shared" si="84"/>
        <v/>
      </c>
      <c r="AD953" s="5" t="str">
        <f t="shared" si="85"/>
        <v/>
      </c>
      <c r="AE953" s="5" t="str">
        <f t="shared" si="86"/>
        <v/>
      </c>
      <c r="AF953" s="5" t="str">
        <f t="shared" si="87"/>
        <v/>
      </c>
      <c r="AG953" s="5" t="str">
        <f t="shared" si="88"/>
        <v/>
      </c>
      <c r="AH953" s="5" t="str">
        <f t="shared" si="89"/>
        <v/>
      </c>
    </row>
    <row r="954" spans="1:34">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5" t="str">
        <f t="shared" si="84"/>
        <v/>
      </c>
      <c r="AD954" s="5" t="str">
        <f t="shared" si="85"/>
        <v/>
      </c>
      <c r="AE954" s="5" t="str">
        <f t="shared" si="86"/>
        <v/>
      </c>
      <c r="AF954" s="5" t="str">
        <f t="shared" si="87"/>
        <v/>
      </c>
      <c r="AG954" s="5" t="str">
        <f t="shared" si="88"/>
        <v/>
      </c>
      <c r="AH954" s="5" t="str">
        <f t="shared" si="89"/>
        <v/>
      </c>
    </row>
    <row r="955" spans="1:34">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5" t="str">
        <f t="shared" si="84"/>
        <v/>
      </c>
      <c r="AD955" s="5" t="str">
        <f t="shared" si="85"/>
        <v/>
      </c>
      <c r="AE955" s="5" t="str">
        <f t="shared" si="86"/>
        <v/>
      </c>
      <c r="AF955" s="5" t="str">
        <f t="shared" si="87"/>
        <v/>
      </c>
      <c r="AG955" s="5" t="str">
        <f t="shared" si="88"/>
        <v/>
      </c>
      <c r="AH955" s="5" t="str">
        <f t="shared" si="89"/>
        <v/>
      </c>
    </row>
    <row r="956" spans="1:34">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5" t="str">
        <f t="shared" si="84"/>
        <v/>
      </c>
      <c r="AD956" s="5" t="str">
        <f t="shared" si="85"/>
        <v/>
      </c>
      <c r="AE956" s="5" t="str">
        <f t="shared" si="86"/>
        <v/>
      </c>
      <c r="AF956" s="5" t="str">
        <f t="shared" si="87"/>
        <v/>
      </c>
      <c r="AG956" s="5" t="str">
        <f t="shared" si="88"/>
        <v/>
      </c>
      <c r="AH956" s="5" t="str">
        <f t="shared" si="89"/>
        <v/>
      </c>
    </row>
    <row r="957" spans="1:34">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5" t="str">
        <f t="shared" si="84"/>
        <v/>
      </c>
      <c r="AD957" s="5" t="str">
        <f t="shared" si="85"/>
        <v/>
      </c>
      <c r="AE957" s="5" t="str">
        <f t="shared" si="86"/>
        <v/>
      </c>
      <c r="AF957" s="5" t="str">
        <f t="shared" si="87"/>
        <v/>
      </c>
      <c r="AG957" s="5" t="str">
        <f t="shared" si="88"/>
        <v/>
      </c>
      <c r="AH957" s="5" t="str">
        <f t="shared" si="89"/>
        <v/>
      </c>
    </row>
    <row r="958" spans="1:34">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5" t="str">
        <f t="shared" si="84"/>
        <v/>
      </c>
      <c r="AD958" s="5" t="str">
        <f t="shared" si="85"/>
        <v/>
      </c>
      <c r="AE958" s="5" t="str">
        <f t="shared" si="86"/>
        <v/>
      </c>
      <c r="AF958" s="5" t="str">
        <f t="shared" si="87"/>
        <v/>
      </c>
      <c r="AG958" s="5" t="str">
        <f t="shared" si="88"/>
        <v/>
      </c>
      <c r="AH958" s="5" t="str">
        <f t="shared" si="89"/>
        <v/>
      </c>
    </row>
    <row r="959" spans="1:34">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5" t="str">
        <f t="shared" si="84"/>
        <v/>
      </c>
      <c r="AD959" s="5" t="str">
        <f t="shared" si="85"/>
        <v/>
      </c>
      <c r="AE959" s="5" t="str">
        <f t="shared" si="86"/>
        <v/>
      </c>
      <c r="AF959" s="5" t="str">
        <f t="shared" si="87"/>
        <v/>
      </c>
      <c r="AG959" s="5" t="str">
        <f t="shared" si="88"/>
        <v/>
      </c>
      <c r="AH959" s="5" t="str">
        <f t="shared" si="89"/>
        <v/>
      </c>
    </row>
    <row r="960" spans="1:34">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5" t="str">
        <f t="shared" si="84"/>
        <v/>
      </c>
      <c r="AD960" s="5" t="str">
        <f t="shared" si="85"/>
        <v/>
      </c>
      <c r="AE960" s="5" t="str">
        <f t="shared" si="86"/>
        <v/>
      </c>
      <c r="AF960" s="5" t="str">
        <f t="shared" si="87"/>
        <v/>
      </c>
      <c r="AG960" s="5" t="str">
        <f t="shared" si="88"/>
        <v/>
      </c>
      <c r="AH960" s="5" t="str">
        <f t="shared" si="89"/>
        <v/>
      </c>
    </row>
    <row r="961" spans="1:34">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5" t="str">
        <f t="shared" si="84"/>
        <v/>
      </c>
      <c r="AD961" s="5" t="str">
        <f t="shared" si="85"/>
        <v/>
      </c>
      <c r="AE961" s="5" t="str">
        <f t="shared" si="86"/>
        <v/>
      </c>
      <c r="AF961" s="5" t="str">
        <f t="shared" si="87"/>
        <v/>
      </c>
      <c r="AG961" s="5" t="str">
        <f t="shared" si="88"/>
        <v/>
      </c>
      <c r="AH961" s="5" t="str">
        <f t="shared" si="89"/>
        <v/>
      </c>
    </row>
    <row r="962" spans="1:34">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5" t="str">
        <f t="shared" si="84"/>
        <v/>
      </c>
      <c r="AD962" s="5" t="str">
        <f t="shared" si="85"/>
        <v/>
      </c>
      <c r="AE962" s="5" t="str">
        <f t="shared" si="86"/>
        <v/>
      </c>
      <c r="AF962" s="5" t="str">
        <f t="shared" si="87"/>
        <v/>
      </c>
      <c r="AG962" s="5" t="str">
        <f t="shared" si="88"/>
        <v/>
      </c>
      <c r="AH962" s="5" t="str">
        <f t="shared" si="89"/>
        <v/>
      </c>
    </row>
    <row r="963" spans="1:34">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5" t="str">
        <f t="shared" si="84"/>
        <v/>
      </c>
      <c r="AD963" s="5" t="str">
        <f t="shared" si="85"/>
        <v/>
      </c>
      <c r="AE963" s="5" t="str">
        <f t="shared" si="86"/>
        <v/>
      </c>
      <c r="AF963" s="5" t="str">
        <f t="shared" si="87"/>
        <v/>
      </c>
      <c r="AG963" s="5" t="str">
        <f t="shared" si="88"/>
        <v/>
      </c>
      <c r="AH963" s="5" t="str">
        <f t="shared" si="89"/>
        <v/>
      </c>
    </row>
    <row r="964" spans="1:34">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5" t="str">
        <f t="shared" si="84"/>
        <v/>
      </c>
      <c r="AD964" s="5" t="str">
        <f t="shared" si="85"/>
        <v/>
      </c>
      <c r="AE964" s="5" t="str">
        <f t="shared" si="86"/>
        <v/>
      </c>
      <c r="AF964" s="5" t="str">
        <f t="shared" si="87"/>
        <v/>
      </c>
      <c r="AG964" s="5" t="str">
        <f t="shared" si="88"/>
        <v/>
      </c>
      <c r="AH964" s="5" t="str">
        <f t="shared" si="89"/>
        <v/>
      </c>
    </row>
    <row r="965" spans="1:34">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5" t="str">
        <f t="shared" ref="AC965:AC1000" si="90">IF(COUNT(A965,L965,N965,P965,X965,Y965)&gt;0,AVERAGE(A965,L965,N965,P965,X965,Y965),"")</f>
        <v/>
      </c>
      <c r="AD965" s="5" t="str">
        <f t="shared" ref="AD965:AD1000" si="91">IF(COUNT(B965,D965,M965,U965)&gt;0,AVERAGE(B965,D965,M965,U965),"")</f>
        <v/>
      </c>
      <c r="AE965" s="5" t="str">
        <f t="shared" ref="AE965:AE1000" si="92">IF(COUNT(I965,T965,V965,W965)&gt;0,AVERAGE(I965,T965,V965,W965),"")</f>
        <v/>
      </c>
      <c r="AF965" s="5" t="str">
        <f t="shared" ref="AF965:AF1000" si="93">IF(COUNT(H965,K965,Q965,S965)&gt;0,AVERAGE(H965,K965,Q965,S965),"")</f>
        <v/>
      </c>
      <c r="AG965" s="5" t="str">
        <f t="shared" ref="AG965:AG1000" si="94">IF(COUNT(E965,F965,G965,R965)&gt;0,AVERAGE(E965,F965,G965,R965),"")</f>
        <v/>
      </c>
      <c r="AH965" s="5" t="str">
        <f t="shared" ref="AH965:AH1000" si="95">IF(COUNT(C965,J965,O965,Z965)&gt;0,AVERAGE(C965,J965,O965,Z965),"")</f>
        <v/>
      </c>
    </row>
    <row r="966" spans="1:34">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5" t="str">
        <f t="shared" si="90"/>
        <v/>
      </c>
      <c r="AD966" s="5" t="str">
        <f t="shared" si="91"/>
        <v/>
      </c>
      <c r="AE966" s="5" t="str">
        <f t="shared" si="92"/>
        <v/>
      </c>
      <c r="AF966" s="5" t="str">
        <f t="shared" si="93"/>
        <v/>
      </c>
      <c r="AG966" s="5" t="str">
        <f t="shared" si="94"/>
        <v/>
      </c>
      <c r="AH966" s="5" t="str">
        <f t="shared" si="95"/>
        <v/>
      </c>
    </row>
    <row r="967" spans="1:34">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5" t="str">
        <f t="shared" si="90"/>
        <v/>
      </c>
      <c r="AD967" s="5" t="str">
        <f t="shared" si="91"/>
        <v/>
      </c>
      <c r="AE967" s="5" t="str">
        <f t="shared" si="92"/>
        <v/>
      </c>
      <c r="AF967" s="5" t="str">
        <f t="shared" si="93"/>
        <v/>
      </c>
      <c r="AG967" s="5" t="str">
        <f t="shared" si="94"/>
        <v/>
      </c>
      <c r="AH967" s="5" t="str">
        <f t="shared" si="95"/>
        <v/>
      </c>
    </row>
    <row r="968" spans="1:34">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5" t="str">
        <f t="shared" si="90"/>
        <v/>
      </c>
      <c r="AD968" s="5" t="str">
        <f t="shared" si="91"/>
        <v/>
      </c>
      <c r="AE968" s="5" t="str">
        <f t="shared" si="92"/>
        <v/>
      </c>
      <c r="AF968" s="5" t="str">
        <f t="shared" si="93"/>
        <v/>
      </c>
      <c r="AG968" s="5" t="str">
        <f t="shared" si="94"/>
        <v/>
      </c>
      <c r="AH968" s="5" t="str">
        <f t="shared" si="95"/>
        <v/>
      </c>
    </row>
    <row r="969" spans="1:34">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5" t="str">
        <f t="shared" si="90"/>
        <v/>
      </c>
      <c r="AD969" s="5" t="str">
        <f t="shared" si="91"/>
        <v/>
      </c>
      <c r="AE969" s="5" t="str">
        <f t="shared" si="92"/>
        <v/>
      </c>
      <c r="AF969" s="5" t="str">
        <f t="shared" si="93"/>
        <v/>
      </c>
      <c r="AG969" s="5" t="str">
        <f t="shared" si="94"/>
        <v/>
      </c>
      <c r="AH969" s="5" t="str">
        <f t="shared" si="95"/>
        <v/>
      </c>
    </row>
    <row r="970" spans="1:34">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5" t="str">
        <f t="shared" si="90"/>
        <v/>
      </c>
      <c r="AD970" s="5" t="str">
        <f t="shared" si="91"/>
        <v/>
      </c>
      <c r="AE970" s="5" t="str">
        <f t="shared" si="92"/>
        <v/>
      </c>
      <c r="AF970" s="5" t="str">
        <f t="shared" si="93"/>
        <v/>
      </c>
      <c r="AG970" s="5" t="str">
        <f t="shared" si="94"/>
        <v/>
      </c>
      <c r="AH970" s="5" t="str">
        <f t="shared" si="95"/>
        <v/>
      </c>
    </row>
    <row r="971" spans="1:34">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5" t="str">
        <f t="shared" si="90"/>
        <v/>
      </c>
      <c r="AD971" s="5" t="str">
        <f t="shared" si="91"/>
        <v/>
      </c>
      <c r="AE971" s="5" t="str">
        <f t="shared" si="92"/>
        <v/>
      </c>
      <c r="AF971" s="5" t="str">
        <f t="shared" si="93"/>
        <v/>
      </c>
      <c r="AG971" s="5" t="str">
        <f t="shared" si="94"/>
        <v/>
      </c>
      <c r="AH971" s="5" t="str">
        <f t="shared" si="95"/>
        <v/>
      </c>
    </row>
    <row r="972" spans="1:34">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5" t="str">
        <f t="shared" si="90"/>
        <v/>
      </c>
      <c r="AD972" s="5" t="str">
        <f t="shared" si="91"/>
        <v/>
      </c>
      <c r="AE972" s="5" t="str">
        <f t="shared" si="92"/>
        <v/>
      </c>
      <c r="AF972" s="5" t="str">
        <f t="shared" si="93"/>
        <v/>
      </c>
      <c r="AG972" s="5" t="str">
        <f t="shared" si="94"/>
        <v/>
      </c>
      <c r="AH972" s="5" t="str">
        <f t="shared" si="95"/>
        <v/>
      </c>
    </row>
    <row r="973" spans="1:34">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5" t="str">
        <f t="shared" si="90"/>
        <v/>
      </c>
      <c r="AD973" s="5" t="str">
        <f t="shared" si="91"/>
        <v/>
      </c>
      <c r="AE973" s="5" t="str">
        <f t="shared" si="92"/>
        <v/>
      </c>
      <c r="AF973" s="5" t="str">
        <f t="shared" si="93"/>
        <v/>
      </c>
      <c r="AG973" s="5" t="str">
        <f t="shared" si="94"/>
        <v/>
      </c>
      <c r="AH973" s="5" t="str">
        <f t="shared" si="95"/>
        <v/>
      </c>
    </row>
    <row r="974" spans="1:34">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5" t="str">
        <f t="shared" si="90"/>
        <v/>
      </c>
      <c r="AD974" s="5" t="str">
        <f t="shared" si="91"/>
        <v/>
      </c>
      <c r="AE974" s="5" t="str">
        <f t="shared" si="92"/>
        <v/>
      </c>
      <c r="AF974" s="5" t="str">
        <f t="shared" si="93"/>
        <v/>
      </c>
      <c r="AG974" s="5" t="str">
        <f t="shared" si="94"/>
        <v/>
      </c>
      <c r="AH974" s="5" t="str">
        <f t="shared" si="95"/>
        <v/>
      </c>
    </row>
    <row r="975" spans="1:34">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5" t="str">
        <f t="shared" si="90"/>
        <v/>
      </c>
      <c r="AD975" s="5" t="str">
        <f t="shared" si="91"/>
        <v/>
      </c>
      <c r="AE975" s="5" t="str">
        <f t="shared" si="92"/>
        <v/>
      </c>
      <c r="AF975" s="5" t="str">
        <f t="shared" si="93"/>
        <v/>
      </c>
      <c r="AG975" s="5" t="str">
        <f t="shared" si="94"/>
        <v/>
      </c>
      <c r="AH975" s="5" t="str">
        <f t="shared" si="95"/>
        <v/>
      </c>
    </row>
    <row r="976" spans="1:34">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5" t="str">
        <f t="shared" si="90"/>
        <v/>
      </c>
      <c r="AD976" s="5" t="str">
        <f t="shared" si="91"/>
        <v/>
      </c>
      <c r="AE976" s="5" t="str">
        <f t="shared" si="92"/>
        <v/>
      </c>
      <c r="AF976" s="5" t="str">
        <f t="shared" si="93"/>
        <v/>
      </c>
      <c r="AG976" s="5" t="str">
        <f t="shared" si="94"/>
        <v/>
      </c>
      <c r="AH976" s="5" t="str">
        <f t="shared" si="95"/>
        <v/>
      </c>
    </row>
    <row r="977" spans="1:34">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5" t="str">
        <f t="shared" si="90"/>
        <v/>
      </c>
      <c r="AD977" s="5" t="str">
        <f t="shared" si="91"/>
        <v/>
      </c>
      <c r="AE977" s="5" t="str">
        <f t="shared" si="92"/>
        <v/>
      </c>
      <c r="AF977" s="5" t="str">
        <f t="shared" si="93"/>
        <v/>
      </c>
      <c r="AG977" s="5" t="str">
        <f t="shared" si="94"/>
        <v/>
      </c>
      <c r="AH977" s="5" t="str">
        <f t="shared" si="95"/>
        <v/>
      </c>
    </row>
    <row r="978" spans="1:34">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5" t="str">
        <f t="shared" si="90"/>
        <v/>
      </c>
      <c r="AD978" s="5" t="str">
        <f t="shared" si="91"/>
        <v/>
      </c>
      <c r="AE978" s="5" t="str">
        <f t="shared" si="92"/>
        <v/>
      </c>
      <c r="AF978" s="5" t="str">
        <f t="shared" si="93"/>
        <v/>
      </c>
      <c r="AG978" s="5" t="str">
        <f t="shared" si="94"/>
        <v/>
      </c>
      <c r="AH978" s="5" t="str">
        <f t="shared" si="95"/>
        <v/>
      </c>
    </row>
    <row r="979" spans="1:34">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5" t="str">
        <f t="shared" si="90"/>
        <v/>
      </c>
      <c r="AD979" s="5" t="str">
        <f t="shared" si="91"/>
        <v/>
      </c>
      <c r="AE979" s="5" t="str">
        <f t="shared" si="92"/>
        <v/>
      </c>
      <c r="AF979" s="5" t="str">
        <f t="shared" si="93"/>
        <v/>
      </c>
      <c r="AG979" s="5" t="str">
        <f t="shared" si="94"/>
        <v/>
      </c>
      <c r="AH979" s="5" t="str">
        <f t="shared" si="95"/>
        <v/>
      </c>
    </row>
    <row r="980" spans="1:34">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5" t="str">
        <f t="shared" si="90"/>
        <v/>
      </c>
      <c r="AD980" s="5" t="str">
        <f t="shared" si="91"/>
        <v/>
      </c>
      <c r="AE980" s="5" t="str">
        <f t="shared" si="92"/>
        <v/>
      </c>
      <c r="AF980" s="5" t="str">
        <f t="shared" si="93"/>
        <v/>
      </c>
      <c r="AG980" s="5" t="str">
        <f t="shared" si="94"/>
        <v/>
      </c>
      <c r="AH980" s="5" t="str">
        <f t="shared" si="95"/>
        <v/>
      </c>
    </row>
    <row r="981" spans="1:34">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5" t="str">
        <f t="shared" si="90"/>
        <v/>
      </c>
      <c r="AD981" s="5" t="str">
        <f t="shared" si="91"/>
        <v/>
      </c>
      <c r="AE981" s="5" t="str">
        <f t="shared" si="92"/>
        <v/>
      </c>
      <c r="AF981" s="5" t="str">
        <f t="shared" si="93"/>
        <v/>
      </c>
      <c r="AG981" s="5" t="str">
        <f t="shared" si="94"/>
        <v/>
      </c>
      <c r="AH981" s="5" t="str">
        <f t="shared" si="95"/>
        <v/>
      </c>
    </row>
    <row r="982" spans="1:34">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5" t="str">
        <f t="shared" si="90"/>
        <v/>
      </c>
      <c r="AD982" s="5" t="str">
        <f t="shared" si="91"/>
        <v/>
      </c>
      <c r="AE982" s="5" t="str">
        <f t="shared" si="92"/>
        <v/>
      </c>
      <c r="AF982" s="5" t="str">
        <f t="shared" si="93"/>
        <v/>
      </c>
      <c r="AG982" s="5" t="str">
        <f t="shared" si="94"/>
        <v/>
      </c>
      <c r="AH982" s="5" t="str">
        <f t="shared" si="95"/>
        <v/>
      </c>
    </row>
    <row r="983" spans="1:34">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5" t="str">
        <f t="shared" si="90"/>
        <v/>
      </c>
      <c r="AD983" s="5" t="str">
        <f t="shared" si="91"/>
        <v/>
      </c>
      <c r="AE983" s="5" t="str">
        <f t="shared" si="92"/>
        <v/>
      </c>
      <c r="AF983" s="5" t="str">
        <f t="shared" si="93"/>
        <v/>
      </c>
      <c r="AG983" s="5" t="str">
        <f t="shared" si="94"/>
        <v/>
      </c>
      <c r="AH983" s="5" t="str">
        <f t="shared" si="95"/>
        <v/>
      </c>
    </row>
    <row r="984" spans="1:34">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5" t="str">
        <f t="shared" si="90"/>
        <v/>
      </c>
      <c r="AD984" s="5" t="str">
        <f t="shared" si="91"/>
        <v/>
      </c>
      <c r="AE984" s="5" t="str">
        <f t="shared" si="92"/>
        <v/>
      </c>
      <c r="AF984" s="5" t="str">
        <f t="shared" si="93"/>
        <v/>
      </c>
      <c r="AG984" s="5" t="str">
        <f t="shared" si="94"/>
        <v/>
      </c>
      <c r="AH984" s="5" t="str">
        <f t="shared" si="95"/>
        <v/>
      </c>
    </row>
    <row r="985" spans="1:34">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5" t="str">
        <f t="shared" si="90"/>
        <v/>
      </c>
      <c r="AD985" s="5" t="str">
        <f t="shared" si="91"/>
        <v/>
      </c>
      <c r="AE985" s="5" t="str">
        <f t="shared" si="92"/>
        <v/>
      </c>
      <c r="AF985" s="5" t="str">
        <f t="shared" si="93"/>
        <v/>
      </c>
      <c r="AG985" s="5" t="str">
        <f t="shared" si="94"/>
        <v/>
      </c>
      <c r="AH985" s="5" t="str">
        <f t="shared" si="95"/>
        <v/>
      </c>
    </row>
    <row r="986" spans="1:34">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5" t="str">
        <f t="shared" si="90"/>
        <v/>
      </c>
      <c r="AD986" s="5" t="str">
        <f t="shared" si="91"/>
        <v/>
      </c>
      <c r="AE986" s="5" t="str">
        <f t="shared" si="92"/>
        <v/>
      </c>
      <c r="AF986" s="5" t="str">
        <f t="shared" si="93"/>
        <v/>
      </c>
      <c r="AG986" s="5" t="str">
        <f t="shared" si="94"/>
        <v/>
      </c>
      <c r="AH986" s="5" t="str">
        <f t="shared" si="95"/>
        <v/>
      </c>
    </row>
    <row r="987" spans="1:34">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5" t="str">
        <f t="shared" si="90"/>
        <v/>
      </c>
      <c r="AD987" s="5" t="str">
        <f t="shared" si="91"/>
        <v/>
      </c>
      <c r="AE987" s="5" t="str">
        <f t="shared" si="92"/>
        <v/>
      </c>
      <c r="AF987" s="5" t="str">
        <f t="shared" si="93"/>
        <v/>
      </c>
      <c r="AG987" s="5" t="str">
        <f t="shared" si="94"/>
        <v/>
      </c>
      <c r="AH987" s="5" t="str">
        <f t="shared" si="95"/>
        <v/>
      </c>
    </row>
    <row r="988" spans="1:34">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5" t="str">
        <f t="shared" si="90"/>
        <v/>
      </c>
      <c r="AD988" s="5" t="str">
        <f t="shared" si="91"/>
        <v/>
      </c>
      <c r="AE988" s="5" t="str">
        <f t="shared" si="92"/>
        <v/>
      </c>
      <c r="AF988" s="5" t="str">
        <f t="shared" si="93"/>
        <v/>
      </c>
      <c r="AG988" s="5" t="str">
        <f t="shared" si="94"/>
        <v/>
      </c>
      <c r="AH988" s="5" t="str">
        <f t="shared" si="95"/>
        <v/>
      </c>
    </row>
    <row r="989" spans="1:34">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5" t="str">
        <f t="shared" si="90"/>
        <v/>
      </c>
      <c r="AD989" s="5" t="str">
        <f t="shared" si="91"/>
        <v/>
      </c>
      <c r="AE989" s="5" t="str">
        <f t="shared" si="92"/>
        <v/>
      </c>
      <c r="AF989" s="5" t="str">
        <f t="shared" si="93"/>
        <v/>
      </c>
      <c r="AG989" s="5" t="str">
        <f t="shared" si="94"/>
        <v/>
      </c>
      <c r="AH989" s="5" t="str">
        <f t="shared" si="95"/>
        <v/>
      </c>
    </row>
    <row r="990" spans="1:34">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5" t="str">
        <f t="shared" si="90"/>
        <v/>
      </c>
      <c r="AD990" s="5" t="str">
        <f t="shared" si="91"/>
        <v/>
      </c>
      <c r="AE990" s="5" t="str">
        <f t="shared" si="92"/>
        <v/>
      </c>
      <c r="AF990" s="5" t="str">
        <f t="shared" si="93"/>
        <v/>
      </c>
      <c r="AG990" s="5" t="str">
        <f t="shared" si="94"/>
        <v/>
      </c>
      <c r="AH990" s="5" t="str">
        <f t="shared" si="95"/>
        <v/>
      </c>
    </row>
    <row r="991" spans="1:34">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5" t="str">
        <f t="shared" si="90"/>
        <v/>
      </c>
      <c r="AD991" s="5" t="str">
        <f t="shared" si="91"/>
        <v/>
      </c>
      <c r="AE991" s="5" t="str">
        <f t="shared" si="92"/>
        <v/>
      </c>
      <c r="AF991" s="5" t="str">
        <f t="shared" si="93"/>
        <v/>
      </c>
      <c r="AG991" s="5" t="str">
        <f t="shared" si="94"/>
        <v/>
      </c>
      <c r="AH991" s="5" t="str">
        <f t="shared" si="95"/>
        <v/>
      </c>
    </row>
    <row r="992" spans="1:34">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5" t="str">
        <f t="shared" si="90"/>
        <v/>
      </c>
      <c r="AD992" s="5" t="str">
        <f t="shared" si="91"/>
        <v/>
      </c>
      <c r="AE992" s="5" t="str">
        <f t="shared" si="92"/>
        <v/>
      </c>
      <c r="AF992" s="5" t="str">
        <f t="shared" si="93"/>
        <v/>
      </c>
      <c r="AG992" s="5" t="str">
        <f t="shared" si="94"/>
        <v/>
      </c>
      <c r="AH992" s="5" t="str">
        <f t="shared" si="95"/>
        <v/>
      </c>
    </row>
    <row r="993" spans="1:34">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5" t="str">
        <f t="shared" si="90"/>
        <v/>
      </c>
      <c r="AD993" s="5" t="str">
        <f t="shared" si="91"/>
        <v/>
      </c>
      <c r="AE993" s="5" t="str">
        <f t="shared" si="92"/>
        <v/>
      </c>
      <c r="AF993" s="5" t="str">
        <f t="shared" si="93"/>
        <v/>
      </c>
      <c r="AG993" s="5" t="str">
        <f t="shared" si="94"/>
        <v/>
      </c>
      <c r="AH993" s="5" t="str">
        <f t="shared" si="95"/>
        <v/>
      </c>
    </row>
    <row r="994" spans="1:34">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5" t="str">
        <f t="shared" si="90"/>
        <v/>
      </c>
      <c r="AD994" s="5" t="str">
        <f t="shared" si="91"/>
        <v/>
      </c>
      <c r="AE994" s="5" t="str">
        <f t="shared" si="92"/>
        <v/>
      </c>
      <c r="AF994" s="5" t="str">
        <f t="shared" si="93"/>
        <v/>
      </c>
      <c r="AG994" s="5" t="str">
        <f t="shared" si="94"/>
        <v/>
      </c>
      <c r="AH994" s="5" t="str">
        <f t="shared" si="95"/>
        <v/>
      </c>
    </row>
    <row r="995" spans="1:34">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5" t="str">
        <f t="shared" si="90"/>
        <v/>
      </c>
      <c r="AD995" s="5" t="str">
        <f t="shared" si="91"/>
        <v/>
      </c>
      <c r="AE995" s="5" t="str">
        <f t="shared" si="92"/>
        <v/>
      </c>
      <c r="AF995" s="5" t="str">
        <f t="shared" si="93"/>
        <v/>
      </c>
      <c r="AG995" s="5" t="str">
        <f t="shared" si="94"/>
        <v/>
      </c>
      <c r="AH995" s="5" t="str">
        <f t="shared" si="95"/>
        <v/>
      </c>
    </row>
    <row r="996" spans="1:34">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5" t="str">
        <f t="shared" si="90"/>
        <v/>
      </c>
      <c r="AD996" s="5" t="str">
        <f t="shared" si="91"/>
        <v/>
      </c>
      <c r="AE996" s="5" t="str">
        <f t="shared" si="92"/>
        <v/>
      </c>
      <c r="AF996" s="5" t="str">
        <f t="shared" si="93"/>
        <v/>
      </c>
      <c r="AG996" s="5" t="str">
        <f t="shared" si="94"/>
        <v/>
      </c>
      <c r="AH996" s="5" t="str">
        <f t="shared" si="95"/>
        <v/>
      </c>
    </row>
    <row r="997" spans="1:34">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5" t="str">
        <f t="shared" si="90"/>
        <v/>
      </c>
      <c r="AD997" s="5" t="str">
        <f t="shared" si="91"/>
        <v/>
      </c>
      <c r="AE997" s="5" t="str">
        <f t="shared" si="92"/>
        <v/>
      </c>
      <c r="AF997" s="5" t="str">
        <f t="shared" si="93"/>
        <v/>
      </c>
      <c r="AG997" s="5" t="str">
        <f t="shared" si="94"/>
        <v/>
      </c>
      <c r="AH997" s="5" t="str">
        <f t="shared" si="95"/>
        <v/>
      </c>
    </row>
    <row r="998" spans="1:34">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5" t="str">
        <f t="shared" si="90"/>
        <v/>
      </c>
      <c r="AD998" s="5" t="str">
        <f t="shared" si="91"/>
        <v/>
      </c>
      <c r="AE998" s="5" t="str">
        <f t="shared" si="92"/>
        <v/>
      </c>
      <c r="AF998" s="5" t="str">
        <f t="shared" si="93"/>
        <v/>
      </c>
      <c r="AG998" s="5" t="str">
        <f t="shared" si="94"/>
        <v/>
      </c>
      <c r="AH998" s="5" t="str">
        <f t="shared" si="95"/>
        <v/>
      </c>
    </row>
    <row r="999" spans="1:34">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5" t="str">
        <f t="shared" si="90"/>
        <v/>
      </c>
      <c r="AD999" s="5" t="str">
        <f t="shared" si="91"/>
        <v/>
      </c>
      <c r="AE999" s="5" t="str">
        <f t="shared" si="92"/>
        <v/>
      </c>
      <c r="AF999" s="5" t="str">
        <f t="shared" si="93"/>
        <v/>
      </c>
      <c r="AG999" s="5" t="str">
        <f t="shared" si="94"/>
        <v/>
      </c>
      <c r="AH999" s="5" t="str">
        <f t="shared" si="95"/>
        <v/>
      </c>
    </row>
    <row r="1000" spans="1:34">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5" t="str">
        <f t="shared" si="90"/>
        <v/>
      </c>
      <c r="AD1000" s="5" t="str">
        <f t="shared" si="91"/>
        <v/>
      </c>
      <c r="AE1000" s="5" t="str">
        <f t="shared" si="92"/>
        <v/>
      </c>
      <c r="AF1000" s="5" t="str">
        <f t="shared" si="93"/>
        <v/>
      </c>
      <c r="AG1000" s="5" t="str">
        <f t="shared" si="94"/>
        <v/>
      </c>
      <c r="AH1000" s="5" t="str">
        <f t="shared" si="95"/>
        <v/>
      </c>
    </row>
    <row r="1001" spans="1:34">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5" t="str">
        <f t="shared" ref="AC1001:AC1004" si="96">IF(COUNT(A1001,L1001,N1001,P1001,X1001,Y1001)&gt;0,AVERAGE(A1001,L1001,N1001,P1001,X1001,Y1001),"")</f>
        <v/>
      </c>
      <c r="AD1001" s="5" t="str">
        <f t="shared" ref="AD1001:AD1004" si="97">IF(COUNT(B1001,D1001,M1001,U1001)&gt;0,AVERAGE(B1001,D1001,M1001,U1001),"")</f>
        <v/>
      </c>
      <c r="AE1001" s="5" t="str">
        <f t="shared" ref="AE1001:AE1004" si="98">IF(COUNT(I1001,T1001,V1001,W1001)&gt;0,AVERAGE(I1001,T1001,V1001,W1001),"")</f>
        <v/>
      </c>
      <c r="AF1001" s="5" t="str">
        <f t="shared" ref="AF1001:AF1004" si="99">IF(COUNT(H1001,K1001,Q1001,S1001)&gt;0,AVERAGE(H1001,K1001,Q1001,S1001),"")</f>
        <v/>
      </c>
      <c r="AG1001" s="5" t="str">
        <f t="shared" ref="AG1001:AG1004" si="100">IF(COUNT(E1001,F1001,G1001,R1001)&gt;0,AVERAGE(E1001,F1001,G1001,R1001),"")</f>
        <v/>
      </c>
      <c r="AH1001" s="5" t="str">
        <f t="shared" ref="AH1001:AH1004" si="101">IF(COUNT(C1001,J1001,O1001,Z1001)&gt;0,AVERAGE(C1001,J1001,O1001,Z1001),"")</f>
        <v/>
      </c>
    </row>
    <row r="1002" spans="1:34">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5" t="str">
        <f t="shared" si="96"/>
        <v/>
      </c>
      <c r="AD1002" s="5" t="str">
        <f t="shared" si="97"/>
        <v/>
      </c>
      <c r="AE1002" s="5" t="str">
        <f t="shared" si="98"/>
        <v/>
      </c>
      <c r="AF1002" s="5" t="str">
        <f t="shared" si="99"/>
        <v/>
      </c>
      <c r="AG1002" s="5" t="str">
        <f t="shared" si="100"/>
        <v/>
      </c>
      <c r="AH1002" s="5" t="str">
        <f t="shared" si="101"/>
        <v/>
      </c>
    </row>
    <row r="1003" spans="1:34">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5" t="str">
        <f t="shared" si="96"/>
        <v/>
      </c>
      <c r="AD1003" s="5" t="str">
        <f t="shared" si="97"/>
        <v/>
      </c>
      <c r="AE1003" s="5" t="str">
        <f t="shared" si="98"/>
        <v/>
      </c>
      <c r="AF1003" s="5" t="str">
        <f t="shared" si="99"/>
        <v/>
      </c>
      <c r="AG1003" s="5" t="str">
        <f t="shared" si="100"/>
        <v/>
      </c>
      <c r="AH1003" s="5" t="str">
        <f t="shared" si="101"/>
        <v/>
      </c>
    </row>
    <row r="1004" spans="1:34">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5" t="str">
        <f t="shared" si="96"/>
        <v/>
      </c>
      <c r="AD1004" s="5" t="str">
        <f t="shared" si="97"/>
        <v/>
      </c>
      <c r="AE1004" s="5" t="str">
        <f t="shared" si="98"/>
        <v/>
      </c>
      <c r="AF1004" s="5" t="str">
        <f t="shared" si="99"/>
        <v/>
      </c>
      <c r="AG1004" s="5" t="str">
        <f t="shared" si="100"/>
        <v/>
      </c>
      <c r="AH1004" s="5" t="str">
        <f t="shared" si="101"/>
        <v/>
      </c>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A1:Z1"/>
    <mergeCell ref="A2:Z2"/>
    <mergeCell ref="AC2:AH2"/>
    <mergeCell ref="AC1:AH1"/>
  </mergeCells>
  <pageMargins left="0.7" right="0.7" top="0.75" bottom="0.75" header="0.3" footer="0.3"/>
  <pageSetup orientation="portrait" r:id="rId1"/>
  <customProperties>
    <customPr name="EpmWorksheetKeyString_GUI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D2D9B-ACE8-44D2-AD8A-63DC03DC12DC}">
  <dimension ref="A1:AC116"/>
  <sheetViews>
    <sheetView topLeftCell="A94" workbookViewId="0">
      <selection activeCell="D109" sqref="D109:AC109"/>
    </sheetView>
  </sheetViews>
  <sheetFormatPr defaultRowHeight="14.4"/>
  <cols>
    <col min="2" max="2" width="20.33203125" bestFit="1" customWidth="1"/>
    <col min="4" max="4" width="11.88671875" customWidth="1"/>
    <col min="5" max="6" width="10.21875" customWidth="1"/>
    <col min="9" max="9" width="16.88671875" bestFit="1" customWidth="1"/>
    <col min="10" max="10" width="9.88671875" bestFit="1" customWidth="1"/>
    <col min="11" max="11" width="11.109375" bestFit="1" customWidth="1"/>
    <col min="13" max="13" width="6.44140625" customWidth="1"/>
    <col min="14" max="14" width="11.77734375" customWidth="1"/>
    <col min="15" max="15" width="7" customWidth="1"/>
    <col min="16" max="16" width="80.33203125" customWidth="1"/>
    <col min="17" max="17" width="3" customWidth="1"/>
    <col min="18" max="18" width="18.77734375" customWidth="1"/>
    <col min="19" max="19" width="15.21875" customWidth="1"/>
  </cols>
  <sheetData>
    <row r="1" spans="1:19">
      <c r="A1" s="12" t="s">
        <v>4050</v>
      </c>
      <c r="B1" s="12" t="s">
        <v>2218</v>
      </c>
      <c r="C1" s="12" t="s">
        <v>4044</v>
      </c>
      <c r="D1" s="12" t="s">
        <v>4045</v>
      </c>
      <c r="E1" s="12" t="s">
        <v>4051</v>
      </c>
      <c r="F1" s="12" t="s">
        <v>4052</v>
      </c>
      <c r="N1" s="12" t="s">
        <v>4090</v>
      </c>
      <c r="O1" s="12" t="s">
        <v>4050</v>
      </c>
      <c r="P1" s="12" t="s">
        <v>4091</v>
      </c>
      <c r="R1" s="12" t="s">
        <v>4092</v>
      </c>
      <c r="S1" s="12" t="s">
        <v>4093</v>
      </c>
    </row>
    <row r="2" spans="1:19">
      <c r="A2" cm="1">
        <f t="array" ref="A2:A14">_xlfn.SEQUENCE(COUNTA(B2:B14))</f>
        <v>1</v>
      </c>
      <c r="B2" t="s">
        <v>4038</v>
      </c>
      <c r="C2">
        <v>10</v>
      </c>
      <c r="D2">
        <f>COUNTIF('DB Digital'!HA:HA,'1) Note'!B2)</f>
        <v>0</v>
      </c>
      <c r="E2" t="s">
        <v>4046</v>
      </c>
      <c r="F2" t="s">
        <v>4048</v>
      </c>
      <c r="I2" t="s">
        <v>4038</v>
      </c>
      <c r="J2" t="str">
        <f>_xlfn.XLOOKUP(I2,$B$2:$B$14,$E$2:$E$14)</f>
        <v>Semi Urban</v>
      </c>
      <c r="K2" t="str">
        <f>_xlfn.XLOOKUP(I2,$B$2:$B$14,$F$2:$F$14)</f>
        <v>Konvensional</v>
      </c>
      <c r="M2" s="150">
        <f>_xlfn.XLOOKUP(N2,$N$29:$N$32,$M$29:$M$32)</f>
        <v>3</v>
      </c>
      <c r="N2" t="s">
        <v>4054</v>
      </c>
      <c r="O2" cm="1">
        <f t="array" ref="O2:O27">_xlfn.SEQUENCE(COUNTA(_xlfn.ANCHORARRAY(P2)))</f>
        <v>1</v>
      </c>
      <c r="P2" t="str" cm="1">
        <f t="array" ref="P2:P27">TRANSPOSE(DB[[#Headers],[Saya merasa aplikasi PRA Digital mudah untuk digunakan.]:[Saya percaya bahwa teknologi inovatif seperti PRA Digital dapat mendorong perubahan positif.]])</f>
        <v>Saya merasa aplikasi PRA Digital mudah untuk digunakan.</v>
      </c>
      <c r="Q2" t="s">
        <v>825</v>
      </c>
      <c r="R2" s="59" t="s">
        <v>573</v>
      </c>
      <c r="S2" s="59" t="s">
        <v>574</v>
      </c>
    </row>
    <row r="3" spans="1:19">
      <c r="A3">
        <v>2</v>
      </c>
      <c r="B3" t="s">
        <v>4035</v>
      </c>
      <c r="C3">
        <v>4</v>
      </c>
      <c r="D3">
        <f>COUNTIF('DB Digital'!HA:HA,'1) Note'!B3)</f>
        <v>0</v>
      </c>
      <c r="E3" t="s">
        <v>4047</v>
      </c>
      <c r="F3" t="s">
        <v>4048</v>
      </c>
      <c r="I3" t="s">
        <v>4039</v>
      </c>
      <c r="J3" t="str">
        <f t="shared" ref="J3:J9" si="0">_xlfn.XLOOKUP(I3,$B$2:$B$14,$E$2:$E$14)</f>
        <v>Rural</v>
      </c>
      <c r="K3" t="str">
        <f t="shared" ref="K3:K9" si="1">_xlfn.XLOOKUP(I3,$B$2:$B$14,$F$2:$F$14)</f>
        <v>Digital</v>
      </c>
      <c r="M3" s="150">
        <f t="shared" ref="M3:M27" si="2">_xlfn.XLOOKUP(N3,$N$29:$N$32,$M$29:$M$32)</f>
        <v>3</v>
      </c>
      <c r="N3" t="s">
        <v>4054</v>
      </c>
      <c r="O3">
        <v>2</v>
      </c>
      <c r="P3" t="str">
        <v>Saya tidak kesulitan memahami fungsi-fungsi dalam aplikasi PRA Digital.</v>
      </c>
      <c r="Q3" t="s">
        <v>825</v>
      </c>
      <c r="R3" s="17" t="s">
        <v>575</v>
      </c>
      <c r="S3" s="17" t="s">
        <v>576</v>
      </c>
    </row>
    <row r="4" spans="1:19">
      <c r="A4">
        <v>3</v>
      </c>
      <c r="B4" t="s">
        <v>4039</v>
      </c>
      <c r="C4">
        <v>13</v>
      </c>
      <c r="D4">
        <f>COUNTIF('DB Digital'!HA:HA,'1) Note'!B4)</f>
        <v>12</v>
      </c>
      <c r="E4" t="s">
        <v>4047</v>
      </c>
      <c r="F4" t="s">
        <v>4049</v>
      </c>
      <c r="I4" t="s">
        <v>4034</v>
      </c>
      <c r="J4" t="str">
        <f t="shared" si="0"/>
        <v>Rural</v>
      </c>
      <c r="K4" t="str">
        <f t="shared" si="1"/>
        <v>Konvensional</v>
      </c>
      <c r="M4" s="150">
        <f t="shared" si="2"/>
        <v>1</v>
      </c>
      <c r="N4" t="s">
        <v>4055</v>
      </c>
      <c r="O4">
        <v>3</v>
      </c>
      <c r="P4" t="str">
        <v>Saya termasuk orang yang tidak tertarik pada teknologi baru.</v>
      </c>
      <c r="Q4" t="s">
        <v>825</v>
      </c>
      <c r="R4" s="149" t="s">
        <v>577</v>
      </c>
      <c r="S4" s="149" t="s">
        <v>578</v>
      </c>
    </row>
    <row r="5" spans="1:19">
      <c r="A5">
        <v>4</v>
      </c>
      <c r="B5" t="s">
        <v>4034</v>
      </c>
      <c r="C5">
        <v>15</v>
      </c>
      <c r="D5">
        <f>COUNTIF('DB Digital'!HA:HA,'1) Note'!B5)</f>
        <v>0</v>
      </c>
      <c r="E5" t="s">
        <v>4047</v>
      </c>
      <c r="F5" t="s">
        <v>4048</v>
      </c>
      <c r="I5" t="s">
        <v>4040</v>
      </c>
      <c r="J5" t="str">
        <f t="shared" si="0"/>
        <v>Rural</v>
      </c>
      <c r="K5" t="str">
        <f t="shared" si="1"/>
        <v>Konvensional</v>
      </c>
      <c r="M5" s="150">
        <f t="shared" si="2"/>
        <v>3</v>
      </c>
      <c r="N5" t="s">
        <v>4054</v>
      </c>
      <c r="O5">
        <v>4</v>
      </c>
      <c r="P5" t="str">
        <v>Saya sulit mempelajari penggunaan aplikasi ini dengan cepat.</v>
      </c>
      <c r="Q5" t="s">
        <v>825</v>
      </c>
      <c r="R5" s="149" t="s">
        <v>579</v>
      </c>
      <c r="S5" s="149" t="s">
        <v>580</v>
      </c>
    </row>
    <row r="6" spans="1:19">
      <c r="A6">
        <v>5</v>
      </c>
      <c r="B6" t="s">
        <v>4040</v>
      </c>
      <c r="C6">
        <v>12</v>
      </c>
      <c r="D6">
        <f>COUNTIF('DB Digital'!HA:HA,'1) Note'!B6)</f>
        <v>0</v>
      </c>
      <c r="E6" t="s">
        <v>4047</v>
      </c>
      <c r="F6" t="s">
        <v>4048</v>
      </c>
      <c r="I6" t="s">
        <v>3231</v>
      </c>
      <c r="J6" t="str">
        <f t="shared" si="0"/>
        <v>Rural</v>
      </c>
      <c r="K6" t="str">
        <f t="shared" si="1"/>
        <v>Digital</v>
      </c>
      <c r="M6" s="150">
        <f t="shared" si="2"/>
        <v>4</v>
      </c>
      <c r="N6" t="s">
        <v>4056</v>
      </c>
      <c r="O6">
        <v>5</v>
      </c>
      <c r="P6" t="str">
        <v>Saya tidak percaya teknologi digital dapat meningkatkan kualitas perencanaan pembangunan desa.</v>
      </c>
      <c r="Q6" t="s">
        <v>825</v>
      </c>
      <c r="R6" s="149" t="s">
        <v>581</v>
      </c>
      <c r="S6" s="149" t="s">
        <v>582</v>
      </c>
    </row>
    <row r="7" spans="1:19">
      <c r="A7">
        <v>6</v>
      </c>
      <c r="B7" t="s">
        <v>4042</v>
      </c>
      <c r="C7">
        <v>12</v>
      </c>
      <c r="D7">
        <f>COUNTIF('DB Digital'!HA:HA,'1) Note'!B7)</f>
        <v>0</v>
      </c>
      <c r="E7" t="s">
        <v>4046</v>
      </c>
      <c r="F7" t="s">
        <v>4049</v>
      </c>
      <c r="I7" t="s">
        <v>4041</v>
      </c>
      <c r="J7" t="str">
        <f t="shared" si="0"/>
        <v>Semi Urban</v>
      </c>
      <c r="K7" t="str">
        <f t="shared" si="1"/>
        <v>Digital</v>
      </c>
      <c r="M7" s="150">
        <f t="shared" si="2"/>
        <v>4</v>
      </c>
      <c r="N7" t="s">
        <v>4056</v>
      </c>
      <c r="O7">
        <v>6</v>
      </c>
      <c r="P7" t="str">
        <v>Saya yakin bahwa teknologi seperti aplikasi PRA Digital dapat mendorong kolaborasi yang asyik antarpemuda.</v>
      </c>
      <c r="Q7" t="s">
        <v>825</v>
      </c>
      <c r="R7" s="17" t="s">
        <v>583</v>
      </c>
      <c r="S7" s="17" t="s">
        <v>584</v>
      </c>
    </row>
    <row r="8" spans="1:19">
      <c r="A8">
        <v>7</v>
      </c>
      <c r="B8" t="s">
        <v>3231</v>
      </c>
      <c r="C8">
        <v>19</v>
      </c>
      <c r="D8">
        <f>COUNTIF('DB Digital'!HA:HA,'1) Note'!B8)</f>
        <v>13</v>
      </c>
      <c r="E8" t="s">
        <v>4047</v>
      </c>
      <c r="F8" t="s">
        <v>4049</v>
      </c>
      <c r="I8" t="s">
        <v>4037</v>
      </c>
      <c r="J8" t="str">
        <f t="shared" si="0"/>
        <v>Rural</v>
      </c>
      <c r="K8" t="str">
        <f t="shared" si="1"/>
        <v>Digital</v>
      </c>
      <c r="M8" s="150">
        <f t="shared" si="2"/>
        <v>4</v>
      </c>
      <c r="N8" t="s">
        <v>4056</v>
      </c>
      <c r="O8">
        <v>7</v>
      </c>
      <c r="P8" t="str">
        <v>Saya merasa penggunaan aplikasi PRA Digital membuat musyawarah menjadi lebih menarik dan menyenangkan.</v>
      </c>
      <c r="Q8" t="s">
        <v>825</v>
      </c>
      <c r="R8" s="17" t="s">
        <v>585</v>
      </c>
      <c r="S8" s="17" t="s">
        <v>586</v>
      </c>
    </row>
    <row r="9" spans="1:19">
      <c r="A9">
        <v>8</v>
      </c>
      <c r="B9" t="s">
        <v>4041</v>
      </c>
      <c r="C9">
        <v>15</v>
      </c>
      <c r="D9">
        <f>COUNTIF('DB Digital'!HA:HA,'1) Note'!B9)</f>
        <v>10</v>
      </c>
      <c r="E9" t="s">
        <v>4046</v>
      </c>
      <c r="F9" t="s">
        <v>4049</v>
      </c>
      <c r="I9" t="s">
        <v>4033</v>
      </c>
      <c r="J9" t="str">
        <f t="shared" si="0"/>
        <v>Rural</v>
      </c>
      <c r="K9" t="str">
        <f t="shared" si="1"/>
        <v>Konvensional</v>
      </c>
      <c r="M9" s="150">
        <f t="shared" si="2"/>
        <v>2</v>
      </c>
      <c r="N9" t="s">
        <v>4057</v>
      </c>
      <c r="O9">
        <v>8</v>
      </c>
      <c r="P9" t="str">
        <v>Aplikasi ini dapat diprediksi membantu pengambilan keputusan berbasis data.</v>
      </c>
      <c r="Q9" t="s">
        <v>825</v>
      </c>
      <c r="R9" s="17" t="s">
        <v>587</v>
      </c>
      <c r="S9" s="17" t="s">
        <v>588</v>
      </c>
    </row>
    <row r="10" spans="1:19">
      <c r="A10">
        <v>9</v>
      </c>
      <c r="B10" t="s">
        <v>4036</v>
      </c>
      <c r="C10">
        <v>6</v>
      </c>
      <c r="D10">
        <f>COUNTIF('DB Digital'!HA:HA,'1) Note'!B10)</f>
        <v>0</v>
      </c>
      <c r="E10" t="s">
        <v>4047</v>
      </c>
      <c r="F10" t="s">
        <v>4049</v>
      </c>
      <c r="M10" s="150">
        <f t="shared" si="2"/>
        <v>2</v>
      </c>
      <c r="N10" t="s">
        <v>4057</v>
      </c>
      <c r="O10">
        <v>9</v>
      </c>
      <c r="P10" t="str">
        <v>Penggunaan aplikasi PRA Digital tidak mempercepat proses diskusi dalam musyawarah.</v>
      </c>
      <c r="Q10" t="s">
        <v>825</v>
      </c>
      <c r="R10" s="149" t="s">
        <v>589</v>
      </c>
      <c r="S10" s="149" t="s">
        <v>590</v>
      </c>
    </row>
    <row r="11" spans="1:19">
      <c r="A11">
        <v>10</v>
      </c>
      <c r="B11" t="s">
        <v>4037</v>
      </c>
      <c r="C11">
        <v>16</v>
      </c>
      <c r="D11">
        <f>COUNTIF('DB Digital'!HA:HA,'1) Note'!B11)</f>
        <v>11</v>
      </c>
      <c r="E11" t="s">
        <v>4047</v>
      </c>
      <c r="F11" t="s">
        <v>4049</v>
      </c>
      <c r="M11" s="150">
        <f t="shared" si="2"/>
        <v>1</v>
      </c>
      <c r="N11" t="s">
        <v>4055</v>
      </c>
      <c r="O11">
        <v>10</v>
      </c>
      <c r="P11" t="str">
        <v>Saya tidak senang mencoba teknologi baru untuk mendukung pembangunan desa.</v>
      </c>
      <c r="Q11" t="s">
        <v>825</v>
      </c>
      <c r="R11" s="149" t="s">
        <v>591</v>
      </c>
      <c r="S11" s="149" t="s">
        <v>592</v>
      </c>
    </row>
    <row r="12" spans="1:19">
      <c r="A12">
        <v>11</v>
      </c>
      <c r="B12" t="s">
        <v>3514</v>
      </c>
      <c r="C12">
        <v>4</v>
      </c>
      <c r="D12">
        <f>COUNTIF('DB Digital'!HA:HA,'1) Note'!B12)</f>
        <v>0</v>
      </c>
      <c r="E12" t="s">
        <v>4046</v>
      </c>
      <c r="F12" t="s">
        <v>4048</v>
      </c>
      <c r="M12" s="150">
        <f t="shared" si="2"/>
        <v>2</v>
      </c>
      <c r="N12" t="s">
        <v>4057</v>
      </c>
      <c r="O12">
        <v>11</v>
      </c>
      <c r="P12" t="str">
        <v>Aplikasi PRA Digital mendukung saya menyampaikan aspirasi dengan lebih jelas</v>
      </c>
      <c r="Q12" t="s">
        <v>825</v>
      </c>
      <c r="R12" s="17" t="s">
        <v>593</v>
      </c>
      <c r="S12" s="17" t="s">
        <v>594</v>
      </c>
    </row>
    <row r="13" spans="1:19">
      <c r="A13">
        <v>12</v>
      </c>
      <c r="B13" t="s">
        <v>4043</v>
      </c>
      <c r="C13">
        <v>7</v>
      </c>
      <c r="D13">
        <f>COUNTIF('DB Digital'!HA:HA,'1) Note'!B13)</f>
        <v>0</v>
      </c>
      <c r="E13" t="s">
        <v>4046</v>
      </c>
      <c r="F13" t="s">
        <v>4049</v>
      </c>
      <c r="M13" s="150">
        <f t="shared" si="2"/>
        <v>2</v>
      </c>
      <c r="N13" t="s">
        <v>4057</v>
      </c>
      <c r="O13">
        <v>12</v>
      </c>
      <c r="P13" t="str">
        <v>Saya menilai bahwa aplikasi PRA Digital ini secara keseluruhan bukan merupakan aplikasi yang baik dan tidak layak digunakan dalam perencanaan pembangunan desa.</v>
      </c>
      <c r="Q13" t="s">
        <v>825</v>
      </c>
      <c r="R13" s="149" t="s">
        <v>595</v>
      </c>
      <c r="S13" s="149" t="s">
        <v>596</v>
      </c>
    </row>
    <row r="14" spans="1:19">
      <c r="A14">
        <v>13</v>
      </c>
      <c r="B14" t="s">
        <v>4033</v>
      </c>
      <c r="C14">
        <v>19</v>
      </c>
      <c r="D14">
        <f>COUNTIF('DB Digital'!HA:HA,'1) Note'!B14)</f>
        <v>0</v>
      </c>
      <c r="E14" t="s">
        <v>4047</v>
      </c>
      <c r="F14" t="s">
        <v>4048</v>
      </c>
      <c r="M14" s="150">
        <f t="shared" si="2"/>
        <v>3</v>
      </c>
      <c r="N14" t="s">
        <v>4054</v>
      </c>
      <c r="O14">
        <v>13</v>
      </c>
      <c r="P14" t="str">
        <v>Aplikasi PRA Digital terasa sederhana dalam pengoperasiannya.</v>
      </c>
      <c r="Q14" t="s">
        <v>825</v>
      </c>
      <c r="R14" s="17" t="s">
        <v>597</v>
      </c>
      <c r="S14" s="17" t="s">
        <v>598</v>
      </c>
    </row>
    <row r="15" spans="1:19">
      <c r="C15">
        <f t="shared" ref="C15:D15" si="3">SUM(C2:C14)</f>
        <v>152</v>
      </c>
      <c r="D15">
        <f t="shared" si="3"/>
        <v>46</v>
      </c>
      <c r="M15" s="150">
        <f t="shared" si="2"/>
        <v>4</v>
      </c>
      <c r="N15" t="s">
        <v>4056</v>
      </c>
      <c r="O15">
        <v>14</v>
      </c>
      <c r="P15" t="str">
        <v xml:space="preserve">Menggunakan aplikasi PRA Digital ini merupakan pengalaman yang menyenangkan dan saya menyukainya. </v>
      </c>
      <c r="Q15" t="s">
        <v>825</v>
      </c>
      <c r="R15" s="17" t="s">
        <v>599</v>
      </c>
      <c r="S15" s="17" t="s">
        <v>600</v>
      </c>
    </row>
    <row r="16" spans="1:19">
      <c r="M16" s="150">
        <f t="shared" si="2"/>
        <v>1</v>
      </c>
      <c r="N16" t="s">
        <v>4055</v>
      </c>
      <c r="O16">
        <v>15</v>
      </c>
      <c r="P16" t="str">
        <v>Saya merasa perlu untuk menjadi pelopor terdepan dalam memanfaatkan teknologi di desa saya.</v>
      </c>
      <c r="Q16" t="s">
        <v>825</v>
      </c>
      <c r="R16" s="17" t="s">
        <v>601</v>
      </c>
      <c r="S16" s="17" t="s">
        <v>602</v>
      </c>
    </row>
    <row r="17" spans="2:19">
      <c r="B17" s="12" t="s">
        <v>2218</v>
      </c>
      <c r="C17" s="12" t="s">
        <v>4052</v>
      </c>
      <c r="D17" s="12" t="s">
        <v>4053</v>
      </c>
      <c r="M17" s="150">
        <f t="shared" si="2"/>
        <v>3</v>
      </c>
      <c r="N17" t="s">
        <v>4054</v>
      </c>
      <c r="O17">
        <v>16</v>
      </c>
      <c r="P17" t="str">
        <v>Saya merasa nyaman saat menggunakan aplikasi PRA Digital.</v>
      </c>
      <c r="Q17" t="s">
        <v>825</v>
      </c>
      <c r="R17" s="17" t="s">
        <v>603</v>
      </c>
      <c r="S17" s="17" t="s">
        <v>604</v>
      </c>
    </row>
    <row r="18" spans="2:19">
      <c r="B18" t="s">
        <v>4038</v>
      </c>
      <c r="C18" t="str">
        <f>_xlfn.XLOOKUP(B18,$B$2:$B$14,$F$2:$F$14)</f>
        <v>Konvensional</v>
      </c>
      <c r="D18">
        <f>_xlfn.XLOOKUP(B18,$B$2:$B$14,$D$2:$D$14)</f>
        <v>0</v>
      </c>
      <c r="E18" t="str" cm="1">
        <f t="array" ref="E18:F20">_xlfn.GROUPBY(E2:E14,E2:E14,_xleta.COUNTA)</f>
        <v>Rural</v>
      </c>
      <c r="F18">
        <v>8</v>
      </c>
      <c r="M18" s="150">
        <f t="shared" si="2"/>
        <v>4</v>
      </c>
      <c r="N18" t="s">
        <v>4056</v>
      </c>
      <c r="O18">
        <v>17</v>
      </c>
      <c r="P18" t="str">
        <v>Saya tidak merasa aman ketika menggunakan aplikasi PRA Digital untuk menyampaikan pendapat dan mengikuti diskusi perencanaan desa.</v>
      </c>
      <c r="Q18" t="s">
        <v>825</v>
      </c>
      <c r="R18" s="149" t="s">
        <v>605</v>
      </c>
      <c r="S18" s="149" t="s">
        <v>606</v>
      </c>
    </row>
    <row r="19" spans="2:19">
      <c r="B19" t="s">
        <v>4039</v>
      </c>
      <c r="C19" t="str">
        <f t="shared" ref="C19:C26" si="4">_xlfn.XLOOKUP(B19,$B$2:$B$14,$F$2:$F$14)</f>
        <v>Digital</v>
      </c>
      <c r="D19">
        <f t="shared" ref="D19:D26" si="5">_xlfn.XLOOKUP(B19,$B$2:$B$14,$D$2:$D$14)</f>
        <v>12</v>
      </c>
      <c r="E19" t="str">
        <v>Semi Urban</v>
      </c>
      <c r="F19">
        <v>5</v>
      </c>
      <c r="M19" s="150">
        <f t="shared" si="2"/>
        <v>4</v>
      </c>
      <c r="N19" t="s">
        <v>4056</v>
      </c>
      <c r="O19">
        <v>18</v>
      </c>
      <c r="P19" t="str">
        <v>Saya tidak merasa termotivasi menggunakan teknologi dalam proses musyawarah desa.</v>
      </c>
      <c r="Q19" t="s">
        <v>825</v>
      </c>
      <c r="R19" s="149" t="s">
        <v>607</v>
      </c>
      <c r="S19" s="149" t="s">
        <v>608</v>
      </c>
    </row>
    <row r="20" spans="2:19">
      <c r="B20" t="s">
        <v>4034</v>
      </c>
      <c r="C20" t="str">
        <f t="shared" si="4"/>
        <v>Konvensional</v>
      </c>
      <c r="D20">
        <f t="shared" si="5"/>
        <v>0</v>
      </c>
      <c r="E20" t="str">
        <v>Total</v>
      </c>
      <c r="F20">
        <v>13</v>
      </c>
      <c r="M20" s="150">
        <f t="shared" si="2"/>
        <v>2</v>
      </c>
      <c r="N20" t="s">
        <v>4057</v>
      </c>
      <c r="O20">
        <v>19</v>
      </c>
      <c r="P20" t="str">
        <v>Informasi yang tersedia di aplikasi ini tidak memenuhi ekspektasi dan tidak relevan dengan kebutuhan desa.</v>
      </c>
      <c r="Q20" t="s">
        <v>825</v>
      </c>
      <c r="R20" s="149" t="s">
        <v>609</v>
      </c>
      <c r="S20" s="149" t="s">
        <v>610</v>
      </c>
    </row>
    <row r="21" spans="2:19">
      <c r="B21" t="s">
        <v>4040</v>
      </c>
      <c r="C21" t="str">
        <f t="shared" si="4"/>
        <v>Konvensional</v>
      </c>
      <c r="D21">
        <f t="shared" si="5"/>
        <v>0</v>
      </c>
      <c r="M21" s="150">
        <f t="shared" si="2"/>
        <v>2</v>
      </c>
      <c r="N21" t="s">
        <v>4057</v>
      </c>
      <c r="O21">
        <v>20</v>
      </c>
      <c r="P21" t="str">
        <v>Saya merasa lebih mudah didengar melalui penggunaan aplikasi PRA Digital.</v>
      </c>
      <c r="Q21" t="s">
        <v>825</v>
      </c>
      <c r="R21" s="17" t="s">
        <v>611</v>
      </c>
      <c r="S21" s="17" t="s">
        <v>612</v>
      </c>
    </row>
    <row r="22" spans="2:19">
      <c r="B22" t="s">
        <v>4042</v>
      </c>
      <c r="C22" t="str">
        <f t="shared" si="4"/>
        <v>Digital</v>
      </c>
      <c r="D22">
        <f t="shared" si="5"/>
        <v>0</v>
      </c>
      <c r="E22" t="str" cm="1">
        <f t="array" ref="E22:F24">_xlfn.GROUPBY(F2:F14,F2:F14,_xleta.COUNTA)</f>
        <v>Digital</v>
      </c>
      <c r="F22">
        <v>7</v>
      </c>
      <c r="M22" s="150">
        <f t="shared" si="2"/>
        <v>3</v>
      </c>
      <c r="N22" t="s">
        <v>4054</v>
      </c>
      <c r="O22">
        <v>21</v>
      </c>
      <c r="P22" t="str">
        <v>Petunjuk penggunaan aplikasi PRA Digital tidak jelas dan sulit dimengerti.</v>
      </c>
      <c r="Q22" t="s">
        <v>825</v>
      </c>
      <c r="R22" s="149" t="s">
        <v>613</v>
      </c>
      <c r="S22" s="149" t="s">
        <v>614</v>
      </c>
    </row>
    <row r="23" spans="2:19">
      <c r="B23" t="s">
        <v>3231</v>
      </c>
      <c r="C23" t="str">
        <f t="shared" si="4"/>
        <v>Digital</v>
      </c>
      <c r="D23">
        <f t="shared" si="5"/>
        <v>13</v>
      </c>
      <c r="E23" t="str">
        <v>Konvensional</v>
      </c>
      <c r="F23">
        <v>6</v>
      </c>
      <c r="M23" s="150">
        <f t="shared" si="2"/>
        <v>2</v>
      </c>
      <c r="N23" t="s">
        <v>4057</v>
      </c>
      <c r="O23">
        <v>22</v>
      </c>
      <c r="P23" t="str">
        <v>Aplikasi PRA Digital praktis digunakan untuk meningkatkan efektivitas partisipasi saya dalam forum desa.</v>
      </c>
      <c r="Q23" t="s">
        <v>825</v>
      </c>
      <c r="R23" s="17" t="s">
        <v>615</v>
      </c>
      <c r="S23" s="17" t="s">
        <v>616</v>
      </c>
    </row>
    <row r="24" spans="2:19">
      <c r="B24" t="s">
        <v>4041</v>
      </c>
      <c r="C24" t="str">
        <f t="shared" si="4"/>
        <v>Digital</v>
      </c>
      <c r="D24">
        <f t="shared" si="5"/>
        <v>10</v>
      </c>
      <c r="E24" t="str">
        <v>Total</v>
      </c>
      <c r="F24">
        <v>13</v>
      </c>
      <c r="M24" s="150">
        <f t="shared" si="2"/>
        <v>2</v>
      </c>
      <c r="N24" t="s">
        <v>4057</v>
      </c>
      <c r="O24">
        <v>23</v>
      </c>
      <c r="P24" t="str">
        <v>Data yang dikumpulkan melalui aplikasi ini berantakan dan tidak berguna untuk perencanaan pembangunan desa.</v>
      </c>
      <c r="Q24" t="s">
        <v>825</v>
      </c>
      <c r="R24" s="149" t="s">
        <v>617</v>
      </c>
      <c r="S24" s="149" t="s">
        <v>618</v>
      </c>
    </row>
    <row r="25" spans="2:19">
      <c r="B25" t="s">
        <v>4037</v>
      </c>
      <c r="C25" t="str">
        <f t="shared" si="4"/>
        <v>Digital</v>
      </c>
      <c r="D25">
        <f t="shared" si="5"/>
        <v>11</v>
      </c>
      <c r="M25" s="150">
        <f t="shared" si="2"/>
        <v>3</v>
      </c>
      <c r="N25" t="s">
        <v>4054</v>
      </c>
      <c r="O25">
        <v>24</v>
      </c>
      <c r="P25" t="str">
        <v>Tampilan aplikasi PRA Digital tidak atraktif dan sulit dipahami.</v>
      </c>
      <c r="Q25" t="s">
        <v>825</v>
      </c>
      <c r="R25" s="149" t="s">
        <v>619</v>
      </c>
      <c r="S25" s="149" t="s">
        <v>620</v>
      </c>
    </row>
    <row r="26" spans="2:19">
      <c r="B26" t="s">
        <v>4033</v>
      </c>
      <c r="C26" t="str">
        <f t="shared" si="4"/>
        <v>Konvensional</v>
      </c>
      <c r="D26">
        <f t="shared" si="5"/>
        <v>0</v>
      </c>
      <c r="M26" s="150">
        <f t="shared" si="2"/>
        <v>3</v>
      </c>
      <c r="N26" t="s">
        <v>4054</v>
      </c>
      <c r="O26">
        <v>25</v>
      </c>
      <c r="P26" t="str">
        <v>Aplikasi PRA Digital sulit digunakan oleh orang tanpa latar belakang teknologi.</v>
      </c>
      <c r="Q26" t="s">
        <v>825</v>
      </c>
      <c r="R26" s="149" t="s">
        <v>621</v>
      </c>
      <c r="S26" s="149" t="s">
        <v>622</v>
      </c>
    </row>
    <row r="27" spans="2:19">
      <c r="M27" s="150">
        <f t="shared" si="2"/>
        <v>1</v>
      </c>
      <c r="N27" t="s">
        <v>4055</v>
      </c>
      <c r="O27">
        <v>26</v>
      </c>
      <c r="P27" t="str">
        <v>Saya percaya bahwa teknologi inovatif seperti PRA Digital dapat mendorong perubahan positif.</v>
      </c>
      <c r="Q27" t="s">
        <v>825</v>
      </c>
      <c r="R27" s="17" t="s">
        <v>623</v>
      </c>
      <c r="S27" s="17" t="s">
        <v>624</v>
      </c>
    </row>
    <row r="29" spans="2:19">
      <c r="M29">
        <v>1</v>
      </c>
      <c r="N29" t="str" cm="1">
        <f t="array" ref="N29:O33">_xlfn.GROUPBY(N2:N27,N2:N27,_xleta.COUNTA)</f>
        <v>Inovasi</v>
      </c>
      <c r="O29">
        <v>4</v>
      </c>
      <c r="P29" t="str" cm="1">
        <f t="array" ref="P29">_xlfn.TEXTJOIN(",",TRUE,_xlfn._xlws.FILTER(_xlfn.ANCHORARRAY($O$2),$N$2:$N$27=N29))</f>
        <v>3,10,15,26</v>
      </c>
    </row>
    <row r="30" spans="2:19">
      <c r="M30">
        <v>2</v>
      </c>
      <c r="N30" t="str">
        <v>Kemanfaatan</v>
      </c>
      <c r="O30">
        <v>8</v>
      </c>
      <c r="P30" t="str" cm="1">
        <f t="array" ref="P30">_xlfn.TEXTJOIN(",",TRUE,_xlfn._xlws.FILTER(_xlfn.ANCHORARRAY($O$2),$N$2:$N$27=N30))</f>
        <v>8,9,11,12,19,20,22,23</v>
      </c>
    </row>
    <row r="31" spans="2:19">
      <c r="M31">
        <v>3</v>
      </c>
      <c r="N31" t="str">
        <v>Kemudahan</v>
      </c>
      <c r="O31">
        <v>8</v>
      </c>
      <c r="P31" t="str" cm="1">
        <f t="array" ref="P31">_xlfn.TEXTJOIN(",",TRUE,_xlfn._xlws.FILTER(_xlfn.ANCHORARRAY($O$2),$N$2:$N$27=N31))</f>
        <v>1,2,4,13,16,21,24,25</v>
      </c>
    </row>
    <row r="32" spans="2:19">
      <c r="M32">
        <v>4</v>
      </c>
      <c r="N32" t="str">
        <v>Optimisme</v>
      </c>
      <c r="O32">
        <v>6</v>
      </c>
      <c r="P32" t="str" cm="1">
        <f t="array" ref="P32">_xlfn.TEXTJOIN(",",TRUE,_xlfn._xlws.FILTER(_xlfn.ANCHORARRAY($O$2),$N$2:$N$27=N32))</f>
        <v>5,6,7,14,17,18</v>
      </c>
    </row>
    <row r="33" spans="2:19">
      <c r="N33" t="str">
        <v>Total</v>
      </c>
      <c r="O33">
        <v>26</v>
      </c>
      <c r="P33" t="e" cm="1" vm="1">
        <f t="array" ref="P33">_xlfn.TEXTJOIN(",",TRUE,_xlfn._xlws.FILTER(_xlfn.ANCHORARRAY($O$2),$N$2:$N$27=N33))</f>
        <v>#VALUE!</v>
      </c>
    </row>
    <row r="37" spans="2:19">
      <c r="B37" t="s">
        <v>4169</v>
      </c>
      <c r="E37" t="str" cm="1">
        <f t="array" ref="E37:L37">_xlfn.TEXTSPLIT(B37,",")</f>
        <v>8</v>
      </c>
      <c r="F37" t="str">
        <v>9</v>
      </c>
      <c r="G37" t="str">
        <v>11</v>
      </c>
      <c r="H37" t="str">
        <v>12</v>
      </c>
      <c r="I37" t="str">
        <v>19</v>
      </c>
      <c r="J37" t="str">
        <v>20</v>
      </c>
      <c r="K37" t="str">
        <v>22</v>
      </c>
      <c r="L37" t="str">
        <v>23</v>
      </c>
    </row>
    <row r="38" spans="2:19">
      <c r="D38" t="str" cm="1">
        <f t="array" ref="D38:D45">_xlfn.TEXTSPLIT(B37,,",")</f>
        <v>8</v>
      </c>
      <c r="E38" t="str">
        <f>IF($D38=E$37,"",_xlfn.TEXTJOIN(", ",TRUE,$D38,E$37))</f>
        <v/>
      </c>
      <c r="F38" t="str">
        <f t="shared" ref="F38:N47" si="6">IF($D38=F$37,"",_xlfn.TEXTJOIN(", ",TRUE,$D38,F$37))</f>
        <v>8, 9</v>
      </c>
      <c r="G38" t="str">
        <f t="shared" si="6"/>
        <v>8, 11</v>
      </c>
      <c r="H38" t="str">
        <f t="shared" si="6"/>
        <v>8, 12</v>
      </c>
      <c r="I38" t="str">
        <f t="shared" si="6"/>
        <v>8, 19</v>
      </c>
      <c r="J38" t="str">
        <f t="shared" si="6"/>
        <v>8, 20</v>
      </c>
      <c r="K38" t="str">
        <f t="shared" si="6"/>
        <v>8, 22</v>
      </c>
      <c r="L38" t="str">
        <f t="shared" si="6"/>
        <v>8, 23</v>
      </c>
      <c r="M38" t="str">
        <f t="shared" si="6"/>
        <v>8</v>
      </c>
      <c r="N38" t="str">
        <f t="shared" si="6"/>
        <v>8</v>
      </c>
      <c r="O38" t="str">
        <f>_xlfn.TEXTJOIN(CHAR(10),TRUE,E38:N38)</f>
        <v>8, 9
8, 11
8, 12
8, 19
8, 20
8, 22
8, 23
8
8</v>
      </c>
      <c r="P38" t="str">
        <f>_xlfn.TEXTJOIN(CHAR(10),TRUE,O38:O47)</f>
        <v>8, 9
8, 11
8, 12
8, 19
8, 20
8, 22
8, 23
8
8
9, 11
9, 12
9, 19
9, 20
9, 22
9, 23
9
9
11, 12
11, 19
11, 20
11, 22
11, 23
11
11
12, 19
12, 20
12, 22
12, 23
12
12
19, 20
19, 22
19, 23
19
19
20, 22
20, 23
20
20
22, 23
22
22
23
23</v>
      </c>
      <c r="Q38" t="str" cm="1">
        <f t="array" ref="Q38:Q81">_xlfn.TEXTSPLIT(P38,,CHAR(10))</f>
        <v>8, 9</v>
      </c>
      <c r="S38" t="str" cm="1">
        <f t="array" ref="S38:S65">_xlfn._xlws.FILTER(_xlfn.ANCHORARRAY(Q38),ISNUMBER(SEARCH(", ",_xlfn.ANCHORARRAY(Q38))))</f>
        <v>8, 9</v>
      </c>
    </row>
    <row r="39" spans="2:19">
      <c r="D39" t="str">
        <v>9</v>
      </c>
      <c r="E39" t="str">
        <f t="shared" ref="E39:E47" si="7">IF($D39=E$37,"",_xlfn.TEXTJOIN(", ",TRUE,$D39,E$37))</f>
        <v>9, 8</v>
      </c>
      <c r="F39" t="str">
        <f t="shared" si="6"/>
        <v/>
      </c>
      <c r="G39" t="str">
        <f t="shared" si="6"/>
        <v>9, 11</v>
      </c>
      <c r="H39" t="str">
        <f t="shared" si="6"/>
        <v>9, 12</v>
      </c>
      <c r="I39" t="str">
        <f t="shared" si="6"/>
        <v>9, 19</v>
      </c>
      <c r="J39" t="str">
        <f t="shared" si="6"/>
        <v>9, 20</v>
      </c>
      <c r="K39" t="str">
        <f t="shared" si="6"/>
        <v>9, 22</v>
      </c>
      <c r="L39" t="str">
        <f t="shared" si="6"/>
        <v>9, 23</v>
      </c>
      <c r="M39" t="str">
        <f t="shared" si="6"/>
        <v>9</v>
      </c>
      <c r="N39" t="str">
        <f t="shared" si="6"/>
        <v>9</v>
      </c>
      <c r="O39" t="str">
        <f>_xlfn.TEXTJOIN(CHAR(10),TRUE,F39:N39)</f>
        <v>9, 11
9, 12
9, 19
9, 20
9, 22
9, 23
9
9</v>
      </c>
      <c r="Q39" t="str">
        <v>8, 11</v>
      </c>
      <c r="S39" t="str">
        <v>8, 11</v>
      </c>
    </row>
    <row r="40" spans="2:19">
      <c r="D40" t="str">
        <v>11</v>
      </c>
      <c r="E40" t="str">
        <f t="shared" si="7"/>
        <v>11, 8</v>
      </c>
      <c r="F40" t="str">
        <f t="shared" si="6"/>
        <v>11, 9</v>
      </c>
      <c r="G40" t="str">
        <f t="shared" si="6"/>
        <v/>
      </c>
      <c r="H40" t="str">
        <f t="shared" si="6"/>
        <v>11, 12</v>
      </c>
      <c r="I40" t="str">
        <f t="shared" si="6"/>
        <v>11, 19</v>
      </c>
      <c r="J40" t="str">
        <f t="shared" si="6"/>
        <v>11, 20</v>
      </c>
      <c r="K40" t="str">
        <f t="shared" si="6"/>
        <v>11, 22</v>
      </c>
      <c r="L40" t="str">
        <f t="shared" si="6"/>
        <v>11, 23</v>
      </c>
      <c r="M40" t="str">
        <f t="shared" si="6"/>
        <v>11</v>
      </c>
      <c r="N40" t="str">
        <f t="shared" si="6"/>
        <v>11</v>
      </c>
      <c r="O40" t="str">
        <f>_xlfn.TEXTJOIN(CHAR(10),TRUE,G40:N40)</f>
        <v>11, 12
11, 19
11, 20
11, 22
11, 23
11
11</v>
      </c>
      <c r="Q40" t="str">
        <v>8, 12</v>
      </c>
      <c r="S40" t="str">
        <v>8, 12</v>
      </c>
    </row>
    <row r="41" spans="2:19">
      <c r="D41" t="str">
        <v>12</v>
      </c>
      <c r="E41" t="str">
        <f t="shared" si="7"/>
        <v>12, 8</v>
      </c>
      <c r="F41" t="str">
        <f t="shared" si="6"/>
        <v>12, 9</v>
      </c>
      <c r="G41" t="str">
        <f t="shared" si="6"/>
        <v>12, 11</v>
      </c>
      <c r="H41" t="str">
        <f t="shared" si="6"/>
        <v/>
      </c>
      <c r="I41" t="str">
        <f t="shared" si="6"/>
        <v>12, 19</v>
      </c>
      <c r="J41" t="str">
        <f t="shared" si="6"/>
        <v>12, 20</v>
      </c>
      <c r="K41" t="str">
        <f t="shared" si="6"/>
        <v>12, 22</v>
      </c>
      <c r="L41" t="str">
        <f t="shared" si="6"/>
        <v>12, 23</v>
      </c>
      <c r="M41" t="str">
        <f t="shared" si="6"/>
        <v>12</v>
      </c>
      <c r="N41" t="str">
        <f t="shared" si="6"/>
        <v>12</v>
      </c>
      <c r="O41" t="str">
        <f>_xlfn.TEXTJOIN(CHAR(10),TRUE,H41:N41)</f>
        <v>12, 19
12, 20
12, 22
12, 23
12
12</v>
      </c>
      <c r="Q41" t="str">
        <v>8, 19</v>
      </c>
      <c r="S41" t="str">
        <v>8, 19</v>
      </c>
    </row>
    <row r="42" spans="2:19">
      <c r="D42" t="str">
        <v>19</v>
      </c>
      <c r="E42" t="str">
        <f t="shared" si="7"/>
        <v>19, 8</v>
      </c>
      <c r="F42" t="str">
        <f t="shared" si="6"/>
        <v>19, 9</v>
      </c>
      <c r="G42" t="str">
        <f t="shared" si="6"/>
        <v>19, 11</v>
      </c>
      <c r="H42" t="str">
        <f t="shared" si="6"/>
        <v>19, 12</v>
      </c>
      <c r="I42" t="str">
        <f t="shared" si="6"/>
        <v/>
      </c>
      <c r="J42" t="str">
        <f t="shared" si="6"/>
        <v>19, 20</v>
      </c>
      <c r="K42" t="str">
        <f t="shared" si="6"/>
        <v>19, 22</v>
      </c>
      <c r="L42" t="str">
        <f t="shared" si="6"/>
        <v>19, 23</v>
      </c>
      <c r="M42" t="str">
        <f t="shared" si="6"/>
        <v>19</v>
      </c>
      <c r="N42" t="str">
        <f t="shared" si="6"/>
        <v>19</v>
      </c>
      <c r="O42" t="str">
        <f>_xlfn.TEXTJOIN(CHAR(10),TRUE,I42:N42)</f>
        <v>19, 20
19, 22
19, 23
19
19</v>
      </c>
      <c r="Q42" t="str">
        <v>8, 20</v>
      </c>
      <c r="S42" t="str">
        <v>8, 20</v>
      </c>
    </row>
    <row r="43" spans="2:19">
      <c r="D43" t="str">
        <v>20</v>
      </c>
      <c r="E43" t="str">
        <f t="shared" si="7"/>
        <v>20, 8</v>
      </c>
      <c r="F43" t="str">
        <f t="shared" si="6"/>
        <v>20, 9</v>
      </c>
      <c r="G43" t="str">
        <f t="shared" si="6"/>
        <v>20, 11</v>
      </c>
      <c r="H43" t="str">
        <f t="shared" si="6"/>
        <v>20, 12</v>
      </c>
      <c r="I43" t="str">
        <f t="shared" si="6"/>
        <v>20, 19</v>
      </c>
      <c r="J43" t="str">
        <f t="shared" si="6"/>
        <v/>
      </c>
      <c r="K43" t="str">
        <f t="shared" si="6"/>
        <v>20, 22</v>
      </c>
      <c r="L43" t="str">
        <f t="shared" si="6"/>
        <v>20, 23</v>
      </c>
      <c r="M43" t="str">
        <f t="shared" si="6"/>
        <v>20</v>
      </c>
      <c r="N43" t="str">
        <f t="shared" si="6"/>
        <v>20</v>
      </c>
      <c r="O43" t="str">
        <f>_xlfn.TEXTJOIN(CHAR(10),TRUE,J43:N43)</f>
        <v>20, 22
20, 23
20
20</v>
      </c>
      <c r="Q43" t="str">
        <v>8, 22</v>
      </c>
      <c r="S43" t="str">
        <v>8, 22</v>
      </c>
    </row>
    <row r="44" spans="2:19">
      <c r="D44" t="str">
        <v>22</v>
      </c>
      <c r="E44" t="str">
        <f t="shared" si="7"/>
        <v>22, 8</v>
      </c>
      <c r="F44" t="str">
        <f t="shared" si="6"/>
        <v>22, 9</v>
      </c>
      <c r="G44" t="str">
        <f t="shared" si="6"/>
        <v>22, 11</v>
      </c>
      <c r="H44" t="str">
        <f t="shared" si="6"/>
        <v>22, 12</v>
      </c>
      <c r="I44" t="str">
        <f t="shared" si="6"/>
        <v>22, 19</v>
      </c>
      <c r="J44" t="str">
        <f t="shared" si="6"/>
        <v>22, 20</v>
      </c>
      <c r="K44" t="str">
        <f t="shared" si="6"/>
        <v/>
      </c>
      <c r="L44" t="str">
        <f t="shared" si="6"/>
        <v>22, 23</v>
      </c>
      <c r="M44" t="str">
        <f t="shared" si="6"/>
        <v>22</v>
      </c>
      <c r="N44" t="str">
        <f t="shared" si="6"/>
        <v>22</v>
      </c>
      <c r="O44" t="str">
        <f>_xlfn.TEXTJOIN(CHAR(10),TRUE,K44:N44)</f>
        <v>22, 23
22
22</v>
      </c>
      <c r="Q44" t="str">
        <v>8, 23</v>
      </c>
      <c r="S44" t="str">
        <v>8, 23</v>
      </c>
    </row>
    <row r="45" spans="2:19">
      <c r="D45" t="str">
        <v>23</v>
      </c>
      <c r="E45" t="str">
        <f t="shared" si="7"/>
        <v>23, 8</v>
      </c>
      <c r="F45" t="str">
        <f t="shared" si="6"/>
        <v>23, 9</v>
      </c>
      <c r="G45" t="str">
        <f t="shared" si="6"/>
        <v>23, 11</v>
      </c>
      <c r="H45" t="str">
        <f t="shared" si="6"/>
        <v>23, 12</v>
      </c>
      <c r="I45" t="str">
        <f t="shared" si="6"/>
        <v>23, 19</v>
      </c>
      <c r="J45" t="str">
        <f t="shared" si="6"/>
        <v>23, 20</v>
      </c>
      <c r="K45" t="str">
        <f t="shared" si="6"/>
        <v>23, 22</v>
      </c>
      <c r="L45" t="str">
        <f t="shared" si="6"/>
        <v/>
      </c>
      <c r="M45" t="str">
        <f t="shared" si="6"/>
        <v>23</v>
      </c>
      <c r="N45" t="str">
        <f t="shared" si="6"/>
        <v>23</v>
      </c>
      <c r="O45" t="str">
        <f>_xlfn.TEXTJOIN(CHAR(10),TRUE,L45:N45)</f>
        <v>23
23</v>
      </c>
      <c r="Q45" t="str">
        <v>8</v>
      </c>
      <c r="S45" t="str">
        <v>9, 11</v>
      </c>
    </row>
    <row r="46" spans="2:19">
      <c r="E46" t="str">
        <f t="shared" si="7"/>
        <v>8</v>
      </c>
      <c r="F46" t="str">
        <f t="shared" si="6"/>
        <v>9</v>
      </c>
      <c r="G46" t="str">
        <f t="shared" si="6"/>
        <v>11</v>
      </c>
      <c r="H46" t="str">
        <f t="shared" si="6"/>
        <v>12</v>
      </c>
      <c r="I46" t="str">
        <f t="shared" si="6"/>
        <v>19</v>
      </c>
      <c r="J46" t="str">
        <f t="shared" si="6"/>
        <v>20</v>
      </c>
      <c r="K46" t="str">
        <f t="shared" si="6"/>
        <v>22</v>
      </c>
      <c r="L46" t="str">
        <f t="shared" si="6"/>
        <v>23</v>
      </c>
      <c r="M46" t="str">
        <f t="shared" si="6"/>
        <v/>
      </c>
      <c r="N46" t="str">
        <f t="shared" si="6"/>
        <v/>
      </c>
      <c r="O46" t="str">
        <f>_xlfn.TEXTJOIN(CHAR(10),TRUE,M46:N46)</f>
        <v/>
      </c>
      <c r="Q46" t="str">
        <v>8</v>
      </c>
      <c r="S46" t="str">
        <v>9, 12</v>
      </c>
    </row>
    <row r="47" spans="2:19">
      <c r="E47" t="str">
        <f t="shared" si="7"/>
        <v>8</v>
      </c>
      <c r="F47" t="str">
        <f t="shared" si="6"/>
        <v>9</v>
      </c>
      <c r="G47" t="str">
        <f t="shared" si="6"/>
        <v>11</v>
      </c>
      <c r="H47" t="str">
        <f t="shared" si="6"/>
        <v>12</v>
      </c>
      <c r="I47" t="str">
        <f t="shared" si="6"/>
        <v>19</v>
      </c>
      <c r="J47" t="str">
        <f t="shared" si="6"/>
        <v>20</v>
      </c>
      <c r="K47" t="str">
        <f t="shared" si="6"/>
        <v>22</v>
      </c>
      <c r="L47" t="str">
        <f t="shared" si="6"/>
        <v>23</v>
      </c>
      <c r="M47" t="str">
        <f t="shared" si="6"/>
        <v/>
      </c>
      <c r="N47" t="str">
        <f t="shared" si="6"/>
        <v/>
      </c>
      <c r="O47" t="str">
        <f>_xlfn.TEXTJOIN(CHAR(10),TRUE,N47)</f>
        <v/>
      </c>
      <c r="Q47" t="str">
        <v>9, 11</v>
      </c>
      <c r="S47" t="str">
        <v>9, 19</v>
      </c>
    </row>
    <row r="48" spans="2:19">
      <c r="Q48" t="str">
        <v>9, 12</v>
      </c>
      <c r="S48" t="str">
        <v>9, 20</v>
      </c>
    </row>
    <row r="49" spans="17:19">
      <c r="Q49" t="str">
        <v>9, 19</v>
      </c>
      <c r="S49" t="str">
        <v>9, 22</v>
      </c>
    </row>
    <row r="50" spans="17:19">
      <c r="Q50" t="str">
        <v>9, 20</v>
      </c>
      <c r="S50" t="str">
        <v>9, 23</v>
      </c>
    </row>
    <row r="51" spans="17:19">
      <c r="Q51" t="str">
        <v>9, 22</v>
      </c>
      <c r="S51" t="str">
        <v>11, 12</v>
      </c>
    </row>
    <row r="52" spans="17:19">
      <c r="Q52" t="str">
        <v>9, 23</v>
      </c>
      <c r="S52" t="str">
        <v>11, 19</v>
      </c>
    </row>
    <row r="53" spans="17:19">
      <c r="Q53" t="str">
        <v>9</v>
      </c>
      <c r="S53" t="str">
        <v>11, 20</v>
      </c>
    </row>
    <row r="54" spans="17:19">
      <c r="Q54" t="str">
        <v>9</v>
      </c>
      <c r="S54" t="str">
        <v>11, 22</v>
      </c>
    </row>
    <row r="55" spans="17:19">
      <c r="Q55" t="str">
        <v>11, 12</v>
      </c>
      <c r="S55" t="str">
        <v>11, 23</v>
      </c>
    </row>
    <row r="56" spans="17:19">
      <c r="Q56" t="str">
        <v>11, 19</v>
      </c>
      <c r="S56" t="str">
        <v>12, 19</v>
      </c>
    </row>
    <row r="57" spans="17:19">
      <c r="Q57" t="str">
        <v>11, 20</v>
      </c>
      <c r="S57" t="str">
        <v>12, 20</v>
      </c>
    </row>
    <row r="58" spans="17:19">
      <c r="Q58" t="str">
        <v>11, 22</v>
      </c>
      <c r="S58" t="str">
        <v>12, 22</v>
      </c>
    </row>
    <row r="59" spans="17:19">
      <c r="Q59" t="str">
        <v>11, 23</v>
      </c>
      <c r="S59" t="str">
        <v>12, 23</v>
      </c>
    </row>
    <row r="60" spans="17:19">
      <c r="Q60" t="str">
        <v>11</v>
      </c>
      <c r="S60" t="str">
        <v>19, 20</v>
      </c>
    </row>
    <row r="61" spans="17:19">
      <c r="Q61" t="str">
        <v>11</v>
      </c>
      <c r="S61" t="str">
        <v>19, 22</v>
      </c>
    </row>
    <row r="62" spans="17:19" ht="14.4" customHeight="1">
      <c r="Q62" t="str">
        <v>12, 19</v>
      </c>
      <c r="S62" t="str">
        <v>19, 23</v>
      </c>
    </row>
    <row r="63" spans="17:19">
      <c r="Q63" t="str">
        <v>12, 20</v>
      </c>
      <c r="S63" t="str">
        <v>20, 22</v>
      </c>
    </row>
    <row r="64" spans="17:19">
      <c r="Q64" t="str">
        <v>12, 22</v>
      </c>
      <c r="S64" t="str">
        <v>20, 23</v>
      </c>
    </row>
    <row r="65" spans="1:19">
      <c r="Q65" t="str">
        <v>12, 23</v>
      </c>
      <c r="S65" t="str">
        <v>22, 23</v>
      </c>
    </row>
    <row r="66" spans="1:19">
      <c r="Q66" t="str">
        <v>12</v>
      </c>
    </row>
    <row r="67" spans="1:19">
      <c r="Q67" t="str">
        <v>12</v>
      </c>
    </row>
    <row r="68" spans="1:19">
      <c r="Q68" t="str">
        <v>19, 20</v>
      </c>
    </row>
    <row r="69" spans="1:19">
      <c r="I69" t="str" cm="1">
        <f t="array" ref="I69:I74">_xlfn.UNIQUE(D72:D97)</f>
        <v>Daya tarik</v>
      </c>
      <c r="K69" t="str" cm="1">
        <f t="array" ref="K69:N76">_xlfn.PIVOTBY(D72:D97,C72:C97,C72:C97,_xleta.COUNTA)</f>
        <v/>
      </c>
      <c r="L69" t="str">
        <v>neg</v>
      </c>
      <c r="M69" t="str">
        <v>pos</v>
      </c>
      <c r="N69" t="str">
        <v>Total</v>
      </c>
      <c r="Q69" t="str">
        <v>19, 22</v>
      </c>
    </row>
    <row r="70" spans="1:19">
      <c r="I70" t="str">
        <v>Kejelasan</v>
      </c>
      <c r="K70" t="str">
        <v>Daya tarik</v>
      </c>
      <c r="L70">
        <v>3</v>
      </c>
      <c r="M70">
        <v>3</v>
      </c>
      <c r="N70">
        <v>6</v>
      </c>
      <c r="Q70" t="str">
        <v>19, 23</v>
      </c>
    </row>
    <row r="71" spans="1:19">
      <c r="A71" s="65" t="s">
        <v>117</v>
      </c>
      <c r="B71" s="66" t="s">
        <v>118</v>
      </c>
      <c r="D71" s="63" t="s">
        <v>110</v>
      </c>
      <c r="E71" s="140"/>
      <c r="F71" s="140"/>
      <c r="G71" s="140"/>
      <c r="I71" t="str">
        <v>Kebaruan</v>
      </c>
      <c r="K71" t="str">
        <v>Efisiensi</v>
      </c>
      <c r="L71">
        <v>2</v>
      </c>
      <c r="M71">
        <v>2</v>
      </c>
      <c r="N71">
        <v>4</v>
      </c>
      <c r="Q71" t="str">
        <v>19</v>
      </c>
    </row>
    <row r="72" spans="1:19">
      <c r="A72" s="59" t="s">
        <v>573</v>
      </c>
      <c r="B72" s="59" t="s">
        <v>574</v>
      </c>
      <c r="C72" t="s">
        <v>4167</v>
      </c>
      <c r="D72" s="60" t="s">
        <v>625</v>
      </c>
      <c r="E72" s="60" t="s">
        <v>4141</v>
      </c>
      <c r="F72" s="60">
        <v>1</v>
      </c>
      <c r="G72" s="60" t="s">
        <v>4054</v>
      </c>
      <c r="I72" t="str">
        <v>Stimulasi</v>
      </c>
      <c r="K72" t="str">
        <v>Kebaruan</v>
      </c>
      <c r="L72">
        <v>2</v>
      </c>
      <c r="M72">
        <v>2</v>
      </c>
      <c r="N72">
        <v>4</v>
      </c>
      <c r="Q72" t="str">
        <v>19</v>
      </c>
    </row>
    <row r="73" spans="1:19">
      <c r="A73" s="17" t="s">
        <v>575</v>
      </c>
      <c r="B73" s="17" t="s">
        <v>576</v>
      </c>
      <c r="C73" t="s">
        <v>4167</v>
      </c>
      <c r="D73" s="22" t="s">
        <v>626</v>
      </c>
      <c r="E73" s="60" t="s">
        <v>4142</v>
      </c>
      <c r="F73" s="60">
        <v>2</v>
      </c>
      <c r="G73" s="60" t="s">
        <v>4054</v>
      </c>
      <c r="I73" t="str">
        <v>Ketepatan</v>
      </c>
      <c r="K73" t="str">
        <v>Kejelasan</v>
      </c>
      <c r="L73">
        <v>2</v>
      </c>
      <c r="M73">
        <v>2</v>
      </c>
      <c r="N73">
        <v>4</v>
      </c>
      <c r="Q73" t="str">
        <v>20, 22</v>
      </c>
    </row>
    <row r="74" spans="1:19">
      <c r="A74" s="149" t="s">
        <v>577</v>
      </c>
      <c r="B74" s="149" t="s">
        <v>578</v>
      </c>
      <c r="C74" t="s">
        <v>4168</v>
      </c>
      <c r="D74" s="22" t="s">
        <v>630</v>
      </c>
      <c r="E74" s="60" t="s">
        <v>4143</v>
      </c>
      <c r="F74" s="60">
        <v>3</v>
      </c>
      <c r="G74" s="60" t="s">
        <v>4055</v>
      </c>
      <c r="I74" t="str">
        <v>Efisiensi</v>
      </c>
      <c r="K74" t="str">
        <v>Ketepatan</v>
      </c>
      <c r="L74">
        <v>2</v>
      </c>
      <c r="M74">
        <v>2</v>
      </c>
      <c r="N74">
        <v>4</v>
      </c>
      <c r="Q74" t="str">
        <v>20, 23</v>
      </c>
    </row>
    <row r="75" spans="1:19">
      <c r="A75" s="149" t="s">
        <v>579</v>
      </c>
      <c r="B75" s="149" t="s">
        <v>580</v>
      </c>
      <c r="C75" t="s">
        <v>4168</v>
      </c>
      <c r="D75" s="22" t="s">
        <v>626</v>
      </c>
      <c r="E75" s="60" t="s">
        <v>4144</v>
      </c>
      <c r="F75" s="60">
        <v>4</v>
      </c>
      <c r="G75" s="60" t="s">
        <v>4054</v>
      </c>
      <c r="K75" t="str">
        <v>Stimulasi</v>
      </c>
      <c r="L75">
        <v>2</v>
      </c>
      <c r="M75">
        <v>2</v>
      </c>
      <c r="N75">
        <v>4</v>
      </c>
      <c r="Q75" t="str">
        <v>20</v>
      </c>
    </row>
    <row r="76" spans="1:19">
      <c r="A76" s="149" t="s">
        <v>581</v>
      </c>
      <c r="B76" s="149" t="s">
        <v>582</v>
      </c>
      <c r="C76" t="s">
        <v>4168</v>
      </c>
      <c r="D76" s="23" t="s">
        <v>629</v>
      </c>
      <c r="E76" s="60" t="s">
        <v>4145</v>
      </c>
      <c r="F76" s="60">
        <v>5</v>
      </c>
      <c r="G76" s="60" t="s">
        <v>4056</v>
      </c>
      <c r="K76" t="str">
        <v>Total</v>
      </c>
      <c r="L76">
        <v>13</v>
      </c>
      <c r="M76">
        <v>13</v>
      </c>
      <c r="N76">
        <v>26</v>
      </c>
      <c r="Q76" t="str">
        <v>20</v>
      </c>
    </row>
    <row r="77" spans="1:19">
      <c r="A77" s="17" t="s">
        <v>583</v>
      </c>
      <c r="B77" s="17" t="s">
        <v>584</v>
      </c>
      <c r="C77" t="s">
        <v>4167</v>
      </c>
      <c r="D77" s="23" t="s">
        <v>629</v>
      </c>
      <c r="E77" s="60" t="s">
        <v>4146</v>
      </c>
      <c r="F77" s="60">
        <v>6</v>
      </c>
      <c r="G77" s="60" t="s">
        <v>4056</v>
      </c>
      <c r="I77" t="str" cm="1">
        <f t="array" ref="I77:I80">_xlfn.UNIQUE(G72:G97)</f>
        <v>Kemudahan</v>
      </c>
      <c r="Q77" t="str">
        <v>22, 23</v>
      </c>
    </row>
    <row r="78" spans="1:19">
      <c r="A78" s="17" t="s">
        <v>585</v>
      </c>
      <c r="B78" s="17" t="s">
        <v>586</v>
      </c>
      <c r="C78" t="s">
        <v>4167</v>
      </c>
      <c r="D78" s="23" t="s">
        <v>629</v>
      </c>
      <c r="E78" s="60" t="s">
        <v>4147</v>
      </c>
      <c r="F78" s="60">
        <v>7</v>
      </c>
      <c r="G78" s="60" t="s">
        <v>4056</v>
      </c>
      <c r="I78" t="str">
        <v>Inovasi</v>
      </c>
      <c r="K78" t="str" cm="1">
        <f t="array" ref="K78:N83">_xlfn.PIVOTBY(G72:G97,C72:C97,C72:C97,_xleta.COUNTA)</f>
        <v/>
      </c>
      <c r="L78" t="str">
        <v>neg</v>
      </c>
      <c r="M78" t="str">
        <v>pos</v>
      </c>
      <c r="N78" t="str">
        <v>Total</v>
      </c>
      <c r="Q78" t="str">
        <v>22</v>
      </c>
    </row>
    <row r="79" spans="1:19">
      <c r="A79" s="17" t="s">
        <v>587</v>
      </c>
      <c r="B79" s="17" t="s">
        <v>588</v>
      </c>
      <c r="C79" t="s">
        <v>4167</v>
      </c>
      <c r="D79" s="22" t="s">
        <v>628</v>
      </c>
      <c r="E79" s="60" t="s">
        <v>4148</v>
      </c>
      <c r="F79" s="60">
        <v>8</v>
      </c>
      <c r="G79" s="60" t="s">
        <v>4057</v>
      </c>
      <c r="I79" t="str">
        <v>Optimisme</v>
      </c>
      <c r="K79" t="str">
        <v>Inovasi</v>
      </c>
      <c r="L79">
        <v>2</v>
      </c>
      <c r="M79">
        <v>2</v>
      </c>
      <c r="N79">
        <v>4</v>
      </c>
      <c r="Q79" t="str">
        <v>22</v>
      </c>
    </row>
    <row r="80" spans="1:19">
      <c r="A80" s="149" t="s">
        <v>589</v>
      </c>
      <c r="B80" s="149" t="s">
        <v>590</v>
      </c>
      <c r="C80" t="s">
        <v>4168</v>
      </c>
      <c r="D80" s="22" t="s">
        <v>627</v>
      </c>
      <c r="E80" s="60" t="s">
        <v>4149</v>
      </c>
      <c r="F80" s="60">
        <v>9</v>
      </c>
      <c r="G80" s="60" t="s">
        <v>4057</v>
      </c>
      <c r="I80" t="str">
        <v>Kemanfaatan</v>
      </c>
      <c r="K80" t="str">
        <v>Kemanfaatan</v>
      </c>
      <c r="L80">
        <v>4</v>
      </c>
      <c r="M80">
        <v>4</v>
      </c>
      <c r="N80">
        <v>8</v>
      </c>
      <c r="Q80" t="str">
        <v>23</v>
      </c>
    </row>
    <row r="81" spans="1:17">
      <c r="A81" s="149" t="s">
        <v>591</v>
      </c>
      <c r="B81" s="149" t="s">
        <v>592</v>
      </c>
      <c r="C81" t="s">
        <v>4168</v>
      </c>
      <c r="D81" s="22" t="s">
        <v>630</v>
      </c>
      <c r="E81" s="60" t="s">
        <v>4150</v>
      </c>
      <c r="F81" s="60">
        <v>10</v>
      </c>
      <c r="G81" s="60" t="s">
        <v>4055</v>
      </c>
      <c r="K81" t="str">
        <v>Kemudahan</v>
      </c>
      <c r="L81">
        <v>4</v>
      </c>
      <c r="M81">
        <v>4</v>
      </c>
      <c r="N81">
        <v>8</v>
      </c>
      <c r="Q81" t="str">
        <v>23</v>
      </c>
    </row>
    <row r="82" spans="1:17">
      <c r="A82" s="17" t="s">
        <v>593</v>
      </c>
      <c r="B82" s="17" t="s">
        <v>594</v>
      </c>
      <c r="C82" t="s">
        <v>4167</v>
      </c>
      <c r="D82" s="22" t="s">
        <v>628</v>
      </c>
      <c r="E82" s="60" t="s">
        <v>4151</v>
      </c>
      <c r="F82" s="60">
        <v>11</v>
      </c>
      <c r="G82" s="60" t="s">
        <v>4057</v>
      </c>
      <c r="K82" t="str">
        <v>Optimisme</v>
      </c>
      <c r="L82">
        <v>3</v>
      </c>
      <c r="M82">
        <v>3</v>
      </c>
      <c r="N82">
        <v>6</v>
      </c>
    </row>
    <row r="83" spans="1:17">
      <c r="A83" s="149" t="s">
        <v>595</v>
      </c>
      <c r="B83" s="149" t="s">
        <v>596</v>
      </c>
      <c r="C83" t="s">
        <v>4168</v>
      </c>
      <c r="D83" s="22" t="s">
        <v>625</v>
      </c>
      <c r="E83" s="60" t="s">
        <v>4152</v>
      </c>
      <c r="F83" s="60">
        <v>12</v>
      </c>
      <c r="G83" s="60" t="s">
        <v>4057</v>
      </c>
      <c r="K83" t="str">
        <v>Total</v>
      </c>
      <c r="L83">
        <v>13</v>
      </c>
      <c r="M83">
        <v>13</v>
      </c>
      <c r="N83">
        <v>26</v>
      </c>
    </row>
    <row r="84" spans="1:17" ht="14.4" customHeight="1">
      <c r="A84" s="17" t="s">
        <v>597</v>
      </c>
      <c r="B84" s="17" t="s">
        <v>598</v>
      </c>
      <c r="C84" t="s">
        <v>4167</v>
      </c>
      <c r="D84" s="22" t="s">
        <v>626</v>
      </c>
      <c r="E84" s="60" t="s">
        <v>4153</v>
      </c>
      <c r="F84" s="60">
        <v>13</v>
      </c>
      <c r="G84" s="60" t="s">
        <v>4054</v>
      </c>
    </row>
    <row r="85" spans="1:17">
      <c r="A85" s="17" t="s">
        <v>599</v>
      </c>
      <c r="B85" s="17" t="s">
        <v>600</v>
      </c>
      <c r="C85" t="s">
        <v>4167</v>
      </c>
      <c r="D85" s="22" t="s">
        <v>625</v>
      </c>
      <c r="E85" s="60" t="s">
        <v>4154</v>
      </c>
      <c r="F85" s="60">
        <v>14</v>
      </c>
      <c r="G85" s="60" t="s">
        <v>4056</v>
      </c>
    </row>
    <row r="86" spans="1:17">
      <c r="A86" s="17" t="s">
        <v>601</v>
      </c>
      <c r="B86" s="17" t="s">
        <v>602</v>
      </c>
      <c r="C86" t="s">
        <v>4167</v>
      </c>
      <c r="D86" s="22" t="s">
        <v>630</v>
      </c>
      <c r="E86" s="60" t="s">
        <v>4155</v>
      </c>
      <c r="F86" s="60">
        <v>15</v>
      </c>
      <c r="G86" s="60" t="s">
        <v>4055</v>
      </c>
    </row>
    <row r="87" spans="1:17">
      <c r="A87" s="17" t="s">
        <v>603</v>
      </c>
      <c r="B87" s="17" t="s">
        <v>604</v>
      </c>
      <c r="C87" t="s">
        <v>4167</v>
      </c>
      <c r="D87" s="22" t="s">
        <v>625</v>
      </c>
      <c r="E87" s="60" t="s">
        <v>4156</v>
      </c>
      <c r="F87" s="60">
        <v>16</v>
      </c>
      <c r="G87" s="60" t="s">
        <v>4054</v>
      </c>
    </row>
    <row r="88" spans="1:17">
      <c r="A88" s="149" t="s">
        <v>605</v>
      </c>
      <c r="B88" s="149" t="s">
        <v>606</v>
      </c>
      <c r="C88" t="s">
        <v>4168</v>
      </c>
      <c r="D88" s="22" t="s">
        <v>628</v>
      </c>
      <c r="E88" s="60" t="s">
        <v>4157</v>
      </c>
      <c r="F88" s="60">
        <v>17</v>
      </c>
      <c r="G88" s="60" t="s">
        <v>4056</v>
      </c>
    </row>
    <row r="89" spans="1:17">
      <c r="A89" s="149" t="s">
        <v>607</v>
      </c>
      <c r="B89" s="149" t="s">
        <v>608</v>
      </c>
      <c r="C89" t="s">
        <v>4168</v>
      </c>
      <c r="D89" s="23" t="s">
        <v>629</v>
      </c>
      <c r="E89" s="60" t="s">
        <v>4158</v>
      </c>
      <c r="F89" s="60">
        <v>18</v>
      </c>
      <c r="G89" s="60" t="s">
        <v>4056</v>
      </c>
    </row>
    <row r="90" spans="1:17">
      <c r="A90" s="149" t="s">
        <v>609</v>
      </c>
      <c r="B90" s="149" t="s">
        <v>610</v>
      </c>
      <c r="C90" t="s">
        <v>4168</v>
      </c>
      <c r="D90" s="22" t="s">
        <v>628</v>
      </c>
      <c r="E90" s="60" t="s">
        <v>4159</v>
      </c>
      <c r="F90" s="60">
        <v>19</v>
      </c>
      <c r="G90" s="60" t="s">
        <v>4057</v>
      </c>
    </row>
    <row r="91" spans="1:17">
      <c r="A91" s="17" t="s">
        <v>611</v>
      </c>
      <c r="B91" s="17" t="s">
        <v>612</v>
      </c>
      <c r="C91" t="s">
        <v>4167</v>
      </c>
      <c r="D91" s="22" t="s">
        <v>627</v>
      </c>
      <c r="E91" s="60" t="s">
        <v>4160</v>
      </c>
      <c r="F91" s="60">
        <v>20</v>
      </c>
      <c r="G91" s="60" t="s">
        <v>4057</v>
      </c>
    </row>
    <row r="92" spans="1:17">
      <c r="A92" s="149" t="s">
        <v>613</v>
      </c>
      <c r="B92" s="149" t="s">
        <v>614</v>
      </c>
      <c r="C92" t="s">
        <v>4168</v>
      </c>
      <c r="D92" s="22" t="s">
        <v>626</v>
      </c>
      <c r="E92" s="60" t="s">
        <v>4161</v>
      </c>
      <c r="F92" s="60">
        <v>21</v>
      </c>
      <c r="G92" s="60" t="s">
        <v>4054</v>
      </c>
    </row>
    <row r="93" spans="1:17">
      <c r="A93" s="17" t="s">
        <v>615</v>
      </c>
      <c r="B93" s="17" t="s">
        <v>616</v>
      </c>
      <c r="C93" t="s">
        <v>4167</v>
      </c>
      <c r="D93" s="22" t="s">
        <v>627</v>
      </c>
      <c r="E93" s="60" t="s">
        <v>4162</v>
      </c>
      <c r="F93" s="60">
        <v>22</v>
      </c>
      <c r="G93" s="60" t="s">
        <v>4057</v>
      </c>
    </row>
    <row r="94" spans="1:17">
      <c r="A94" s="149" t="s">
        <v>617</v>
      </c>
      <c r="B94" s="149" t="s">
        <v>618</v>
      </c>
      <c r="C94" t="s">
        <v>4168</v>
      </c>
      <c r="D94" s="22" t="s">
        <v>627</v>
      </c>
      <c r="E94" s="60" t="s">
        <v>4163</v>
      </c>
      <c r="F94" s="60">
        <v>23</v>
      </c>
      <c r="G94" s="60" t="s">
        <v>4057</v>
      </c>
    </row>
    <row r="95" spans="1:17">
      <c r="A95" s="149" t="s">
        <v>619</v>
      </c>
      <c r="B95" s="149" t="s">
        <v>620</v>
      </c>
      <c r="C95" t="s">
        <v>4168</v>
      </c>
      <c r="D95" s="22" t="s">
        <v>625</v>
      </c>
      <c r="E95" s="60" t="s">
        <v>4164</v>
      </c>
      <c r="F95" s="60">
        <v>24</v>
      </c>
      <c r="G95" s="60" t="s">
        <v>4054</v>
      </c>
    </row>
    <row r="96" spans="1:17">
      <c r="A96" s="149" t="s">
        <v>621</v>
      </c>
      <c r="B96" s="149" t="s">
        <v>622</v>
      </c>
      <c r="C96" t="s">
        <v>4168</v>
      </c>
      <c r="D96" s="22" t="s">
        <v>625</v>
      </c>
      <c r="E96" s="60" t="s">
        <v>4165</v>
      </c>
      <c r="F96" s="60">
        <v>25</v>
      </c>
      <c r="G96" s="60" t="s">
        <v>4054</v>
      </c>
    </row>
    <row r="97" spans="1:29">
      <c r="A97" s="17" t="s">
        <v>623</v>
      </c>
      <c r="B97" s="17" t="s">
        <v>624</v>
      </c>
      <c r="C97" t="s">
        <v>4167</v>
      </c>
      <c r="D97" s="22" t="s">
        <v>630</v>
      </c>
      <c r="E97" s="60" t="s">
        <v>4166</v>
      </c>
      <c r="F97" s="60">
        <v>26</v>
      </c>
      <c r="G97" s="60" t="s">
        <v>4055</v>
      </c>
    </row>
    <row r="100" spans="1:29">
      <c r="D100" t="s">
        <v>4054</v>
      </c>
      <c r="G100" t="s">
        <v>4055</v>
      </c>
      <c r="J100" t="s">
        <v>4056</v>
      </c>
      <c r="M100" t="s">
        <v>4057</v>
      </c>
    </row>
    <row r="101" spans="1:29">
      <c r="D101" t="s">
        <v>0</v>
      </c>
      <c r="E101" t="s">
        <v>115</v>
      </c>
      <c r="G101" t="s">
        <v>0</v>
      </c>
      <c r="H101" t="s">
        <v>115</v>
      </c>
      <c r="J101" t="s">
        <v>0</v>
      </c>
      <c r="K101" t="s">
        <v>115</v>
      </c>
      <c r="M101" t="s">
        <v>0</v>
      </c>
      <c r="N101" t="s">
        <v>115</v>
      </c>
    </row>
    <row r="102" spans="1:29">
      <c r="D102" t="s">
        <v>826</v>
      </c>
      <c r="E102">
        <v>0.22941544256656668</v>
      </c>
      <c r="G102" t="s">
        <v>826</v>
      </c>
      <c r="H102">
        <v>0.51815668846139007</v>
      </c>
      <c r="J102" t="s">
        <v>826</v>
      </c>
      <c r="K102">
        <v>0.27533002128734169</v>
      </c>
      <c r="M102" t="s">
        <v>826</v>
      </c>
      <c r="N102">
        <v>0.2018233512530955</v>
      </c>
    </row>
    <row r="103" spans="1:29">
      <c r="D103" t="s">
        <v>4</v>
      </c>
      <c r="E103">
        <v>0.70429327187903878</v>
      </c>
      <c r="G103" t="s">
        <v>4</v>
      </c>
      <c r="H103">
        <v>0.8113724963670127</v>
      </c>
      <c r="J103" t="s">
        <v>4</v>
      </c>
      <c r="K103">
        <v>0.69508764594753492</v>
      </c>
      <c r="M103" t="s">
        <v>4</v>
      </c>
      <c r="N103">
        <v>0.66918570245868436</v>
      </c>
    </row>
    <row r="104" spans="1:29">
      <c r="D104" t="s">
        <v>1276</v>
      </c>
      <c r="E104">
        <v>0.78451117146698524</v>
      </c>
      <c r="G104" t="s">
        <v>1276</v>
      </c>
      <c r="H104">
        <v>0.81046354051050629</v>
      </c>
      <c r="J104" t="s">
        <v>1276</v>
      </c>
      <c r="K104">
        <v>0.79726511327298666</v>
      </c>
      <c r="M104" t="s">
        <v>1276</v>
      </c>
      <c r="N104">
        <v>0.71323692014391971</v>
      </c>
    </row>
    <row r="109" spans="1:29">
      <c r="D109" t="s">
        <v>4167</v>
      </c>
      <c r="E109" t="s">
        <v>4167</v>
      </c>
      <c r="F109" t="s">
        <v>4168</v>
      </c>
      <c r="G109" t="s">
        <v>4168</v>
      </c>
      <c r="H109" t="s">
        <v>4168</v>
      </c>
      <c r="I109" t="s">
        <v>4167</v>
      </c>
      <c r="J109" t="s">
        <v>4167</v>
      </c>
      <c r="K109" t="s">
        <v>4167</v>
      </c>
      <c r="L109" t="s">
        <v>4168</v>
      </c>
      <c r="M109" t="s">
        <v>4168</v>
      </c>
      <c r="N109" t="s">
        <v>4167</v>
      </c>
      <c r="O109" t="s">
        <v>4168</v>
      </c>
      <c r="P109" t="s">
        <v>4167</v>
      </c>
      <c r="Q109" t="s">
        <v>4167</v>
      </c>
      <c r="R109" t="s">
        <v>4167</v>
      </c>
      <c r="S109" t="s">
        <v>4167</v>
      </c>
      <c r="T109" t="s">
        <v>4168</v>
      </c>
      <c r="U109" t="s">
        <v>4168</v>
      </c>
      <c r="V109" t="s">
        <v>4168</v>
      </c>
      <c r="W109" t="s">
        <v>4167</v>
      </c>
      <c r="X109" t="s">
        <v>4168</v>
      </c>
      <c r="Y109" t="s">
        <v>4167</v>
      </c>
      <c r="Z109" t="s">
        <v>4168</v>
      </c>
      <c r="AA109" t="s">
        <v>4168</v>
      </c>
      <c r="AB109" t="s">
        <v>4168</v>
      </c>
      <c r="AC109" t="s">
        <v>4167</v>
      </c>
    </row>
    <row r="112" spans="1:29">
      <c r="D112" t="s">
        <v>4177</v>
      </c>
      <c r="E112" t="s">
        <v>4</v>
      </c>
      <c r="F112" t="s">
        <v>1276</v>
      </c>
    </row>
    <row r="113" spans="4:6">
      <c r="D113" t="s">
        <v>4054</v>
      </c>
      <c r="E113">
        <v>0.70429327187903878</v>
      </c>
      <c r="F113">
        <v>0.78451117146698524</v>
      </c>
    </row>
    <row r="114" spans="4:6">
      <c r="D114" t="s">
        <v>4057</v>
      </c>
      <c r="E114">
        <v>0.66918570245868436</v>
      </c>
      <c r="F114">
        <v>0.71323692014391971</v>
      </c>
    </row>
    <row r="115" spans="4:6">
      <c r="D115" t="s">
        <v>4056</v>
      </c>
      <c r="E115">
        <v>0.69508764594753492</v>
      </c>
      <c r="F115">
        <v>0.79726511327298666</v>
      </c>
    </row>
    <row r="116" spans="4:6">
      <c r="D116" t="s">
        <v>4055</v>
      </c>
      <c r="E116">
        <v>0.8113724963670127</v>
      </c>
      <c r="F116">
        <v>0.81046354051050629</v>
      </c>
    </row>
  </sheetData>
  <conditionalFormatting sqref="M2:M2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2"/>
  <sheetViews>
    <sheetView workbookViewId="0">
      <selection activeCell="F13" sqref="F13"/>
    </sheetView>
  </sheetViews>
  <sheetFormatPr defaultColWidth="9.109375" defaultRowHeight="14.4"/>
  <cols>
    <col min="1" max="1" width="5.44140625" customWidth="1"/>
    <col min="2" max="2" width="8.109375" customWidth="1"/>
    <col min="5" max="5" width="7.44140625" customWidth="1"/>
    <col min="6" max="6" width="19.109375" customWidth="1"/>
    <col min="7" max="7" width="24.44140625" customWidth="1"/>
    <col min="8" max="11" width="17.33203125" customWidth="1"/>
    <col min="12" max="12" width="2.6640625" customWidth="1"/>
    <col min="14" max="14" width="23.5546875" customWidth="1"/>
    <col min="15" max="15" width="10.6640625" bestFit="1" customWidth="1"/>
  </cols>
  <sheetData>
    <row r="1" spans="1:21" ht="183" customHeight="1">
      <c r="A1" s="184" t="s">
        <v>1529</v>
      </c>
      <c r="B1" s="185"/>
      <c r="C1" s="185"/>
      <c r="D1" s="185"/>
      <c r="E1" s="185"/>
      <c r="F1" s="185"/>
      <c r="G1" s="185"/>
      <c r="H1" s="185"/>
      <c r="I1" s="185"/>
      <c r="J1" s="185"/>
      <c r="K1" s="185"/>
      <c r="L1" s="185"/>
      <c r="M1" s="185"/>
      <c r="N1" s="185"/>
      <c r="O1" s="185"/>
      <c r="P1" s="185"/>
      <c r="Q1" s="185"/>
    </row>
    <row r="2" spans="1:21">
      <c r="A2" s="61" t="s">
        <v>2</v>
      </c>
      <c r="B2" s="62" t="s">
        <v>106</v>
      </c>
      <c r="C2" s="63" t="s">
        <v>107</v>
      </c>
      <c r="D2" s="64" t="s">
        <v>108</v>
      </c>
      <c r="E2" s="63" t="s">
        <v>109</v>
      </c>
      <c r="F2" s="65" t="s">
        <v>117</v>
      </c>
      <c r="G2" s="66" t="s">
        <v>118</v>
      </c>
      <c r="H2" s="63" t="s">
        <v>110</v>
      </c>
      <c r="I2" s="140"/>
      <c r="J2" s="140"/>
      <c r="K2" s="140"/>
      <c r="L2" s="67"/>
      <c r="N2" s="183" t="s">
        <v>1273</v>
      </c>
      <c r="O2" s="183"/>
      <c r="P2" s="183"/>
      <c r="S2" t="s">
        <v>4030</v>
      </c>
      <c r="T2" t="s">
        <v>4031</v>
      </c>
    </row>
    <row r="3" spans="1:21">
      <c r="A3" s="56">
        <v>1</v>
      </c>
      <c r="B3" s="57">
        <f>AVERAGE(DT!A4:A1004)</f>
        <v>0.86956521739130432</v>
      </c>
      <c r="C3" s="57">
        <f>VAR(DT!A4:A1004)</f>
        <v>3.4048309178743961</v>
      </c>
      <c r="D3" s="57">
        <f>SQRT(C3)</f>
        <v>1.84521839300241</v>
      </c>
      <c r="E3" s="58">
        <f>COUNTA(Data!A4:A1004)</f>
        <v>46</v>
      </c>
      <c r="F3" s="59" t="str">
        <f>VLOOKUP(Read_First!B5,Items!A1:BA50,2,FALSE)</f>
        <v>menyusahkan</v>
      </c>
      <c r="G3" s="59" t="str">
        <f>VLOOKUP(Read_First!B5,Items!A1:BA50,3,FALSE)</f>
        <v>menyenangkan</v>
      </c>
      <c r="H3" s="60" t="str">
        <f>VLOOKUP(Read_First!B5,Items!A1:BI50,54,FALSE)</f>
        <v>Daya tarik</v>
      </c>
      <c r="I3" s="60" t="str" cm="1">
        <f t="array" ref="I3">_xlfn.TEXTJOIN("/",TRUE,_xlfn._xlws.SORT(TRANSPOSE(F3:G3)))&amp;"-"&amp;H3</f>
        <v>menyenangkan/menyusahkan-Daya tarik</v>
      </c>
      <c r="J3" s="60">
        <f>A3</f>
        <v>1</v>
      </c>
      <c r="K3" s="60" t="s">
        <v>4054</v>
      </c>
      <c r="L3" s="119"/>
      <c r="N3" s="8" t="str">
        <f>VLOOKUP(Read_First!B5,Items!A1:BI50,54,FALSE)</f>
        <v>Daya tarik</v>
      </c>
      <c r="O3" s="9">
        <f>AVERAGE(DT!AC4:AC1004)</f>
        <v>0.60869565217391308</v>
      </c>
      <c r="P3" s="5">
        <f>VAR(DT!AC4:AC1004)</f>
        <v>1.3533548040794412</v>
      </c>
      <c r="R3" s="139" t="str" cm="1">
        <f t="array" ref="R3:R6">_xlfn.UNIQUE(K3:K28)</f>
        <v>Kemudahan</v>
      </c>
      <c r="S3">
        <f>AVERAGE(_xlfn.CHOOSECOLS(DT!$AJ$4:$AM$155,MATCH(R3,TRANSPOSE(_xlfn.ANCHORARRAY(DT!$AJ$3)),0)))</f>
        <v>0.57336956521739135</v>
      </c>
      <c r="T3">
        <f>VAR(_xlfn.CHOOSECOLS(DT!$AJ$4:$AM$155,MATCH(R3,TRANSPOSE(_xlfn.ANCHORARRAY(DT!$AJ$3)),0)))</f>
        <v>0.9816500603864734</v>
      </c>
      <c r="U3" s="151"/>
    </row>
    <row r="4" spans="1:21">
      <c r="A4" s="2">
        <v>2</v>
      </c>
      <c r="B4" s="3">
        <f>AVERAGE(DT!B4:B1004)</f>
        <v>0.91304347826086951</v>
      </c>
      <c r="C4" s="3">
        <f>VAR(DT!B4:B1004)</f>
        <v>2.6589371980676328</v>
      </c>
      <c r="D4" s="3">
        <f t="shared" ref="D4:D28" si="0">SQRT(C4)</f>
        <v>1.6306247876405022</v>
      </c>
      <c r="E4" s="4">
        <f>COUNTA(Data!B4:B1004)</f>
        <v>46</v>
      </c>
      <c r="F4" s="17" t="str">
        <f>VLOOKUP(Read_First!B5,Items!A1:BA50,4,FALSE)</f>
        <v>tak dapat dipahami</v>
      </c>
      <c r="G4" s="17" t="str">
        <f>VLOOKUP(Read_First!B5,Items!A1:BA50,5,FALSE)</f>
        <v>dapat dipahami</v>
      </c>
      <c r="H4" s="22" t="str">
        <f>VLOOKUP(Read_First!B5,Items!A1:BI50,55,FALSE)</f>
        <v>Kejelasan</v>
      </c>
      <c r="I4" s="60" t="str" cm="1">
        <f t="array" ref="I4">_xlfn.TEXTJOIN("/",TRUE,_xlfn._xlws.SORT(TRANSPOSE(F4:G4)))&amp;"-"&amp;H4</f>
        <v>dapat dipahami/tak dapat dipahami-Kejelasan</v>
      </c>
      <c r="J4" s="60">
        <f t="shared" ref="J4:J28" si="1">A4</f>
        <v>2</v>
      </c>
      <c r="K4" s="60" t="s">
        <v>4054</v>
      </c>
      <c r="L4" s="7"/>
      <c r="N4" s="8" t="str">
        <f>VLOOKUP(Read_First!B5,Items!A1:BI50,55,FALSE)</f>
        <v>Kejelasan</v>
      </c>
      <c r="O4" s="9">
        <f>AVERAGE(DT!AD4:AD1004)</f>
        <v>0.58152173913043481</v>
      </c>
      <c r="P4" s="5">
        <f>VAR(DT!AD4:AD1004)</f>
        <v>0.95292874396135263</v>
      </c>
      <c r="R4" s="139" t="str">
        <v>Inovasi</v>
      </c>
      <c r="S4">
        <f>AVERAGE(_xlfn.CHOOSECOLS(DT!$AJ$4:$AM$155,MATCH(R4,TRANSPOSE(_xlfn.ANCHORARRAY(DT!$AJ$3)),0)))</f>
        <v>0.97282608695652173</v>
      </c>
      <c r="T4">
        <f>VAR(_xlfn.CHOOSECOLS(DT!$AJ$4:$AM$155,MATCH(R4,TRANSPOSE(_xlfn.ANCHORARRAY(DT!$AJ$3)),0)))</f>
        <v>1.9561896135265702</v>
      </c>
    </row>
    <row r="5" spans="1:21">
      <c r="A5" s="2">
        <v>3</v>
      </c>
      <c r="B5" s="3">
        <f>AVERAGE(DT!C4:C1004)</f>
        <v>0.84782608695652173</v>
      </c>
      <c r="C5" s="3">
        <f>VAR(DT!C4:C1004)</f>
        <v>3.5096618357487923</v>
      </c>
      <c r="D5" s="3">
        <f t="shared" si="0"/>
        <v>1.8734091479836412</v>
      </c>
      <c r="E5" s="4">
        <f>COUNTA(Data!C4:C1004)</f>
        <v>46</v>
      </c>
      <c r="F5" s="149" t="str">
        <f>VLOOKUP(Read_First!B5,Items!A1:BA50,6,FALSE)</f>
        <v>kreatif</v>
      </c>
      <c r="G5" s="149" t="str">
        <f>VLOOKUP(Read_First!B5,Items!A1:BA50,7,FALSE)</f>
        <v>monoton</v>
      </c>
      <c r="H5" s="22" t="str">
        <f>VLOOKUP(Read_First!B5,Items!A1:BI50,59,FALSE)</f>
        <v>Kebaruan</v>
      </c>
      <c r="I5" s="60" t="str" cm="1">
        <f t="array" ref="I5">_xlfn.TEXTJOIN("/",TRUE,_xlfn._xlws.SORT(TRANSPOSE(F5:G5)))&amp;"-"&amp;H5</f>
        <v>kreatif/monoton-Kebaruan</v>
      </c>
      <c r="J5" s="60">
        <f t="shared" si="1"/>
        <v>3</v>
      </c>
      <c r="K5" s="60" t="s">
        <v>4055</v>
      </c>
      <c r="L5" s="121"/>
      <c r="N5" s="8" t="str">
        <f>VLOOKUP(Read_First!B5,Items!A1:BI50,56,FALSE)</f>
        <v>Efisiensi</v>
      </c>
      <c r="O5" s="9">
        <f>AVERAGE(DT!AE4:AE1004)</f>
        <v>0.88586956521739135</v>
      </c>
      <c r="P5" s="5">
        <f>VAR(DT!AE4:AE1004)</f>
        <v>1.5630736714975848</v>
      </c>
      <c r="R5" s="139" t="str">
        <v>Optimisme</v>
      </c>
      <c r="S5">
        <f>AVERAGE(_xlfn.CHOOSECOLS(DT!$AJ$4:$AM$155,MATCH(R5,TRANSPOSE(_xlfn.ANCHORARRAY(DT!$AJ$3)),0)))</f>
        <v>0.58695652173913049</v>
      </c>
      <c r="T5">
        <f>VAR(_xlfn.CHOOSECOLS(DT!$AJ$4:$AM$155,MATCH(R5,TRANSPOSE(_xlfn.ANCHORARRAY(DT!$AJ$3)),0)))</f>
        <v>1.270048309178744</v>
      </c>
    </row>
    <row r="6" spans="1:21">
      <c r="A6" s="2">
        <v>4</v>
      </c>
      <c r="B6" s="3">
        <f>AVERAGE(DT!D4:D1004)</f>
        <v>0.19565217391304349</v>
      </c>
      <c r="C6" s="3">
        <f>VAR(DT!D4:D1004)</f>
        <v>3.5386473429951688</v>
      </c>
      <c r="D6" s="3">
        <f t="shared" si="0"/>
        <v>1.8811292733342833</v>
      </c>
      <c r="E6" s="4">
        <f>COUNTA(Data!D4:D1004)</f>
        <v>46</v>
      </c>
      <c r="F6" s="149" t="str">
        <f>VLOOKUP(Read_First!B5,Items!A1:BA50,8,FALSE)</f>
        <v>mudah dipelajari</v>
      </c>
      <c r="G6" s="149" t="str">
        <f>VLOOKUP(Read_First!B5,Items!A1:BA50,9,FALSE)</f>
        <v>sulit dipelajari</v>
      </c>
      <c r="H6" s="22" t="str">
        <f>VLOOKUP(Read_First!B5,Items!A1:BI50,55,FALSE)</f>
        <v>Kejelasan</v>
      </c>
      <c r="I6" s="60" t="str" cm="1">
        <f t="array" ref="I6">_xlfn.TEXTJOIN("/",TRUE,_xlfn._xlws.SORT(TRANSPOSE(F6:G6)))&amp;"-"&amp;H6</f>
        <v>mudah dipelajari/sulit dipelajari-Kejelasan</v>
      </c>
      <c r="J6" s="60">
        <f t="shared" si="1"/>
        <v>4</v>
      </c>
      <c r="K6" s="60" t="s">
        <v>4054</v>
      </c>
      <c r="L6" s="7"/>
      <c r="N6" s="10" t="str">
        <f>VLOOKUP(Read_First!B5,Items!A1:BI50,57,FALSE)</f>
        <v>Ketepatan</v>
      </c>
      <c r="O6" s="9">
        <f>AVERAGE(DT!AF4:AF1004)</f>
        <v>0.43478260869565216</v>
      </c>
      <c r="P6" s="5">
        <f>VAR(DT!AF4:AF1004)</f>
        <v>0.58454106280193241</v>
      </c>
      <c r="R6" s="139" t="str">
        <v>Kemanfaatan</v>
      </c>
      <c r="S6">
        <f>AVERAGE(_xlfn.CHOOSECOLS(DT!$AJ$4:$AM$155,MATCH(R6,TRANSPOSE(_xlfn.ANCHORARRAY(DT!$AJ$3)),0)))</f>
        <v>0.70923913043478259</v>
      </c>
      <c r="T6">
        <f>VAR(_xlfn.CHOOSECOLS(DT!$AJ$4:$AM$155,MATCH(R6,TRANSPOSE(_xlfn.ANCHORARRAY(DT!$AJ$3)),0)))</f>
        <v>0.82712107487922704</v>
      </c>
    </row>
    <row r="7" spans="1:21">
      <c r="A7" s="2">
        <v>5</v>
      </c>
      <c r="B7" s="3">
        <f>AVERAGE(DT!E4:E1004)</f>
        <v>0.17391304347826086</v>
      </c>
      <c r="C7" s="3">
        <f>VAR(DT!E4:E1004)</f>
        <v>3.8801932367149758</v>
      </c>
      <c r="D7" s="3">
        <f t="shared" si="0"/>
        <v>1.9698206102878952</v>
      </c>
      <c r="E7" s="4">
        <f>COUNTA(Data!E4:E1004)</f>
        <v>46</v>
      </c>
      <c r="F7" s="149" t="str">
        <f>VLOOKUP(Read_First!B5,Items!A1:BA50,10,FALSE)</f>
        <v>bermanfaat</v>
      </c>
      <c r="G7" s="149" t="str">
        <f>VLOOKUP(Read_First!B5,Items!A1:BA50,11,FALSE)</f>
        <v>kurang bermanfaat</v>
      </c>
      <c r="H7" s="23" t="str">
        <f>VLOOKUP(Read_First!B5,Items!A1:BI50,58,FALSE)</f>
        <v>Stimulasi</v>
      </c>
      <c r="I7" s="60" t="str" cm="1">
        <f t="array" ref="I7">_xlfn.TEXTJOIN("/",TRUE,_xlfn._xlws.SORT(TRANSPOSE(F7:G7)))&amp;"-"&amp;H7</f>
        <v>bermanfaat/kurang bermanfaat-Stimulasi</v>
      </c>
      <c r="J7" s="60">
        <f t="shared" si="1"/>
        <v>5</v>
      </c>
      <c r="K7" s="60" t="s">
        <v>4056</v>
      </c>
      <c r="L7" s="122"/>
      <c r="N7" s="10" t="str">
        <f>VLOOKUP(Read_First!B5,Items!A1:BI50,58,FALSE)</f>
        <v>Stimulasi</v>
      </c>
      <c r="O7" s="9">
        <f>AVERAGE(DT!AG4:AG1004)</f>
        <v>0.63043478260869568</v>
      </c>
      <c r="P7" s="5">
        <f>VAR(DT!AG4:AG1004)</f>
        <v>1.2992753623188407</v>
      </c>
    </row>
    <row r="8" spans="1:21">
      <c r="A8" s="2">
        <v>6</v>
      </c>
      <c r="B8" s="3">
        <f>AVERAGE(DT!F4:F1004)</f>
        <v>1.173913043478261</v>
      </c>
      <c r="C8" s="3">
        <f>VAR(DT!F4:F1004)</f>
        <v>2.4579710144927533</v>
      </c>
      <c r="D8" s="3">
        <f t="shared" si="0"/>
        <v>1.5677917637533223</v>
      </c>
      <c r="E8" s="4">
        <f>COUNTA(Data!F4:F1004)</f>
        <v>46</v>
      </c>
      <c r="F8" s="17" t="str">
        <f>VLOOKUP(Read_First!B5,Items!A1:BA50,12,FALSE)</f>
        <v>membosankan</v>
      </c>
      <c r="G8" s="17" t="str">
        <f>VLOOKUP(Read_First!B5,Items!A1:BA50,13,FALSE)</f>
        <v>mengasyikkan</v>
      </c>
      <c r="H8" s="23" t="str">
        <f>VLOOKUP(Read_First!B5,Items!A1:BI50,58,FALSE)</f>
        <v>Stimulasi</v>
      </c>
      <c r="I8" s="60" t="str" cm="1">
        <f t="array" ref="I8">_xlfn.TEXTJOIN("/",TRUE,_xlfn._xlws.SORT(TRANSPOSE(F8:G8)))&amp;"-"&amp;H8</f>
        <v>membosankan/mengasyikkan-Stimulasi</v>
      </c>
      <c r="J8" s="60">
        <f t="shared" si="1"/>
        <v>6</v>
      </c>
      <c r="K8" s="60" t="s">
        <v>4056</v>
      </c>
      <c r="L8" s="122"/>
      <c r="N8" s="8" t="str">
        <f>VLOOKUP(Read_First!B5,Items!A1:BI50,59,FALSE)</f>
        <v>Kebaruan</v>
      </c>
      <c r="O8" s="9">
        <f>AVERAGE(DT!AH4:AH1004)</f>
        <v>0.97282608695652173</v>
      </c>
      <c r="P8" s="5">
        <f>VAR(DT!AH4:AH1004)</f>
        <v>1.9561896135265702</v>
      </c>
    </row>
    <row r="9" spans="1:21">
      <c r="A9" s="2">
        <v>7</v>
      </c>
      <c r="B9" s="3">
        <f>AVERAGE(DT!G4:G1004)</f>
        <v>1</v>
      </c>
      <c r="C9" s="3">
        <f>VAR(DT!G4:G1004)</f>
        <v>2.7555555555555555</v>
      </c>
      <c r="D9" s="3">
        <f t="shared" si="0"/>
        <v>1.6599866130651644</v>
      </c>
      <c r="E9" s="4">
        <f>COUNTA(Data!G4:G1004)</f>
        <v>46</v>
      </c>
      <c r="F9" s="17" t="str">
        <f>VLOOKUP(Read_First!B5,Items!A1:BA50,14,FALSE)</f>
        <v>tidak menarik</v>
      </c>
      <c r="G9" s="17" t="str">
        <f>VLOOKUP(Read_First!B5,Items!A1:BA50,15,FALSE)</f>
        <v>menarik</v>
      </c>
      <c r="H9" s="23" t="str">
        <f>VLOOKUP(Read_First!B5,Items!A1:BI50,58,FALSE)</f>
        <v>Stimulasi</v>
      </c>
      <c r="I9" s="60" t="str" cm="1">
        <f t="array" ref="I9">_xlfn.TEXTJOIN("/",TRUE,_xlfn._xlws.SORT(TRANSPOSE(F9:G9)))&amp;"-"&amp;H9</f>
        <v>menarik/tidak menarik-Stimulasi</v>
      </c>
      <c r="J9" s="60">
        <f t="shared" si="1"/>
        <v>7</v>
      </c>
      <c r="K9" s="60" t="s">
        <v>4056</v>
      </c>
      <c r="L9" s="122"/>
    </row>
    <row r="10" spans="1:21">
      <c r="A10" s="2">
        <v>8</v>
      </c>
      <c r="B10" s="3">
        <f>AVERAGE(DT!H4:H1004)</f>
        <v>1.1956521739130435</v>
      </c>
      <c r="C10" s="3">
        <f>VAR(DT!H4:H1004)</f>
        <v>2.4275362318840581</v>
      </c>
      <c r="D10" s="3">
        <f t="shared" si="0"/>
        <v>1.5580552724098262</v>
      </c>
      <c r="E10" s="4">
        <f>COUNTA(Data!H4:H1004)</f>
        <v>46</v>
      </c>
      <c r="F10" s="17" t="str">
        <f>VLOOKUP(Read_First!B5,Items!A1:BA50,16,FALSE)</f>
        <v>tak dapat diprediksi</v>
      </c>
      <c r="G10" s="17" t="str">
        <f>VLOOKUP(Read_First!B5,Items!A1:BA50,17,FALSE)</f>
        <v>dapat diprediksi</v>
      </c>
      <c r="H10" s="22" t="str">
        <f>VLOOKUP(Read_First!B5,Items!A1:BI50,57,FALSE)</f>
        <v>Ketepatan</v>
      </c>
      <c r="I10" s="60" t="str" cm="1">
        <f t="array" ref="I10">_xlfn.TEXTJOIN("/",TRUE,_xlfn._xlws.SORT(TRANSPOSE(F10:G10)))&amp;"-"&amp;H10</f>
        <v>dapat diprediksi/tak dapat diprediksi-Ketepatan</v>
      </c>
      <c r="J10" s="60">
        <f t="shared" si="1"/>
        <v>8</v>
      </c>
      <c r="K10" s="60" t="s">
        <v>4057</v>
      </c>
      <c r="L10" s="124"/>
    </row>
    <row r="11" spans="1:21">
      <c r="A11" s="2">
        <v>9</v>
      </c>
      <c r="B11" s="3">
        <f>AVERAGE(DT!I4:I1004)</f>
        <v>0.63043478260869568</v>
      </c>
      <c r="C11" s="3">
        <f>VAR(DT!I4:I1004)</f>
        <v>3.3492753623188403</v>
      </c>
      <c r="D11" s="3">
        <f t="shared" si="0"/>
        <v>1.830102555136963</v>
      </c>
      <c r="E11" s="4">
        <f>COUNTA(Data!I4:I1004)</f>
        <v>46</v>
      </c>
      <c r="F11" s="149" t="str">
        <f>VLOOKUP(Read_First!B5,Items!A1:BA50,18,FALSE)</f>
        <v>cepat</v>
      </c>
      <c r="G11" s="149" t="str">
        <f>VLOOKUP(Read_First!B5,Items!A1:BA50,19,FALSE)</f>
        <v>lambat</v>
      </c>
      <c r="H11" s="22" t="str">
        <f>VLOOKUP(Read_First!B5,Items!A1:BI50,56,FALSE)</f>
        <v>Efisiensi</v>
      </c>
      <c r="I11" s="60" t="str" cm="1">
        <f t="array" ref="I11">_xlfn.TEXTJOIN("/",TRUE,_xlfn._xlws.SORT(TRANSPOSE(F11:G11)))&amp;"-"&amp;H11</f>
        <v>cepat/lambat-Efisiensi</v>
      </c>
      <c r="J11" s="60">
        <f t="shared" si="1"/>
        <v>9</v>
      </c>
      <c r="K11" s="60" t="s">
        <v>4057</v>
      </c>
      <c r="L11" s="123"/>
    </row>
    <row r="12" spans="1:21">
      <c r="A12" s="2">
        <v>10</v>
      </c>
      <c r="B12" s="3">
        <f>AVERAGE(DT!J4:J1004)</f>
        <v>1</v>
      </c>
      <c r="C12" s="3">
        <f>VAR(DT!J4:J1004)</f>
        <v>3.3333333333333335</v>
      </c>
      <c r="D12" s="3">
        <f t="shared" si="0"/>
        <v>1.8257418583505538</v>
      </c>
      <c r="E12" s="4">
        <f>COUNTA(Data!J4:J1004)</f>
        <v>46</v>
      </c>
      <c r="F12" s="149" t="str">
        <f>VLOOKUP(Read_First!B5,Items!A1:BA50,20,FALSE)</f>
        <v>berdaya cipta</v>
      </c>
      <c r="G12" s="149" t="str">
        <f>VLOOKUP(Read_First!B5,Items!A1:BA50,21,FALSE)</f>
        <v>konvensional</v>
      </c>
      <c r="H12" s="22" t="str">
        <f>VLOOKUP(Read_First!B5,Items!A1:BI50,59,FALSE)</f>
        <v>Kebaruan</v>
      </c>
      <c r="I12" s="60" t="str" cm="1">
        <f t="array" ref="I12">_xlfn.TEXTJOIN("/",TRUE,_xlfn._xlws.SORT(TRANSPOSE(F12:G12)))&amp;"-"&amp;H12</f>
        <v>berdaya cipta/konvensional-Kebaruan</v>
      </c>
      <c r="J12" s="60">
        <f t="shared" si="1"/>
        <v>10</v>
      </c>
      <c r="K12" s="60" t="s">
        <v>4055</v>
      </c>
      <c r="L12" s="121"/>
    </row>
    <row r="13" spans="1:21">
      <c r="A13" s="2">
        <v>11</v>
      </c>
      <c r="B13" s="3">
        <f>AVERAGE(DT!K4:K1004)</f>
        <v>-0.45652173913043476</v>
      </c>
      <c r="C13" s="3">
        <f>VAR(DT!K4:K1004)</f>
        <v>3.9869565217391307</v>
      </c>
      <c r="D13" s="3">
        <f t="shared" si="0"/>
        <v>1.9967364677741353</v>
      </c>
      <c r="E13" s="4">
        <f>COUNTA(Data!K4:K1004)</f>
        <v>46</v>
      </c>
      <c r="F13" s="17" t="str">
        <f>VLOOKUP(Read_First!B5,Items!A1:BA50,22,FALSE)</f>
        <v>menghalangi</v>
      </c>
      <c r="G13" s="17" t="str">
        <f>VLOOKUP(Read_First!B5,Items!A1:BA50,23,FALSE)</f>
        <v>mendukung</v>
      </c>
      <c r="H13" s="22" t="str">
        <f>VLOOKUP(Read_First!B5,Items!A1:BI50,57,FALSE)</f>
        <v>Ketepatan</v>
      </c>
      <c r="I13" s="60" t="str" cm="1">
        <f t="array" ref="I13">_xlfn.TEXTJOIN("/",TRUE,_xlfn._xlws.SORT(TRANSPOSE(F13:G13)))&amp;"-"&amp;H13</f>
        <v>mendukung/menghalangi-Ketepatan</v>
      </c>
      <c r="J13" s="60">
        <f t="shared" si="1"/>
        <v>11</v>
      </c>
      <c r="K13" s="60" t="s">
        <v>4057</v>
      </c>
      <c r="L13" s="124"/>
    </row>
    <row r="14" spans="1:21">
      <c r="A14" s="2">
        <v>12</v>
      </c>
      <c r="B14" s="3">
        <f>AVERAGE(DT!L4:L1004)</f>
        <v>0.43478260869565216</v>
      </c>
      <c r="C14" s="3">
        <f>VAR(DT!L4:L1004)</f>
        <v>3.717874396135266</v>
      </c>
      <c r="D14" s="3">
        <f t="shared" si="0"/>
        <v>1.9281790363281275</v>
      </c>
      <c r="E14" s="4">
        <f>COUNTA(Data!L4:L1004)</f>
        <v>46</v>
      </c>
      <c r="F14" s="149" t="str">
        <f>VLOOKUP(Read_First!B5,Items!A1:BA50,24,FALSE)</f>
        <v>baik</v>
      </c>
      <c r="G14" s="149" t="str">
        <f>VLOOKUP(Read_First!B5,Items!A1:BA50,25,FALSE)</f>
        <v>buruk</v>
      </c>
      <c r="H14" s="22" t="str">
        <f>VLOOKUP(Read_First!B5,Items!A1:BI50,54,FALSE)</f>
        <v>Daya tarik</v>
      </c>
      <c r="I14" s="60" t="str" cm="1">
        <f t="array" ref="I14">_xlfn.TEXTJOIN("/",TRUE,_xlfn._xlws.SORT(TRANSPOSE(F14:G14)))&amp;"-"&amp;H14</f>
        <v>baik/buruk-Daya tarik</v>
      </c>
      <c r="J14" s="60">
        <f t="shared" si="1"/>
        <v>12</v>
      </c>
      <c r="K14" s="60" t="s">
        <v>4057</v>
      </c>
      <c r="L14" s="120"/>
    </row>
    <row r="15" spans="1:21">
      <c r="A15" s="2">
        <v>13</v>
      </c>
      <c r="B15" s="3">
        <f>AVERAGE(DT!M4:M1004)</f>
        <v>0.78260869565217395</v>
      </c>
      <c r="C15" s="3">
        <f>VAR(DT!M4:M1004)</f>
        <v>2.796135265700483</v>
      </c>
      <c r="D15" s="3">
        <f t="shared" si="0"/>
        <v>1.6721648440570933</v>
      </c>
      <c r="E15" s="4">
        <f>COUNTA(Data!M4:M1004)</f>
        <v>46</v>
      </c>
      <c r="F15" s="17" t="str">
        <f>VLOOKUP(Read_First!B5,Items!A1:BA50,26,FALSE)</f>
        <v>rumit</v>
      </c>
      <c r="G15" s="17" t="str">
        <f>VLOOKUP(Read_First!B5,Items!A1:BA50,27,FALSE)</f>
        <v>sederhana</v>
      </c>
      <c r="H15" s="22" t="str">
        <f>VLOOKUP(Read_First!B5,Items!A1:BI50,55,FALSE)</f>
        <v>Kejelasan</v>
      </c>
      <c r="I15" s="60" t="str" cm="1">
        <f t="array" ref="I15">_xlfn.TEXTJOIN("/",TRUE,_xlfn._xlws.SORT(TRANSPOSE(F15:G15)))&amp;"-"&amp;H15</f>
        <v>rumit/sederhana-Kejelasan</v>
      </c>
      <c r="J15" s="60">
        <f t="shared" si="1"/>
        <v>13</v>
      </c>
      <c r="K15" s="60" t="s">
        <v>4054</v>
      </c>
      <c r="L15" s="7"/>
    </row>
    <row r="16" spans="1:21">
      <c r="A16" s="2">
        <v>14</v>
      </c>
      <c r="B16" s="3">
        <f>AVERAGE(DT!N4:N1004)</f>
        <v>0.95652173913043481</v>
      </c>
      <c r="C16" s="3">
        <f>VAR(DT!N4:N1004)</f>
        <v>2.7980676328502416</v>
      </c>
      <c r="D16" s="3">
        <f t="shared" si="0"/>
        <v>1.6727425482871658</v>
      </c>
      <c r="E16" s="4">
        <f>COUNTA(Data!N4:N1004)</f>
        <v>46</v>
      </c>
      <c r="F16" s="17" t="str">
        <f>VLOOKUP(Read_First!B5,Items!A1:BA50,28,FALSE)</f>
        <v>tidak disukai</v>
      </c>
      <c r="G16" s="17" t="str">
        <f>VLOOKUP(Read_First!B5,Items!A1:BA50,29,FALSE)</f>
        <v>menggembirakan</v>
      </c>
      <c r="H16" s="22" t="str">
        <f>VLOOKUP(Read_First!B5,Items!A1:BI50,54,FALSE)</f>
        <v>Daya tarik</v>
      </c>
      <c r="I16" s="60" t="str" cm="1">
        <f t="array" ref="I16">_xlfn.TEXTJOIN("/",TRUE,_xlfn._xlws.SORT(TRANSPOSE(F16:G16)))&amp;"-"&amp;H16</f>
        <v>menggembirakan/tidak disukai-Daya tarik</v>
      </c>
      <c r="J16" s="60">
        <f t="shared" si="1"/>
        <v>14</v>
      </c>
      <c r="K16" s="60" t="s">
        <v>4056</v>
      </c>
      <c r="L16" s="120"/>
    </row>
    <row r="17" spans="1:12">
      <c r="A17" s="2">
        <v>15</v>
      </c>
      <c r="B17" s="3">
        <f>AVERAGE(DT!O4:O1004)</f>
        <v>0.97826086956521741</v>
      </c>
      <c r="C17" s="3">
        <f>VAR(DT!O4:O1004)</f>
        <v>2.732850241545894</v>
      </c>
      <c r="D17" s="3">
        <f t="shared" si="0"/>
        <v>1.6531334615045132</v>
      </c>
      <c r="E17" s="4">
        <f>COUNTA(Data!O4:O1004)</f>
        <v>46</v>
      </c>
      <c r="F17" s="17" t="str">
        <f>VLOOKUP(Read_First!B5,Items!A1:BA50,30,FALSE)</f>
        <v>lazim</v>
      </c>
      <c r="G17" s="17" t="str">
        <f>VLOOKUP(Read_First!B5,Items!A1:BA50,31,FALSE)</f>
        <v>terdepan</v>
      </c>
      <c r="H17" s="22" t="str">
        <f>VLOOKUP(Read_First!B5,Items!A1:BI50,59,FALSE)</f>
        <v>Kebaruan</v>
      </c>
      <c r="I17" s="60" t="str" cm="1">
        <f t="array" ref="I17">_xlfn.TEXTJOIN("/",TRUE,_xlfn._xlws.SORT(TRANSPOSE(F17:G17)))&amp;"-"&amp;H17</f>
        <v>lazim/terdepan-Kebaruan</v>
      </c>
      <c r="J17" s="60">
        <f t="shared" si="1"/>
        <v>15</v>
      </c>
      <c r="K17" s="60" t="s">
        <v>4055</v>
      </c>
      <c r="L17" s="121"/>
    </row>
    <row r="18" spans="1:12">
      <c r="A18" s="2">
        <v>16</v>
      </c>
      <c r="B18" s="3">
        <f>AVERAGE(DT!P4:P1004)</f>
        <v>1.0652173913043479</v>
      </c>
      <c r="C18" s="3">
        <f>VAR(DT!P4:P1004)</f>
        <v>2.373429951690821</v>
      </c>
      <c r="D18" s="3">
        <f t="shared" si="0"/>
        <v>1.5405940255923432</v>
      </c>
      <c r="E18" s="4">
        <f>COUNTA(Data!P4:P1004)</f>
        <v>46</v>
      </c>
      <c r="F18" s="17" t="str">
        <f>VLOOKUP(Read_First!B5,Items!A1:BA50,32,FALSE)</f>
        <v>tidak nyaman</v>
      </c>
      <c r="G18" s="17" t="str">
        <f>VLOOKUP(Read_First!B5,Items!A1:BA50,33,FALSE)</f>
        <v>nyaman</v>
      </c>
      <c r="H18" s="22" t="str">
        <f>VLOOKUP(Read_First!B5,Items!A1:BI50,54,FALSE)</f>
        <v>Daya tarik</v>
      </c>
      <c r="I18" s="60" t="str" cm="1">
        <f t="array" ref="I18">_xlfn.TEXTJOIN("/",TRUE,_xlfn._xlws.SORT(TRANSPOSE(F18:G18)))&amp;"-"&amp;H18</f>
        <v>nyaman/tidak nyaman-Daya tarik</v>
      </c>
      <c r="J18" s="60">
        <f t="shared" si="1"/>
        <v>16</v>
      </c>
      <c r="K18" s="60" t="s">
        <v>4054</v>
      </c>
      <c r="L18" s="120"/>
    </row>
    <row r="19" spans="1:12">
      <c r="A19" s="2">
        <v>17</v>
      </c>
      <c r="B19" s="3">
        <f>AVERAGE(DT!Q4:Q1004)</f>
        <v>4.3478260869565216E-2</v>
      </c>
      <c r="C19" s="3">
        <f>VAR(DT!Q4:Q1004)</f>
        <v>3.3758454106280196</v>
      </c>
      <c r="D19" s="3">
        <f t="shared" si="0"/>
        <v>1.8373473843092436</v>
      </c>
      <c r="E19" s="4">
        <f>COUNTA(Data!Q4:Q1004)</f>
        <v>46</v>
      </c>
      <c r="F19" s="149" t="str">
        <f>VLOOKUP(Read_First!B5,Items!A1:BA50,34,FALSE)</f>
        <v>aman</v>
      </c>
      <c r="G19" s="149" t="str">
        <f>VLOOKUP(Read_First!B5,Items!A1:BA50,35,FALSE)</f>
        <v>tidak aman</v>
      </c>
      <c r="H19" s="22" t="str">
        <f>VLOOKUP(Read_First!B5,Items!A1:BI50,57,FALSE)</f>
        <v>Ketepatan</v>
      </c>
      <c r="I19" s="60" t="str" cm="1">
        <f t="array" ref="I19">_xlfn.TEXTJOIN("/",TRUE,_xlfn._xlws.SORT(TRANSPOSE(F19:G19)))&amp;"-"&amp;H19</f>
        <v>aman/tidak aman-Ketepatan</v>
      </c>
      <c r="J19" s="60">
        <f t="shared" si="1"/>
        <v>17</v>
      </c>
      <c r="K19" s="60" t="s">
        <v>4056</v>
      </c>
      <c r="L19" s="124"/>
    </row>
    <row r="20" spans="1:12">
      <c r="A20" s="2">
        <v>18</v>
      </c>
      <c r="B20" s="3">
        <f>AVERAGE(DT!R4:R1004)</f>
        <v>0.17391304347826086</v>
      </c>
      <c r="C20" s="3">
        <f>VAR(DT!R4:R1004)</f>
        <v>3.9690821256038644</v>
      </c>
      <c r="D20" s="3">
        <f t="shared" si="0"/>
        <v>1.9922555372250479</v>
      </c>
      <c r="E20" s="4">
        <f>COUNTA(Data!R4:R1004)</f>
        <v>46</v>
      </c>
      <c r="F20" s="149" t="str">
        <f>VLOOKUP(Read_First!B5,Items!A1:BA50,36,FALSE)</f>
        <v>memotivasi</v>
      </c>
      <c r="G20" s="149" t="str">
        <f>VLOOKUP(Read_First!B5,Items!A1:BA50,37,FALSE)</f>
        <v>tidak memotivasi</v>
      </c>
      <c r="H20" s="23" t="str">
        <f>VLOOKUP(Read_First!B5,Items!A1:BI50,58,FALSE)</f>
        <v>Stimulasi</v>
      </c>
      <c r="I20" s="60" t="str" cm="1">
        <f t="array" ref="I20">_xlfn.TEXTJOIN("/",TRUE,_xlfn._xlws.SORT(TRANSPOSE(F20:G20)))&amp;"-"&amp;H20</f>
        <v>memotivasi/tidak memotivasi-Stimulasi</v>
      </c>
      <c r="J20" s="60">
        <f t="shared" si="1"/>
        <v>18</v>
      </c>
      <c r="K20" s="60" t="s">
        <v>4056</v>
      </c>
      <c r="L20" s="122"/>
    </row>
    <row r="21" spans="1:12">
      <c r="A21" s="2">
        <v>19</v>
      </c>
      <c r="B21" s="3">
        <f>AVERAGE(DT!S4:S1004)</f>
        <v>0.95652173913043481</v>
      </c>
      <c r="C21" s="3">
        <f>VAR(DT!S4:S1004)</f>
        <v>2.531400966183575</v>
      </c>
      <c r="D21" s="3">
        <f t="shared" si="0"/>
        <v>1.5910377010566328</v>
      </c>
      <c r="E21" s="4">
        <f>COUNTA(Data!S4:S1004)</f>
        <v>46</v>
      </c>
      <c r="F21" s="149" t="str">
        <f>VLOOKUP(Read_First!B5,Items!A1:BA50,38,FALSE)</f>
        <v>memenuhi ekspektasi</v>
      </c>
      <c r="G21" s="149" t="str">
        <f>VLOOKUP(Read_First!B5,Items!A1:BA50,39,FALSE)</f>
        <v>tidak memenuhi ekspektasi</v>
      </c>
      <c r="H21" s="22" t="str">
        <f>VLOOKUP(Read_First!B5,Items!A1:BI50,57,FALSE)</f>
        <v>Ketepatan</v>
      </c>
      <c r="I21" s="60" t="str" cm="1">
        <f t="array" ref="I21">_xlfn.TEXTJOIN("/",TRUE,_xlfn._xlws.SORT(TRANSPOSE(F21:G21)))&amp;"-"&amp;H21</f>
        <v>memenuhi ekspektasi/tidak memenuhi ekspektasi-Ketepatan</v>
      </c>
      <c r="J21" s="60">
        <f t="shared" si="1"/>
        <v>19</v>
      </c>
      <c r="K21" s="60" t="s">
        <v>4057</v>
      </c>
      <c r="L21" s="124"/>
    </row>
    <row r="22" spans="1:12">
      <c r="A22" s="2">
        <v>20</v>
      </c>
      <c r="B22" s="3">
        <f>AVERAGE(DT!T4:T1004)</f>
        <v>1</v>
      </c>
      <c r="C22" s="3">
        <f>VAR(DT!T4:T1004)</f>
        <v>2.7555555555555555</v>
      </c>
      <c r="D22" s="3">
        <f t="shared" si="0"/>
        <v>1.6599866130651644</v>
      </c>
      <c r="E22" s="4">
        <f>COUNTA(Data!T4:T1004)</f>
        <v>46</v>
      </c>
      <c r="F22" s="17" t="str">
        <f>VLOOKUP(Read_First!B5,Items!A1:BA50,40,FALSE)</f>
        <v>tidak efisien</v>
      </c>
      <c r="G22" s="17" t="str">
        <f>VLOOKUP(Read_First!B5,Items!A1:BA50,41,FALSE)</f>
        <v>efisien</v>
      </c>
      <c r="H22" s="22" t="str">
        <f>VLOOKUP(Read_First!B5,Items!A1:BI50,56,FALSE)</f>
        <v>Efisiensi</v>
      </c>
      <c r="I22" s="60" t="str" cm="1">
        <f t="array" ref="I22">_xlfn.TEXTJOIN("/",TRUE,_xlfn._xlws.SORT(TRANSPOSE(F22:G22)))&amp;"-"&amp;H22</f>
        <v>efisien/tidak efisien-Efisiensi</v>
      </c>
      <c r="J22" s="60">
        <f t="shared" si="1"/>
        <v>20</v>
      </c>
      <c r="K22" s="60" t="s">
        <v>4057</v>
      </c>
      <c r="L22" s="123"/>
    </row>
    <row r="23" spans="1:12">
      <c r="A23" s="2">
        <v>21</v>
      </c>
      <c r="B23" s="3">
        <f>AVERAGE(DT!U4:U1004)</f>
        <v>0.43478260869565216</v>
      </c>
      <c r="C23" s="3">
        <f>VAR(DT!U4:U1004)</f>
        <v>3.2734299516908214</v>
      </c>
      <c r="D23" s="3">
        <f t="shared" si="0"/>
        <v>1.8092622672489529</v>
      </c>
      <c r="E23" s="4">
        <f>COUNTA(Data!U4:U1004)</f>
        <v>46</v>
      </c>
      <c r="F23" s="149" t="str">
        <f>VLOOKUP(Read_First!B5,Items!A1:BA50,42,FALSE)</f>
        <v>jelas</v>
      </c>
      <c r="G23" s="149" t="str">
        <f>VLOOKUP(Read_First!B5,Items!A1:BA50,43,FALSE)</f>
        <v>membingungkan</v>
      </c>
      <c r="H23" s="22" t="str">
        <f>VLOOKUP(Read_First!B5,Items!A1:BI50,55,FALSE)</f>
        <v>Kejelasan</v>
      </c>
      <c r="I23" s="60" t="str" cm="1">
        <f t="array" ref="I23">_xlfn.TEXTJOIN("/",TRUE,_xlfn._xlws.SORT(TRANSPOSE(F23:G23)))&amp;"-"&amp;H23</f>
        <v>jelas/membingungkan-Kejelasan</v>
      </c>
      <c r="J23" s="60">
        <f t="shared" si="1"/>
        <v>21</v>
      </c>
      <c r="K23" s="60" t="s">
        <v>4054</v>
      </c>
      <c r="L23" s="7"/>
    </row>
    <row r="24" spans="1:12">
      <c r="A24" s="2">
        <v>22</v>
      </c>
      <c r="B24" s="3">
        <f>AVERAGE(DT!V4:V1004)</f>
        <v>0.82608695652173914</v>
      </c>
      <c r="C24" s="3">
        <f>VAR(DT!V4:V1004)</f>
        <v>3.0357487922705313</v>
      </c>
      <c r="D24" s="3">
        <f t="shared" si="0"/>
        <v>1.7423400334809882</v>
      </c>
      <c r="E24" s="4">
        <f>COUNTA(Data!V4:V1004)</f>
        <v>46</v>
      </c>
      <c r="F24" s="17" t="str">
        <f>VLOOKUP(Read_First!B5,Items!A1:BA50,44,FALSE)</f>
        <v>tidak praktis</v>
      </c>
      <c r="G24" s="17" t="str">
        <f>VLOOKUP(Read_First!B5,Items!A1:BA50,45,FALSE)</f>
        <v>praktis</v>
      </c>
      <c r="H24" s="22" t="str">
        <f>VLOOKUP(Read_First!B5,Items!A1:BI50,56,FALSE)</f>
        <v>Efisiensi</v>
      </c>
      <c r="I24" s="60" t="str" cm="1">
        <f t="array" ref="I24">_xlfn.TEXTJOIN("/",TRUE,_xlfn._xlws.SORT(TRANSPOSE(F24:G24)))&amp;"-"&amp;H24</f>
        <v>praktis/tidak praktis-Efisiensi</v>
      </c>
      <c r="J24" s="60">
        <f t="shared" si="1"/>
        <v>22</v>
      </c>
      <c r="K24" s="60" t="s">
        <v>4057</v>
      </c>
      <c r="L24" s="123"/>
    </row>
    <row r="25" spans="1:12">
      <c r="A25" s="2">
        <v>23</v>
      </c>
      <c r="B25" s="3">
        <f>AVERAGE(DT!W4:W1004)</f>
        <v>1.0869565217391304</v>
      </c>
      <c r="C25" s="3">
        <f>VAR(DT!W4:W1004)</f>
        <v>2.5256038647342995</v>
      </c>
      <c r="D25" s="3">
        <f t="shared" si="0"/>
        <v>1.5892148579516552</v>
      </c>
      <c r="E25" s="4">
        <f>COUNTA(Data!W4:W1004)</f>
        <v>46</v>
      </c>
      <c r="F25" s="149" t="str">
        <f>VLOOKUP(Read_First!B5,Items!A1:BA50,46,FALSE)</f>
        <v>terorganisasi</v>
      </c>
      <c r="G25" s="149" t="str">
        <f>VLOOKUP(Read_First!B5,Items!A1:BA50,47,FALSE)</f>
        <v>berantakan</v>
      </c>
      <c r="H25" s="22" t="str">
        <f>VLOOKUP(Read_First!B5,Items!A1:BI50,56,FALSE)</f>
        <v>Efisiensi</v>
      </c>
      <c r="I25" s="60" t="str" cm="1">
        <f t="array" ref="I25">_xlfn.TEXTJOIN("/",TRUE,_xlfn._xlws.SORT(TRANSPOSE(F25:G25)))&amp;"-"&amp;H25</f>
        <v>berantakan/terorganisasi-Efisiensi</v>
      </c>
      <c r="J25" s="60">
        <f t="shared" si="1"/>
        <v>23</v>
      </c>
      <c r="K25" s="60" t="s">
        <v>4057</v>
      </c>
      <c r="L25" s="123"/>
    </row>
    <row r="26" spans="1:12">
      <c r="A26" s="2">
        <v>24</v>
      </c>
      <c r="B26" s="3">
        <f>AVERAGE(DT!X4:X1004)</f>
        <v>0.34782608695652173</v>
      </c>
      <c r="C26" s="3">
        <f>VAR(DT!X4:X1004)</f>
        <v>3.2541062801932368</v>
      </c>
      <c r="D26" s="3">
        <f t="shared" si="0"/>
        <v>1.8039141554390099</v>
      </c>
      <c r="E26" s="4">
        <f>COUNTA(Data!X4:X1004)</f>
        <v>46</v>
      </c>
      <c r="F26" s="149" t="str">
        <f>VLOOKUP(Read_First!B5,Items!A1:BA50,48,FALSE)</f>
        <v>atraktif</v>
      </c>
      <c r="G26" s="149" t="str">
        <f>VLOOKUP(Read_First!B5,Items!A1:BA50,49,FALSE)</f>
        <v>tidak atraktif</v>
      </c>
      <c r="H26" s="22" t="str">
        <f>VLOOKUP(Read_First!B5,Items!A1:BI50,54,FALSE)</f>
        <v>Daya tarik</v>
      </c>
      <c r="I26" s="60" t="str" cm="1">
        <f t="array" ref="I26">_xlfn.TEXTJOIN("/",TRUE,_xlfn._xlws.SORT(TRANSPOSE(F26:G26)))&amp;"-"&amp;H26</f>
        <v>atraktif/tidak atraktif-Daya tarik</v>
      </c>
      <c r="J26" s="60">
        <f t="shared" si="1"/>
        <v>24</v>
      </c>
      <c r="K26" s="60" t="s">
        <v>4054</v>
      </c>
      <c r="L26" s="120"/>
    </row>
    <row r="27" spans="1:12">
      <c r="A27" s="2">
        <v>25</v>
      </c>
      <c r="B27" s="3">
        <f>AVERAGE(DT!Y4:Y1004)</f>
        <v>-2.1739130434782608E-2</v>
      </c>
      <c r="C27" s="3">
        <f>VAR(DT!Y4:Y1004)</f>
        <v>2.8661835748792273</v>
      </c>
      <c r="D27" s="3">
        <f t="shared" si="0"/>
        <v>1.6929806776449716</v>
      </c>
      <c r="E27" s="4">
        <f>COUNTA(Data!Y4:Y1004)</f>
        <v>46</v>
      </c>
      <c r="F27" s="149" t="str">
        <f>VLOOKUP(Read_First!B5,Items!A1:BA50,50,FALSE)</f>
        <v>ramah pengguna</v>
      </c>
      <c r="G27" s="149" t="str">
        <f>VLOOKUP(Read_First!B5,Items!A1:BA50,51,FALSE)</f>
        <v>tidak ramah pengguna</v>
      </c>
      <c r="H27" s="22" t="str">
        <f>VLOOKUP(Read_First!B5,Items!A1:BI50,54,FALSE)</f>
        <v>Daya tarik</v>
      </c>
      <c r="I27" s="60" t="str" cm="1">
        <f t="array" ref="I27">_xlfn.TEXTJOIN("/",TRUE,_xlfn._xlws.SORT(TRANSPOSE(F27:G27)))&amp;"-"&amp;H27</f>
        <v>ramah pengguna/tidak ramah pengguna-Daya tarik</v>
      </c>
      <c r="J27" s="60">
        <f t="shared" si="1"/>
        <v>25</v>
      </c>
      <c r="K27" s="60" t="s">
        <v>4054</v>
      </c>
      <c r="L27" s="120"/>
    </row>
    <row r="28" spans="1:12">
      <c r="A28" s="2">
        <v>26</v>
      </c>
      <c r="B28" s="3">
        <f>AVERAGE(DT!Z4:Z1004)</f>
        <v>1.0652173913043479</v>
      </c>
      <c r="C28" s="3">
        <f>VAR(DT!Z4:Z1004)</f>
        <v>2.7289855072463767</v>
      </c>
      <c r="D28" s="3">
        <f t="shared" si="0"/>
        <v>1.6519641361864901</v>
      </c>
      <c r="E28" s="4">
        <f>COUNTA(Data!Z4:Z1004)</f>
        <v>46</v>
      </c>
      <c r="F28" s="17" t="str">
        <f>VLOOKUP(Read_First!B5,Items!A1:BA50,52,FALSE)</f>
        <v>konservatif</v>
      </c>
      <c r="G28" s="17" t="str">
        <f>VLOOKUP(Read_First!B5,Items!A1:BA50,53,FALSE)</f>
        <v>inovatif</v>
      </c>
      <c r="H28" s="22" t="str">
        <f>VLOOKUP(Read_First!B5,Items!A1:BI50,59,FALSE)</f>
        <v>Kebaruan</v>
      </c>
      <c r="I28" s="60" t="str" cm="1">
        <f t="array" ref="I28">_xlfn.TEXTJOIN("/",TRUE,_xlfn._xlws.SORT(TRANSPOSE(F28:G28)))&amp;"-"&amp;H28</f>
        <v>inovatif/konservatif-Kebaruan</v>
      </c>
      <c r="J28" s="60">
        <f t="shared" si="1"/>
        <v>26</v>
      </c>
      <c r="K28" s="60" t="s">
        <v>4055</v>
      </c>
      <c r="L28" s="121"/>
    </row>
    <row r="39" spans="14:18">
      <c r="N39" s="183" t="s">
        <v>820</v>
      </c>
      <c r="O39" s="183"/>
    </row>
    <row r="40" spans="14:18">
      <c r="N40" s="33" t="str">
        <f>VLOOKUP(Read_First!B5,Items!A1:BI50,54,FALSE)</f>
        <v>Daya tarik</v>
      </c>
      <c r="O40" s="34">
        <f>AVERAGE(DT!AC4:AC1004)</f>
        <v>0.60869565217391308</v>
      </c>
    </row>
    <row r="41" spans="14:18">
      <c r="N41" s="1" t="str">
        <f>VLOOKUP(Read_First!B5,Items!A1:BI50,60,FALSE)</f>
        <v>Kualitas Pragmatis</v>
      </c>
      <c r="O41" s="35">
        <f>(O4+O5+O6)/3</f>
        <v>0.63405797101449279</v>
      </c>
    </row>
    <row r="42" spans="14:18">
      <c r="N42" s="1" t="str">
        <f>VLOOKUP(Read_First!B5,Items!A1:BI50,61,FALSE)</f>
        <v>Kualitas Hedonis</v>
      </c>
      <c r="O42" s="35">
        <f>(O7+O8)/2</f>
        <v>0.80163043478260865</v>
      </c>
    </row>
    <row r="44" spans="14:18" ht="102.75" customHeight="1">
      <c r="N44" s="172" t="s">
        <v>821</v>
      </c>
      <c r="O44" s="172"/>
      <c r="P44" s="172"/>
      <c r="Q44" s="172"/>
      <c r="R44" s="172"/>
    </row>
    <row r="66" spans="6:7">
      <c r="F66" t="str" cm="1">
        <f t="array" ref="F66:G72">_xlfn.GROUPBY(H3:H28,H3:H28,_xleta.COUNTA)</f>
        <v>Daya tarik</v>
      </c>
      <c r="G66">
        <v>6</v>
      </c>
    </row>
    <row r="67" spans="6:7">
      <c r="F67" t="str">
        <v>Efisiensi</v>
      </c>
      <c r="G67">
        <v>4</v>
      </c>
    </row>
    <row r="68" spans="6:7">
      <c r="F68" t="str">
        <v>Kebaruan</v>
      </c>
      <c r="G68">
        <v>4</v>
      </c>
    </row>
    <row r="69" spans="6:7">
      <c r="F69" t="str">
        <v>Kejelasan</v>
      </c>
      <c r="G69">
        <v>4</v>
      </c>
    </row>
    <row r="70" spans="6:7">
      <c r="F70" t="str">
        <v>Ketepatan</v>
      </c>
      <c r="G70">
        <v>4</v>
      </c>
    </row>
    <row r="71" spans="6:7">
      <c r="F71" t="str">
        <v>Stimulasi</v>
      </c>
      <c r="G71">
        <v>4</v>
      </c>
    </row>
    <row r="72" spans="6:7">
      <c r="F72" t="str">
        <v>Total</v>
      </c>
      <c r="G72">
        <v>26</v>
      </c>
    </row>
  </sheetData>
  <mergeCells count="4">
    <mergeCell ref="N44:R44"/>
    <mergeCell ref="N39:O39"/>
    <mergeCell ref="A1:Q1"/>
    <mergeCell ref="N2:P2"/>
  </mergeCells>
  <conditionalFormatting sqref="B3:B28">
    <cfRule type="iconSet" priority="15">
      <iconSet iconSet="3Arrows">
        <cfvo type="percent" val="0"/>
        <cfvo type="num" val="-0.8"/>
        <cfvo type="num" val="0.8"/>
      </iconSet>
    </cfRule>
  </conditionalFormatting>
  <conditionalFormatting sqref="O3">
    <cfRule type="iconSet" priority="12">
      <iconSet iconSet="3Arrows">
        <cfvo type="percent" val="0"/>
        <cfvo type="num" val="-0.8"/>
        <cfvo type="num" val="0.8"/>
      </iconSet>
    </cfRule>
    <cfRule type="iconSet" priority="14">
      <iconSet iconSet="3Arrows">
        <cfvo type="percent" val="0"/>
        <cfvo type="num" val="-0.8"/>
        <cfvo type="num" val="0.8"/>
      </iconSet>
    </cfRule>
  </conditionalFormatting>
  <conditionalFormatting sqref="O4">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O4:O7">
    <cfRule type="iconSet" priority="13">
      <iconSet iconSet="3Arrows">
        <cfvo type="percent" val="0"/>
        <cfvo type="num" val="-0.8"/>
        <cfvo type="num" val="0.8"/>
      </iconSet>
    </cfRule>
  </conditionalFormatting>
  <conditionalFormatting sqref="O5">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O6">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O7">
    <cfRule type="iconSet" priority="3">
      <iconSet iconSet="3Arrows">
        <cfvo type="percent" val="0"/>
        <cfvo type="num" val="-0.8"/>
        <cfvo type="num" val="0.8"/>
      </iconSet>
    </cfRule>
    <cfRule type="iconSet" priority="4">
      <iconSet iconSet="3Arrows">
        <cfvo type="percent" val="0"/>
        <cfvo type="num" val="-0.8"/>
        <cfvo type="num" val="0.8"/>
      </iconSet>
    </cfRule>
  </conditionalFormatting>
  <conditionalFormatting sqref="O8">
    <cfRule type="iconSet" priority="11">
      <iconSet iconSet="3Arrows">
        <cfvo type="percent" val="0"/>
        <cfvo type="num" val="-0.8"/>
        <cfvo type="num" val="0.8"/>
      </iconSet>
    </cfRule>
  </conditionalFormatting>
  <pageMargins left="0.7" right="0.7" top="0.75" bottom="0.75" header="0.3" footer="0.3"/>
  <pageSetup paperSize="9" orientation="portrait" r:id="rId1"/>
  <customProperties>
    <customPr name="EpmWorksheetKeyString_GUI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8"/>
  <sheetViews>
    <sheetView topLeftCell="A31" workbookViewId="0">
      <selection activeCell="C31" sqref="C31:I31"/>
    </sheetView>
  </sheetViews>
  <sheetFormatPr defaultColWidth="9.109375" defaultRowHeight="14.4"/>
  <cols>
    <col min="5" max="5" width="12.6640625" customWidth="1"/>
    <col min="9" max="9" width="18.6640625" customWidth="1"/>
    <col min="13" max="13" width="11.88671875" customWidth="1"/>
    <col min="15" max="15" width="9.5546875" customWidth="1"/>
  </cols>
  <sheetData>
    <row r="1" spans="1:15" ht="100.8" customHeight="1">
      <c r="A1" s="186" t="s">
        <v>1282</v>
      </c>
      <c r="B1" s="187"/>
      <c r="C1" s="187"/>
      <c r="D1" s="187"/>
      <c r="E1" s="187"/>
      <c r="F1" s="187"/>
      <c r="G1" s="187"/>
      <c r="H1" s="187"/>
      <c r="I1" s="187"/>
      <c r="J1" s="187"/>
      <c r="K1" s="187"/>
      <c r="L1" s="187"/>
      <c r="M1" s="187"/>
      <c r="N1" s="187"/>
      <c r="O1" s="187"/>
    </row>
    <row r="3" spans="1:15">
      <c r="A3" s="188" t="s">
        <v>114</v>
      </c>
      <c r="B3" s="188"/>
      <c r="C3" s="188"/>
      <c r="D3" s="188"/>
      <c r="E3" s="188"/>
      <c r="F3" s="188"/>
      <c r="G3" s="188"/>
      <c r="I3" s="188" t="s">
        <v>111</v>
      </c>
      <c r="J3" s="188"/>
      <c r="K3" s="188"/>
      <c r="L3" s="188"/>
      <c r="M3" s="188"/>
      <c r="N3" s="188"/>
      <c r="O3" s="188"/>
    </row>
    <row r="4" spans="1:15">
      <c r="A4" s="99" t="s">
        <v>2</v>
      </c>
      <c r="B4" s="100" t="s">
        <v>106</v>
      </c>
      <c r="C4" s="100" t="s">
        <v>108</v>
      </c>
      <c r="D4" s="101" t="s">
        <v>3</v>
      </c>
      <c r="E4" s="100" t="s">
        <v>112</v>
      </c>
      <c r="F4" s="189" t="s">
        <v>113</v>
      </c>
      <c r="G4" s="190"/>
      <c r="I4" s="102" t="s">
        <v>110</v>
      </c>
      <c r="J4" s="101" t="s">
        <v>106</v>
      </c>
      <c r="K4" s="101" t="s">
        <v>108</v>
      </c>
      <c r="L4" s="101" t="s">
        <v>3</v>
      </c>
      <c r="M4" s="103" t="s">
        <v>112</v>
      </c>
      <c r="N4" s="189" t="s">
        <v>113</v>
      </c>
      <c r="O4" s="190"/>
    </row>
    <row r="5" spans="1:15">
      <c r="A5" s="69">
        <v>1</v>
      </c>
      <c r="B5" s="68">
        <f>Results!B3</f>
        <v>0.86956521739130432</v>
      </c>
      <c r="C5" s="68">
        <f>Results!D3</f>
        <v>1.84521839300241</v>
      </c>
      <c r="D5" s="58">
        <f>Results!E3</f>
        <v>46</v>
      </c>
      <c r="E5" s="68">
        <f t="shared" ref="E5:E24" si="0">CONFIDENCE(0.05, C5, D5)</f>
        <v>0.53323291595863964</v>
      </c>
      <c r="F5" s="68">
        <f t="shared" ref="F5:F24" si="1">B5-E5</f>
        <v>0.33633230143266468</v>
      </c>
      <c r="G5" s="68">
        <f t="shared" ref="G5:G24" si="2">B5+E5</f>
        <v>1.402798133349944</v>
      </c>
      <c r="I5" s="70" t="str">
        <f>VLOOKUP(Read_First!B5,Items!A1:BI50,54,FALSE)</f>
        <v>Daya tarik</v>
      </c>
      <c r="J5" s="68">
        <f>AVERAGE(DT!AC4:AC1004)</f>
        <v>0.60869565217391308</v>
      </c>
      <c r="K5" s="68">
        <f>STDEV(DT!AC4:AC1004)</f>
        <v>1.1633377858899974</v>
      </c>
      <c r="L5" s="58">
        <f>MAX(D5:D30)</f>
        <v>46</v>
      </c>
      <c r="M5" s="68">
        <f>CONFIDENCE(0.05, K5, L5)</f>
        <v>0.33618242814371335</v>
      </c>
      <c r="N5" s="68">
        <f>J5-M5</f>
        <v>0.27251322403019973</v>
      </c>
      <c r="O5" s="68">
        <f>J5+M5</f>
        <v>0.94487808031762643</v>
      </c>
    </row>
    <row r="6" spans="1:15">
      <c r="A6" s="11">
        <v>2</v>
      </c>
      <c r="B6" s="9">
        <f>Results!B4</f>
        <v>0.91304347826086951</v>
      </c>
      <c r="C6" s="9">
        <f>Results!D4</f>
        <v>1.6306247876405022</v>
      </c>
      <c r="D6" s="4">
        <f>Results!E4</f>
        <v>46</v>
      </c>
      <c r="E6" s="9">
        <f t="shared" si="0"/>
        <v>0.4712194576237605</v>
      </c>
      <c r="F6" s="9">
        <f t="shared" si="1"/>
        <v>0.44182402063710902</v>
      </c>
      <c r="G6" s="9">
        <f t="shared" si="2"/>
        <v>1.3842629358846299</v>
      </c>
      <c r="I6" s="8" t="str">
        <f>VLOOKUP(Read_First!B5,Items!A1:BI50,55,FALSE)</f>
        <v>Kejelasan</v>
      </c>
      <c r="J6" s="9">
        <f>AVERAGE(DT!AD4:AD1004)</f>
        <v>0.58152173913043481</v>
      </c>
      <c r="K6" s="9">
        <f>STDEV(DT!AD4:AD1004)</f>
        <v>0.97618069227031556</v>
      </c>
      <c r="L6" s="4">
        <f>L5</f>
        <v>46</v>
      </c>
      <c r="M6" s="9">
        <f t="shared" ref="M6:M10" si="3">CONFIDENCE(0.05, K6, L6)</f>
        <v>0.28209759831997516</v>
      </c>
      <c r="N6" s="9">
        <f t="shared" ref="N6:N10" si="4">J6-M6</f>
        <v>0.29942414081045965</v>
      </c>
      <c r="O6" s="9">
        <f t="shared" ref="O6:O10" si="5">J6+M6</f>
        <v>0.86361933745040997</v>
      </c>
    </row>
    <row r="7" spans="1:15">
      <c r="A7" s="11">
        <v>3</v>
      </c>
      <c r="B7" s="9">
        <f>Results!B5</f>
        <v>0.84782608695652173</v>
      </c>
      <c r="C7" s="9">
        <f>Results!D5</f>
        <v>1.8734091479836412</v>
      </c>
      <c r="D7" s="4">
        <f>Results!E5</f>
        <v>46</v>
      </c>
      <c r="E7" s="9">
        <f t="shared" si="0"/>
        <v>0.54137950637781396</v>
      </c>
      <c r="F7" s="9">
        <f t="shared" si="1"/>
        <v>0.30644658057870777</v>
      </c>
      <c r="G7" s="9">
        <f t="shared" si="2"/>
        <v>1.3892055933343357</v>
      </c>
      <c r="I7" s="8" t="str">
        <f>VLOOKUP(Read_First!B5,Items!A1:BI50,56,FALSE)</f>
        <v>Efisiensi</v>
      </c>
      <c r="J7" s="9">
        <f>AVERAGE(DT!AE4:AE1004)</f>
        <v>0.88586956521739135</v>
      </c>
      <c r="K7" s="9">
        <f>STDEV(DT!AE4:AE1004)</f>
        <v>1.2502294475405644</v>
      </c>
      <c r="L7" s="4">
        <f>L6</f>
        <v>46</v>
      </c>
      <c r="M7" s="9">
        <f t="shared" si="3"/>
        <v>0.36129246080441796</v>
      </c>
      <c r="N7" s="9">
        <f t="shared" si="4"/>
        <v>0.52457710441297345</v>
      </c>
      <c r="O7" s="9">
        <f t="shared" si="5"/>
        <v>1.2471620260218093</v>
      </c>
    </row>
    <row r="8" spans="1:15">
      <c r="A8" s="11">
        <v>4</v>
      </c>
      <c r="B8" s="9">
        <f>Results!B6</f>
        <v>0.19565217391304349</v>
      </c>
      <c r="C8" s="9">
        <f>Results!D6</f>
        <v>1.8811292733342833</v>
      </c>
      <c r="D8" s="4">
        <f>Results!E6</f>
        <v>46</v>
      </c>
      <c r="E8" s="9">
        <f t="shared" si="0"/>
        <v>0.54361047533406348</v>
      </c>
      <c r="F8" s="9">
        <f t="shared" si="1"/>
        <v>-0.34795830142102002</v>
      </c>
      <c r="G8" s="9">
        <f t="shared" si="2"/>
        <v>0.73926264924710694</v>
      </c>
      <c r="I8" s="10" t="str">
        <f>VLOOKUP(Read_First!B5,Items!A1:BI50,57,FALSE)</f>
        <v>Ketepatan</v>
      </c>
      <c r="J8" s="9">
        <f>AVERAGE(DT!AF4:AF1004)</f>
        <v>0.43478260869565216</v>
      </c>
      <c r="K8" s="9">
        <f>STDEV(DT!AF4:AF1004)</f>
        <v>0.76455285154260744</v>
      </c>
      <c r="L8" s="4">
        <f>L7</f>
        <v>46</v>
      </c>
      <c r="M8" s="9">
        <f t="shared" si="3"/>
        <v>0.22094118938907903</v>
      </c>
      <c r="N8" s="9">
        <f t="shared" si="4"/>
        <v>0.21384141930657313</v>
      </c>
      <c r="O8" s="9">
        <f t="shared" si="5"/>
        <v>0.65572379808473125</v>
      </c>
    </row>
    <row r="9" spans="1:15">
      <c r="A9" s="11">
        <v>5</v>
      </c>
      <c r="B9" s="9">
        <f>Results!B7</f>
        <v>0.17391304347826086</v>
      </c>
      <c r="C9" s="9">
        <f>Results!D7</f>
        <v>1.9698206102878952</v>
      </c>
      <c r="D9" s="4">
        <f>Results!E7</f>
        <v>46</v>
      </c>
      <c r="E9" s="9">
        <f t="shared" si="0"/>
        <v>0.56924057982651477</v>
      </c>
      <c r="F9" s="9">
        <f t="shared" si="1"/>
        <v>-0.39532753634825391</v>
      </c>
      <c r="G9" s="9">
        <f t="shared" si="2"/>
        <v>0.74315362330477563</v>
      </c>
      <c r="I9" s="10" t="str">
        <f>VLOOKUP(Read_First!B5,Items!A1:BI50,58,FALSE)</f>
        <v>Stimulasi</v>
      </c>
      <c r="J9" s="9">
        <f>AVERAGE(DT!AG4:AG1004)</f>
        <v>0.63043478260869568</v>
      </c>
      <c r="K9" s="9">
        <f>STDEV(DT!AG4:AG1004)</f>
        <v>1.1398576061591381</v>
      </c>
      <c r="L9" s="4">
        <f>L8</f>
        <v>46</v>
      </c>
      <c r="M9" s="9">
        <f t="shared" si="3"/>
        <v>0.32939710411236833</v>
      </c>
      <c r="N9" s="9">
        <f t="shared" si="4"/>
        <v>0.30103767849632734</v>
      </c>
      <c r="O9" s="9">
        <f t="shared" si="5"/>
        <v>0.95983188672106401</v>
      </c>
    </row>
    <row r="10" spans="1:15">
      <c r="A10" s="11">
        <v>6</v>
      </c>
      <c r="B10" s="9">
        <f>Results!B8</f>
        <v>1.173913043478261</v>
      </c>
      <c r="C10" s="9">
        <f>Results!D8</f>
        <v>1.5677917637533223</v>
      </c>
      <c r="D10" s="4">
        <f>Results!E8</f>
        <v>46</v>
      </c>
      <c r="E10" s="9">
        <f t="shared" si="0"/>
        <v>0.45306191233106297</v>
      </c>
      <c r="F10" s="9">
        <f t="shared" si="1"/>
        <v>0.72085113114719801</v>
      </c>
      <c r="G10" s="9">
        <f t="shared" si="2"/>
        <v>1.6269749558093238</v>
      </c>
      <c r="I10" s="8" t="str">
        <f>VLOOKUP(Read_First!B5,Items!A1:BI50,59,FALSE)</f>
        <v>Kebaruan</v>
      </c>
      <c r="J10" s="9">
        <f>AVERAGE(DT!AH4:AH1004)</f>
        <v>0.97282608695652173</v>
      </c>
      <c r="K10" s="9">
        <f>STDEV(DT!AH4:AH1004)</f>
        <v>1.3986384856447251</v>
      </c>
      <c r="L10" s="4">
        <f>L9</f>
        <v>46</v>
      </c>
      <c r="M10" s="9">
        <f t="shared" si="3"/>
        <v>0.40417984174697019</v>
      </c>
      <c r="N10" s="9">
        <f t="shared" si="4"/>
        <v>0.56864624520955154</v>
      </c>
      <c r="O10" s="9">
        <f t="shared" si="5"/>
        <v>1.3770059287034919</v>
      </c>
    </row>
    <row r="11" spans="1:15">
      <c r="A11" s="11">
        <v>7</v>
      </c>
      <c r="B11" s="9">
        <f>Results!B9</f>
        <v>1</v>
      </c>
      <c r="C11" s="9">
        <f>Results!D9</f>
        <v>1.6599866130651644</v>
      </c>
      <c r="D11" s="4">
        <f>Results!E9</f>
        <v>46</v>
      </c>
      <c r="E11" s="9">
        <f t="shared" si="0"/>
        <v>0.47970446506159858</v>
      </c>
      <c r="F11" s="9">
        <f t="shared" si="1"/>
        <v>0.52029553493840142</v>
      </c>
      <c r="G11" s="9">
        <f t="shared" si="2"/>
        <v>1.4797044650615985</v>
      </c>
    </row>
    <row r="12" spans="1:15">
      <c r="A12" s="11">
        <v>8</v>
      </c>
      <c r="B12" s="9">
        <f>Results!B10</f>
        <v>1.1956521739130435</v>
      </c>
      <c r="C12" s="9">
        <f>Results!D10</f>
        <v>1.5580552724098262</v>
      </c>
      <c r="D12" s="4">
        <f>Results!E10</f>
        <v>46</v>
      </c>
      <c r="E12" s="9">
        <f t="shared" si="0"/>
        <v>0.45024825206733088</v>
      </c>
      <c r="F12" s="9">
        <f t="shared" si="1"/>
        <v>0.74540392184571258</v>
      </c>
      <c r="G12" s="9">
        <f t="shared" si="2"/>
        <v>1.6459004259803742</v>
      </c>
    </row>
    <row r="13" spans="1:15">
      <c r="A13" s="11">
        <v>9</v>
      </c>
      <c r="B13" s="9">
        <f>Results!B11</f>
        <v>0.63043478260869568</v>
      </c>
      <c r="C13" s="9">
        <f>Results!D11</f>
        <v>1.830102555136963</v>
      </c>
      <c r="D13" s="4">
        <f>Results!E11</f>
        <v>46</v>
      </c>
      <c r="E13" s="9">
        <f t="shared" si="0"/>
        <v>0.52886472716715727</v>
      </c>
      <c r="F13" s="9">
        <f t="shared" si="1"/>
        <v>0.10157005544153841</v>
      </c>
      <c r="G13" s="9">
        <f t="shared" si="2"/>
        <v>1.1592995097758529</v>
      </c>
      <c r="I13" s="143" t="s">
        <v>110</v>
      </c>
      <c r="J13" s="143" t="s">
        <v>106</v>
      </c>
      <c r="K13" s="143" t="s">
        <v>108</v>
      </c>
      <c r="L13" s="143" t="s">
        <v>3</v>
      </c>
      <c r="M13" s="143" t="s">
        <v>112</v>
      </c>
      <c r="N13" s="143" t="s">
        <v>113</v>
      </c>
      <c r="O13" s="143"/>
    </row>
    <row r="14" spans="1:15">
      <c r="A14" s="11">
        <v>10</v>
      </c>
      <c r="B14" s="9">
        <f>Results!B12</f>
        <v>1</v>
      </c>
      <c r="C14" s="9">
        <f>Results!D12</f>
        <v>1.8257418583505538</v>
      </c>
      <c r="D14" s="4">
        <f>Results!E12</f>
        <v>46</v>
      </c>
      <c r="E14" s="9">
        <f t="shared" si="0"/>
        <v>0.52760456898108743</v>
      </c>
      <c r="F14" s="9">
        <f t="shared" si="1"/>
        <v>0.47239543101891257</v>
      </c>
      <c r="G14" s="9">
        <f t="shared" si="2"/>
        <v>1.5276045689810873</v>
      </c>
      <c r="I14" t="s">
        <v>4054</v>
      </c>
      <c r="J14">
        <f>AVERAGE(DT!AJ4:AJ1004)</f>
        <v>0.57336956521739135</v>
      </c>
      <c r="K14">
        <f>STDEV(DT!AJ4:AJ1004)</f>
        <v>0.99078254949634303</v>
      </c>
      <c r="L14" s="142">
        <f>MAX(D5:D30)</f>
        <v>46</v>
      </c>
      <c r="M14">
        <f>CONFIDENCE(0.05, K14, L14)</f>
        <v>0.28631725651142487</v>
      </c>
      <c r="N14">
        <f>J14-M14</f>
        <v>0.28705230870596649</v>
      </c>
      <c r="O14">
        <f>J14+M14</f>
        <v>0.85968682172881628</v>
      </c>
    </row>
    <row r="15" spans="1:15">
      <c r="A15" s="11">
        <v>11</v>
      </c>
      <c r="B15" s="9">
        <f>Results!B13</f>
        <v>-0.45652173913043476</v>
      </c>
      <c r="C15" s="9">
        <f>Results!D13</f>
        <v>1.9967364677741353</v>
      </c>
      <c r="D15" s="4">
        <f>Results!E13</f>
        <v>46</v>
      </c>
      <c r="E15" s="9">
        <f t="shared" si="0"/>
        <v>0.57701874918974205</v>
      </c>
      <c r="F15" s="9">
        <f t="shared" si="1"/>
        <v>-1.0335404883201769</v>
      </c>
      <c r="G15" s="9">
        <f t="shared" si="2"/>
        <v>0.1204970100593073</v>
      </c>
      <c r="I15" t="s">
        <v>4055</v>
      </c>
      <c r="J15">
        <f>AVERAGE(DT!AJ5:AJ1005)</f>
        <v>0.56666666666666665</v>
      </c>
      <c r="K15">
        <f>STDEV(DT!AJ5:AJ1005)</f>
        <v>1.0009228696103865</v>
      </c>
      <c r="L15" s="142">
        <f>L14</f>
        <v>46</v>
      </c>
      <c r="M15">
        <f>CONFIDENCE(0.05, K15, L15)</f>
        <v>0.28924761558635653</v>
      </c>
      <c r="N15">
        <f t="shared" ref="N15:N17" si="6">J15-M15</f>
        <v>0.27741905108031012</v>
      </c>
      <c r="O15">
        <f t="shared" ref="O15:O17" si="7">J15+M15</f>
        <v>0.85591428225302324</v>
      </c>
    </row>
    <row r="16" spans="1:15">
      <c r="A16" s="11">
        <v>12</v>
      </c>
      <c r="B16" s="9">
        <f>Results!B14</f>
        <v>0.43478260869565216</v>
      </c>
      <c r="C16" s="9">
        <f>Results!D14</f>
        <v>1.9281790363281275</v>
      </c>
      <c r="D16" s="4">
        <f>Results!E14</f>
        <v>46</v>
      </c>
      <c r="E16" s="9">
        <f t="shared" si="0"/>
        <v>0.55720695931206465</v>
      </c>
      <c r="F16" s="9">
        <f t="shared" si="1"/>
        <v>-0.12242435061641249</v>
      </c>
      <c r="G16" s="9">
        <f t="shared" si="2"/>
        <v>0.99198956800771687</v>
      </c>
      <c r="I16" t="s">
        <v>4056</v>
      </c>
      <c r="J16">
        <f>AVERAGE(DT!AJ6:AJ1006)</f>
        <v>0.56818181818181823</v>
      </c>
      <c r="K16">
        <f>STDEV(DT!AJ6:AJ1006)</f>
        <v>1.01244241346951</v>
      </c>
      <c r="L16" s="142">
        <f t="shared" ref="L16:L17" si="8">L15</f>
        <v>46</v>
      </c>
      <c r="M16">
        <f>CONFIDENCE(0.05, K16, L16)</f>
        <v>0.29257654401337008</v>
      </c>
      <c r="N16">
        <f t="shared" si="6"/>
        <v>0.27560527416844816</v>
      </c>
      <c r="O16">
        <f t="shared" si="7"/>
        <v>0.86075836219518831</v>
      </c>
    </row>
    <row r="17" spans="1:15">
      <c r="A17" s="11">
        <v>13</v>
      </c>
      <c r="B17" s="9">
        <f>Results!B15</f>
        <v>0.78260869565217395</v>
      </c>
      <c r="C17" s="9">
        <f>Results!D15</f>
        <v>1.6721648440570933</v>
      </c>
      <c r="D17" s="4">
        <f>Results!E15</f>
        <v>46</v>
      </c>
      <c r="E17" s="9">
        <f t="shared" si="0"/>
        <v>0.48322374150479397</v>
      </c>
      <c r="F17" s="9">
        <f t="shared" si="1"/>
        <v>0.29938495414737998</v>
      </c>
      <c r="G17" s="9">
        <f t="shared" si="2"/>
        <v>1.265832437156968</v>
      </c>
      <c r="I17" t="s">
        <v>4057</v>
      </c>
      <c r="J17">
        <f>AVERAGE(DT!AJ7:AJ1007)</f>
        <v>0.57558139534883723</v>
      </c>
      <c r="K17">
        <f>STDEV(DT!AJ7:AJ1007)</f>
        <v>1.0232198300453361</v>
      </c>
      <c r="L17" s="142">
        <f t="shared" si="8"/>
        <v>46</v>
      </c>
      <c r="M17">
        <f>CONFIDENCE(0.05, K17, L17)</f>
        <v>0.29569101181242435</v>
      </c>
      <c r="N17">
        <f t="shared" si="6"/>
        <v>0.27989038353641288</v>
      </c>
      <c r="O17">
        <f t="shared" si="7"/>
        <v>0.87127240716126164</v>
      </c>
    </row>
    <row r="18" spans="1:15">
      <c r="A18" s="11">
        <v>14</v>
      </c>
      <c r="B18" s="9">
        <f>Results!B16</f>
        <v>0.95652173913043481</v>
      </c>
      <c r="C18" s="9">
        <f>Results!D16</f>
        <v>1.6727425482871658</v>
      </c>
      <c r="D18" s="4">
        <f>Results!E16</f>
        <v>46</v>
      </c>
      <c r="E18" s="9">
        <f t="shared" si="0"/>
        <v>0.48339068700692606</v>
      </c>
      <c r="F18" s="9">
        <f t="shared" si="1"/>
        <v>0.47313105212350876</v>
      </c>
      <c r="G18" s="9">
        <f t="shared" si="2"/>
        <v>1.4399124261373608</v>
      </c>
    </row>
    <row r="19" spans="1:15">
      <c r="A19" s="11">
        <v>15</v>
      </c>
      <c r="B19" s="9">
        <f>Results!B17</f>
        <v>0.97826086956521741</v>
      </c>
      <c r="C19" s="9">
        <f>Results!D17</f>
        <v>1.6531334615045132</v>
      </c>
      <c r="D19" s="4">
        <f>Results!E17</f>
        <v>46</v>
      </c>
      <c r="E19" s="9">
        <f t="shared" si="0"/>
        <v>0.47772403499215493</v>
      </c>
      <c r="F19" s="9">
        <f t="shared" si="1"/>
        <v>0.50053683457306253</v>
      </c>
      <c r="G19" s="9">
        <f t="shared" si="2"/>
        <v>1.4559849045573723</v>
      </c>
    </row>
    <row r="20" spans="1:15">
      <c r="A20" s="11">
        <v>16</v>
      </c>
      <c r="B20" s="9">
        <f>Results!B18</f>
        <v>1.0652173913043479</v>
      </c>
      <c r="C20" s="9">
        <f>Results!D18</f>
        <v>1.5405940255923432</v>
      </c>
      <c r="D20" s="4">
        <f>Results!E18</f>
        <v>46</v>
      </c>
      <c r="E20" s="9">
        <f t="shared" si="0"/>
        <v>0.44520228483002733</v>
      </c>
      <c r="F20" s="9">
        <f t="shared" si="1"/>
        <v>0.62001510647432057</v>
      </c>
      <c r="G20" s="9">
        <f t="shared" si="2"/>
        <v>1.5104196761343753</v>
      </c>
    </row>
    <row r="21" spans="1:15">
      <c r="A21" s="11">
        <v>17</v>
      </c>
      <c r="B21" s="9">
        <f>Results!B19</f>
        <v>4.3478260869565216E-2</v>
      </c>
      <c r="C21" s="9">
        <f>Results!D19</f>
        <v>1.8373473843092436</v>
      </c>
      <c r="D21" s="4">
        <f>Results!E19</f>
        <v>46</v>
      </c>
      <c r="E21" s="9">
        <f t="shared" si="0"/>
        <v>0.53095834459467028</v>
      </c>
      <c r="F21" s="9">
        <f t="shared" si="1"/>
        <v>-0.4874800837251051</v>
      </c>
      <c r="G21" s="9">
        <f t="shared" si="2"/>
        <v>0.57443660546423547</v>
      </c>
    </row>
    <row r="22" spans="1:15">
      <c r="A22" s="11">
        <v>18</v>
      </c>
      <c r="B22" s="9">
        <f>Results!B20</f>
        <v>0.17391304347826086</v>
      </c>
      <c r="C22" s="9">
        <f>Results!D20</f>
        <v>1.9922555372250479</v>
      </c>
      <c r="D22" s="4">
        <f>Results!E20</f>
        <v>46</v>
      </c>
      <c r="E22" s="9">
        <f t="shared" si="0"/>
        <v>0.5757238457398528</v>
      </c>
      <c r="F22" s="9">
        <f t="shared" si="1"/>
        <v>-0.40181080226159194</v>
      </c>
      <c r="G22" s="9">
        <f t="shared" si="2"/>
        <v>0.74963688921811367</v>
      </c>
    </row>
    <row r="23" spans="1:15">
      <c r="A23" s="11">
        <v>19</v>
      </c>
      <c r="B23" s="9">
        <f>Results!B21</f>
        <v>0.95652173913043481</v>
      </c>
      <c r="C23" s="9">
        <f>Results!D21</f>
        <v>1.5910377010566328</v>
      </c>
      <c r="D23" s="4">
        <f>Results!E21</f>
        <v>46</v>
      </c>
      <c r="E23" s="9">
        <f t="shared" si="0"/>
        <v>0.45977954476928445</v>
      </c>
      <c r="F23" s="9">
        <f t="shared" si="1"/>
        <v>0.49674219436115036</v>
      </c>
      <c r="G23" s="9">
        <f t="shared" si="2"/>
        <v>1.4163012838997193</v>
      </c>
    </row>
    <row r="24" spans="1:15">
      <c r="A24" s="11">
        <v>20</v>
      </c>
      <c r="B24" s="9">
        <f>Results!B22</f>
        <v>1</v>
      </c>
      <c r="C24" s="9">
        <f>Results!D22</f>
        <v>1.6599866130651644</v>
      </c>
      <c r="D24" s="4">
        <f>Results!E22</f>
        <v>46</v>
      </c>
      <c r="E24" s="9">
        <f t="shared" si="0"/>
        <v>0.47970446506159858</v>
      </c>
      <c r="F24" s="9">
        <f t="shared" si="1"/>
        <v>0.52029553493840142</v>
      </c>
      <c r="G24" s="9">
        <f t="shared" si="2"/>
        <v>1.4797044650615985</v>
      </c>
    </row>
    <row r="25" spans="1:15">
      <c r="A25" s="11">
        <v>21</v>
      </c>
      <c r="B25" s="9">
        <f>Results!B23</f>
        <v>0.43478260869565216</v>
      </c>
      <c r="C25" s="9">
        <f>Results!D23</f>
        <v>1.8092622672489529</v>
      </c>
      <c r="D25" s="4">
        <f>Results!E23</f>
        <v>46</v>
      </c>
      <c r="E25" s="9">
        <f t="shared" ref="E25:E30" si="9">CONFIDENCE(0.05, C25, D25)</f>
        <v>0.52284228151948564</v>
      </c>
      <c r="F25" s="9">
        <f t="shared" ref="F25:F30" si="10">B25-E25</f>
        <v>-8.8059672823833479E-2</v>
      </c>
      <c r="G25" s="9">
        <f t="shared" ref="G25:G30" si="11">B25+E25</f>
        <v>0.95762489021513786</v>
      </c>
    </row>
    <row r="26" spans="1:15">
      <c r="A26" s="11">
        <v>22</v>
      </c>
      <c r="B26" s="9">
        <f>Results!B24</f>
        <v>0.82608695652173914</v>
      </c>
      <c r="C26" s="9">
        <f>Results!D24</f>
        <v>1.7423400334809882</v>
      </c>
      <c r="D26" s="4">
        <f>Results!E24</f>
        <v>46</v>
      </c>
      <c r="E26" s="9">
        <f t="shared" si="9"/>
        <v>0.50350303257752527</v>
      </c>
      <c r="F26" s="9">
        <f t="shared" si="10"/>
        <v>0.32258392394421387</v>
      </c>
      <c r="G26" s="9">
        <f t="shared" si="11"/>
        <v>1.3295899890992644</v>
      </c>
    </row>
    <row r="27" spans="1:15">
      <c r="A27" s="11">
        <v>23</v>
      </c>
      <c r="B27" s="9">
        <f>Results!B25</f>
        <v>1.0869565217391304</v>
      </c>
      <c r="C27" s="9">
        <f>Results!D25</f>
        <v>1.5892148579516552</v>
      </c>
      <c r="D27" s="4">
        <f>Results!E25</f>
        <v>46</v>
      </c>
      <c r="E27" s="9">
        <f t="shared" si="9"/>
        <v>0.45925277788473118</v>
      </c>
      <c r="F27" s="9">
        <f t="shared" si="10"/>
        <v>0.6277037438543992</v>
      </c>
      <c r="G27" s="9">
        <f t="shared" si="11"/>
        <v>1.5462092996238614</v>
      </c>
    </row>
    <row r="28" spans="1:15">
      <c r="A28" s="11">
        <v>24</v>
      </c>
      <c r="B28" s="9">
        <f>Results!B26</f>
        <v>0.34782608695652173</v>
      </c>
      <c r="C28" s="9">
        <f>Results!D26</f>
        <v>1.8039141554390099</v>
      </c>
      <c r="D28" s="4">
        <f>Results!E26</f>
        <v>46</v>
      </c>
      <c r="E28" s="9">
        <f t="shared" si="9"/>
        <v>0.52129677922766815</v>
      </c>
      <c r="F28" s="9">
        <f t="shared" si="10"/>
        <v>-0.17347069227114642</v>
      </c>
      <c r="G28" s="9">
        <f t="shared" si="11"/>
        <v>0.86912286618418988</v>
      </c>
    </row>
    <row r="29" spans="1:15">
      <c r="A29" s="11">
        <v>25</v>
      </c>
      <c r="B29" s="9">
        <f>Results!B27</f>
        <v>-2.1739130434782608E-2</v>
      </c>
      <c r="C29" s="9">
        <f>Results!D27</f>
        <v>1.6929806776449716</v>
      </c>
      <c r="D29" s="4">
        <f>Results!E27</f>
        <v>46</v>
      </c>
      <c r="E29" s="9">
        <f t="shared" si="9"/>
        <v>0.48923912032622091</v>
      </c>
      <c r="F29" s="9">
        <f t="shared" si="10"/>
        <v>-0.51097825076100356</v>
      </c>
      <c r="G29" s="9">
        <f t="shared" si="11"/>
        <v>0.46749998989143832</v>
      </c>
    </row>
    <row r="30" spans="1:15">
      <c r="A30" s="11">
        <v>26</v>
      </c>
      <c r="B30" s="9">
        <f>Results!B28</f>
        <v>1.0652173913043479</v>
      </c>
      <c r="C30" s="9">
        <f>Results!D28</f>
        <v>1.6519641361864901</v>
      </c>
      <c r="D30" s="4">
        <f>Results!E28</f>
        <v>46</v>
      </c>
      <c r="E30" s="9">
        <f t="shared" si="9"/>
        <v>0.47738612228144361</v>
      </c>
      <c r="F30" s="9">
        <f t="shared" si="10"/>
        <v>0.58783126902290428</v>
      </c>
      <c r="G30" s="9">
        <f t="shared" si="11"/>
        <v>1.5426035135857914</v>
      </c>
    </row>
    <row r="31" spans="1:15">
      <c r="C31" s="182" t="s">
        <v>114</v>
      </c>
      <c r="D31" s="182"/>
      <c r="E31" s="182"/>
      <c r="F31" s="182"/>
      <c r="G31" s="182"/>
      <c r="H31" s="182"/>
      <c r="I31" s="182"/>
    </row>
    <row r="32" spans="1:15">
      <c r="A32" s="12" t="s">
        <v>4090</v>
      </c>
      <c r="B32" s="12" t="s">
        <v>4091</v>
      </c>
      <c r="C32" t="s">
        <v>2</v>
      </c>
      <c r="D32" t="s">
        <v>106</v>
      </c>
      <c r="E32" t="s">
        <v>108</v>
      </c>
      <c r="F32" t="s">
        <v>3</v>
      </c>
      <c r="G32" t="s">
        <v>112</v>
      </c>
      <c r="H32" s="182" t="s">
        <v>113</v>
      </c>
      <c r="I32" s="182"/>
    </row>
    <row r="33" spans="1:9">
      <c r="A33" t="s">
        <v>4054</v>
      </c>
      <c r="B33" t="str" cm="1">
        <f t="array" ref="B33:B58">TRANSPOSE(DB[[#Headers],[Saya merasa aplikasi PRA Digital mudah untuk digunakan.]:[Saya percaya bahwa teknologi inovatif seperti PRA Digital dapat mendorong perubahan positif.]])</f>
        <v>Saya merasa aplikasi PRA Digital mudah untuk digunakan.</v>
      </c>
      <c r="C33">
        <v>1</v>
      </c>
      <c r="D33">
        <v>0.86956521739130432</v>
      </c>
      <c r="E33">
        <v>1.84521839300241</v>
      </c>
      <c r="F33">
        <v>46</v>
      </c>
      <c r="G33">
        <v>0.53323291595863964</v>
      </c>
      <c r="H33">
        <v>0.33633230143266468</v>
      </c>
      <c r="I33">
        <v>1.402798133349944</v>
      </c>
    </row>
    <row r="34" spans="1:9">
      <c r="A34" t="s">
        <v>4054</v>
      </c>
      <c r="B34" t="str">
        <v>Saya tidak kesulitan memahami fungsi-fungsi dalam aplikasi PRA Digital.</v>
      </c>
      <c r="C34">
        <v>2</v>
      </c>
      <c r="D34">
        <v>0.91304347826086951</v>
      </c>
      <c r="E34">
        <v>1.6306247876405022</v>
      </c>
      <c r="F34">
        <v>46</v>
      </c>
      <c r="G34">
        <v>0.4712194576237605</v>
      </c>
      <c r="H34">
        <v>0.44182402063710902</v>
      </c>
      <c r="I34">
        <v>1.3842629358846299</v>
      </c>
    </row>
    <row r="35" spans="1:9">
      <c r="A35" t="s">
        <v>4055</v>
      </c>
      <c r="B35" t="str">
        <v>Saya termasuk orang yang tidak tertarik pada teknologi baru.</v>
      </c>
      <c r="C35">
        <v>3</v>
      </c>
      <c r="D35">
        <v>0.84782608695652173</v>
      </c>
      <c r="E35">
        <v>1.8734091479836412</v>
      </c>
      <c r="F35">
        <v>46</v>
      </c>
      <c r="G35">
        <v>0.54137950637781396</v>
      </c>
      <c r="H35">
        <v>0.30644658057870777</v>
      </c>
      <c r="I35">
        <v>1.3892055933343357</v>
      </c>
    </row>
    <row r="36" spans="1:9">
      <c r="A36" t="s">
        <v>4054</v>
      </c>
      <c r="B36" t="str">
        <v>Saya sulit mempelajari penggunaan aplikasi ini dengan cepat.</v>
      </c>
      <c r="C36">
        <v>4</v>
      </c>
      <c r="D36">
        <v>0.19565217391304349</v>
      </c>
      <c r="E36">
        <v>1.8811292733342833</v>
      </c>
      <c r="F36">
        <v>46</v>
      </c>
      <c r="G36">
        <v>0.54361047533406348</v>
      </c>
      <c r="H36">
        <v>-0.34795830142102002</v>
      </c>
      <c r="I36">
        <v>0.73926264924710694</v>
      </c>
    </row>
    <row r="37" spans="1:9">
      <c r="A37" t="s">
        <v>4056</v>
      </c>
      <c r="B37" t="str">
        <v>Saya tidak percaya teknologi digital dapat meningkatkan kualitas perencanaan pembangunan desa.</v>
      </c>
      <c r="C37">
        <v>5</v>
      </c>
      <c r="D37">
        <v>0.17391304347826086</v>
      </c>
      <c r="E37">
        <v>1.9698206102878952</v>
      </c>
      <c r="F37">
        <v>46</v>
      </c>
      <c r="G37">
        <v>0.56924057982651477</v>
      </c>
      <c r="H37">
        <v>-0.39532753634825391</v>
      </c>
      <c r="I37">
        <v>0.74315362330477563</v>
      </c>
    </row>
    <row r="38" spans="1:9">
      <c r="A38" t="s">
        <v>4056</v>
      </c>
      <c r="B38" t="str">
        <v>Saya yakin bahwa teknologi seperti aplikasi PRA Digital dapat mendorong kolaborasi yang asyik antarpemuda.</v>
      </c>
      <c r="C38">
        <v>6</v>
      </c>
      <c r="D38">
        <v>1.173913043478261</v>
      </c>
      <c r="E38">
        <v>1.5677917637533223</v>
      </c>
      <c r="F38">
        <v>46</v>
      </c>
      <c r="G38">
        <v>0.45306191233106297</v>
      </c>
      <c r="H38">
        <v>0.72085113114719801</v>
      </c>
      <c r="I38">
        <v>1.6269749558093238</v>
      </c>
    </row>
    <row r="39" spans="1:9">
      <c r="A39" t="s">
        <v>4056</v>
      </c>
      <c r="B39" t="str">
        <v>Saya merasa penggunaan aplikasi PRA Digital membuat musyawarah menjadi lebih menarik dan menyenangkan.</v>
      </c>
      <c r="C39">
        <v>7</v>
      </c>
      <c r="D39">
        <v>1</v>
      </c>
      <c r="E39">
        <v>1.6599866130651644</v>
      </c>
      <c r="F39">
        <v>46</v>
      </c>
      <c r="G39">
        <v>0.47970446506159858</v>
      </c>
      <c r="H39">
        <v>0.52029553493840142</v>
      </c>
      <c r="I39">
        <v>1.4797044650615985</v>
      </c>
    </row>
    <row r="40" spans="1:9">
      <c r="A40" t="s">
        <v>4057</v>
      </c>
      <c r="B40" t="str">
        <v>Aplikasi ini dapat diprediksi membantu pengambilan keputusan berbasis data.</v>
      </c>
      <c r="C40">
        <v>8</v>
      </c>
      <c r="D40">
        <v>1.1956521739130435</v>
      </c>
      <c r="E40">
        <v>1.5580552724098262</v>
      </c>
      <c r="F40">
        <v>46</v>
      </c>
      <c r="G40">
        <v>0.45024825206733088</v>
      </c>
      <c r="H40">
        <v>0.74540392184571258</v>
      </c>
      <c r="I40">
        <v>1.6459004259803742</v>
      </c>
    </row>
    <row r="41" spans="1:9">
      <c r="A41" t="s">
        <v>4057</v>
      </c>
      <c r="B41" t="str">
        <v>Penggunaan aplikasi PRA Digital tidak mempercepat proses diskusi dalam musyawarah.</v>
      </c>
      <c r="C41">
        <v>9</v>
      </c>
      <c r="D41">
        <v>0.63043478260869568</v>
      </c>
      <c r="E41">
        <v>1.830102555136963</v>
      </c>
      <c r="F41">
        <v>46</v>
      </c>
      <c r="G41">
        <v>0.52886472716715727</v>
      </c>
      <c r="H41">
        <v>0.10157005544153841</v>
      </c>
      <c r="I41">
        <v>1.1592995097758529</v>
      </c>
    </row>
    <row r="42" spans="1:9">
      <c r="A42" t="s">
        <v>4055</v>
      </c>
      <c r="B42" t="str">
        <v>Saya tidak senang mencoba teknologi baru untuk mendukung pembangunan desa.</v>
      </c>
      <c r="C42">
        <v>10</v>
      </c>
      <c r="D42">
        <v>1</v>
      </c>
      <c r="E42">
        <v>1.8257418583505538</v>
      </c>
      <c r="F42">
        <v>46</v>
      </c>
      <c r="G42">
        <v>0.52760456898108743</v>
      </c>
      <c r="H42">
        <v>0.47239543101891257</v>
      </c>
      <c r="I42">
        <v>1.5276045689810873</v>
      </c>
    </row>
    <row r="43" spans="1:9">
      <c r="A43" t="s">
        <v>4057</v>
      </c>
      <c r="B43" t="str">
        <v>Aplikasi PRA Digital mendukung saya menyampaikan aspirasi dengan lebih jelas</v>
      </c>
      <c r="C43">
        <v>11</v>
      </c>
      <c r="D43">
        <v>-0.45652173913043476</v>
      </c>
      <c r="E43">
        <v>1.9967364677741353</v>
      </c>
      <c r="F43">
        <v>46</v>
      </c>
      <c r="G43">
        <v>0.57701874918974205</v>
      </c>
      <c r="H43">
        <v>-1.0335404883201769</v>
      </c>
      <c r="I43">
        <v>0.1204970100593073</v>
      </c>
    </row>
    <row r="44" spans="1:9">
      <c r="A44" t="s">
        <v>4057</v>
      </c>
      <c r="B44" t="str">
        <v>Saya menilai bahwa aplikasi PRA Digital ini secara keseluruhan bukan merupakan aplikasi yang baik dan tidak layak digunakan dalam perencanaan pembangunan desa.</v>
      </c>
      <c r="C44">
        <v>12</v>
      </c>
      <c r="D44">
        <v>0.43478260869565216</v>
      </c>
      <c r="E44">
        <v>1.9281790363281275</v>
      </c>
      <c r="F44">
        <v>46</v>
      </c>
      <c r="G44">
        <v>0.55720695931206465</v>
      </c>
      <c r="H44">
        <v>-0.12242435061641249</v>
      </c>
      <c r="I44">
        <v>0.99198956800771687</v>
      </c>
    </row>
    <row r="45" spans="1:9">
      <c r="A45" t="s">
        <v>4054</v>
      </c>
      <c r="B45" t="str">
        <v>Aplikasi PRA Digital terasa sederhana dalam pengoperasiannya.</v>
      </c>
      <c r="C45">
        <v>13</v>
      </c>
      <c r="D45">
        <v>0.78260869565217395</v>
      </c>
      <c r="E45">
        <v>1.6721648440570933</v>
      </c>
      <c r="F45">
        <v>46</v>
      </c>
      <c r="G45">
        <v>0.48322374150479397</v>
      </c>
      <c r="H45">
        <v>0.29938495414737998</v>
      </c>
      <c r="I45">
        <v>1.265832437156968</v>
      </c>
    </row>
    <row r="46" spans="1:9">
      <c r="A46" t="s">
        <v>4056</v>
      </c>
      <c r="B46" t="str">
        <v xml:space="preserve">Menggunakan aplikasi PRA Digital ini merupakan pengalaman yang menyenangkan dan saya menyukainya. </v>
      </c>
      <c r="C46">
        <v>14</v>
      </c>
      <c r="D46">
        <v>0.95652173913043481</v>
      </c>
      <c r="E46">
        <v>1.6727425482871658</v>
      </c>
      <c r="F46">
        <v>46</v>
      </c>
      <c r="G46">
        <v>0.48339068700692606</v>
      </c>
      <c r="H46">
        <v>0.47313105212350876</v>
      </c>
      <c r="I46">
        <v>1.4399124261373608</v>
      </c>
    </row>
    <row r="47" spans="1:9">
      <c r="A47" t="s">
        <v>4055</v>
      </c>
      <c r="B47" t="str">
        <v>Saya merasa perlu untuk menjadi pelopor terdepan dalam memanfaatkan teknologi di desa saya.</v>
      </c>
      <c r="C47">
        <v>15</v>
      </c>
      <c r="D47">
        <v>0.97826086956521741</v>
      </c>
      <c r="E47">
        <v>1.6531334615045132</v>
      </c>
      <c r="F47">
        <v>46</v>
      </c>
      <c r="G47">
        <v>0.47772403499215493</v>
      </c>
      <c r="H47">
        <v>0.50053683457306253</v>
      </c>
      <c r="I47">
        <v>1.4559849045573723</v>
      </c>
    </row>
    <row r="48" spans="1:9">
      <c r="A48" t="s">
        <v>4054</v>
      </c>
      <c r="B48" t="str">
        <v>Saya merasa nyaman saat menggunakan aplikasi PRA Digital.</v>
      </c>
      <c r="C48">
        <v>16</v>
      </c>
      <c r="D48">
        <v>1.0652173913043479</v>
      </c>
      <c r="E48">
        <v>1.5405940255923432</v>
      </c>
      <c r="F48">
        <v>46</v>
      </c>
      <c r="G48">
        <v>0.44520228483002733</v>
      </c>
      <c r="H48">
        <v>0.62001510647432057</v>
      </c>
      <c r="I48">
        <v>1.5104196761343753</v>
      </c>
    </row>
    <row r="49" spans="1:9">
      <c r="A49" t="s">
        <v>4056</v>
      </c>
      <c r="B49" t="str">
        <v>Saya tidak merasa aman ketika menggunakan aplikasi PRA Digital untuk menyampaikan pendapat dan mengikuti diskusi perencanaan desa.</v>
      </c>
      <c r="C49">
        <v>17</v>
      </c>
      <c r="D49">
        <v>4.3478260869565216E-2</v>
      </c>
      <c r="E49">
        <v>1.8373473843092436</v>
      </c>
      <c r="F49">
        <v>46</v>
      </c>
      <c r="G49">
        <v>0.53095834459467028</v>
      </c>
      <c r="H49">
        <v>-0.4874800837251051</v>
      </c>
      <c r="I49">
        <v>0.57443660546423547</v>
      </c>
    </row>
    <row r="50" spans="1:9">
      <c r="A50" t="s">
        <v>4056</v>
      </c>
      <c r="B50" t="str">
        <v>Saya tidak merasa termotivasi menggunakan teknologi dalam proses musyawarah desa.</v>
      </c>
      <c r="C50">
        <v>18</v>
      </c>
      <c r="D50">
        <v>0.17391304347826086</v>
      </c>
      <c r="E50">
        <v>1.9922555372250479</v>
      </c>
      <c r="F50">
        <v>46</v>
      </c>
      <c r="G50">
        <v>0.5757238457398528</v>
      </c>
      <c r="H50">
        <v>-0.40181080226159194</v>
      </c>
      <c r="I50">
        <v>0.74963688921811367</v>
      </c>
    </row>
    <row r="51" spans="1:9">
      <c r="A51" t="s">
        <v>4057</v>
      </c>
      <c r="B51" t="str">
        <v>Informasi yang tersedia di aplikasi ini tidak memenuhi ekspektasi dan tidak relevan dengan kebutuhan desa.</v>
      </c>
      <c r="C51">
        <v>19</v>
      </c>
      <c r="D51">
        <v>0.95652173913043481</v>
      </c>
      <c r="E51">
        <v>1.5910377010566328</v>
      </c>
      <c r="F51">
        <v>46</v>
      </c>
      <c r="G51">
        <v>0.45977954476928445</v>
      </c>
      <c r="H51">
        <v>0.49674219436115036</v>
      </c>
      <c r="I51">
        <v>1.4163012838997193</v>
      </c>
    </row>
    <row r="52" spans="1:9">
      <c r="A52" t="s">
        <v>4057</v>
      </c>
      <c r="B52" t="str">
        <v>Saya merasa lebih mudah didengar melalui penggunaan aplikasi PRA Digital.</v>
      </c>
      <c r="C52">
        <v>20</v>
      </c>
      <c r="D52">
        <v>1</v>
      </c>
      <c r="E52">
        <v>1.6599866130651644</v>
      </c>
      <c r="F52">
        <v>46</v>
      </c>
      <c r="G52">
        <v>0.47970446506159858</v>
      </c>
      <c r="H52">
        <v>0.52029553493840142</v>
      </c>
      <c r="I52">
        <v>1.4797044650615985</v>
      </c>
    </row>
    <row r="53" spans="1:9">
      <c r="A53" t="s">
        <v>4054</v>
      </c>
      <c r="B53" t="str">
        <v>Petunjuk penggunaan aplikasi PRA Digital tidak jelas dan sulit dimengerti.</v>
      </c>
      <c r="C53">
        <v>21</v>
      </c>
      <c r="D53">
        <v>0.43478260869565216</v>
      </c>
      <c r="E53">
        <v>1.8092622672489529</v>
      </c>
      <c r="F53">
        <v>46</v>
      </c>
      <c r="G53">
        <v>0.52284228151948564</v>
      </c>
      <c r="H53">
        <v>-8.8059672823833479E-2</v>
      </c>
      <c r="I53">
        <v>0.95762489021513786</v>
      </c>
    </row>
    <row r="54" spans="1:9">
      <c r="A54" t="s">
        <v>4057</v>
      </c>
      <c r="B54" t="str">
        <v>Aplikasi PRA Digital praktis digunakan untuk meningkatkan efektivitas partisipasi saya dalam forum desa.</v>
      </c>
      <c r="C54">
        <v>22</v>
      </c>
      <c r="D54">
        <v>0.82608695652173914</v>
      </c>
      <c r="E54">
        <v>1.7423400334809882</v>
      </c>
      <c r="F54">
        <v>46</v>
      </c>
      <c r="G54">
        <v>0.50350303257752527</v>
      </c>
      <c r="H54">
        <v>0.32258392394421387</v>
      </c>
      <c r="I54">
        <v>1.3295899890992644</v>
      </c>
    </row>
    <row r="55" spans="1:9">
      <c r="A55" t="s">
        <v>4057</v>
      </c>
      <c r="B55" t="str">
        <v>Data yang dikumpulkan melalui aplikasi ini berantakan dan tidak berguna untuk perencanaan pembangunan desa.</v>
      </c>
      <c r="C55">
        <v>23</v>
      </c>
      <c r="D55">
        <v>1.0869565217391304</v>
      </c>
      <c r="E55">
        <v>1.5892148579516552</v>
      </c>
      <c r="F55">
        <v>46</v>
      </c>
      <c r="G55">
        <v>0.45925277788473118</v>
      </c>
      <c r="H55">
        <v>0.6277037438543992</v>
      </c>
      <c r="I55">
        <v>1.5462092996238614</v>
      </c>
    </row>
    <row r="56" spans="1:9">
      <c r="A56" t="s">
        <v>4054</v>
      </c>
      <c r="B56" t="str">
        <v>Tampilan aplikasi PRA Digital tidak atraktif dan sulit dipahami.</v>
      </c>
      <c r="C56">
        <v>24</v>
      </c>
      <c r="D56">
        <v>0.34782608695652173</v>
      </c>
      <c r="E56">
        <v>1.8039141554390099</v>
      </c>
      <c r="F56">
        <v>46</v>
      </c>
      <c r="G56">
        <v>0.52129677922766815</v>
      </c>
      <c r="H56">
        <v>-0.17347069227114642</v>
      </c>
      <c r="I56">
        <v>0.86912286618418988</v>
      </c>
    </row>
    <row r="57" spans="1:9">
      <c r="A57" t="s">
        <v>4054</v>
      </c>
      <c r="B57" t="str">
        <v>Aplikasi PRA Digital sulit digunakan oleh orang tanpa latar belakang teknologi.</v>
      </c>
      <c r="C57">
        <v>25</v>
      </c>
      <c r="D57">
        <v>-2.1739130434782608E-2</v>
      </c>
      <c r="E57">
        <v>1.6929806776449716</v>
      </c>
      <c r="F57">
        <v>46</v>
      </c>
      <c r="G57">
        <v>0.48923912032622091</v>
      </c>
      <c r="H57">
        <v>-0.51097825076100356</v>
      </c>
      <c r="I57">
        <v>0.46749998989143832</v>
      </c>
    </row>
    <row r="58" spans="1:9">
      <c r="A58" t="s">
        <v>4055</v>
      </c>
      <c r="B58" t="str">
        <v>Saya percaya bahwa teknologi inovatif seperti PRA Digital dapat mendorong perubahan positif.</v>
      </c>
      <c r="C58">
        <v>26</v>
      </c>
      <c r="D58">
        <v>1.0652173913043479</v>
      </c>
      <c r="E58">
        <v>1.6519641361864901</v>
      </c>
      <c r="F58">
        <v>46</v>
      </c>
      <c r="G58">
        <v>0.47738612228144361</v>
      </c>
      <c r="H58">
        <v>0.58783126902290428</v>
      </c>
      <c r="I58">
        <v>1.5426035135857914</v>
      </c>
    </row>
  </sheetData>
  <mergeCells count="7">
    <mergeCell ref="A1:O1"/>
    <mergeCell ref="H32:I32"/>
    <mergeCell ref="C31:I31"/>
    <mergeCell ref="A3:G3"/>
    <mergeCell ref="F4:G4"/>
    <mergeCell ref="I3:O3"/>
    <mergeCell ref="N4:O4"/>
  </mergeCells>
  <pageMargins left="0.7" right="0.7" top="0.75" bottom="0.75" header="0.3" footer="0.3"/>
  <pageSetup orientation="portrait" r:id="rId1"/>
  <customProperties>
    <customPr name="EpmWorksheetKeyString_GU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C8BC8-5D8E-4D77-8DD7-1A6F2DE4E51D}">
  <dimension ref="C2:K29"/>
  <sheetViews>
    <sheetView topLeftCell="A21" workbookViewId="0">
      <selection activeCell="D8" sqref="D8"/>
    </sheetView>
  </sheetViews>
  <sheetFormatPr defaultRowHeight="14.4"/>
  <cols>
    <col min="3" max="3" width="15.109375" customWidth="1"/>
    <col min="4" max="4" width="93.44140625" customWidth="1"/>
    <col min="5" max="5" width="5.44140625" customWidth="1"/>
    <col min="8" max="8" width="3.21875" customWidth="1"/>
    <col min="9" max="9" width="10" customWidth="1"/>
  </cols>
  <sheetData>
    <row r="2" spans="3:11">
      <c r="C2" s="135"/>
      <c r="D2" s="135"/>
      <c r="E2" s="191" t="s">
        <v>114</v>
      </c>
      <c r="F2" s="191"/>
      <c r="G2" s="191"/>
      <c r="H2" s="191"/>
      <c r="I2" s="191"/>
      <c r="J2" s="191"/>
      <c r="K2" s="191"/>
    </row>
    <row r="3" spans="3:11" ht="28.8">
      <c r="C3" s="157" t="s">
        <v>4178</v>
      </c>
      <c r="D3" s="157" t="s">
        <v>4091</v>
      </c>
      <c r="E3" s="135" t="s">
        <v>2</v>
      </c>
      <c r="F3" s="135" t="s">
        <v>106</v>
      </c>
      <c r="G3" s="135" t="s">
        <v>108</v>
      </c>
      <c r="H3" s="135" t="s">
        <v>3</v>
      </c>
      <c r="I3" s="135" t="s">
        <v>112</v>
      </c>
      <c r="J3" s="191" t="s">
        <v>113</v>
      </c>
      <c r="K3" s="191"/>
    </row>
    <row r="4" spans="3:11">
      <c r="C4" s="135" t="s">
        <v>4054</v>
      </c>
      <c r="D4" s="135" t="str" cm="1">
        <f t="array" ref="D4:D29">TRANSPOSE(DB[[#Headers],[Saya merasa aplikasi PRA Digital mudah untuk digunakan.]:[Saya percaya bahwa teknologi inovatif seperti PRA Digital dapat mendorong perubahan positif.]])</f>
        <v>Saya merasa aplikasi PRA Digital mudah untuk digunakan.</v>
      </c>
      <c r="E4" s="135">
        <v>1</v>
      </c>
      <c r="F4" s="135">
        <v>0.86956521739130432</v>
      </c>
      <c r="G4" s="135">
        <v>1.84521839300241</v>
      </c>
      <c r="H4" s="135">
        <v>46</v>
      </c>
      <c r="I4" s="135">
        <v>0.53323291595863964</v>
      </c>
      <c r="J4" s="135">
        <v>0.33633230143266468</v>
      </c>
      <c r="K4" s="135">
        <v>1.402798133349944</v>
      </c>
    </row>
    <row r="5" spans="3:11">
      <c r="C5" s="135" t="s">
        <v>4054</v>
      </c>
      <c r="D5" s="135" t="str">
        <v>Saya tidak kesulitan memahami fungsi-fungsi dalam aplikasi PRA Digital.</v>
      </c>
      <c r="E5" s="135">
        <v>2</v>
      </c>
      <c r="F5" s="135">
        <v>0.91304347826086951</v>
      </c>
      <c r="G5" s="135">
        <v>1.6306247876405022</v>
      </c>
      <c r="H5" s="135">
        <v>46</v>
      </c>
      <c r="I5" s="135">
        <v>0.4712194576237605</v>
      </c>
      <c r="J5" s="135">
        <v>0.44182402063710902</v>
      </c>
      <c r="K5" s="135">
        <v>1.3842629358846299</v>
      </c>
    </row>
    <row r="6" spans="3:11">
      <c r="C6" s="135" t="s">
        <v>4055</v>
      </c>
      <c r="D6" s="135" t="str">
        <v>Saya termasuk orang yang tidak tertarik pada teknologi baru.</v>
      </c>
      <c r="E6" s="135">
        <v>3</v>
      </c>
      <c r="F6" s="135">
        <v>0.84782608695652173</v>
      </c>
      <c r="G6" s="135">
        <v>1.8734091479836412</v>
      </c>
      <c r="H6" s="135">
        <v>46</v>
      </c>
      <c r="I6" s="135">
        <v>0.54137950637781396</v>
      </c>
      <c r="J6" s="135">
        <v>0.30644658057870777</v>
      </c>
      <c r="K6" s="135">
        <v>1.3892055933343357</v>
      </c>
    </row>
    <row r="7" spans="3:11">
      <c r="C7" s="135" t="s">
        <v>4054</v>
      </c>
      <c r="D7" s="135" t="str">
        <v>Saya sulit mempelajari penggunaan aplikasi ini dengan cepat.</v>
      </c>
      <c r="E7" s="135">
        <v>4</v>
      </c>
      <c r="F7" s="135">
        <v>0.19565217391304349</v>
      </c>
      <c r="G7" s="135">
        <v>1.8811292733342833</v>
      </c>
      <c r="H7" s="135">
        <v>46</v>
      </c>
      <c r="I7" s="135">
        <v>0.54361047533406348</v>
      </c>
      <c r="J7" s="135">
        <v>-0.34795830142102002</v>
      </c>
      <c r="K7" s="135">
        <v>0.73926264924710694</v>
      </c>
    </row>
    <row r="8" spans="3:11" ht="16.8" customHeight="1">
      <c r="C8" s="135" t="s">
        <v>4056</v>
      </c>
      <c r="D8" s="135" t="str">
        <v>Saya tidak percaya teknologi digital dapat meningkatkan kualitas perencanaan pembangunan desa.</v>
      </c>
      <c r="E8" s="135">
        <v>5</v>
      </c>
      <c r="F8" s="135">
        <v>0.17391304347826086</v>
      </c>
      <c r="G8" s="135">
        <v>1.9698206102878952</v>
      </c>
      <c r="H8" s="135">
        <v>46</v>
      </c>
      <c r="I8" s="135">
        <v>0.56924057982651477</v>
      </c>
      <c r="J8" s="135">
        <v>-0.39532753634825391</v>
      </c>
      <c r="K8" s="135">
        <v>0.74315362330477563</v>
      </c>
    </row>
    <row r="9" spans="3:11">
      <c r="C9" s="135" t="s">
        <v>4056</v>
      </c>
      <c r="D9" s="135" t="str">
        <v>Saya yakin bahwa teknologi seperti aplikasi PRA Digital dapat mendorong kolaborasi yang asyik antarpemuda.</v>
      </c>
      <c r="E9" s="135">
        <v>6</v>
      </c>
      <c r="F9" s="135">
        <v>1.173913043478261</v>
      </c>
      <c r="G9" s="135">
        <v>1.5677917637533223</v>
      </c>
      <c r="H9" s="135">
        <v>46</v>
      </c>
      <c r="I9" s="135">
        <v>0.45306191233106297</v>
      </c>
      <c r="J9" s="135">
        <v>0.72085113114719801</v>
      </c>
      <c r="K9" s="135">
        <v>1.6269749558093238</v>
      </c>
    </row>
    <row r="10" spans="3:11">
      <c r="C10" s="135" t="s">
        <v>4056</v>
      </c>
      <c r="D10" s="135" t="str">
        <v>Saya merasa penggunaan aplikasi PRA Digital membuat musyawarah menjadi lebih menarik dan menyenangkan.</v>
      </c>
      <c r="E10" s="135">
        <v>7</v>
      </c>
      <c r="F10" s="135">
        <v>1</v>
      </c>
      <c r="G10" s="135">
        <v>1.6599866130651644</v>
      </c>
      <c r="H10" s="135">
        <v>46</v>
      </c>
      <c r="I10" s="135">
        <v>0.47970446506159858</v>
      </c>
      <c r="J10" s="135">
        <v>0.52029553493840142</v>
      </c>
      <c r="K10" s="135">
        <v>1.4797044650615985</v>
      </c>
    </row>
    <row r="11" spans="3:11">
      <c r="C11" s="135" t="s">
        <v>4057</v>
      </c>
      <c r="D11" s="135" t="str">
        <v>Aplikasi ini dapat diprediksi membantu pengambilan keputusan berbasis data.</v>
      </c>
      <c r="E11" s="135">
        <v>8</v>
      </c>
      <c r="F11" s="135">
        <v>1.1956521739130435</v>
      </c>
      <c r="G11" s="135">
        <v>1.5580552724098262</v>
      </c>
      <c r="H11" s="135">
        <v>46</v>
      </c>
      <c r="I11" s="135">
        <v>0.45024825206733088</v>
      </c>
      <c r="J11" s="135">
        <v>0.74540392184571258</v>
      </c>
      <c r="K11" s="135">
        <v>1.6459004259803742</v>
      </c>
    </row>
    <row r="12" spans="3:11">
      <c r="C12" s="135" t="s">
        <v>4057</v>
      </c>
      <c r="D12" s="135" t="str">
        <v>Penggunaan aplikasi PRA Digital tidak mempercepat proses diskusi dalam musyawarah.</v>
      </c>
      <c r="E12" s="135">
        <v>9</v>
      </c>
      <c r="F12" s="135">
        <v>0.63043478260869568</v>
      </c>
      <c r="G12" s="135">
        <v>1.830102555136963</v>
      </c>
      <c r="H12" s="135">
        <v>46</v>
      </c>
      <c r="I12" s="135">
        <v>0.52886472716715727</v>
      </c>
      <c r="J12" s="135">
        <v>0.10157005544153841</v>
      </c>
      <c r="K12" s="135">
        <v>1.1592995097758529</v>
      </c>
    </row>
    <row r="13" spans="3:11">
      <c r="C13" s="135" t="s">
        <v>4055</v>
      </c>
      <c r="D13" s="135" t="str">
        <v>Saya tidak senang mencoba teknologi baru untuk mendukung pembangunan desa.</v>
      </c>
      <c r="E13" s="135">
        <v>10</v>
      </c>
      <c r="F13" s="135">
        <v>1</v>
      </c>
      <c r="G13" s="135">
        <v>1.8257418583505538</v>
      </c>
      <c r="H13" s="135">
        <v>46</v>
      </c>
      <c r="I13" s="135">
        <v>0.52760456898108743</v>
      </c>
      <c r="J13" s="135">
        <v>0.47239543101891257</v>
      </c>
      <c r="K13" s="135">
        <v>1.5276045689810873</v>
      </c>
    </row>
    <row r="14" spans="3:11">
      <c r="C14" s="135" t="s">
        <v>4057</v>
      </c>
      <c r="D14" s="135" t="str">
        <v>Aplikasi PRA Digital mendukung saya menyampaikan aspirasi dengan lebih jelas</v>
      </c>
      <c r="E14" s="135">
        <v>11</v>
      </c>
      <c r="F14" s="135">
        <v>-0.45652173913043476</v>
      </c>
      <c r="G14" s="135">
        <v>1.9967364677741353</v>
      </c>
      <c r="H14" s="135">
        <v>46</v>
      </c>
      <c r="I14" s="135">
        <v>0.57701874918974205</v>
      </c>
      <c r="J14" s="135">
        <v>-1.0335404883201769</v>
      </c>
      <c r="K14" s="135">
        <v>0.1204970100593073</v>
      </c>
    </row>
    <row r="15" spans="3:11" ht="28.8">
      <c r="C15" s="135" t="s">
        <v>4057</v>
      </c>
      <c r="D15" s="135" t="str">
        <v>Saya menilai bahwa aplikasi PRA Digital ini secara keseluruhan bukan merupakan aplikasi yang baik dan tidak layak digunakan dalam perencanaan pembangunan desa.</v>
      </c>
      <c r="E15" s="135">
        <v>12</v>
      </c>
      <c r="F15" s="135">
        <v>0.43478260869565216</v>
      </c>
      <c r="G15" s="135">
        <v>1.9281790363281275</v>
      </c>
      <c r="H15" s="135">
        <v>46</v>
      </c>
      <c r="I15" s="135">
        <v>0.55720695931206465</v>
      </c>
      <c r="J15" s="135">
        <v>-0.12242435061641249</v>
      </c>
      <c r="K15" s="135">
        <v>0.99198956800771687</v>
      </c>
    </row>
    <row r="16" spans="3:11">
      <c r="C16" s="135" t="s">
        <v>4054</v>
      </c>
      <c r="D16" s="135" t="str">
        <v>Aplikasi PRA Digital terasa sederhana dalam pengoperasiannya.</v>
      </c>
      <c r="E16" s="135">
        <v>13</v>
      </c>
      <c r="F16" s="135">
        <v>0.78260869565217395</v>
      </c>
      <c r="G16" s="135">
        <v>1.6721648440570933</v>
      </c>
      <c r="H16" s="135">
        <v>46</v>
      </c>
      <c r="I16" s="135">
        <v>0.48322374150479397</v>
      </c>
      <c r="J16" s="135">
        <v>0.29938495414737998</v>
      </c>
      <c r="K16" s="135">
        <v>1.265832437156968</v>
      </c>
    </row>
    <row r="17" spans="3:11">
      <c r="C17" s="135" t="s">
        <v>4056</v>
      </c>
      <c r="D17" s="135" t="str">
        <v xml:space="preserve">Menggunakan aplikasi PRA Digital ini merupakan pengalaman yang menyenangkan dan saya menyukainya. </v>
      </c>
      <c r="E17" s="135">
        <v>14</v>
      </c>
      <c r="F17" s="135">
        <v>0.95652173913043481</v>
      </c>
      <c r="G17" s="135">
        <v>1.6727425482871658</v>
      </c>
      <c r="H17" s="135">
        <v>46</v>
      </c>
      <c r="I17" s="135">
        <v>0.48339068700692606</v>
      </c>
      <c r="J17" s="135">
        <v>0.47313105212350876</v>
      </c>
      <c r="K17" s="135">
        <v>1.4399124261373608</v>
      </c>
    </row>
    <row r="18" spans="3:11">
      <c r="C18" s="135" t="s">
        <v>4055</v>
      </c>
      <c r="D18" s="135" t="str">
        <v>Saya merasa perlu untuk menjadi pelopor terdepan dalam memanfaatkan teknologi di desa saya.</v>
      </c>
      <c r="E18" s="135">
        <v>15</v>
      </c>
      <c r="F18" s="135">
        <v>0.97826086956521741</v>
      </c>
      <c r="G18" s="135">
        <v>1.6531334615045132</v>
      </c>
      <c r="H18" s="135">
        <v>46</v>
      </c>
      <c r="I18" s="135">
        <v>0.47772403499215493</v>
      </c>
      <c r="J18" s="135">
        <v>0.50053683457306253</v>
      </c>
      <c r="K18" s="135">
        <v>1.4559849045573723</v>
      </c>
    </row>
    <row r="19" spans="3:11">
      <c r="C19" s="135" t="s">
        <v>4054</v>
      </c>
      <c r="D19" s="135" t="str">
        <v>Saya merasa nyaman saat menggunakan aplikasi PRA Digital.</v>
      </c>
      <c r="E19" s="135">
        <v>16</v>
      </c>
      <c r="F19" s="135">
        <v>1.0652173913043479</v>
      </c>
      <c r="G19" s="135">
        <v>1.5405940255923432</v>
      </c>
      <c r="H19" s="135">
        <v>46</v>
      </c>
      <c r="I19" s="135">
        <v>0.44520228483002733</v>
      </c>
      <c r="J19" s="135">
        <v>0.62001510647432057</v>
      </c>
      <c r="K19" s="135">
        <v>1.5104196761343753</v>
      </c>
    </row>
    <row r="20" spans="3:11" ht="28.8">
      <c r="C20" s="135" t="s">
        <v>4056</v>
      </c>
      <c r="D20" s="135" t="str">
        <v>Saya tidak merasa aman ketika menggunakan aplikasi PRA Digital untuk menyampaikan pendapat dan mengikuti diskusi perencanaan desa.</v>
      </c>
      <c r="E20" s="135">
        <v>17</v>
      </c>
      <c r="F20" s="135">
        <v>4.3478260869565216E-2</v>
      </c>
      <c r="G20" s="135">
        <v>1.8373473843092436</v>
      </c>
      <c r="H20" s="135">
        <v>46</v>
      </c>
      <c r="I20" s="135">
        <v>0.53095834459467028</v>
      </c>
      <c r="J20" s="135">
        <v>-0.4874800837251051</v>
      </c>
      <c r="K20" s="135">
        <v>0.57443660546423547</v>
      </c>
    </row>
    <row r="21" spans="3:11">
      <c r="C21" s="135" t="s">
        <v>4056</v>
      </c>
      <c r="D21" s="135" t="str">
        <v>Saya tidak merasa termotivasi menggunakan teknologi dalam proses musyawarah desa.</v>
      </c>
      <c r="E21" s="135">
        <v>18</v>
      </c>
      <c r="F21" s="135">
        <v>0.17391304347826086</v>
      </c>
      <c r="G21" s="135">
        <v>1.9922555372250479</v>
      </c>
      <c r="H21" s="135">
        <v>46</v>
      </c>
      <c r="I21" s="135">
        <v>0.5757238457398528</v>
      </c>
      <c r="J21" s="135">
        <v>-0.40181080226159194</v>
      </c>
      <c r="K21" s="135">
        <v>0.74963688921811367</v>
      </c>
    </row>
    <row r="22" spans="3:11">
      <c r="C22" s="135" t="s">
        <v>4057</v>
      </c>
      <c r="D22" s="135" t="str">
        <v>Informasi yang tersedia di aplikasi ini tidak memenuhi ekspektasi dan tidak relevan dengan kebutuhan desa.</v>
      </c>
      <c r="E22" s="135">
        <v>19</v>
      </c>
      <c r="F22" s="135">
        <v>0.95652173913043481</v>
      </c>
      <c r="G22" s="135">
        <v>1.5910377010566328</v>
      </c>
      <c r="H22" s="135">
        <v>46</v>
      </c>
      <c r="I22" s="135">
        <v>0.45977954476928445</v>
      </c>
      <c r="J22" s="135">
        <v>0.49674219436115036</v>
      </c>
      <c r="K22" s="135">
        <v>1.4163012838997193</v>
      </c>
    </row>
    <row r="23" spans="3:11">
      <c r="C23" s="135" t="s">
        <v>4057</v>
      </c>
      <c r="D23" s="135" t="str">
        <v>Saya merasa lebih mudah didengar melalui penggunaan aplikasi PRA Digital.</v>
      </c>
      <c r="E23" s="135">
        <v>20</v>
      </c>
      <c r="F23" s="135">
        <v>1</v>
      </c>
      <c r="G23" s="135">
        <v>1.6599866130651644</v>
      </c>
      <c r="H23" s="135">
        <v>46</v>
      </c>
      <c r="I23" s="135">
        <v>0.47970446506159858</v>
      </c>
      <c r="J23" s="135">
        <v>0.52029553493840142</v>
      </c>
      <c r="K23" s="135">
        <v>1.4797044650615985</v>
      </c>
    </row>
    <row r="24" spans="3:11">
      <c r="C24" s="135" t="s">
        <v>4054</v>
      </c>
      <c r="D24" s="135" t="str">
        <v>Petunjuk penggunaan aplikasi PRA Digital tidak jelas dan sulit dimengerti.</v>
      </c>
      <c r="E24" s="135">
        <v>21</v>
      </c>
      <c r="F24" s="135">
        <v>0.43478260869565216</v>
      </c>
      <c r="G24" s="135">
        <v>1.8092622672489529</v>
      </c>
      <c r="H24" s="135">
        <v>46</v>
      </c>
      <c r="I24" s="135">
        <v>0.52284228151948564</v>
      </c>
      <c r="J24" s="135">
        <v>-8.8059672823833479E-2</v>
      </c>
      <c r="K24" s="135">
        <v>0.95762489021513786</v>
      </c>
    </row>
    <row r="25" spans="3:11">
      <c r="C25" s="135" t="s">
        <v>4057</v>
      </c>
      <c r="D25" s="135" t="str">
        <v>Aplikasi PRA Digital praktis digunakan untuk meningkatkan efektivitas partisipasi saya dalam forum desa.</v>
      </c>
      <c r="E25" s="135">
        <v>22</v>
      </c>
      <c r="F25" s="135">
        <v>0.82608695652173914</v>
      </c>
      <c r="G25" s="135">
        <v>1.7423400334809882</v>
      </c>
      <c r="H25" s="135">
        <v>46</v>
      </c>
      <c r="I25" s="135">
        <v>0.50350303257752527</v>
      </c>
      <c r="J25" s="135">
        <v>0.32258392394421387</v>
      </c>
      <c r="K25" s="135">
        <v>1.3295899890992644</v>
      </c>
    </row>
    <row r="26" spans="3:11" ht="15.6" customHeight="1">
      <c r="C26" s="135" t="s">
        <v>4057</v>
      </c>
      <c r="D26" s="135" t="str">
        <v>Data yang dikumpulkan melalui aplikasi ini berantakan dan tidak berguna untuk perencanaan pembangunan desa.</v>
      </c>
      <c r="E26" s="135">
        <v>23</v>
      </c>
      <c r="F26" s="135">
        <v>1.0869565217391304</v>
      </c>
      <c r="G26" s="135">
        <v>1.5892148579516552</v>
      </c>
      <c r="H26" s="135">
        <v>46</v>
      </c>
      <c r="I26" s="135">
        <v>0.45925277788473118</v>
      </c>
      <c r="J26" s="135">
        <v>0.6277037438543992</v>
      </c>
      <c r="K26" s="135">
        <v>1.5462092996238614</v>
      </c>
    </row>
    <row r="27" spans="3:11">
      <c r="C27" s="135" t="s">
        <v>4054</v>
      </c>
      <c r="D27" s="135" t="str">
        <v>Tampilan aplikasi PRA Digital tidak atraktif dan sulit dipahami.</v>
      </c>
      <c r="E27" s="135">
        <v>24</v>
      </c>
      <c r="F27" s="135">
        <v>0.34782608695652173</v>
      </c>
      <c r="G27" s="135">
        <v>1.8039141554390099</v>
      </c>
      <c r="H27" s="135">
        <v>46</v>
      </c>
      <c r="I27" s="135">
        <v>0.52129677922766815</v>
      </c>
      <c r="J27" s="135">
        <v>-0.17347069227114642</v>
      </c>
      <c r="K27" s="135">
        <v>0.86912286618418988</v>
      </c>
    </row>
    <row r="28" spans="3:11">
      <c r="C28" s="135" t="s">
        <v>4054</v>
      </c>
      <c r="D28" s="135" t="str">
        <v>Aplikasi PRA Digital sulit digunakan oleh orang tanpa latar belakang teknologi.</v>
      </c>
      <c r="E28" s="135">
        <v>25</v>
      </c>
      <c r="F28" s="135">
        <v>-2.1739130434782608E-2</v>
      </c>
      <c r="G28" s="135">
        <v>1.6929806776449716</v>
      </c>
      <c r="H28" s="135">
        <v>46</v>
      </c>
      <c r="I28" s="135">
        <v>0.48923912032622091</v>
      </c>
      <c r="J28" s="135">
        <v>-0.51097825076100356</v>
      </c>
      <c r="K28" s="135">
        <v>0.46749998989143832</v>
      </c>
    </row>
    <row r="29" spans="3:11">
      <c r="C29" s="135" t="s">
        <v>4055</v>
      </c>
      <c r="D29" s="135" t="str">
        <v>Saya percaya bahwa teknologi inovatif seperti PRA Digital dapat mendorong perubahan positif.</v>
      </c>
      <c r="E29" s="135">
        <v>26</v>
      </c>
      <c r="F29" s="135">
        <v>1.0652173913043479</v>
      </c>
      <c r="G29" s="135">
        <v>1.6519641361864901</v>
      </c>
      <c r="H29" s="135">
        <v>46</v>
      </c>
      <c r="I29" s="135">
        <v>0.47738612228144361</v>
      </c>
      <c r="J29" s="135">
        <v>0.58783126902290428</v>
      </c>
      <c r="K29" s="135">
        <v>1.5426035135857914</v>
      </c>
    </row>
  </sheetData>
  <mergeCells count="2">
    <mergeCell ref="J3:K3"/>
    <mergeCell ref="E2:K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O368"/>
  <sheetViews>
    <sheetView workbookViewId="0">
      <selection activeCell="N27" sqref="N27"/>
    </sheetView>
  </sheetViews>
  <sheetFormatPr defaultColWidth="8.88671875" defaultRowHeight="14.4"/>
  <cols>
    <col min="2" max="2" width="39.88671875" customWidth="1"/>
    <col min="3" max="3" width="8.88671875" customWidth="1"/>
    <col min="10" max="10" width="18" customWidth="1"/>
    <col min="11" max="11" width="11.109375" customWidth="1"/>
    <col min="14" max="14" width="9.21875" customWidth="1"/>
    <col min="22" max="30" width="6.109375" customWidth="1"/>
  </cols>
  <sheetData>
    <row r="1" spans="1:405" ht="82.2" customHeight="1">
      <c r="A1" s="192" t="s">
        <v>1283</v>
      </c>
      <c r="B1" s="185"/>
      <c r="C1" s="185"/>
      <c r="D1" s="185"/>
      <c r="E1" s="185"/>
      <c r="F1" s="185"/>
      <c r="G1" s="185"/>
      <c r="H1" s="185"/>
      <c r="I1" s="185"/>
      <c r="J1" s="185"/>
      <c r="K1" s="185"/>
      <c r="AE1" cm="1">
        <f t="array" ref="AE1:AE368">TRANSPOSE(_xlfn._xlws.FILTER(VALUE(_xlfn.TEXTSPLIT(AC3," ")),ISNUMBER(VALUE(_xlfn.TEXTSPLIT(AC3," ")))))</f>
        <v>1</v>
      </c>
      <c r="AF1" cm="1">
        <f t="array" ref="AF1:AF184">TRANSPOSE(_xlfn._xlws.FILTER(VALUE(_xlfn.TEXTSPLIT(AC4," ")),ISNUMBER(VALUE(_xlfn.TEXTSPLIT(AC4," ")))))</f>
        <v>1</v>
      </c>
      <c r="AG1" cm="1">
        <f t="array" ref="AG1:AG276">TRANSPOSE(_xlfn._xlws.FILTER(VALUE(_xlfn.TEXTSPLIT(AC5," ")),ISNUMBER(VALUE(_xlfn.TEXTSPLIT(AC5," ")))))</f>
        <v>1</v>
      </c>
      <c r="AH1" cm="1">
        <f t="array" ref="AH1:AH368">TRANSPOSE(_xlfn._xlws.FILTER(VALUE(_xlfn.TEXTSPLIT(AC6," ")),ISNUMBER(VALUE(_xlfn.TEXTSPLIT(AC6," ")))))</f>
        <v>1</v>
      </c>
    </row>
    <row r="2" spans="1:405">
      <c r="A2" s="71" t="s">
        <v>1288</v>
      </c>
      <c r="B2" s="72" t="s">
        <v>2</v>
      </c>
      <c r="C2" s="73">
        <v>1</v>
      </c>
      <c r="D2" s="75">
        <v>2</v>
      </c>
      <c r="E2" s="75">
        <v>3</v>
      </c>
      <c r="F2" s="75">
        <v>4</v>
      </c>
      <c r="G2" s="75">
        <v>5</v>
      </c>
      <c r="H2" s="75">
        <v>6</v>
      </c>
      <c r="I2" s="75">
        <v>7</v>
      </c>
      <c r="J2" s="55" t="s">
        <v>110</v>
      </c>
      <c r="K2" s="143" t="s">
        <v>4058</v>
      </c>
      <c r="N2" t="str" cm="1">
        <f t="array" ref="N2:T2">C2:I2&amp;" "</f>
        <v xml:space="preserve">1 </v>
      </c>
      <c r="O2" t="str">
        <v xml:space="preserve">2 </v>
      </c>
      <c r="P2" t="str">
        <v xml:space="preserve">3 </v>
      </c>
      <c r="Q2" t="str">
        <v xml:space="preserve">4 </v>
      </c>
      <c r="R2" t="str">
        <v xml:space="preserve">5 </v>
      </c>
      <c r="S2" t="str">
        <v xml:space="preserve">6 </v>
      </c>
      <c r="T2" t="str">
        <v xml:space="preserve">7 </v>
      </c>
      <c r="AE2">
        <v>1</v>
      </c>
      <c r="AF2">
        <v>1</v>
      </c>
      <c r="AG2">
        <v>1</v>
      </c>
      <c r="AH2">
        <v>1</v>
      </c>
    </row>
    <row r="3" spans="1:405">
      <c r="A3" s="2">
        <v>1</v>
      </c>
      <c r="B3" s="1" t="str">
        <f>_xlfn.CONCAT(Results!F3,"/",Results!G3)</f>
        <v>menyusahkan/menyenangkan</v>
      </c>
      <c r="C3" s="1">
        <f>COUNTIF(DT!A4:A1004,"-3")</f>
        <v>4</v>
      </c>
      <c r="D3" s="1">
        <f>COUNTIF(DT!A4:A1004,"-2")</f>
        <v>2</v>
      </c>
      <c r="E3" s="1">
        <f>COUNTIF(DT!A4:A1004,"-1")</f>
        <v>2</v>
      </c>
      <c r="F3" s="1">
        <f>COUNTIF(DT!A4:A1004,"0")</f>
        <v>10</v>
      </c>
      <c r="G3" s="1">
        <f>COUNTIF(DT!A4:A1004,"1")</f>
        <v>10</v>
      </c>
      <c r="H3" s="1">
        <f>COUNTIF(DT!A4:A1004,"2")</f>
        <v>6</v>
      </c>
      <c r="I3" s="1">
        <f>COUNTIF(DT!A4:A1004,"3")</f>
        <v>12</v>
      </c>
      <c r="J3" s="22" t="str">
        <f>Results!H3</f>
        <v>Daya tarik</v>
      </c>
      <c r="K3" t="str">
        <f>Results!K3</f>
        <v>Kemudahan</v>
      </c>
      <c r="M3" t="str" cm="1">
        <f t="array" ref="M3:M6">_xlfn.UNIQUE(K3:K28)</f>
        <v>Kemudahan</v>
      </c>
      <c r="N3">
        <f>SUMIFS(C$3:C$28,$K$3:$K$28,$M3)</f>
        <v>20</v>
      </c>
      <c r="O3">
        <f t="shared" ref="O3:T3" si="0">SUMIFS(D$3:D$28,$K$3:$K$28,$M3)</f>
        <v>31</v>
      </c>
      <c r="P3">
        <f t="shared" si="0"/>
        <v>54</v>
      </c>
      <c r="Q3">
        <f t="shared" si="0"/>
        <v>65</v>
      </c>
      <c r="R3">
        <f t="shared" si="0"/>
        <v>76</v>
      </c>
      <c r="S3">
        <f t="shared" si="0"/>
        <v>55</v>
      </c>
      <c r="T3">
        <f t="shared" si="0"/>
        <v>67</v>
      </c>
      <c r="V3" t="str">
        <f t="shared" ref="V3:AB3" si="1">REPT(N$2,N3)</f>
        <v xml:space="preserve">1 1 1 1 1 1 1 1 1 1 1 1 1 1 1 1 1 1 1 1 </v>
      </c>
      <c r="W3" t="str">
        <f t="shared" si="1"/>
        <v xml:space="preserve">2 2 2 2 2 2 2 2 2 2 2 2 2 2 2 2 2 2 2 2 2 2 2 2 2 2 2 2 2 2 2 </v>
      </c>
      <c r="X3" t="str">
        <f t="shared" si="1"/>
        <v xml:space="preserve">3 3 3 3 3 3 3 3 3 3 3 3 3 3 3 3 3 3 3 3 3 3 3 3 3 3 3 3 3 3 3 3 3 3 3 3 3 3 3 3 3 3 3 3 3 3 3 3 3 3 3 3 3 3 </v>
      </c>
      <c r="Y3" t="str">
        <f t="shared" si="1"/>
        <v xml:space="preserve">4 4 4 4 4 4 4 4 4 4 4 4 4 4 4 4 4 4 4 4 4 4 4 4 4 4 4 4 4 4 4 4 4 4 4 4 4 4 4 4 4 4 4 4 4 4 4 4 4 4 4 4 4 4 4 4 4 4 4 4 4 4 4 4 4 </v>
      </c>
      <c r="Z3" t="str">
        <f t="shared" si="1"/>
        <v xml:space="preserve">5 5 5 5 5 5 5 5 5 5 5 5 5 5 5 5 5 5 5 5 5 5 5 5 5 5 5 5 5 5 5 5 5 5 5 5 5 5 5 5 5 5 5 5 5 5 5 5 5 5 5 5 5 5 5 5 5 5 5 5 5 5 5 5 5 5 5 5 5 5 5 5 5 5 5 5 </v>
      </c>
      <c r="AA3" t="str">
        <f t="shared" si="1"/>
        <v xml:space="preserve">6 6 6 6 6 6 6 6 6 6 6 6 6 6 6 6 6 6 6 6 6 6 6 6 6 6 6 6 6 6 6 6 6 6 6 6 6 6 6 6 6 6 6 6 6 6 6 6 6 6 6 6 6 6 6 </v>
      </c>
      <c r="AB3" t="str">
        <f t="shared" si="1"/>
        <v xml:space="preserve">7 7 7 7 7 7 7 7 7 7 7 7 7 7 7 7 7 7 7 7 7 7 7 7 7 7 7 7 7 7 7 7 7 7 7 7 7 7 7 7 7 7 7 7 7 7 7 7 7 7 7 7 7 7 7 7 7 7 7 7 7 7 7 7 7 7 7 </v>
      </c>
      <c r="AC3" t="str">
        <f>_xlfn.TEXTJOIN(" ",TRUE,V3:AB3)</f>
        <v xml:space="preserve">1 1 1 1 1 1 1 1 1 1 1 1 1 1 1 1 1 1 1 1  2 2 2 2 2 2 2 2 2 2 2 2 2 2 2 2 2 2 2 2 2 2 2 2 2 2 2 2 2 2 2  3 3 3 3 3 3 3 3 3 3 3 3 3 3 3 3 3 3 3 3 3 3 3 3 3 3 3 3 3 3 3 3 3 3 3 3 3 3 3 3 3 3 3 3 3 3 3 3 3 3 3 3 3 3  4 4 4 4 4 4 4 4 4 4 4 4 4 4 4 4 4 4 4 4 4 4 4 4 4 4 4 4 4 4 4 4 4 4 4 4 4 4 4 4 4 4 4 4 4 4 4 4 4 4 4 4 4 4 4 4 4 4 4 4 4 4 4 4 4  5 5 5 5 5 5 5 5 5 5 5 5 5 5 5 5 5 5 5 5 5 5 5 5 5 5 5 5 5 5 5 5 5 5 5 5 5 5 5 5 5 5 5 5 5 5 5 5 5 5 5 5 5 5 5 5 5 5 5 5 5 5 5 5 5 5 5 5 5 5 5 5 5 5 5 5  6 6 6 6 6 6 6 6 6 6 6 6 6 6 6 6 6 6 6 6 6 6 6 6 6 6 6 6 6 6 6 6 6 6 6 6 6 6 6 6 6 6 6 6 6 6 6 6 6 6 6 6 6 6 6  7 7 7 7 7 7 7 7 7 7 7 7 7 7 7 7 7 7 7 7 7 7 7 7 7 7 7 7 7 7 7 7 7 7 7 7 7 7 7 7 7 7 7 7 7 7 7 7 7 7 7 7 7 7 7 7 7 7 7 7 7 7 7 7 7 7 7 </v>
      </c>
      <c r="AE3">
        <v>1</v>
      </c>
      <c r="AF3">
        <v>1</v>
      </c>
      <c r="AG3">
        <v>1</v>
      </c>
      <c r="AH3">
        <v>1</v>
      </c>
      <c r="AJ3">
        <f>SUM(N3:T3)</f>
        <v>368</v>
      </c>
      <c r="AK3" cm="1">
        <f t="array" ref="AK3">COUNTA(_xlfn._xlws.FILTER(VALUE(_xlfn.TEXTSPLIT(AC3," ")),ISNUMBER(VALUE(_xlfn.TEXTSPLIT(AC3," ")))))</f>
        <v>368</v>
      </c>
      <c r="AL3" cm="1">
        <f t="array" ref="AL3:OO3">_xlfn._xlws.FILTER(VALUE(_xlfn.TEXTSPLIT(AC3," ")),ISNUMBER(VALUE(_xlfn.TEXTSPLIT(AC3," "))))</f>
        <v>1</v>
      </c>
      <c r="AM3">
        <v>1</v>
      </c>
      <c r="AN3">
        <v>1</v>
      </c>
      <c r="AO3">
        <v>1</v>
      </c>
      <c r="AP3">
        <v>1</v>
      </c>
      <c r="AQ3">
        <v>1</v>
      </c>
      <c r="AR3">
        <v>1</v>
      </c>
      <c r="AS3">
        <v>1</v>
      </c>
      <c r="AT3">
        <v>1</v>
      </c>
      <c r="AU3">
        <v>1</v>
      </c>
      <c r="AV3">
        <v>1</v>
      </c>
      <c r="AW3">
        <v>1</v>
      </c>
      <c r="AX3">
        <v>1</v>
      </c>
      <c r="AY3">
        <v>1</v>
      </c>
      <c r="AZ3">
        <v>1</v>
      </c>
      <c r="BA3">
        <v>1</v>
      </c>
      <c r="BB3">
        <v>1</v>
      </c>
      <c r="BC3">
        <v>1</v>
      </c>
      <c r="BD3">
        <v>1</v>
      </c>
      <c r="BE3">
        <v>1</v>
      </c>
      <c r="BF3">
        <v>2</v>
      </c>
      <c r="BG3">
        <v>2</v>
      </c>
      <c r="BH3">
        <v>2</v>
      </c>
      <c r="BI3">
        <v>2</v>
      </c>
      <c r="BJ3">
        <v>2</v>
      </c>
      <c r="BK3">
        <v>2</v>
      </c>
      <c r="BL3">
        <v>2</v>
      </c>
      <c r="BM3">
        <v>2</v>
      </c>
      <c r="BN3">
        <v>2</v>
      </c>
      <c r="BO3">
        <v>2</v>
      </c>
      <c r="BP3">
        <v>2</v>
      </c>
      <c r="BQ3">
        <v>2</v>
      </c>
      <c r="BR3">
        <v>2</v>
      </c>
      <c r="BS3">
        <v>2</v>
      </c>
      <c r="BT3">
        <v>2</v>
      </c>
      <c r="BU3">
        <v>2</v>
      </c>
      <c r="BV3">
        <v>2</v>
      </c>
      <c r="BW3">
        <v>2</v>
      </c>
      <c r="BX3">
        <v>2</v>
      </c>
      <c r="BY3">
        <v>2</v>
      </c>
      <c r="BZ3">
        <v>2</v>
      </c>
      <c r="CA3">
        <v>2</v>
      </c>
      <c r="CB3">
        <v>2</v>
      </c>
      <c r="CC3">
        <v>2</v>
      </c>
      <c r="CD3">
        <v>2</v>
      </c>
      <c r="CE3">
        <v>2</v>
      </c>
      <c r="CF3">
        <v>2</v>
      </c>
      <c r="CG3">
        <v>2</v>
      </c>
      <c r="CH3">
        <v>2</v>
      </c>
      <c r="CI3">
        <v>2</v>
      </c>
      <c r="CJ3">
        <v>2</v>
      </c>
      <c r="CK3">
        <v>3</v>
      </c>
      <c r="CL3">
        <v>3</v>
      </c>
      <c r="CM3">
        <v>3</v>
      </c>
      <c r="CN3">
        <v>3</v>
      </c>
      <c r="CO3">
        <v>3</v>
      </c>
      <c r="CP3">
        <v>3</v>
      </c>
      <c r="CQ3">
        <v>3</v>
      </c>
      <c r="CR3">
        <v>3</v>
      </c>
      <c r="CS3">
        <v>3</v>
      </c>
      <c r="CT3">
        <v>3</v>
      </c>
      <c r="CU3">
        <v>3</v>
      </c>
      <c r="CV3">
        <v>3</v>
      </c>
      <c r="CW3">
        <v>3</v>
      </c>
      <c r="CX3">
        <v>3</v>
      </c>
      <c r="CY3">
        <v>3</v>
      </c>
      <c r="CZ3">
        <v>3</v>
      </c>
      <c r="DA3">
        <v>3</v>
      </c>
      <c r="DB3">
        <v>3</v>
      </c>
      <c r="DC3">
        <v>3</v>
      </c>
      <c r="DD3">
        <v>3</v>
      </c>
      <c r="DE3">
        <v>3</v>
      </c>
      <c r="DF3">
        <v>3</v>
      </c>
      <c r="DG3">
        <v>3</v>
      </c>
      <c r="DH3">
        <v>3</v>
      </c>
      <c r="DI3">
        <v>3</v>
      </c>
      <c r="DJ3">
        <v>3</v>
      </c>
      <c r="DK3">
        <v>3</v>
      </c>
      <c r="DL3">
        <v>3</v>
      </c>
      <c r="DM3">
        <v>3</v>
      </c>
      <c r="DN3">
        <v>3</v>
      </c>
      <c r="DO3">
        <v>3</v>
      </c>
      <c r="DP3">
        <v>3</v>
      </c>
      <c r="DQ3">
        <v>3</v>
      </c>
      <c r="DR3">
        <v>3</v>
      </c>
      <c r="DS3">
        <v>3</v>
      </c>
      <c r="DT3">
        <v>3</v>
      </c>
      <c r="DU3">
        <v>3</v>
      </c>
      <c r="DV3">
        <v>3</v>
      </c>
      <c r="DW3">
        <v>3</v>
      </c>
      <c r="DX3">
        <v>3</v>
      </c>
      <c r="DY3">
        <v>3</v>
      </c>
      <c r="DZ3">
        <v>3</v>
      </c>
      <c r="EA3">
        <v>3</v>
      </c>
      <c r="EB3">
        <v>3</v>
      </c>
      <c r="EC3">
        <v>3</v>
      </c>
      <c r="ED3">
        <v>3</v>
      </c>
      <c r="EE3">
        <v>3</v>
      </c>
      <c r="EF3">
        <v>3</v>
      </c>
      <c r="EG3">
        <v>3</v>
      </c>
      <c r="EH3">
        <v>3</v>
      </c>
      <c r="EI3">
        <v>3</v>
      </c>
      <c r="EJ3">
        <v>3</v>
      </c>
      <c r="EK3">
        <v>3</v>
      </c>
      <c r="EL3">
        <v>3</v>
      </c>
      <c r="EM3">
        <v>4</v>
      </c>
      <c r="EN3">
        <v>4</v>
      </c>
      <c r="EO3">
        <v>4</v>
      </c>
      <c r="EP3">
        <v>4</v>
      </c>
      <c r="EQ3">
        <v>4</v>
      </c>
      <c r="ER3">
        <v>4</v>
      </c>
      <c r="ES3">
        <v>4</v>
      </c>
      <c r="ET3">
        <v>4</v>
      </c>
      <c r="EU3">
        <v>4</v>
      </c>
      <c r="EV3">
        <v>4</v>
      </c>
      <c r="EW3">
        <v>4</v>
      </c>
      <c r="EX3">
        <v>4</v>
      </c>
      <c r="EY3">
        <v>4</v>
      </c>
      <c r="EZ3">
        <v>4</v>
      </c>
      <c r="FA3">
        <v>4</v>
      </c>
      <c r="FB3">
        <v>4</v>
      </c>
      <c r="FC3">
        <v>4</v>
      </c>
      <c r="FD3">
        <v>4</v>
      </c>
      <c r="FE3">
        <v>4</v>
      </c>
      <c r="FF3">
        <v>4</v>
      </c>
      <c r="FG3">
        <v>4</v>
      </c>
      <c r="FH3">
        <v>4</v>
      </c>
      <c r="FI3">
        <v>4</v>
      </c>
      <c r="FJ3">
        <v>4</v>
      </c>
      <c r="FK3">
        <v>4</v>
      </c>
      <c r="FL3">
        <v>4</v>
      </c>
      <c r="FM3">
        <v>4</v>
      </c>
      <c r="FN3">
        <v>4</v>
      </c>
      <c r="FO3">
        <v>4</v>
      </c>
      <c r="FP3">
        <v>4</v>
      </c>
      <c r="FQ3">
        <v>4</v>
      </c>
      <c r="FR3">
        <v>4</v>
      </c>
      <c r="FS3">
        <v>4</v>
      </c>
      <c r="FT3">
        <v>4</v>
      </c>
      <c r="FU3">
        <v>4</v>
      </c>
      <c r="FV3">
        <v>4</v>
      </c>
      <c r="FW3">
        <v>4</v>
      </c>
      <c r="FX3">
        <v>4</v>
      </c>
      <c r="FY3">
        <v>4</v>
      </c>
      <c r="FZ3">
        <v>4</v>
      </c>
      <c r="GA3">
        <v>4</v>
      </c>
      <c r="GB3">
        <v>4</v>
      </c>
      <c r="GC3">
        <v>4</v>
      </c>
      <c r="GD3">
        <v>4</v>
      </c>
      <c r="GE3">
        <v>4</v>
      </c>
      <c r="GF3">
        <v>4</v>
      </c>
      <c r="GG3">
        <v>4</v>
      </c>
      <c r="GH3">
        <v>4</v>
      </c>
      <c r="GI3">
        <v>4</v>
      </c>
      <c r="GJ3">
        <v>4</v>
      </c>
      <c r="GK3">
        <v>4</v>
      </c>
      <c r="GL3">
        <v>4</v>
      </c>
      <c r="GM3">
        <v>4</v>
      </c>
      <c r="GN3">
        <v>4</v>
      </c>
      <c r="GO3">
        <v>4</v>
      </c>
      <c r="GP3">
        <v>4</v>
      </c>
      <c r="GQ3">
        <v>4</v>
      </c>
      <c r="GR3">
        <v>4</v>
      </c>
      <c r="GS3">
        <v>4</v>
      </c>
      <c r="GT3">
        <v>4</v>
      </c>
      <c r="GU3">
        <v>4</v>
      </c>
      <c r="GV3">
        <v>4</v>
      </c>
      <c r="GW3">
        <v>4</v>
      </c>
      <c r="GX3">
        <v>4</v>
      </c>
      <c r="GY3">
        <v>4</v>
      </c>
      <c r="GZ3">
        <v>5</v>
      </c>
      <c r="HA3">
        <v>5</v>
      </c>
      <c r="HB3">
        <v>5</v>
      </c>
      <c r="HC3">
        <v>5</v>
      </c>
      <c r="HD3">
        <v>5</v>
      </c>
      <c r="HE3">
        <v>5</v>
      </c>
      <c r="HF3">
        <v>5</v>
      </c>
      <c r="HG3">
        <v>5</v>
      </c>
      <c r="HH3">
        <v>5</v>
      </c>
      <c r="HI3">
        <v>5</v>
      </c>
      <c r="HJ3">
        <v>5</v>
      </c>
      <c r="HK3">
        <v>5</v>
      </c>
      <c r="HL3">
        <v>5</v>
      </c>
      <c r="HM3">
        <v>5</v>
      </c>
      <c r="HN3">
        <v>5</v>
      </c>
      <c r="HO3">
        <v>5</v>
      </c>
      <c r="HP3">
        <v>5</v>
      </c>
      <c r="HQ3">
        <v>5</v>
      </c>
      <c r="HR3">
        <v>5</v>
      </c>
      <c r="HS3">
        <v>5</v>
      </c>
      <c r="HT3">
        <v>5</v>
      </c>
      <c r="HU3">
        <v>5</v>
      </c>
      <c r="HV3">
        <v>5</v>
      </c>
      <c r="HW3">
        <v>5</v>
      </c>
      <c r="HX3">
        <v>5</v>
      </c>
      <c r="HY3">
        <v>5</v>
      </c>
      <c r="HZ3">
        <v>5</v>
      </c>
      <c r="IA3">
        <v>5</v>
      </c>
      <c r="IB3">
        <v>5</v>
      </c>
      <c r="IC3">
        <v>5</v>
      </c>
      <c r="ID3">
        <v>5</v>
      </c>
      <c r="IE3">
        <v>5</v>
      </c>
      <c r="IF3">
        <v>5</v>
      </c>
      <c r="IG3">
        <v>5</v>
      </c>
      <c r="IH3">
        <v>5</v>
      </c>
      <c r="II3">
        <v>5</v>
      </c>
      <c r="IJ3">
        <v>5</v>
      </c>
      <c r="IK3">
        <v>5</v>
      </c>
      <c r="IL3">
        <v>5</v>
      </c>
      <c r="IM3">
        <v>5</v>
      </c>
      <c r="IN3">
        <v>5</v>
      </c>
      <c r="IO3">
        <v>5</v>
      </c>
      <c r="IP3">
        <v>5</v>
      </c>
      <c r="IQ3">
        <v>5</v>
      </c>
      <c r="IR3">
        <v>5</v>
      </c>
      <c r="IS3">
        <v>5</v>
      </c>
      <c r="IT3">
        <v>5</v>
      </c>
      <c r="IU3">
        <v>5</v>
      </c>
      <c r="IV3">
        <v>5</v>
      </c>
      <c r="IW3">
        <v>5</v>
      </c>
      <c r="IX3">
        <v>5</v>
      </c>
      <c r="IY3">
        <v>5</v>
      </c>
      <c r="IZ3">
        <v>5</v>
      </c>
      <c r="JA3">
        <v>5</v>
      </c>
      <c r="JB3">
        <v>5</v>
      </c>
      <c r="JC3">
        <v>5</v>
      </c>
      <c r="JD3">
        <v>5</v>
      </c>
      <c r="JE3">
        <v>5</v>
      </c>
      <c r="JF3">
        <v>5</v>
      </c>
      <c r="JG3">
        <v>5</v>
      </c>
      <c r="JH3">
        <v>5</v>
      </c>
      <c r="JI3">
        <v>5</v>
      </c>
      <c r="JJ3">
        <v>5</v>
      </c>
      <c r="JK3">
        <v>5</v>
      </c>
      <c r="JL3">
        <v>5</v>
      </c>
      <c r="JM3">
        <v>5</v>
      </c>
      <c r="JN3">
        <v>5</v>
      </c>
      <c r="JO3">
        <v>5</v>
      </c>
      <c r="JP3">
        <v>5</v>
      </c>
      <c r="JQ3">
        <v>5</v>
      </c>
      <c r="JR3">
        <v>5</v>
      </c>
      <c r="JS3">
        <v>5</v>
      </c>
      <c r="JT3">
        <v>5</v>
      </c>
      <c r="JU3">
        <v>5</v>
      </c>
      <c r="JV3">
        <v>5</v>
      </c>
      <c r="JW3">
        <v>5</v>
      </c>
      <c r="JX3">
        <v>6</v>
      </c>
      <c r="JY3">
        <v>6</v>
      </c>
      <c r="JZ3">
        <v>6</v>
      </c>
      <c r="KA3">
        <v>6</v>
      </c>
      <c r="KB3">
        <v>6</v>
      </c>
      <c r="KC3">
        <v>6</v>
      </c>
      <c r="KD3">
        <v>6</v>
      </c>
      <c r="KE3">
        <v>6</v>
      </c>
      <c r="KF3">
        <v>6</v>
      </c>
      <c r="KG3">
        <v>6</v>
      </c>
      <c r="KH3">
        <v>6</v>
      </c>
      <c r="KI3">
        <v>6</v>
      </c>
      <c r="KJ3">
        <v>6</v>
      </c>
      <c r="KK3">
        <v>6</v>
      </c>
      <c r="KL3">
        <v>6</v>
      </c>
      <c r="KM3">
        <v>6</v>
      </c>
      <c r="KN3">
        <v>6</v>
      </c>
      <c r="KO3">
        <v>6</v>
      </c>
      <c r="KP3">
        <v>6</v>
      </c>
      <c r="KQ3">
        <v>6</v>
      </c>
      <c r="KR3">
        <v>6</v>
      </c>
      <c r="KS3">
        <v>6</v>
      </c>
      <c r="KT3">
        <v>6</v>
      </c>
      <c r="KU3">
        <v>6</v>
      </c>
      <c r="KV3">
        <v>6</v>
      </c>
      <c r="KW3">
        <v>6</v>
      </c>
      <c r="KX3">
        <v>6</v>
      </c>
      <c r="KY3">
        <v>6</v>
      </c>
      <c r="KZ3">
        <v>6</v>
      </c>
      <c r="LA3">
        <v>6</v>
      </c>
      <c r="LB3">
        <v>6</v>
      </c>
      <c r="LC3">
        <v>6</v>
      </c>
      <c r="LD3">
        <v>6</v>
      </c>
      <c r="LE3">
        <v>6</v>
      </c>
      <c r="LF3">
        <v>6</v>
      </c>
      <c r="LG3">
        <v>6</v>
      </c>
      <c r="LH3">
        <v>6</v>
      </c>
      <c r="LI3">
        <v>6</v>
      </c>
      <c r="LJ3">
        <v>6</v>
      </c>
      <c r="LK3">
        <v>6</v>
      </c>
      <c r="LL3">
        <v>6</v>
      </c>
      <c r="LM3">
        <v>6</v>
      </c>
      <c r="LN3">
        <v>6</v>
      </c>
      <c r="LO3">
        <v>6</v>
      </c>
      <c r="LP3">
        <v>6</v>
      </c>
      <c r="LQ3">
        <v>6</v>
      </c>
      <c r="LR3">
        <v>6</v>
      </c>
      <c r="LS3">
        <v>6</v>
      </c>
      <c r="LT3">
        <v>6</v>
      </c>
      <c r="LU3">
        <v>6</v>
      </c>
      <c r="LV3">
        <v>6</v>
      </c>
      <c r="LW3">
        <v>6</v>
      </c>
      <c r="LX3">
        <v>6</v>
      </c>
      <c r="LY3">
        <v>6</v>
      </c>
      <c r="LZ3">
        <v>6</v>
      </c>
      <c r="MA3">
        <v>7</v>
      </c>
      <c r="MB3">
        <v>7</v>
      </c>
      <c r="MC3">
        <v>7</v>
      </c>
      <c r="MD3">
        <v>7</v>
      </c>
      <c r="ME3">
        <v>7</v>
      </c>
      <c r="MF3">
        <v>7</v>
      </c>
      <c r="MG3">
        <v>7</v>
      </c>
      <c r="MH3">
        <v>7</v>
      </c>
      <c r="MI3">
        <v>7</v>
      </c>
      <c r="MJ3">
        <v>7</v>
      </c>
      <c r="MK3">
        <v>7</v>
      </c>
      <c r="ML3">
        <v>7</v>
      </c>
      <c r="MM3">
        <v>7</v>
      </c>
      <c r="MN3">
        <v>7</v>
      </c>
      <c r="MO3">
        <v>7</v>
      </c>
      <c r="MP3">
        <v>7</v>
      </c>
      <c r="MQ3">
        <v>7</v>
      </c>
      <c r="MR3">
        <v>7</v>
      </c>
      <c r="MS3">
        <v>7</v>
      </c>
      <c r="MT3">
        <v>7</v>
      </c>
      <c r="MU3">
        <v>7</v>
      </c>
      <c r="MV3">
        <v>7</v>
      </c>
      <c r="MW3">
        <v>7</v>
      </c>
      <c r="MX3">
        <v>7</v>
      </c>
      <c r="MY3">
        <v>7</v>
      </c>
      <c r="MZ3">
        <v>7</v>
      </c>
      <c r="NA3">
        <v>7</v>
      </c>
      <c r="NB3">
        <v>7</v>
      </c>
      <c r="NC3">
        <v>7</v>
      </c>
      <c r="ND3">
        <v>7</v>
      </c>
      <c r="NE3">
        <v>7</v>
      </c>
      <c r="NF3">
        <v>7</v>
      </c>
      <c r="NG3">
        <v>7</v>
      </c>
      <c r="NH3">
        <v>7</v>
      </c>
      <c r="NI3">
        <v>7</v>
      </c>
      <c r="NJ3">
        <v>7</v>
      </c>
      <c r="NK3">
        <v>7</v>
      </c>
      <c r="NL3">
        <v>7</v>
      </c>
      <c r="NM3">
        <v>7</v>
      </c>
      <c r="NN3">
        <v>7</v>
      </c>
      <c r="NO3">
        <v>7</v>
      </c>
      <c r="NP3">
        <v>7</v>
      </c>
      <c r="NQ3">
        <v>7</v>
      </c>
      <c r="NR3">
        <v>7</v>
      </c>
      <c r="NS3">
        <v>7</v>
      </c>
      <c r="NT3">
        <v>7</v>
      </c>
      <c r="NU3">
        <v>7</v>
      </c>
      <c r="NV3">
        <v>7</v>
      </c>
      <c r="NW3">
        <v>7</v>
      </c>
      <c r="NX3">
        <v>7</v>
      </c>
      <c r="NY3">
        <v>7</v>
      </c>
      <c r="NZ3">
        <v>7</v>
      </c>
      <c r="OA3">
        <v>7</v>
      </c>
      <c r="OB3">
        <v>7</v>
      </c>
      <c r="OC3">
        <v>7</v>
      </c>
      <c r="OD3">
        <v>7</v>
      </c>
      <c r="OE3">
        <v>7</v>
      </c>
      <c r="OF3">
        <v>7</v>
      </c>
      <c r="OG3">
        <v>7</v>
      </c>
      <c r="OH3">
        <v>7</v>
      </c>
      <c r="OI3">
        <v>7</v>
      </c>
      <c r="OJ3">
        <v>7</v>
      </c>
      <c r="OK3">
        <v>7</v>
      </c>
      <c r="OL3">
        <v>7</v>
      </c>
      <c r="OM3">
        <v>7</v>
      </c>
      <c r="ON3">
        <v>7</v>
      </c>
      <c r="OO3">
        <v>7</v>
      </c>
    </row>
    <row r="4" spans="1:405">
      <c r="A4" s="2">
        <v>2</v>
      </c>
      <c r="B4" s="1" t="str">
        <f>_xlfn.CONCAT(Results!F4,"/",Results!G4)</f>
        <v>tak dapat dipahami/dapat dipahami</v>
      </c>
      <c r="C4" s="1">
        <f>COUNTIF(DT!B4:B1004,"-3")</f>
        <v>2</v>
      </c>
      <c r="D4" s="1">
        <f>COUNTIF(DT!B4:B1004,"-2")</f>
        <v>2</v>
      </c>
      <c r="E4" s="1">
        <f>COUNTIF(DT!B4:B1004,"-1")</f>
        <v>5</v>
      </c>
      <c r="F4" s="1">
        <f>COUNTIF(DT!B4:B1004,"0")</f>
        <v>7</v>
      </c>
      <c r="G4" s="1">
        <f>COUNTIF(DT!B4:B1004,"1")</f>
        <v>11</v>
      </c>
      <c r="H4" s="1">
        <f>COUNTIF(DT!B4:B1004,"2")</f>
        <v>11</v>
      </c>
      <c r="I4" s="1">
        <f>COUNTIF(DT!B4:B1004,"3")</f>
        <v>8</v>
      </c>
      <c r="J4" s="22" t="str">
        <f>Results!H4</f>
        <v>Kejelasan</v>
      </c>
      <c r="K4" t="str">
        <f>Results!K4</f>
        <v>Kemudahan</v>
      </c>
      <c r="M4" t="str">
        <v>Inovasi</v>
      </c>
      <c r="N4">
        <f t="shared" ref="N4:N6" si="2">SUMIFS(C$3:C$28,$K$3:$K$28,$M4)</f>
        <v>5</v>
      </c>
      <c r="O4">
        <f t="shared" ref="O4:O6" si="3">SUMIFS(D$3:D$28,$K$3:$K$28,$M4)</f>
        <v>15</v>
      </c>
      <c r="P4">
        <f t="shared" ref="P4:P6" si="4">SUMIFS(E$3:E$28,$K$3:$K$28,$M4)</f>
        <v>18</v>
      </c>
      <c r="Q4">
        <f t="shared" ref="Q4:Q6" si="5">SUMIFS(F$3:F$28,$K$3:$K$28,$M4)</f>
        <v>35</v>
      </c>
      <c r="R4">
        <f t="shared" ref="R4:R6" si="6">SUMIFS(G$3:G$28,$K$3:$K$28,$M4)</f>
        <v>31</v>
      </c>
      <c r="S4">
        <f t="shared" ref="S4:S6" si="7">SUMIFS(H$3:H$28,$K$3:$K$28,$M4)</f>
        <v>29</v>
      </c>
      <c r="T4">
        <f t="shared" ref="T4:T6" si="8">SUMIFS(I$3:I$28,$K$3:$K$28,$M4)</f>
        <v>51</v>
      </c>
      <c r="V4" t="str">
        <f t="shared" ref="V4:V6" si="9">REPT(N$2,N4)</f>
        <v xml:space="preserve">1 1 1 1 1 </v>
      </c>
      <c r="W4" t="str">
        <f t="shared" ref="W4:W6" si="10">REPT(O$2,O4)</f>
        <v xml:space="preserve">2 2 2 2 2 2 2 2 2 2 2 2 2 2 2 </v>
      </c>
      <c r="X4" t="str">
        <f t="shared" ref="X4:X6" si="11">REPT(P$2,P4)</f>
        <v xml:space="preserve">3 3 3 3 3 3 3 3 3 3 3 3 3 3 3 3 3 3 </v>
      </c>
      <c r="Y4" t="str">
        <f t="shared" ref="Y4:Y6" si="12">REPT(Q$2,Q4)</f>
        <v xml:space="preserve">4 4 4 4 4 4 4 4 4 4 4 4 4 4 4 4 4 4 4 4 4 4 4 4 4 4 4 4 4 4 4 4 4 4 4 </v>
      </c>
      <c r="Z4" t="str">
        <f t="shared" ref="Z4:Z6" si="13">REPT(R$2,R4)</f>
        <v xml:space="preserve">5 5 5 5 5 5 5 5 5 5 5 5 5 5 5 5 5 5 5 5 5 5 5 5 5 5 5 5 5 5 5 </v>
      </c>
      <c r="AA4" t="str">
        <f t="shared" ref="AA4:AA6" si="14">REPT(S$2,S4)</f>
        <v xml:space="preserve">6 6 6 6 6 6 6 6 6 6 6 6 6 6 6 6 6 6 6 6 6 6 6 6 6 6 6 6 6 </v>
      </c>
      <c r="AB4" t="str">
        <f t="shared" ref="AB4:AB6" si="15">REPT(T$2,T4)</f>
        <v xml:space="preserve">7 7 7 7 7 7 7 7 7 7 7 7 7 7 7 7 7 7 7 7 7 7 7 7 7 7 7 7 7 7 7 7 7 7 7 7 7 7 7 7 7 7 7 7 7 7 7 7 7 7 7 </v>
      </c>
      <c r="AC4" t="str">
        <f t="shared" ref="AC4:AC6" si="16">_xlfn.TEXTJOIN(" ",TRUE,V4:AB4)</f>
        <v xml:space="preserve">1 1 1 1 1  2 2 2 2 2 2 2 2 2 2 2 2 2 2 2  3 3 3 3 3 3 3 3 3 3 3 3 3 3 3 3 3 3  4 4 4 4 4 4 4 4 4 4 4 4 4 4 4 4 4 4 4 4 4 4 4 4 4 4 4 4 4 4 4 4 4 4 4  5 5 5 5 5 5 5 5 5 5 5 5 5 5 5 5 5 5 5 5 5 5 5 5 5 5 5 5 5 5 5  6 6 6 6 6 6 6 6 6 6 6 6 6 6 6 6 6 6 6 6 6 6 6 6 6 6 6 6 6  7 7 7 7 7 7 7 7 7 7 7 7 7 7 7 7 7 7 7 7 7 7 7 7 7 7 7 7 7 7 7 7 7 7 7 7 7 7 7 7 7 7 7 7 7 7 7 7 7 7 7 </v>
      </c>
      <c r="AE4">
        <v>1</v>
      </c>
      <c r="AF4">
        <v>1</v>
      </c>
      <c r="AG4">
        <v>1</v>
      </c>
      <c r="AH4">
        <v>1</v>
      </c>
      <c r="AJ4">
        <f>SUM(N4:T4)</f>
        <v>184</v>
      </c>
      <c r="AK4" cm="1">
        <f t="array" ref="AK4">COUNTA(_xlfn._xlws.FILTER(VALUE(_xlfn.TEXTSPLIT(AC4," ")),ISNUMBER(VALUE(_xlfn.TEXTSPLIT(AC4," ")))))</f>
        <v>184</v>
      </c>
      <c r="AL4" cm="1">
        <f t="array" ref="AL4:HM4">_xlfn._xlws.FILTER(VALUE(_xlfn.TEXTSPLIT(AC4," ")),ISNUMBER(VALUE(_xlfn.TEXTSPLIT(AC4," "))))</f>
        <v>1</v>
      </c>
      <c r="AM4">
        <v>1</v>
      </c>
      <c r="AN4">
        <v>1</v>
      </c>
      <c r="AO4">
        <v>1</v>
      </c>
      <c r="AP4">
        <v>1</v>
      </c>
      <c r="AQ4">
        <v>2</v>
      </c>
      <c r="AR4">
        <v>2</v>
      </c>
      <c r="AS4">
        <v>2</v>
      </c>
      <c r="AT4">
        <v>2</v>
      </c>
      <c r="AU4">
        <v>2</v>
      </c>
      <c r="AV4">
        <v>2</v>
      </c>
      <c r="AW4">
        <v>2</v>
      </c>
      <c r="AX4">
        <v>2</v>
      </c>
      <c r="AY4">
        <v>2</v>
      </c>
      <c r="AZ4">
        <v>2</v>
      </c>
      <c r="BA4">
        <v>2</v>
      </c>
      <c r="BB4">
        <v>2</v>
      </c>
      <c r="BC4">
        <v>2</v>
      </c>
      <c r="BD4">
        <v>2</v>
      </c>
      <c r="BE4">
        <v>2</v>
      </c>
      <c r="BF4">
        <v>3</v>
      </c>
      <c r="BG4">
        <v>3</v>
      </c>
      <c r="BH4">
        <v>3</v>
      </c>
      <c r="BI4">
        <v>3</v>
      </c>
      <c r="BJ4">
        <v>3</v>
      </c>
      <c r="BK4">
        <v>3</v>
      </c>
      <c r="BL4">
        <v>3</v>
      </c>
      <c r="BM4">
        <v>3</v>
      </c>
      <c r="BN4">
        <v>3</v>
      </c>
      <c r="BO4">
        <v>3</v>
      </c>
      <c r="BP4">
        <v>3</v>
      </c>
      <c r="BQ4">
        <v>3</v>
      </c>
      <c r="BR4">
        <v>3</v>
      </c>
      <c r="BS4">
        <v>3</v>
      </c>
      <c r="BT4">
        <v>3</v>
      </c>
      <c r="BU4">
        <v>3</v>
      </c>
      <c r="BV4">
        <v>3</v>
      </c>
      <c r="BW4">
        <v>3</v>
      </c>
      <c r="BX4">
        <v>4</v>
      </c>
      <c r="BY4">
        <v>4</v>
      </c>
      <c r="BZ4">
        <v>4</v>
      </c>
      <c r="CA4">
        <v>4</v>
      </c>
      <c r="CB4">
        <v>4</v>
      </c>
      <c r="CC4">
        <v>4</v>
      </c>
      <c r="CD4">
        <v>4</v>
      </c>
      <c r="CE4">
        <v>4</v>
      </c>
      <c r="CF4">
        <v>4</v>
      </c>
      <c r="CG4">
        <v>4</v>
      </c>
      <c r="CH4">
        <v>4</v>
      </c>
      <c r="CI4">
        <v>4</v>
      </c>
      <c r="CJ4">
        <v>4</v>
      </c>
      <c r="CK4">
        <v>4</v>
      </c>
      <c r="CL4">
        <v>4</v>
      </c>
      <c r="CM4">
        <v>4</v>
      </c>
      <c r="CN4">
        <v>4</v>
      </c>
      <c r="CO4">
        <v>4</v>
      </c>
      <c r="CP4">
        <v>4</v>
      </c>
      <c r="CQ4">
        <v>4</v>
      </c>
      <c r="CR4">
        <v>4</v>
      </c>
      <c r="CS4">
        <v>4</v>
      </c>
      <c r="CT4">
        <v>4</v>
      </c>
      <c r="CU4">
        <v>4</v>
      </c>
      <c r="CV4">
        <v>4</v>
      </c>
      <c r="CW4">
        <v>4</v>
      </c>
      <c r="CX4">
        <v>4</v>
      </c>
      <c r="CY4">
        <v>4</v>
      </c>
      <c r="CZ4">
        <v>4</v>
      </c>
      <c r="DA4">
        <v>4</v>
      </c>
      <c r="DB4">
        <v>4</v>
      </c>
      <c r="DC4">
        <v>4</v>
      </c>
      <c r="DD4">
        <v>4</v>
      </c>
      <c r="DE4">
        <v>4</v>
      </c>
      <c r="DF4">
        <v>4</v>
      </c>
      <c r="DG4">
        <v>5</v>
      </c>
      <c r="DH4">
        <v>5</v>
      </c>
      <c r="DI4">
        <v>5</v>
      </c>
      <c r="DJ4">
        <v>5</v>
      </c>
      <c r="DK4">
        <v>5</v>
      </c>
      <c r="DL4">
        <v>5</v>
      </c>
      <c r="DM4">
        <v>5</v>
      </c>
      <c r="DN4">
        <v>5</v>
      </c>
      <c r="DO4">
        <v>5</v>
      </c>
      <c r="DP4">
        <v>5</v>
      </c>
      <c r="DQ4">
        <v>5</v>
      </c>
      <c r="DR4">
        <v>5</v>
      </c>
      <c r="DS4">
        <v>5</v>
      </c>
      <c r="DT4">
        <v>5</v>
      </c>
      <c r="DU4">
        <v>5</v>
      </c>
      <c r="DV4">
        <v>5</v>
      </c>
      <c r="DW4">
        <v>5</v>
      </c>
      <c r="DX4">
        <v>5</v>
      </c>
      <c r="DY4">
        <v>5</v>
      </c>
      <c r="DZ4">
        <v>5</v>
      </c>
      <c r="EA4">
        <v>5</v>
      </c>
      <c r="EB4">
        <v>5</v>
      </c>
      <c r="EC4">
        <v>5</v>
      </c>
      <c r="ED4">
        <v>5</v>
      </c>
      <c r="EE4">
        <v>5</v>
      </c>
      <c r="EF4">
        <v>5</v>
      </c>
      <c r="EG4">
        <v>5</v>
      </c>
      <c r="EH4">
        <v>5</v>
      </c>
      <c r="EI4">
        <v>5</v>
      </c>
      <c r="EJ4">
        <v>5</v>
      </c>
      <c r="EK4">
        <v>5</v>
      </c>
      <c r="EL4">
        <v>6</v>
      </c>
      <c r="EM4">
        <v>6</v>
      </c>
      <c r="EN4">
        <v>6</v>
      </c>
      <c r="EO4">
        <v>6</v>
      </c>
      <c r="EP4">
        <v>6</v>
      </c>
      <c r="EQ4">
        <v>6</v>
      </c>
      <c r="ER4">
        <v>6</v>
      </c>
      <c r="ES4">
        <v>6</v>
      </c>
      <c r="ET4">
        <v>6</v>
      </c>
      <c r="EU4">
        <v>6</v>
      </c>
      <c r="EV4">
        <v>6</v>
      </c>
      <c r="EW4">
        <v>6</v>
      </c>
      <c r="EX4">
        <v>6</v>
      </c>
      <c r="EY4">
        <v>6</v>
      </c>
      <c r="EZ4">
        <v>6</v>
      </c>
      <c r="FA4">
        <v>6</v>
      </c>
      <c r="FB4">
        <v>6</v>
      </c>
      <c r="FC4">
        <v>6</v>
      </c>
      <c r="FD4">
        <v>6</v>
      </c>
      <c r="FE4">
        <v>6</v>
      </c>
      <c r="FF4">
        <v>6</v>
      </c>
      <c r="FG4">
        <v>6</v>
      </c>
      <c r="FH4">
        <v>6</v>
      </c>
      <c r="FI4">
        <v>6</v>
      </c>
      <c r="FJ4">
        <v>6</v>
      </c>
      <c r="FK4">
        <v>6</v>
      </c>
      <c r="FL4">
        <v>6</v>
      </c>
      <c r="FM4">
        <v>6</v>
      </c>
      <c r="FN4">
        <v>6</v>
      </c>
      <c r="FO4">
        <v>7</v>
      </c>
      <c r="FP4">
        <v>7</v>
      </c>
      <c r="FQ4">
        <v>7</v>
      </c>
      <c r="FR4">
        <v>7</v>
      </c>
      <c r="FS4">
        <v>7</v>
      </c>
      <c r="FT4">
        <v>7</v>
      </c>
      <c r="FU4">
        <v>7</v>
      </c>
      <c r="FV4">
        <v>7</v>
      </c>
      <c r="FW4">
        <v>7</v>
      </c>
      <c r="FX4">
        <v>7</v>
      </c>
      <c r="FY4">
        <v>7</v>
      </c>
      <c r="FZ4">
        <v>7</v>
      </c>
      <c r="GA4">
        <v>7</v>
      </c>
      <c r="GB4">
        <v>7</v>
      </c>
      <c r="GC4">
        <v>7</v>
      </c>
      <c r="GD4">
        <v>7</v>
      </c>
      <c r="GE4">
        <v>7</v>
      </c>
      <c r="GF4">
        <v>7</v>
      </c>
      <c r="GG4">
        <v>7</v>
      </c>
      <c r="GH4">
        <v>7</v>
      </c>
      <c r="GI4">
        <v>7</v>
      </c>
      <c r="GJ4">
        <v>7</v>
      </c>
      <c r="GK4">
        <v>7</v>
      </c>
      <c r="GL4">
        <v>7</v>
      </c>
      <c r="GM4">
        <v>7</v>
      </c>
      <c r="GN4">
        <v>7</v>
      </c>
      <c r="GO4">
        <v>7</v>
      </c>
      <c r="GP4">
        <v>7</v>
      </c>
      <c r="GQ4">
        <v>7</v>
      </c>
      <c r="GR4">
        <v>7</v>
      </c>
      <c r="GS4">
        <v>7</v>
      </c>
      <c r="GT4">
        <v>7</v>
      </c>
      <c r="GU4">
        <v>7</v>
      </c>
      <c r="GV4">
        <v>7</v>
      </c>
      <c r="GW4">
        <v>7</v>
      </c>
      <c r="GX4">
        <v>7</v>
      </c>
      <c r="GY4">
        <v>7</v>
      </c>
      <c r="GZ4">
        <v>7</v>
      </c>
      <c r="HA4">
        <v>7</v>
      </c>
      <c r="HB4">
        <v>7</v>
      </c>
      <c r="HC4">
        <v>7</v>
      </c>
      <c r="HD4">
        <v>7</v>
      </c>
      <c r="HE4">
        <v>7</v>
      </c>
      <c r="HF4">
        <v>7</v>
      </c>
      <c r="HG4">
        <v>7</v>
      </c>
      <c r="HH4">
        <v>7</v>
      </c>
      <c r="HI4">
        <v>7</v>
      </c>
      <c r="HJ4">
        <v>7</v>
      </c>
      <c r="HK4">
        <v>7</v>
      </c>
      <c r="HL4">
        <v>7</v>
      </c>
      <c r="HM4">
        <v>7</v>
      </c>
    </row>
    <row r="5" spans="1:405">
      <c r="A5" s="2">
        <v>3</v>
      </c>
      <c r="B5" s="1" t="str">
        <f>_xlfn.CONCAT(Results!G5,"/",Results!F5)</f>
        <v>monoton/kreatif</v>
      </c>
      <c r="C5" s="1">
        <f>COUNTIF(DT!C4:C1004,"-3")</f>
        <v>1</v>
      </c>
      <c r="D5" s="1">
        <f>COUNTIF(DT!C4:C1004,"-2")</f>
        <v>6</v>
      </c>
      <c r="E5" s="1">
        <f>COUNTIF(DT!C4:C1004,"-1")</f>
        <v>5</v>
      </c>
      <c r="F5" s="1">
        <f>COUNTIF(DT!C4:C1004,"0")</f>
        <v>8</v>
      </c>
      <c r="G5" s="1">
        <f>COUNTIF(DT!C4:C1004,"1")</f>
        <v>7</v>
      </c>
      <c r="H5" s="1">
        <f>COUNTIF(DT!C4:C1004,"2")</f>
        <v>5</v>
      </c>
      <c r="I5" s="1">
        <f>COUNTIF(DT!C4:C1004,"3")</f>
        <v>14</v>
      </c>
      <c r="J5" s="22" t="str">
        <f>Results!H5</f>
        <v>Kebaruan</v>
      </c>
      <c r="K5" t="str">
        <f>Results!K5</f>
        <v>Inovasi</v>
      </c>
      <c r="M5" t="str">
        <v>Optimisme</v>
      </c>
      <c r="N5">
        <f t="shared" si="2"/>
        <v>18</v>
      </c>
      <c r="O5">
        <f t="shared" si="3"/>
        <v>29</v>
      </c>
      <c r="P5">
        <f t="shared" si="4"/>
        <v>30</v>
      </c>
      <c r="Q5">
        <f t="shared" si="5"/>
        <v>44</v>
      </c>
      <c r="R5">
        <f t="shared" si="6"/>
        <v>61</v>
      </c>
      <c r="S5">
        <f t="shared" si="7"/>
        <v>39</v>
      </c>
      <c r="T5">
        <f t="shared" si="8"/>
        <v>55</v>
      </c>
      <c r="V5" t="str">
        <f t="shared" si="9"/>
        <v xml:space="preserve">1 1 1 1 1 1 1 1 1 1 1 1 1 1 1 1 1 1 </v>
      </c>
      <c r="W5" t="str">
        <f t="shared" si="10"/>
        <v xml:space="preserve">2 2 2 2 2 2 2 2 2 2 2 2 2 2 2 2 2 2 2 2 2 2 2 2 2 2 2 2 2 </v>
      </c>
      <c r="X5" t="str">
        <f t="shared" si="11"/>
        <v xml:space="preserve">3 3 3 3 3 3 3 3 3 3 3 3 3 3 3 3 3 3 3 3 3 3 3 3 3 3 3 3 3 3 </v>
      </c>
      <c r="Y5" t="str">
        <f t="shared" si="12"/>
        <v xml:space="preserve">4 4 4 4 4 4 4 4 4 4 4 4 4 4 4 4 4 4 4 4 4 4 4 4 4 4 4 4 4 4 4 4 4 4 4 4 4 4 4 4 4 4 4 4 </v>
      </c>
      <c r="Z5" t="str">
        <f t="shared" si="13"/>
        <v xml:space="preserve">5 5 5 5 5 5 5 5 5 5 5 5 5 5 5 5 5 5 5 5 5 5 5 5 5 5 5 5 5 5 5 5 5 5 5 5 5 5 5 5 5 5 5 5 5 5 5 5 5 5 5 5 5 5 5 5 5 5 5 5 5 </v>
      </c>
      <c r="AA5" t="str">
        <f t="shared" si="14"/>
        <v xml:space="preserve">6 6 6 6 6 6 6 6 6 6 6 6 6 6 6 6 6 6 6 6 6 6 6 6 6 6 6 6 6 6 6 6 6 6 6 6 6 6 6 </v>
      </c>
      <c r="AB5" t="str">
        <f t="shared" si="15"/>
        <v xml:space="preserve">7 7 7 7 7 7 7 7 7 7 7 7 7 7 7 7 7 7 7 7 7 7 7 7 7 7 7 7 7 7 7 7 7 7 7 7 7 7 7 7 7 7 7 7 7 7 7 7 7 7 7 7 7 7 7 </v>
      </c>
      <c r="AC5" t="str">
        <f t="shared" si="16"/>
        <v xml:space="preserve">1 1 1 1 1 1 1 1 1 1 1 1 1 1 1 1 1 1  2 2 2 2 2 2 2 2 2 2 2 2 2 2 2 2 2 2 2 2 2 2 2 2 2 2 2 2 2  3 3 3 3 3 3 3 3 3 3 3 3 3 3 3 3 3 3 3 3 3 3 3 3 3 3 3 3 3 3  4 4 4 4 4 4 4 4 4 4 4 4 4 4 4 4 4 4 4 4 4 4 4 4 4 4 4 4 4 4 4 4 4 4 4 4 4 4 4 4 4 4 4 4  5 5 5 5 5 5 5 5 5 5 5 5 5 5 5 5 5 5 5 5 5 5 5 5 5 5 5 5 5 5 5 5 5 5 5 5 5 5 5 5 5 5 5 5 5 5 5 5 5 5 5 5 5 5 5 5 5 5 5 5 5  6 6 6 6 6 6 6 6 6 6 6 6 6 6 6 6 6 6 6 6 6 6 6 6 6 6 6 6 6 6 6 6 6 6 6 6 6 6 6  7 7 7 7 7 7 7 7 7 7 7 7 7 7 7 7 7 7 7 7 7 7 7 7 7 7 7 7 7 7 7 7 7 7 7 7 7 7 7 7 7 7 7 7 7 7 7 7 7 7 7 7 7 7 7 </v>
      </c>
      <c r="AE5">
        <v>1</v>
      </c>
      <c r="AF5">
        <v>1</v>
      </c>
      <c r="AG5">
        <v>1</v>
      </c>
      <c r="AH5">
        <v>1</v>
      </c>
      <c r="AJ5">
        <f>SUM(N5:T5)</f>
        <v>276</v>
      </c>
      <c r="AK5" cm="1">
        <f t="array" ref="AK5">COUNTA(_xlfn._xlws.FILTER(VALUE(_xlfn.TEXTSPLIT(AC5," ")),ISNUMBER(VALUE(_xlfn.TEXTSPLIT(AC5," ")))))</f>
        <v>276</v>
      </c>
      <c r="AL5" cm="1">
        <f t="array" ref="AL5:LA5">_xlfn._xlws.FILTER(VALUE(_xlfn.TEXTSPLIT(AC5," ")),ISNUMBER(VALUE(_xlfn.TEXTSPLIT(AC5," "))))</f>
        <v>1</v>
      </c>
      <c r="AM5">
        <v>1</v>
      </c>
      <c r="AN5">
        <v>1</v>
      </c>
      <c r="AO5">
        <v>1</v>
      </c>
      <c r="AP5">
        <v>1</v>
      </c>
      <c r="AQ5">
        <v>1</v>
      </c>
      <c r="AR5">
        <v>1</v>
      </c>
      <c r="AS5">
        <v>1</v>
      </c>
      <c r="AT5">
        <v>1</v>
      </c>
      <c r="AU5">
        <v>1</v>
      </c>
      <c r="AV5">
        <v>1</v>
      </c>
      <c r="AW5">
        <v>1</v>
      </c>
      <c r="AX5">
        <v>1</v>
      </c>
      <c r="AY5">
        <v>1</v>
      </c>
      <c r="AZ5">
        <v>1</v>
      </c>
      <c r="BA5">
        <v>1</v>
      </c>
      <c r="BB5">
        <v>1</v>
      </c>
      <c r="BC5">
        <v>1</v>
      </c>
      <c r="BD5">
        <v>2</v>
      </c>
      <c r="BE5">
        <v>2</v>
      </c>
      <c r="BF5">
        <v>2</v>
      </c>
      <c r="BG5">
        <v>2</v>
      </c>
      <c r="BH5">
        <v>2</v>
      </c>
      <c r="BI5">
        <v>2</v>
      </c>
      <c r="BJ5">
        <v>2</v>
      </c>
      <c r="BK5">
        <v>2</v>
      </c>
      <c r="BL5">
        <v>2</v>
      </c>
      <c r="BM5">
        <v>2</v>
      </c>
      <c r="BN5">
        <v>2</v>
      </c>
      <c r="BO5">
        <v>2</v>
      </c>
      <c r="BP5">
        <v>2</v>
      </c>
      <c r="BQ5">
        <v>2</v>
      </c>
      <c r="BR5">
        <v>2</v>
      </c>
      <c r="BS5">
        <v>2</v>
      </c>
      <c r="BT5">
        <v>2</v>
      </c>
      <c r="BU5">
        <v>2</v>
      </c>
      <c r="BV5">
        <v>2</v>
      </c>
      <c r="BW5">
        <v>2</v>
      </c>
      <c r="BX5">
        <v>2</v>
      </c>
      <c r="BY5">
        <v>2</v>
      </c>
      <c r="BZ5">
        <v>2</v>
      </c>
      <c r="CA5">
        <v>2</v>
      </c>
      <c r="CB5">
        <v>2</v>
      </c>
      <c r="CC5">
        <v>2</v>
      </c>
      <c r="CD5">
        <v>2</v>
      </c>
      <c r="CE5">
        <v>2</v>
      </c>
      <c r="CF5">
        <v>2</v>
      </c>
      <c r="CG5">
        <v>3</v>
      </c>
      <c r="CH5">
        <v>3</v>
      </c>
      <c r="CI5">
        <v>3</v>
      </c>
      <c r="CJ5">
        <v>3</v>
      </c>
      <c r="CK5">
        <v>3</v>
      </c>
      <c r="CL5">
        <v>3</v>
      </c>
      <c r="CM5">
        <v>3</v>
      </c>
      <c r="CN5">
        <v>3</v>
      </c>
      <c r="CO5">
        <v>3</v>
      </c>
      <c r="CP5">
        <v>3</v>
      </c>
      <c r="CQ5">
        <v>3</v>
      </c>
      <c r="CR5">
        <v>3</v>
      </c>
      <c r="CS5">
        <v>3</v>
      </c>
      <c r="CT5">
        <v>3</v>
      </c>
      <c r="CU5">
        <v>3</v>
      </c>
      <c r="CV5">
        <v>3</v>
      </c>
      <c r="CW5">
        <v>3</v>
      </c>
      <c r="CX5">
        <v>3</v>
      </c>
      <c r="CY5">
        <v>3</v>
      </c>
      <c r="CZ5">
        <v>3</v>
      </c>
      <c r="DA5">
        <v>3</v>
      </c>
      <c r="DB5">
        <v>3</v>
      </c>
      <c r="DC5">
        <v>3</v>
      </c>
      <c r="DD5">
        <v>3</v>
      </c>
      <c r="DE5">
        <v>3</v>
      </c>
      <c r="DF5">
        <v>3</v>
      </c>
      <c r="DG5">
        <v>3</v>
      </c>
      <c r="DH5">
        <v>3</v>
      </c>
      <c r="DI5">
        <v>3</v>
      </c>
      <c r="DJ5">
        <v>3</v>
      </c>
      <c r="DK5">
        <v>4</v>
      </c>
      <c r="DL5">
        <v>4</v>
      </c>
      <c r="DM5">
        <v>4</v>
      </c>
      <c r="DN5">
        <v>4</v>
      </c>
      <c r="DO5">
        <v>4</v>
      </c>
      <c r="DP5">
        <v>4</v>
      </c>
      <c r="DQ5">
        <v>4</v>
      </c>
      <c r="DR5">
        <v>4</v>
      </c>
      <c r="DS5">
        <v>4</v>
      </c>
      <c r="DT5">
        <v>4</v>
      </c>
      <c r="DU5">
        <v>4</v>
      </c>
      <c r="DV5">
        <v>4</v>
      </c>
      <c r="DW5">
        <v>4</v>
      </c>
      <c r="DX5">
        <v>4</v>
      </c>
      <c r="DY5">
        <v>4</v>
      </c>
      <c r="DZ5">
        <v>4</v>
      </c>
      <c r="EA5">
        <v>4</v>
      </c>
      <c r="EB5">
        <v>4</v>
      </c>
      <c r="EC5">
        <v>4</v>
      </c>
      <c r="ED5">
        <v>4</v>
      </c>
      <c r="EE5">
        <v>4</v>
      </c>
      <c r="EF5">
        <v>4</v>
      </c>
      <c r="EG5">
        <v>4</v>
      </c>
      <c r="EH5">
        <v>4</v>
      </c>
      <c r="EI5">
        <v>4</v>
      </c>
      <c r="EJ5">
        <v>4</v>
      </c>
      <c r="EK5">
        <v>4</v>
      </c>
      <c r="EL5">
        <v>4</v>
      </c>
      <c r="EM5">
        <v>4</v>
      </c>
      <c r="EN5">
        <v>4</v>
      </c>
      <c r="EO5">
        <v>4</v>
      </c>
      <c r="EP5">
        <v>4</v>
      </c>
      <c r="EQ5">
        <v>4</v>
      </c>
      <c r="ER5">
        <v>4</v>
      </c>
      <c r="ES5">
        <v>4</v>
      </c>
      <c r="ET5">
        <v>4</v>
      </c>
      <c r="EU5">
        <v>4</v>
      </c>
      <c r="EV5">
        <v>4</v>
      </c>
      <c r="EW5">
        <v>4</v>
      </c>
      <c r="EX5">
        <v>4</v>
      </c>
      <c r="EY5">
        <v>4</v>
      </c>
      <c r="EZ5">
        <v>4</v>
      </c>
      <c r="FA5">
        <v>4</v>
      </c>
      <c r="FB5">
        <v>4</v>
      </c>
      <c r="FC5">
        <v>5</v>
      </c>
      <c r="FD5">
        <v>5</v>
      </c>
      <c r="FE5">
        <v>5</v>
      </c>
      <c r="FF5">
        <v>5</v>
      </c>
      <c r="FG5">
        <v>5</v>
      </c>
      <c r="FH5">
        <v>5</v>
      </c>
      <c r="FI5">
        <v>5</v>
      </c>
      <c r="FJ5">
        <v>5</v>
      </c>
      <c r="FK5">
        <v>5</v>
      </c>
      <c r="FL5">
        <v>5</v>
      </c>
      <c r="FM5">
        <v>5</v>
      </c>
      <c r="FN5">
        <v>5</v>
      </c>
      <c r="FO5">
        <v>5</v>
      </c>
      <c r="FP5">
        <v>5</v>
      </c>
      <c r="FQ5">
        <v>5</v>
      </c>
      <c r="FR5">
        <v>5</v>
      </c>
      <c r="FS5">
        <v>5</v>
      </c>
      <c r="FT5">
        <v>5</v>
      </c>
      <c r="FU5">
        <v>5</v>
      </c>
      <c r="FV5">
        <v>5</v>
      </c>
      <c r="FW5">
        <v>5</v>
      </c>
      <c r="FX5">
        <v>5</v>
      </c>
      <c r="FY5">
        <v>5</v>
      </c>
      <c r="FZ5">
        <v>5</v>
      </c>
      <c r="GA5">
        <v>5</v>
      </c>
      <c r="GB5">
        <v>5</v>
      </c>
      <c r="GC5">
        <v>5</v>
      </c>
      <c r="GD5">
        <v>5</v>
      </c>
      <c r="GE5">
        <v>5</v>
      </c>
      <c r="GF5">
        <v>5</v>
      </c>
      <c r="GG5">
        <v>5</v>
      </c>
      <c r="GH5">
        <v>5</v>
      </c>
      <c r="GI5">
        <v>5</v>
      </c>
      <c r="GJ5">
        <v>5</v>
      </c>
      <c r="GK5">
        <v>5</v>
      </c>
      <c r="GL5">
        <v>5</v>
      </c>
      <c r="GM5">
        <v>5</v>
      </c>
      <c r="GN5">
        <v>5</v>
      </c>
      <c r="GO5">
        <v>5</v>
      </c>
      <c r="GP5">
        <v>5</v>
      </c>
      <c r="GQ5">
        <v>5</v>
      </c>
      <c r="GR5">
        <v>5</v>
      </c>
      <c r="GS5">
        <v>5</v>
      </c>
      <c r="GT5">
        <v>5</v>
      </c>
      <c r="GU5">
        <v>5</v>
      </c>
      <c r="GV5">
        <v>5</v>
      </c>
      <c r="GW5">
        <v>5</v>
      </c>
      <c r="GX5">
        <v>5</v>
      </c>
      <c r="GY5">
        <v>5</v>
      </c>
      <c r="GZ5">
        <v>5</v>
      </c>
      <c r="HA5">
        <v>5</v>
      </c>
      <c r="HB5">
        <v>5</v>
      </c>
      <c r="HC5">
        <v>5</v>
      </c>
      <c r="HD5">
        <v>5</v>
      </c>
      <c r="HE5">
        <v>5</v>
      </c>
      <c r="HF5">
        <v>5</v>
      </c>
      <c r="HG5">
        <v>5</v>
      </c>
      <c r="HH5">
        <v>5</v>
      </c>
      <c r="HI5">
        <v>5</v>
      </c>
      <c r="HJ5">
        <v>5</v>
      </c>
      <c r="HK5">
        <v>5</v>
      </c>
      <c r="HL5">
        <v>6</v>
      </c>
      <c r="HM5">
        <v>6</v>
      </c>
      <c r="HN5">
        <v>6</v>
      </c>
      <c r="HO5">
        <v>6</v>
      </c>
      <c r="HP5">
        <v>6</v>
      </c>
      <c r="HQ5">
        <v>6</v>
      </c>
      <c r="HR5">
        <v>6</v>
      </c>
      <c r="HS5">
        <v>6</v>
      </c>
      <c r="HT5">
        <v>6</v>
      </c>
      <c r="HU5">
        <v>6</v>
      </c>
      <c r="HV5">
        <v>6</v>
      </c>
      <c r="HW5">
        <v>6</v>
      </c>
      <c r="HX5">
        <v>6</v>
      </c>
      <c r="HY5">
        <v>6</v>
      </c>
      <c r="HZ5">
        <v>6</v>
      </c>
      <c r="IA5">
        <v>6</v>
      </c>
      <c r="IB5">
        <v>6</v>
      </c>
      <c r="IC5">
        <v>6</v>
      </c>
      <c r="ID5">
        <v>6</v>
      </c>
      <c r="IE5">
        <v>6</v>
      </c>
      <c r="IF5">
        <v>6</v>
      </c>
      <c r="IG5">
        <v>6</v>
      </c>
      <c r="IH5">
        <v>6</v>
      </c>
      <c r="II5">
        <v>6</v>
      </c>
      <c r="IJ5">
        <v>6</v>
      </c>
      <c r="IK5">
        <v>6</v>
      </c>
      <c r="IL5">
        <v>6</v>
      </c>
      <c r="IM5">
        <v>6</v>
      </c>
      <c r="IN5">
        <v>6</v>
      </c>
      <c r="IO5">
        <v>6</v>
      </c>
      <c r="IP5">
        <v>6</v>
      </c>
      <c r="IQ5">
        <v>6</v>
      </c>
      <c r="IR5">
        <v>6</v>
      </c>
      <c r="IS5">
        <v>6</v>
      </c>
      <c r="IT5">
        <v>6</v>
      </c>
      <c r="IU5">
        <v>6</v>
      </c>
      <c r="IV5">
        <v>6</v>
      </c>
      <c r="IW5">
        <v>6</v>
      </c>
      <c r="IX5">
        <v>6</v>
      </c>
      <c r="IY5">
        <v>7</v>
      </c>
      <c r="IZ5">
        <v>7</v>
      </c>
      <c r="JA5">
        <v>7</v>
      </c>
      <c r="JB5">
        <v>7</v>
      </c>
      <c r="JC5">
        <v>7</v>
      </c>
      <c r="JD5">
        <v>7</v>
      </c>
      <c r="JE5">
        <v>7</v>
      </c>
      <c r="JF5">
        <v>7</v>
      </c>
      <c r="JG5">
        <v>7</v>
      </c>
      <c r="JH5">
        <v>7</v>
      </c>
      <c r="JI5">
        <v>7</v>
      </c>
      <c r="JJ5">
        <v>7</v>
      </c>
      <c r="JK5">
        <v>7</v>
      </c>
      <c r="JL5">
        <v>7</v>
      </c>
      <c r="JM5">
        <v>7</v>
      </c>
      <c r="JN5">
        <v>7</v>
      </c>
      <c r="JO5">
        <v>7</v>
      </c>
      <c r="JP5">
        <v>7</v>
      </c>
      <c r="JQ5">
        <v>7</v>
      </c>
      <c r="JR5">
        <v>7</v>
      </c>
      <c r="JS5">
        <v>7</v>
      </c>
      <c r="JT5">
        <v>7</v>
      </c>
      <c r="JU5">
        <v>7</v>
      </c>
      <c r="JV5">
        <v>7</v>
      </c>
      <c r="JW5">
        <v>7</v>
      </c>
      <c r="JX5">
        <v>7</v>
      </c>
      <c r="JY5">
        <v>7</v>
      </c>
      <c r="JZ5">
        <v>7</v>
      </c>
      <c r="KA5">
        <v>7</v>
      </c>
      <c r="KB5">
        <v>7</v>
      </c>
      <c r="KC5">
        <v>7</v>
      </c>
      <c r="KD5">
        <v>7</v>
      </c>
      <c r="KE5">
        <v>7</v>
      </c>
      <c r="KF5">
        <v>7</v>
      </c>
      <c r="KG5">
        <v>7</v>
      </c>
      <c r="KH5">
        <v>7</v>
      </c>
      <c r="KI5">
        <v>7</v>
      </c>
      <c r="KJ5">
        <v>7</v>
      </c>
      <c r="KK5">
        <v>7</v>
      </c>
      <c r="KL5">
        <v>7</v>
      </c>
      <c r="KM5">
        <v>7</v>
      </c>
      <c r="KN5">
        <v>7</v>
      </c>
      <c r="KO5">
        <v>7</v>
      </c>
      <c r="KP5">
        <v>7</v>
      </c>
      <c r="KQ5">
        <v>7</v>
      </c>
      <c r="KR5">
        <v>7</v>
      </c>
      <c r="KS5">
        <v>7</v>
      </c>
      <c r="KT5">
        <v>7</v>
      </c>
      <c r="KU5">
        <v>7</v>
      </c>
      <c r="KV5">
        <v>7</v>
      </c>
      <c r="KW5">
        <v>7</v>
      </c>
      <c r="KX5">
        <v>7</v>
      </c>
      <c r="KY5">
        <v>7</v>
      </c>
      <c r="KZ5">
        <v>7</v>
      </c>
      <c r="LA5">
        <v>7</v>
      </c>
    </row>
    <row r="6" spans="1:405">
      <c r="A6" s="2">
        <v>4</v>
      </c>
      <c r="B6" s="1" t="str">
        <f>_xlfn.CONCAT(Results!G6,"/",Results!F6)</f>
        <v>sulit dipelajari/mudah dipelajari</v>
      </c>
      <c r="C6" s="1">
        <f>COUNTIF(DT!D4:D1004,"-3")</f>
        <v>4</v>
      </c>
      <c r="D6" s="1">
        <f>COUNTIF(DT!D4:D1004,"-2")</f>
        <v>6</v>
      </c>
      <c r="E6" s="1">
        <f>COUNTIF(DT!D4:D1004,"-1")</f>
        <v>8</v>
      </c>
      <c r="F6" s="1">
        <f>COUNTIF(DT!D4:D1004,"0")</f>
        <v>6</v>
      </c>
      <c r="G6" s="1">
        <f>COUNTIF(DT!D4:D1004,"1")</f>
        <v>10</v>
      </c>
      <c r="H6" s="1">
        <f>COUNTIF(DT!D4:D1004,"2")</f>
        <v>5</v>
      </c>
      <c r="I6" s="1">
        <f>COUNTIF(DT!D4:D1004,"3")</f>
        <v>7</v>
      </c>
      <c r="J6" s="22" t="str">
        <f>Results!H6</f>
        <v>Kejelasan</v>
      </c>
      <c r="K6" t="str">
        <f>Results!K6</f>
        <v>Kemudahan</v>
      </c>
      <c r="M6" t="str">
        <v>Kemanfaatan</v>
      </c>
      <c r="N6">
        <f t="shared" si="2"/>
        <v>22</v>
      </c>
      <c r="O6">
        <f t="shared" si="3"/>
        <v>35</v>
      </c>
      <c r="P6">
        <f t="shared" si="4"/>
        <v>30</v>
      </c>
      <c r="Q6">
        <f t="shared" si="5"/>
        <v>68</v>
      </c>
      <c r="R6">
        <f t="shared" si="6"/>
        <v>73</v>
      </c>
      <c r="S6">
        <f t="shared" si="7"/>
        <v>66</v>
      </c>
      <c r="T6">
        <f t="shared" si="8"/>
        <v>74</v>
      </c>
      <c r="V6" t="str">
        <f t="shared" si="9"/>
        <v xml:space="preserve">1 1 1 1 1 1 1 1 1 1 1 1 1 1 1 1 1 1 1 1 1 1 </v>
      </c>
      <c r="W6" t="str">
        <f t="shared" si="10"/>
        <v xml:space="preserve">2 2 2 2 2 2 2 2 2 2 2 2 2 2 2 2 2 2 2 2 2 2 2 2 2 2 2 2 2 2 2 2 2 2 2 </v>
      </c>
      <c r="X6" t="str">
        <f t="shared" si="11"/>
        <v xml:space="preserve">3 3 3 3 3 3 3 3 3 3 3 3 3 3 3 3 3 3 3 3 3 3 3 3 3 3 3 3 3 3 </v>
      </c>
      <c r="Y6" t="str">
        <f t="shared" si="12"/>
        <v xml:space="preserve">4 4 4 4 4 4 4 4 4 4 4 4 4 4 4 4 4 4 4 4 4 4 4 4 4 4 4 4 4 4 4 4 4 4 4 4 4 4 4 4 4 4 4 4 4 4 4 4 4 4 4 4 4 4 4 4 4 4 4 4 4 4 4 4 4 4 4 4 </v>
      </c>
      <c r="Z6" t="str">
        <f t="shared" si="13"/>
        <v xml:space="preserve">5 5 5 5 5 5 5 5 5 5 5 5 5 5 5 5 5 5 5 5 5 5 5 5 5 5 5 5 5 5 5 5 5 5 5 5 5 5 5 5 5 5 5 5 5 5 5 5 5 5 5 5 5 5 5 5 5 5 5 5 5 5 5 5 5 5 5 5 5 5 5 5 5 </v>
      </c>
      <c r="AA6" t="str">
        <f t="shared" si="14"/>
        <v xml:space="preserve">6 6 6 6 6 6 6 6 6 6 6 6 6 6 6 6 6 6 6 6 6 6 6 6 6 6 6 6 6 6 6 6 6 6 6 6 6 6 6 6 6 6 6 6 6 6 6 6 6 6 6 6 6 6 6 6 6 6 6 6 6 6 6 6 6 6 </v>
      </c>
      <c r="AB6" t="str">
        <f t="shared" si="15"/>
        <v xml:space="preserve">7 7 7 7 7 7 7 7 7 7 7 7 7 7 7 7 7 7 7 7 7 7 7 7 7 7 7 7 7 7 7 7 7 7 7 7 7 7 7 7 7 7 7 7 7 7 7 7 7 7 7 7 7 7 7 7 7 7 7 7 7 7 7 7 7 7 7 7 7 7 7 7 7 7 </v>
      </c>
      <c r="AC6" t="str">
        <f t="shared" si="16"/>
        <v xml:space="preserve">1 1 1 1 1 1 1 1 1 1 1 1 1 1 1 1 1 1 1 1 1 1  2 2 2 2 2 2 2 2 2 2 2 2 2 2 2 2 2 2 2 2 2 2 2 2 2 2 2 2 2 2 2 2 2 2 2  3 3 3 3 3 3 3 3 3 3 3 3 3 3 3 3 3 3 3 3 3 3 3 3 3 3 3 3 3 3  4 4 4 4 4 4 4 4 4 4 4 4 4 4 4 4 4 4 4 4 4 4 4 4 4 4 4 4 4 4 4 4 4 4 4 4 4 4 4 4 4 4 4 4 4 4 4 4 4 4 4 4 4 4 4 4 4 4 4 4 4 4 4 4 4 4 4 4  5 5 5 5 5 5 5 5 5 5 5 5 5 5 5 5 5 5 5 5 5 5 5 5 5 5 5 5 5 5 5 5 5 5 5 5 5 5 5 5 5 5 5 5 5 5 5 5 5 5 5 5 5 5 5 5 5 5 5 5 5 5 5 5 5 5 5 5 5 5 5 5 5  6 6 6 6 6 6 6 6 6 6 6 6 6 6 6 6 6 6 6 6 6 6 6 6 6 6 6 6 6 6 6 6 6 6 6 6 6 6 6 6 6 6 6 6 6 6 6 6 6 6 6 6 6 6 6 6 6 6 6 6 6 6 6 6 6 6  7 7 7 7 7 7 7 7 7 7 7 7 7 7 7 7 7 7 7 7 7 7 7 7 7 7 7 7 7 7 7 7 7 7 7 7 7 7 7 7 7 7 7 7 7 7 7 7 7 7 7 7 7 7 7 7 7 7 7 7 7 7 7 7 7 7 7 7 7 7 7 7 7 7 </v>
      </c>
      <c r="AE6">
        <v>1</v>
      </c>
      <c r="AF6">
        <v>2</v>
      </c>
      <c r="AG6">
        <v>1</v>
      </c>
      <c r="AH6">
        <v>1</v>
      </c>
      <c r="AJ6">
        <f>SUM(N6:T6)</f>
        <v>368</v>
      </c>
      <c r="AK6" cm="1">
        <f t="array" ref="AK6">COUNTA(_xlfn._xlws.FILTER(VALUE(_xlfn.TEXTSPLIT(AC6," ")),ISNUMBER(VALUE(_xlfn.TEXTSPLIT(AC6," ")))))</f>
        <v>368</v>
      </c>
      <c r="AL6" cm="1">
        <f t="array" ref="AL6:OO6">_xlfn._xlws.FILTER(VALUE(_xlfn.TEXTSPLIT(AC6," ")),ISNUMBER(VALUE(_xlfn.TEXTSPLIT(AC6," "))))</f>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2</v>
      </c>
      <c r="BI6">
        <v>2</v>
      </c>
      <c r="BJ6">
        <v>2</v>
      </c>
      <c r="BK6">
        <v>2</v>
      </c>
      <c r="BL6">
        <v>2</v>
      </c>
      <c r="BM6">
        <v>2</v>
      </c>
      <c r="BN6">
        <v>2</v>
      </c>
      <c r="BO6">
        <v>2</v>
      </c>
      <c r="BP6">
        <v>2</v>
      </c>
      <c r="BQ6">
        <v>2</v>
      </c>
      <c r="BR6">
        <v>2</v>
      </c>
      <c r="BS6">
        <v>2</v>
      </c>
      <c r="BT6">
        <v>2</v>
      </c>
      <c r="BU6">
        <v>2</v>
      </c>
      <c r="BV6">
        <v>2</v>
      </c>
      <c r="BW6">
        <v>2</v>
      </c>
      <c r="BX6">
        <v>2</v>
      </c>
      <c r="BY6">
        <v>2</v>
      </c>
      <c r="BZ6">
        <v>2</v>
      </c>
      <c r="CA6">
        <v>2</v>
      </c>
      <c r="CB6">
        <v>2</v>
      </c>
      <c r="CC6">
        <v>2</v>
      </c>
      <c r="CD6">
        <v>2</v>
      </c>
      <c r="CE6">
        <v>2</v>
      </c>
      <c r="CF6">
        <v>2</v>
      </c>
      <c r="CG6">
        <v>2</v>
      </c>
      <c r="CH6">
        <v>2</v>
      </c>
      <c r="CI6">
        <v>2</v>
      </c>
      <c r="CJ6">
        <v>2</v>
      </c>
      <c r="CK6">
        <v>2</v>
      </c>
      <c r="CL6">
        <v>2</v>
      </c>
      <c r="CM6">
        <v>2</v>
      </c>
      <c r="CN6">
        <v>2</v>
      </c>
      <c r="CO6">
        <v>2</v>
      </c>
      <c r="CP6">
        <v>2</v>
      </c>
      <c r="CQ6">
        <v>3</v>
      </c>
      <c r="CR6">
        <v>3</v>
      </c>
      <c r="CS6">
        <v>3</v>
      </c>
      <c r="CT6">
        <v>3</v>
      </c>
      <c r="CU6">
        <v>3</v>
      </c>
      <c r="CV6">
        <v>3</v>
      </c>
      <c r="CW6">
        <v>3</v>
      </c>
      <c r="CX6">
        <v>3</v>
      </c>
      <c r="CY6">
        <v>3</v>
      </c>
      <c r="CZ6">
        <v>3</v>
      </c>
      <c r="DA6">
        <v>3</v>
      </c>
      <c r="DB6">
        <v>3</v>
      </c>
      <c r="DC6">
        <v>3</v>
      </c>
      <c r="DD6">
        <v>3</v>
      </c>
      <c r="DE6">
        <v>3</v>
      </c>
      <c r="DF6">
        <v>3</v>
      </c>
      <c r="DG6">
        <v>3</v>
      </c>
      <c r="DH6">
        <v>3</v>
      </c>
      <c r="DI6">
        <v>3</v>
      </c>
      <c r="DJ6">
        <v>3</v>
      </c>
      <c r="DK6">
        <v>3</v>
      </c>
      <c r="DL6">
        <v>3</v>
      </c>
      <c r="DM6">
        <v>3</v>
      </c>
      <c r="DN6">
        <v>3</v>
      </c>
      <c r="DO6">
        <v>3</v>
      </c>
      <c r="DP6">
        <v>3</v>
      </c>
      <c r="DQ6">
        <v>3</v>
      </c>
      <c r="DR6">
        <v>3</v>
      </c>
      <c r="DS6">
        <v>3</v>
      </c>
      <c r="DT6">
        <v>3</v>
      </c>
      <c r="DU6">
        <v>4</v>
      </c>
      <c r="DV6">
        <v>4</v>
      </c>
      <c r="DW6">
        <v>4</v>
      </c>
      <c r="DX6">
        <v>4</v>
      </c>
      <c r="DY6">
        <v>4</v>
      </c>
      <c r="DZ6">
        <v>4</v>
      </c>
      <c r="EA6">
        <v>4</v>
      </c>
      <c r="EB6">
        <v>4</v>
      </c>
      <c r="EC6">
        <v>4</v>
      </c>
      <c r="ED6">
        <v>4</v>
      </c>
      <c r="EE6">
        <v>4</v>
      </c>
      <c r="EF6">
        <v>4</v>
      </c>
      <c r="EG6">
        <v>4</v>
      </c>
      <c r="EH6">
        <v>4</v>
      </c>
      <c r="EI6">
        <v>4</v>
      </c>
      <c r="EJ6">
        <v>4</v>
      </c>
      <c r="EK6">
        <v>4</v>
      </c>
      <c r="EL6">
        <v>4</v>
      </c>
      <c r="EM6">
        <v>4</v>
      </c>
      <c r="EN6">
        <v>4</v>
      </c>
      <c r="EO6">
        <v>4</v>
      </c>
      <c r="EP6">
        <v>4</v>
      </c>
      <c r="EQ6">
        <v>4</v>
      </c>
      <c r="ER6">
        <v>4</v>
      </c>
      <c r="ES6">
        <v>4</v>
      </c>
      <c r="ET6">
        <v>4</v>
      </c>
      <c r="EU6">
        <v>4</v>
      </c>
      <c r="EV6">
        <v>4</v>
      </c>
      <c r="EW6">
        <v>4</v>
      </c>
      <c r="EX6">
        <v>4</v>
      </c>
      <c r="EY6">
        <v>4</v>
      </c>
      <c r="EZ6">
        <v>4</v>
      </c>
      <c r="FA6">
        <v>4</v>
      </c>
      <c r="FB6">
        <v>4</v>
      </c>
      <c r="FC6">
        <v>4</v>
      </c>
      <c r="FD6">
        <v>4</v>
      </c>
      <c r="FE6">
        <v>4</v>
      </c>
      <c r="FF6">
        <v>4</v>
      </c>
      <c r="FG6">
        <v>4</v>
      </c>
      <c r="FH6">
        <v>4</v>
      </c>
      <c r="FI6">
        <v>4</v>
      </c>
      <c r="FJ6">
        <v>4</v>
      </c>
      <c r="FK6">
        <v>4</v>
      </c>
      <c r="FL6">
        <v>4</v>
      </c>
      <c r="FM6">
        <v>4</v>
      </c>
      <c r="FN6">
        <v>4</v>
      </c>
      <c r="FO6">
        <v>4</v>
      </c>
      <c r="FP6">
        <v>4</v>
      </c>
      <c r="FQ6">
        <v>4</v>
      </c>
      <c r="FR6">
        <v>4</v>
      </c>
      <c r="FS6">
        <v>4</v>
      </c>
      <c r="FT6">
        <v>4</v>
      </c>
      <c r="FU6">
        <v>4</v>
      </c>
      <c r="FV6">
        <v>4</v>
      </c>
      <c r="FW6">
        <v>4</v>
      </c>
      <c r="FX6">
        <v>4</v>
      </c>
      <c r="FY6">
        <v>4</v>
      </c>
      <c r="FZ6">
        <v>4</v>
      </c>
      <c r="GA6">
        <v>4</v>
      </c>
      <c r="GB6">
        <v>4</v>
      </c>
      <c r="GC6">
        <v>4</v>
      </c>
      <c r="GD6">
        <v>4</v>
      </c>
      <c r="GE6">
        <v>4</v>
      </c>
      <c r="GF6">
        <v>4</v>
      </c>
      <c r="GG6">
        <v>4</v>
      </c>
      <c r="GH6">
        <v>4</v>
      </c>
      <c r="GI6">
        <v>4</v>
      </c>
      <c r="GJ6">
        <v>4</v>
      </c>
      <c r="GK6">
        <v>5</v>
      </c>
      <c r="GL6">
        <v>5</v>
      </c>
      <c r="GM6">
        <v>5</v>
      </c>
      <c r="GN6">
        <v>5</v>
      </c>
      <c r="GO6">
        <v>5</v>
      </c>
      <c r="GP6">
        <v>5</v>
      </c>
      <c r="GQ6">
        <v>5</v>
      </c>
      <c r="GR6">
        <v>5</v>
      </c>
      <c r="GS6">
        <v>5</v>
      </c>
      <c r="GT6">
        <v>5</v>
      </c>
      <c r="GU6">
        <v>5</v>
      </c>
      <c r="GV6">
        <v>5</v>
      </c>
      <c r="GW6">
        <v>5</v>
      </c>
      <c r="GX6">
        <v>5</v>
      </c>
      <c r="GY6">
        <v>5</v>
      </c>
      <c r="GZ6">
        <v>5</v>
      </c>
      <c r="HA6">
        <v>5</v>
      </c>
      <c r="HB6">
        <v>5</v>
      </c>
      <c r="HC6">
        <v>5</v>
      </c>
      <c r="HD6">
        <v>5</v>
      </c>
      <c r="HE6">
        <v>5</v>
      </c>
      <c r="HF6">
        <v>5</v>
      </c>
      <c r="HG6">
        <v>5</v>
      </c>
      <c r="HH6">
        <v>5</v>
      </c>
      <c r="HI6">
        <v>5</v>
      </c>
      <c r="HJ6">
        <v>5</v>
      </c>
      <c r="HK6">
        <v>5</v>
      </c>
      <c r="HL6">
        <v>5</v>
      </c>
      <c r="HM6">
        <v>5</v>
      </c>
      <c r="HN6">
        <v>5</v>
      </c>
      <c r="HO6">
        <v>5</v>
      </c>
      <c r="HP6">
        <v>5</v>
      </c>
      <c r="HQ6">
        <v>5</v>
      </c>
      <c r="HR6">
        <v>5</v>
      </c>
      <c r="HS6">
        <v>5</v>
      </c>
      <c r="HT6">
        <v>5</v>
      </c>
      <c r="HU6">
        <v>5</v>
      </c>
      <c r="HV6">
        <v>5</v>
      </c>
      <c r="HW6">
        <v>5</v>
      </c>
      <c r="HX6">
        <v>5</v>
      </c>
      <c r="HY6">
        <v>5</v>
      </c>
      <c r="HZ6">
        <v>5</v>
      </c>
      <c r="IA6">
        <v>5</v>
      </c>
      <c r="IB6">
        <v>5</v>
      </c>
      <c r="IC6">
        <v>5</v>
      </c>
      <c r="ID6">
        <v>5</v>
      </c>
      <c r="IE6">
        <v>5</v>
      </c>
      <c r="IF6">
        <v>5</v>
      </c>
      <c r="IG6">
        <v>5</v>
      </c>
      <c r="IH6">
        <v>5</v>
      </c>
      <c r="II6">
        <v>5</v>
      </c>
      <c r="IJ6">
        <v>5</v>
      </c>
      <c r="IK6">
        <v>5</v>
      </c>
      <c r="IL6">
        <v>5</v>
      </c>
      <c r="IM6">
        <v>5</v>
      </c>
      <c r="IN6">
        <v>5</v>
      </c>
      <c r="IO6">
        <v>5</v>
      </c>
      <c r="IP6">
        <v>5</v>
      </c>
      <c r="IQ6">
        <v>5</v>
      </c>
      <c r="IR6">
        <v>5</v>
      </c>
      <c r="IS6">
        <v>5</v>
      </c>
      <c r="IT6">
        <v>5</v>
      </c>
      <c r="IU6">
        <v>5</v>
      </c>
      <c r="IV6">
        <v>5</v>
      </c>
      <c r="IW6">
        <v>5</v>
      </c>
      <c r="IX6">
        <v>5</v>
      </c>
      <c r="IY6">
        <v>5</v>
      </c>
      <c r="IZ6">
        <v>5</v>
      </c>
      <c r="JA6">
        <v>5</v>
      </c>
      <c r="JB6">
        <v>5</v>
      </c>
      <c r="JC6">
        <v>5</v>
      </c>
      <c r="JD6">
        <v>5</v>
      </c>
      <c r="JE6">
        <v>5</v>
      </c>
      <c r="JF6">
        <v>6</v>
      </c>
      <c r="JG6">
        <v>6</v>
      </c>
      <c r="JH6">
        <v>6</v>
      </c>
      <c r="JI6">
        <v>6</v>
      </c>
      <c r="JJ6">
        <v>6</v>
      </c>
      <c r="JK6">
        <v>6</v>
      </c>
      <c r="JL6">
        <v>6</v>
      </c>
      <c r="JM6">
        <v>6</v>
      </c>
      <c r="JN6">
        <v>6</v>
      </c>
      <c r="JO6">
        <v>6</v>
      </c>
      <c r="JP6">
        <v>6</v>
      </c>
      <c r="JQ6">
        <v>6</v>
      </c>
      <c r="JR6">
        <v>6</v>
      </c>
      <c r="JS6">
        <v>6</v>
      </c>
      <c r="JT6">
        <v>6</v>
      </c>
      <c r="JU6">
        <v>6</v>
      </c>
      <c r="JV6">
        <v>6</v>
      </c>
      <c r="JW6">
        <v>6</v>
      </c>
      <c r="JX6">
        <v>6</v>
      </c>
      <c r="JY6">
        <v>6</v>
      </c>
      <c r="JZ6">
        <v>6</v>
      </c>
      <c r="KA6">
        <v>6</v>
      </c>
      <c r="KB6">
        <v>6</v>
      </c>
      <c r="KC6">
        <v>6</v>
      </c>
      <c r="KD6">
        <v>6</v>
      </c>
      <c r="KE6">
        <v>6</v>
      </c>
      <c r="KF6">
        <v>6</v>
      </c>
      <c r="KG6">
        <v>6</v>
      </c>
      <c r="KH6">
        <v>6</v>
      </c>
      <c r="KI6">
        <v>6</v>
      </c>
      <c r="KJ6">
        <v>6</v>
      </c>
      <c r="KK6">
        <v>6</v>
      </c>
      <c r="KL6">
        <v>6</v>
      </c>
      <c r="KM6">
        <v>6</v>
      </c>
      <c r="KN6">
        <v>6</v>
      </c>
      <c r="KO6">
        <v>6</v>
      </c>
      <c r="KP6">
        <v>6</v>
      </c>
      <c r="KQ6">
        <v>6</v>
      </c>
      <c r="KR6">
        <v>6</v>
      </c>
      <c r="KS6">
        <v>6</v>
      </c>
      <c r="KT6">
        <v>6</v>
      </c>
      <c r="KU6">
        <v>6</v>
      </c>
      <c r="KV6">
        <v>6</v>
      </c>
      <c r="KW6">
        <v>6</v>
      </c>
      <c r="KX6">
        <v>6</v>
      </c>
      <c r="KY6">
        <v>6</v>
      </c>
      <c r="KZ6">
        <v>6</v>
      </c>
      <c r="LA6">
        <v>6</v>
      </c>
      <c r="LB6">
        <v>6</v>
      </c>
      <c r="LC6">
        <v>6</v>
      </c>
      <c r="LD6">
        <v>6</v>
      </c>
      <c r="LE6">
        <v>6</v>
      </c>
      <c r="LF6">
        <v>6</v>
      </c>
      <c r="LG6">
        <v>6</v>
      </c>
      <c r="LH6">
        <v>6</v>
      </c>
      <c r="LI6">
        <v>6</v>
      </c>
      <c r="LJ6">
        <v>6</v>
      </c>
      <c r="LK6">
        <v>6</v>
      </c>
      <c r="LL6">
        <v>6</v>
      </c>
      <c r="LM6">
        <v>6</v>
      </c>
      <c r="LN6">
        <v>6</v>
      </c>
      <c r="LO6">
        <v>6</v>
      </c>
      <c r="LP6">
        <v>6</v>
      </c>
      <c r="LQ6">
        <v>6</v>
      </c>
      <c r="LR6">
        <v>6</v>
      </c>
      <c r="LS6">
        <v>6</v>
      </c>
      <c r="LT6">
        <v>7</v>
      </c>
      <c r="LU6">
        <v>7</v>
      </c>
      <c r="LV6">
        <v>7</v>
      </c>
      <c r="LW6">
        <v>7</v>
      </c>
      <c r="LX6">
        <v>7</v>
      </c>
      <c r="LY6">
        <v>7</v>
      </c>
      <c r="LZ6">
        <v>7</v>
      </c>
      <c r="MA6">
        <v>7</v>
      </c>
      <c r="MB6">
        <v>7</v>
      </c>
      <c r="MC6">
        <v>7</v>
      </c>
      <c r="MD6">
        <v>7</v>
      </c>
      <c r="ME6">
        <v>7</v>
      </c>
      <c r="MF6">
        <v>7</v>
      </c>
      <c r="MG6">
        <v>7</v>
      </c>
      <c r="MH6">
        <v>7</v>
      </c>
      <c r="MI6">
        <v>7</v>
      </c>
      <c r="MJ6">
        <v>7</v>
      </c>
      <c r="MK6">
        <v>7</v>
      </c>
      <c r="ML6">
        <v>7</v>
      </c>
      <c r="MM6">
        <v>7</v>
      </c>
      <c r="MN6">
        <v>7</v>
      </c>
      <c r="MO6">
        <v>7</v>
      </c>
      <c r="MP6">
        <v>7</v>
      </c>
      <c r="MQ6">
        <v>7</v>
      </c>
      <c r="MR6">
        <v>7</v>
      </c>
      <c r="MS6">
        <v>7</v>
      </c>
      <c r="MT6">
        <v>7</v>
      </c>
      <c r="MU6">
        <v>7</v>
      </c>
      <c r="MV6">
        <v>7</v>
      </c>
      <c r="MW6">
        <v>7</v>
      </c>
      <c r="MX6">
        <v>7</v>
      </c>
      <c r="MY6">
        <v>7</v>
      </c>
      <c r="MZ6">
        <v>7</v>
      </c>
      <c r="NA6">
        <v>7</v>
      </c>
      <c r="NB6">
        <v>7</v>
      </c>
      <c r="NC6">
        <v>7</v>
      </c>
      <c r="ND6">
        <v>7</v>
      </c>
      <c r="NE6">
        <v>7</v>
      </c>
      <c r="NF6">
        <v>7</v>
      </c>
      <c r="NG6">
        <v>7</v>
      </c>
      <c r="NH6">
        <v>7</v>
      </c>
      <c r="NI6">
        <v>7</v>
      </c>
      <c r="NJ6">
        <v>7</v>
      </c>
      <c r="NK6">
        <v>7</v>
      </c>
      <c r="NL6">
        <v>7</v>
      </c>
      <c r="NM6">
        <v>7</v>
      </c>
      <c r="NN6">
        <v>7</v>
      </c>
      <c r="NO6">
        <v>7</v>
      </c>
      <c r="NP6">
        <v>7</v>
      </c>
      <c r="NQ6">
        <v>7</v>
      </c>
      <c r="NR6">
        <v>7</v>
      </c>
      <c r="NS6">
        <v>7</v>
      </c>
      <c r="NT6">
        <v>7</v>
      </c>
      <c r="NU6">
        <v>7</v>
      </c>
      <c r="NV6">
        <v>7</v>
      </c>
      <c r="NW6">
        <v>7</v>
      </c>
      <c r="NX6">
        <v>7</v>
      </c>
      <c r="NY6">
        <v>7</v>
      </c>
      <c r="NZ6">
        <v>7</v>
      </c>
      <c r="OA6">
        <v>7</v>
      </c>
      <c r="OB6">
        <v>7</v>
      </c>
      <c r="OC6">
        <v>7</v>
      </c>
      <c r="OD6">
        <v>7</v>
      </c>
      <c r="OE6">
        <v>7</v>
      </c>
      <c r="OF6">
        <v>7</v>
      </c>
      <c r="OG6">
        <v>7</v>
      </c>
      <c r="OH6">
        <v>7</v>
      </c>
      <c r="OI6">
        <v>7</v>
      </c>
      <c r="OJ6">
        <v>7</v>
      </c>
      <c r="OK6">
        <v>7</v>
      </c>
      <c r="OL6">
        <v>7</v>
      </c>
      <c r="OM6">
        <v>7</v>
      </c>
      <c r="ON6">
        <v>7</v>
      </c>
      <c r="OO6">
        <v>7</v>
      </c>
    </row>
    <row r="7" spans="1:405">
      <c r="A7" s="2">
        <v>5</v>
      </c>
      <c r="B7" s="1" t="str">
        <f>_xlfn.CONCAT(Results!G7,"/",Results!F7)</f>
        <v>kurang bermanfaat/bermanfaat</v>
      </c>
      <c r="C7" s="1">
        <f>COUNTIF(DT!E4:E1004,"-3")</f>
        <v>5</v>
      </c>
      <c r="D7" s="1">
        <f>COUNTIF(DT!E4:E1004,"-2")</f>
        <v>4</v>
      </c>
      <c r="E7" s="1">
        <f>COUNTIF(DT!E4:E1004,"-1")</f>
        <v>12</v>
      </c>
      <c r="F7" s="1">
        <f>COUNTIF(DT!E4:E1004,"0")</f>
        <v>4</v>
      </c>
      <c r="G7" s="1">
        <f>COUNTIF(DT!E4:E1004,"1")</f>
        <v>7</v>
      </c>
      <c r="H7" s="1">
        <f>COUNTIF(DT!E4:E1004,"2")</f>
        <v>6</v>
      </c>
      <c r="I7" s="1">
        <f>COUNTIF(DT!E4:E1004,"3")</f>
        <v>8</v>
      </c>
      <c r="J7" s="23" t="str">
        <f>Results!H7</f>
        <v>Stimulasi</v>
      </c>
      <c r="K7" t="str">
        <f>Results!K7</f>
        <v>Optimisme</v>
      </c>
      <c r="AE7">
        <v>1</v>
      </c>
      <c r="AF7">
        <v>2</v>
      </c>
      <c r="AG7">
        <v>1</v>
      </c>
      <c r="AH7">
        <v>1</v>
      </c>
    </row>
    <row r="8" spans="1:405">
      <c r="A8" s="2">
        <v>6</v>
      </c>
      <c r="B8" s="1" t="str">
        <f>_xlfn.CONCAT(Results!F8,"/",Results!G8)</f>
        <v>membosankan/mengasyikkan</v>
      </c>
      <c r="C8" s="1">
        <f>COUNTIF(DT!F4:F1004,"-3")</f>
        <v>2</v>
      </c>
      <c r="D8" s="1">
        <f>COUNTIF(DT!F4:F1004,"-2")</f>
        <v>1</v>
      </c>
      <c r="E8" s="1">
        <f>COUNTIF(DT!F4:F1004,"-1")</f>
        <v>2</v>
      </c>
      <c r="F8" s="1">
        <f>COUNTIF(DT!F4:F1004,"0")</f>
        <v>8</v>
      </c>
      <c r="G8" s="1">
        <f>COUNTIF(DT!F4:F1004,"1")</f>
        <v>14</v>
      </c>
      <c r="H8" s="1">
        <f>COUNTIF(DT!F4:F1004,"2")</f>
        <v>7</v>
      </c>
      <c r="I8" s="1">
        <f>COUNTIF(DT!F4:F1004,"3")</f>
        <v>12</v>
      </c>
      <c r="J8" s="23" t="str">
        <f>Results!H8</f>
        <v>Stimulasi</v>
      </c>
      <c r="K8" t="str">
        <f>Results!K8</f>
        <v>Optimisme</v>
      </c>
      <c r="N8" s="154"/>
      <c r="O8" s="154"/>
      <c r="P8" s="154"/>
      <c r="Q8" s="154"/>
      <c r="R8" s="154"/>
      <c r="S8" s="154"/>
      <c r="T8" s="154"/>
      <c r="AE8">
        <v>1</v>
      </c>
      <c r="AF8">
        <v>2</v>
      </c>
      <c r="AG8">
        <v>1</v>
      </c>
      <c r="AH8">
        <v>1</v>
      </c>
    </row>
    <row r="9" spans="1:405">
      <c r="A9" s="2">
        <v>7</v>
      </c>
      <c r="B9" s="1" t="str">
        <f>_xlfn.CONCAT(Results!F9,"/",Results!G9)</f>
        <v>tidak menarik/menarik</v>
      </c>
      <c r="C9" s="1">
        <f>COUNTIF(DT!G4:G1004,"-3")</f>
        <v>2</v>
      </c>
      <c r="D9" s="1">
        <f>COUNTIF(DT!G4:G1004,"-2")</f>
        <v>3</v>
      </c>
      <c r="E9" s="1">
        <f>COUNTIF(DT!G4:G1004,"-1")</f>
        <v>2</v>
      </c>
      <c r="F9" s="1">
        <f>COUNTIF(DT!G4:G1004,"0")</f>
        <v>8</v>
      </c>
      <c r="G9" s="1">
        <f>COUNTIF(DT!G4:G1004,"1")</f>
        <v>12</v>
      </c>
      <c r="H9" s="1">
        <f>COUNTIF(DT!G4:G1004,"2")</f>
        <v>9</v>
      </c>
      <c r="I9" s="1">
        <f>COUNTIF(DT!G4:G1004,"3")</f>
        <v>10</v>
      </c>
      <c r="J9" s="23" t="str">
        <f>Results!H9</f>
        <v>Stimulasi</v>
      </c>
      <c r="K9" t="str">
        <f>Results!K9</f>
        <v>Optimisme</v>
      </c>
      <c r="N9" s="154"/>
      <c r="O9" s="154"/>
      <c r="P9" s="154"/>
      <c r="Q9" s="154"/>
      <c r="R9" s="154"/>
      <c r="S9" s="154"/>
      <c r="T9" s="154"/>
      <c r="AE9">
        <v>1</v>
      </c>
      <c r="AF9">
        <v>2</v>
      </c>
      <c r="AG9">
        <v>1</v>
      </c>
      <c r="AH9">
        <v>1</v>
      </c>
    </row>
    <row r="10" spans="1:405">
      <c r="A10" s="2">
        <v>8</v>
      </c>
      <c r="B10" s="1" t="str">
        <f>_xlfn.CONCAT(Results!F10,"/",Results!G10)</f>
        <v>tak dapat diprediksi/dapat diprediksi</v>
      </c>
      <c r="C10" s="1">
        <f>COUNTIF(DT!H4:H1004,"-3")</f>
        <v>1</v>
      </c>
      <c r="D10" s="1">
        <f>COUNTIF(DT!H4:H1004,"-2")</f>
        <v>3</v>
      </c>
      <c r="E10" s="1">
        <f>COUNTIF(DT!H4:H1004,"-1")</f>
        <v>2</v>
      </c>
      <c r="F10" s="1">
        <f>COUNTIF(DT!H4:H1004,"0")</f>
        <v>6</v>
      </c>
      <c r="G10" s="1">
        <f>COUNTIF(DT!H4:H1004,"1")</f>
        <v>13</v>
      </c>
      <c r="H10" s="1">
        <f>COUNTIF(DT!H4:H1004,"2")</f>
        <v>10</v>
      </c>
      <c r="I10" s="1">
        <f>COUNTIF(DT!H4:H1004,"3")</f>
        <v>11</v>
      </c>
      <c r="J10" s="22" t="str">
        <f>Results!H10</f>
        <v>Ketepatan</v>
      </c>
      <c r="K10" t="str">
        <f>Results!K10</f>
        <v>Kemanfaatan</v>
      </c>
      <c r="N10" s="154"/>
      <c r="O10" s="154"/>
      <c r="P10" s="154"/>
      <c r="Q10" s="154"/>
      <c r="R10" s="154"/>
      <c r="S10" s="154"/>
      <c r="T10" s="154"/>
      <c r="AE10">
        <v>1</v>
      </c>
      <c r="AF10">
        <v>2</v>
      </c>
      <c r="AG10">
        <v>1</v>
      </c>
      <c r="AH10">
        <v>1</v>
      </c>
    </row>
    <row r="11" spans="1:405">
      <c r="A11" s="2">
        <v>9</v>
      </c>
      <c r="B11" s="1" t="str">
        <f>_xlfn.CONCAT(Results!G11,"/",Results!F11)</f>
        <v>lambat/cepat</v>
      </c>
      <c r="C11" s="1">
        <f>COUNTIF(DT!I4:I1004,"-3")</f>
        <v>2</v>
      </c>
      <c r="D11" s="1">
        <f>COUNTIF(DT!I4:I1004,"-2")</f>
        <v>5</v>
      </c>
      <c r="E11" s="1">
        <f>COUNTIF(DT!I4:I1004,"-1")</f>
        <v>6</v>
      </c>
      <c r="F11" s="1">
        <f>COUNTIF(DT!I4:I1004,"0")</f>
        <v>9</v>
      </c>
      <c r="G11" s="1">
        <f>COUNTIF(DT!I4:I1004,"1")</f>
        <v>7</v>
      </c>
      <c r="H11" s="1">
        <f>COUNTIF(DT!I4:I1004,"2")</f>
        <v>7</v>
      </c>
      <c r="I11" s="1">
        <f>COUNTIF(DT!I4:I1004,"3")</f>
        <v>10</v>
      </c>
      <c r="J11" s="22" t="str">
        <f>Results!H11</f>
        <v>Efisiensi</v>
      </c>
      <c r="K11" t="str">
        <f>Results!K11</f>
        <v>Kemanfaatan</v>
      </c>
      <c r="N11" s="154">
        <v>0.25</v>
      </c>
      <c r="O11" s="154">
        <v>0.5</v>
      </c>
      <c r="P11" s="154">
        <v>0.75</v>
      </c>
      <c r="Q11" s="154">
        <v>0.9</v>
      </c>
      <c r="R11" s="154">
        <v>1</v>
      </c>
      <c r="S11" s="154"/>
      <c r="T11" s="154"/>
      <c r="AE11">
        <v>1</v>
      </c>
      <c r="AF11">
        <v>2</v>
      </c>
      <c r="AG11">
        <v>1</v>
      </c>
      <c r="AH11">
        <v>1</v>
      </c>
    </row>
    <row r="12" spans="1:405">
      <c r="A12" s="2">
        <v>10</v>
      </c>
      <c r="B12" s="1" t="str">
        <f>_xlfn.CONCAT(Results!G12,"/",Results!F12)</f>
        <v>konvensional/berdaya cipta</v>
      </c>
      <c r="C12" s="1">
        <f>COUNTIF(DT!J4:J1004,"-3")</f>
        <v>3</v>
      </c>
      <c r="D12" s="1">
        <f>COUNTIF(DT!J4:J1004,"-2")</f>
        <v>3</v>
      </c>
      <c r="E12" s="1">
        <f>COUNTIF(DT!J4:J1004,"-1")</f>
        <v>2</v>
      </c>
      <c r="F12" s="1">
        <f>COUNTIF(DT!J4:J1004,"0")</f>
        <v>9</v>
      </c>
      <c r="G12" s="1">
        <f>COUNTIF(DT!J4:J1004,"1")</f>
        <v>7</v>
      </c>
      <c r="H12" s="1">
        <f>COUNTIF(DT!J4:J1004,"2")</f>
        <v>10</v>
      </c>
      <c r="I12" s="1">
        <f>COUNTIF(DT!J4:J1004,"3")</f>
        <v>12</v>
      </c>
      <c r="J12" s="22" t="str">
        <f>Results!H12</f>
        <v>Kebaruan</v>
      </c>
      <c r="K12" t="str">
        <f>Results!K12</f>
        <v>Inovasi</v>
      </c>
      <c r="N12">
        <f>ROUND(N$11*$AK3,0)</f>
        <v>92</v>
      </c>
      <c r="O12">
        <f>ROUND(O$11*$AK3,0)</f>
        <v>184</v>
      </c>
      <c r="P12">
        <f>ROUND(P$11*$AK3,0)</f>
        <v>276</v>
      </c>
      <c r="Q12">
        <f>ROUND(Q$11*$AK3,0)</f>
        <v>331</v>
      </c>
      <c r="R12">
        <f>ROUND(R$11*$AK3,0)</f>
        <v>368</v>
      </c>
      <c r="AE12">
        <v>1</v>
      </c>
      <c r="AF12">
        <v>2</v>
      </c>
      <c r="AG12">
        <v>1</v>
      </c>
      <c r="AH12">
        <v>1</v>
      </c>
    </row>
    <row r="13" spans="1:405">
      <c r="A13" s="2">
        <v>11</v>
      </c>
      <c r="B13" s="1" t="str">
        <f>_xlfn.CONCAT(Results!F13,"/",Results!G13)</f>
        <v>menghalangi/mendukung</v>
      </c>
      <c r="C13" s="1">
        <f>COUNTIF(DT!K4:K1004,"-3")</f>
        <v>12</v>
      </c>
      <c r="D13" s="1">
        <f>COUNTIF(DT!K4:K1004,"-2")</f>
        <v>5</v>
      </c>
      <c r="E13" s="1">
        <f>COUNTIF(DT!K4:K1004,"-1")</f>
        <v>4</v>
      </c>
      <c r="F13" s="1">
        <f>COUNTIF(DT!K4:K1004,"0")</f>
        <v>8</v>
      </c>
      <c r="G13" s="1">
        <f>COUNTIF(DT!K4:K1004,"1")</f>
        <v>7</v>
      </c>
      <c r="H13" s="1">
        <f>COUNTIF(DT!K4:K1004,"2")</f>
        <v>8</v>
      </c>
      <c r="I13" s="1">
        <f>COUNTIF(DT!K4:K1004,"3")</f>
        <v>2</v>
      </c>
      <c r="J13" s="22" t="str">
        <f>Results!H13</f>
        <v>Ketepatan</v>
      </c>
      <c r="K13" t="str">
        <f>Results!K13</f>
        <v>Kemanfaatan</v>
      </c>
      <c r="N13">
        <f t="shared" ref="N13:Q15" si="17">ROUND(N$11*$AK4,0)</f>
        <v>46</v>
      </c>
      <c r="O13">
        <f t="shared" si="17"/>
        <v>92</v>
      </c>
      <c r="P13">
        <f t="shared" si="17"/>
        <v>138</v>
      </c>
      <c r="Q13">
        <f t="shared" si="17"/>
        <v>166</v>
      </c>
      <c r="R13">
        <f t="shared" ref="R13:R15" si="18">ROUND(R$11*$AK4,0)</f>
        <v>184</v>
      </c>
      <c r="S13" s="155"/>
      <c r="T13" s="155"/>
      <c r="AE13">
        <v>1</v>
      </c>
      <c r="AF13">
        <v>2</v>
      </c>
      <c r="AG13">
        <v>1</v>
      </c>
      <c r="AH13">
        <v>1</v>
      </c>
    </row>
    <row r="14" spans="1:405">
      <c r="A14" s="2">
        <v>12</v>
      </c>
      <c r="B14" s="1" t="str">
        <f>_xlfn.CONCAT(Results!G14,"/",Results!F14)</f>
        <v>buruk/baik</v>
      </c>
      <c r="C14" s="1">
        <f>COUNTIF(DT!L4:L1004,"-3")</f>
        <v>2</v>
      </c>
      <c r="D14" s="1">
        <f>COUNTIF(DT!L4:L1004,"-2")</f>
        <v>8</v>
      </c>
      <c r="E14" s="1">
        <f>COUNTIF(DT!L4:L1004,"-1")</f>
        <v>6</v>
      </c>
      <c r="F14" s="1">
        <f>COUNTIF(DT!L4:L1004,"0")</f>
        <v>8</v>
      </c>
      <c r="G14" s="1">
        <f>COUNTIF(DT!L4:L1004,"1")</f>
        <v>6</v>
      </c>
      <c r="H14" s="1">
        <f>COUNTIF(DT!L4:L1004,"2")</f>
        <v>6</v>
      </c>
      <c r="I14" s="1">
        <f>COUNTIF(DT!L4:L1004,"3")</f>
        <v>10</v>
      </c>
      <c r="J14" s="22" t="str">
        <f>Results!H14</f>
        <v>Daya tarik</v>
      </c>
      <c r="K14" t="str">
        <f>Results!K14</f>
        <v>Kemanfaatan</v>
      </c>
      <c r="N14">
        <f t="shared" si="17"/>
        <v>69</v>
      </c>
      <c r="O14">
        <f t="shared" si="17"/>
        <v>138</v>
      </c>
      <c r="P14">
        <f t="shared" si="17"/>
        <v>207</v>
      </c>
      <c r="Q14">
        <f t="shared" si="17"/>
        <v>248</v>
      </c>
      <c r="R14">
        <f t="shared" si="18"/>
        <v>276</v>
      </c>
      <c r="S14" s="155"/>
      <c r="T14" s="155"/>
      <c r="AE14">
        <v>1</v>
      </c>
      <c r="AF14">
        <v>2</v>
      </c>
      <c r="AG14">
        <v>1</v>
      </c>
      <c r="AH14">
        <v>1</v>
      </c>
    </row>
    <row r="15" spans="1:405">
      <c r="A15" s="2">
        <v>13</v>
      </c>
      <c r="B15" s="1" t="str">
        <f>_xlfn.CONCAT(Results!F15,"/",Results!G15)</f>
        <v>rumit/sederhana</v>
      </c>
      <c r="C15" s="1">
        <f>COUNTIF(DT!M4:M1004,"-3")</f>
        <v>2</v>
      </c>
      <c r="D15" s="1">
        <f>COUNTIF(DT!M4:M1004,"-2")</f>
        <v>3</v>
      </c>
      <c r="E15" s="1">
        <f>COUNTIF(DT!M4:M1004,"-1")</f>
        <v>5</v>
      </c>
      <c r="F15" s="1">
        <f>COUNTIF(DT!M4:M1004,"0")</f>
        <v>8</v>
      </c>
      <c r="G15" s="1">
        <f>COUNTIF(DT!M4:M1004,"1")</f>
        <v>11</v>
      </c>
      <c r="H15" s="1">
        <f>COUNTIF(DT!M4:M1004,"2")</f>
        <v>9</v>
      </c>
      <c r="I15" s="1">
        <f>COUNTIF(DT!M4:M1004,"3")</f>
        <v>8</v>
      </c>
      <c r="J15" s="22" t="str">
        <f>Results!H15</f>
        <v>Kejelasan</v>
      </c>
      <c r="K15" t="str">
        <f>Results!K15</f>
        <v>Kemudahan</v>
      </c>
      <c r="N15">
        <f t="shared" si="17"/>
        <v>92</v>
      </c>
      <c r="O15">
        <f t="shared" si="17"/>
        <v>184</v>
      </c>
      <c r="P15">
        <f t="shared" si="17"/>
        <v>276</v>
      </c>
      <c r="Q15">
        <f t="shared" si="17"/>
        <v>331</v>
      </c>
      <c r="R15">
        <f t="shared" si="18"/>
        <v>368</v>
      </c>
      <c r="S15" s="155"/>
      <c r="T15" s="155"/>
      <c r="AE15">
        <v>1</v>
      </c>
      <c r="AF15">
        <v>2</v>
      </c>
      <c r="AG15">
        <v>1</v>
      </c>
      <c r="AH15">
        <v>1</v>
      </c>
    </row>
    <row r="16" spans="1:405">
      <c r="A16" s="2">
        <v>14</v>
      </c>
      <c r="B16" s="1" t="str">
        <f>_xlfn.CONCAT(Results!F16,"/",Results!G16)</f>
        <v>tidak disukai/menggembirakan</v>
      </c>
      <c r="C16" s="1">
        <f>COUNTIF(DT!N4:N1004,"-3")</f>
        <v>3</v>
      </c>
      <c r="D16" s="1">
        <f>COUNTIF(DT!N4:N1004,"-2")</f>
        <v>2</v>
      </c>
      <c r="E16" s="1">
        <f>COUNTIF(DT!N4:N1004,"-1")</f>
        <v>2</v>
      </c>
      <c r="F16" s="1">
        <f>COUNTIF(DT!N4:N1004,"0")</f>
        <v>7</v>
      </c>
      <c r="G16" s="1">
        <f>COUNTIF(DT!N4:N1004,"1")</f>
        <v>14</v>
      </c>
      <c r="H16" s="1">
        <f>COUNTIF(DT!N4:N1004,"2")</f>
        <v>9</v>
      </c>
      <c r="I16" s="1">
        <f>COUNTIF(DT!N4:N1004,"3")</f>
        <v>9</v>
      </c>
      <c r="J16" s="22" t="str">
        <f>Results!H16</f>
        <v>Daya tarik</v>
      </c>
      <c r="K16" t="str">
        <f>Results!K16</f>
        <v>Optimisme</v>
      </c>
      <c r="N16" s="155"/>
      <c r="O16" s="155"/>
      <c r="P16" s="155"/>
      <c r="Q16" s="155"/>
      <c r="R16" s="155"/>
      <c r="S16" s="155"/>
      <c r="T16" s="155"/>
      <c r="AE16">
        <v>1</v>
      </c>
      <c r="AF16">
        <v>2</v>
      </c>
      <c r="AG16">
        <v>1</v>
      </c>
      <c r="AH16">
        <v>1</v>
      </c>
    </row>
    <row r="17" spans="1:34">
      <c r="A17" s="2">
        <v>15</v>
      </c>
      <c r="B17" s="1" t="str">
        <f>_xlfn.CONCAT(Results!F17,"/",Results!G17)</f>
        <v>lazim/terdepan</v>
      </c>
      <c r="C17" s="1">
        <f>COUNTIF(DT!O4:O1004,"-3")</f>
        <v>1</v>
      </c>
      <c r="D17" s="1">
        <f>COUNTIF(DT!O4:O1004,"-2")</f>
        <v>2</v>
      </c>
      <c r="E17" s="1">
        <f>COUNTIF(DT!O4:O1004,"-1")</f>
        <v>6</v>
      </c>
      <c r="F17" s="1">
        <f>COUNTIF(DT!O4:O1004,"0")</f>
        <v>10</v>
      </c>
      <c r="G17" s="1">
        <f>COUNTIF(DT!O4:O1004,"1")</f>
        <v>8</v>
      </c>
      <c r="H17" s="1">
        <f>COUNTIF(DT!O4:O1004,"2")</f>
        <v>7</v>
      </c>
      <c r="I17" s="1">
        <f>COUNTIF(DT!O4:O1004,"3")</f>
        <v>12</v>
      </c>
      <c r="J17" s="22" t="str">
        <f>Results!H17</f>
        <v>Kebaruan</v>
      </c>
      <c r="K17" t="str">
        <f>Results!K17</f>
        <v>Inovasi</v>
      </c>
      <c r="N17">
        <f ca="1">SUM(INDIRECT("AE1:AE"&amp;N12))</f>
        <v>205</v>
      </c>
      <c r="O17">
        <f t="shared" ref="O17:R17" ca="1" si="19">SUM(INDIRECT("AE1:AE"&amp;O12))</f>
        <v>574</v>
      </c>
      <c r="P17">
        <f t="shared" ca="1" si="19"/>
        <v>1064</v>
      </c>
      <c r="Q17">
        <f t="shared" ca="1" si="19"/>
        <v>1424</v>
      </c>
      <c r="R17">
        <f t="shared" ca="1" si="19"/>
        <v>1683</v>
      </c>
      <c r="S17" s="155"/>
      <c r="T17" s="155"/>
      <c r="AE17">
        <v>1</v>
      </c>
      <c r="AF17">
        <v>2</v>
      </c>
      <c r="AG17">
        <v>1</v>
      </c>
      <c r="AH17">
        <v>1</v>
      </c>
    </row>
    <row r="18" spans="1:34">
      <c r="A18" s="2">
        <v>16</v>
      </c>
      <c r="B18" s="1" t="str">
        <f>_xlfn.CONCAT(Results!F18,"/",Results!G18)</f>
        <v>tidak nyaman/nyaman</v>
      </c>
      <c r="C18" s="1">
        <f>COUNTIF(DT!P4:P1004,"-3")</f>
        <v>1</v>
      </c>
      <c r="D18" s="1">
        <f>COUNTIF(DT!P4:P1004,"-2")</f>
        <v>1</v>
      </c>
      <c r="E18" s="1">
        <f>COUNTIF(DT!P4:P1004,"-1")</f>
        <v>6</v>
      </c>
      <c r="F18" s="1">
        <f>COUNTIF(DT!P4:P1004,"0")</f>
        <v>8</v>
      </c>
      <c r="G18" s="1">
        <f>COUNTIF(DT!P4:P1004,"1")</f>
        <v>10</v>
      </c>
      <c r="H18" s="1">
        <f>COUNTIF(DT!P4:P1004,"2")</f>
        <v>10</v>
      </c>
      <c r="I18" s="1">
        <f>COUNTIF(DT!P4:P1004,"3")</f>
        <v>10</v>
      </c>
      <c r="J18" s="22" t="str">
        <f>Results!H18</f>
        <v>Daya tarik</v>
      </c>
      <c r="K18" t="str">
        <f>Results!K18</f>
        <v>Kemudahan</v>
      </c>
      <c r="N18">
        <f ca="1">SUM(INDIRECT("AF1:AF"&amp;N13))</f>
        <v>121</v>
      </c>
      <c r="O18">
        <f t="shared" ref="O18:R18" ca="1" si="20">SUM(INDIRECT("AF1:AF"&amp;O13))</f>
        <v>324</v>
      </c>
      <c r="P18">
        <f t="shared" ca="1" si="20"/>
        <v>593</v>
      </c>
      <c r="Q18">
        <f t="shared" ca="1" si="20"/>
        <v>789</v>
      </c>
      <c r="R18">
        <f t="shared" ca="1" si="20"/>
        <v>915</v>
      </c>
      <c r="AE18">
        <v>1</v>
      </c>
      <c r="AF18">
        <v>2</v>
      </c>
      <c r="AG18">
        <v>1</v>
      </c>
      <c r="AH18">
        <v>1</v>
      </c>
    </row>
    <row r="19" spans="1:34">
      <c r="A19" s="2">
        <v>17</v>
      </c>
      <c r="B19" s="1" t="str">
        <f>_xlfn.CONCAT(Results!G19,"/",Results!F19)</f>
        <v>tidak aman/aman</v>
      </c>
      <c r="C19" s="1">
        <f>COUNTIF(DT!Q4:Q1004,"-3")</f>
        <v>3</v>
      </c>
      <c r="D19" s="1">
        <f>COUNTIF(DT!Q4:Q1004,"-2")</f>
        <v>8</v>
      </c>
      <c r="E19" s="1">
        <f>COUNTIF(DT!Q4:Q1004,"-1")</f>
        <v>8</v>
      </c>
      <c r="F19" s="1">
        <f>COUNTIF(DT!Q4:Q1004,"0")</f>
        <v>10</v>
      </c>
      <c r="G19" s="1">
        <f>COUNTIF(DT!Q4:Q1004,"1")</f>
        <v>6</v>
      </c>
      <c r="H19" s="1">
        <f>COUNTIF(DT!Q4:Q1004,"2")</f>
        <v>4</v>
      </c>
      <c r="I19" s="1">
        <f>COUNTIF(DT!Q4:Q1004,"3")</f>
        <v>7</v>
      </c>
      <c r="J19" s="22" t="str">
        <f>Results!H19</f>
        <v>Ketepatan</v>
      </c>
      <c r="K19" t="str">
        <f>Results!K19</f>
        <v>Optimisme</v>
      </c>
      <c r="N19">
        <f ca="1">SUM(INDIRECT("AG1:AG"&amp;N14))</f>
        <v>142</v>
      </c>
      <c r="O19">
        <f t="shared" ref="O19:R19" ca="1" si="21">SUM(INDIRECT("AG1:AG"&amp;O14))</f>
        <v>427</v>
      </c>
      <c r="P19">
        <f t="shared" ca="1" si="21"/>
        <v>797</v>
      </c>
      <c r="Q19">
        <f t="shared" ca="1" si="21"/>
        <v>1070</v>
      </c>
      <c r="R19">
        <f t="shared" ca="1" si="21"/>
        <v>1266</v>
      </c>
      <c r="AE19">
        <v>1</v>
      </c>
      <c r="AF19">
        <v>2</v>
      </c>
      <c r="AG19">
        <v>2</v>
      </c>
      <c r="AH19">
        <v>1</v>
      </c>
    </row>
    <row r="20" spans="1:34">
      <c r="A20" s="2">
        <v>18</v>
      </c>
      <c r="B20" s="1" t="str">
        <f>_xlfn.CONCAT(Results!G20,"/",Results!F20)</f>
        <v>tidak memotivasi/memotivasi</v>
      </c>
      <c r="C20" s="1">
        <f>COUNTIF(DT!R4:R1004,"-3")</f>
        <v>3</v>
      </c>
      <c r="D20" s="1">
        <f>COUNTIF(DT!R4:R1004,"-2")</f>
        <v>11</v>
      </c>
      <c r="E20" s="1">
        <f>COUNTIF(DT!R4:R1004,"-1")</f>
        <v>4</v>
      </c>
      <c r="F20" s="1">
        <f>COUNTIF(DT!R4:R1004,"0")</f>
        <v>7</v>
      </c>
      <c r="G20" s="1">
        <f>COUNTIF(DT!R4:R1004,"1")</f>
        <v>8</v>
      </c>
      <c r="H20" s="1">
        <f>COUNTIF(DT!R4:R1004,"2")</f>
        <v>4</v>
      </c>
      <c r="I20" s="1">
        <f>COUNTIF(DT!R4:R1004,"3")</f>
        <v>9</v>
      </c>
      <c r="J20" s="23" t="str">
        <f>Results!H20</f>
        <v>Stimulasi</v>
      </c>
      <c r="K20" t="str">
        <f>Results!K20</f>
        <v>Optimisme</v>
      </c>
      <c r="N20">
        <f ca="1">SUM(INDIRECT("AH1:AH"&amp;N15))</f>
        <v>202</v>
      </c>
      <c r="O20">
        <f t="shared" ref="O20:R20" ca="1" si="22">SUM(INDIRECT("AH1:AH"&amp;O15))</f>
        <v>599</v>
      </c>
      <c r="P20">
        <f t="shared" ca="1" si="22"/>
        <v>1107</v>
      </c>
      <c r="Q20">
        <f t="shared" ca="1" si="22"/>
        <v>1474</v>
      </c>
      <c r="R20">
        <f t="shared" ca="1" si="22"/>
        <v>1733</v>
      </c>
      <c r="AE20">
        <v>1</v>
      </c>
      <c r="AF20">
        <v>2</v>
      </c>
      <c r="AG20">
        <v>2</v>
      </c>
      <c r="AH20">
        <v>1</v>
      </c>
    </row>
    <row r="21" spans="1:34">
      <c r="A21" s="2">
        <v>19</v>
      </c>
      <c r="B21" s="1" t="str">
        <f>_xlfn.CONCAT(Results!G21,"/",Results!F21)</f>
        <v>tidak memenuhi ekspektasi/memenuhi ekspektasi</v>
      </c>
      <c r="C21" s="1">
        <f>COUNTIF(DT!S4:S1004,"-3")</f>
        <v>1</v>
      </c>
      <c r="D21" s="1">
        <f>COUNTIF(DT!S4:S1004,"-2")</f>
        <v>3</v>
      </c>
      <c r="E21" s="1">
        <f>COUNTIF(DT!S4:S1004,"-1")</f>
        <v>3</v>
      </c>
      <c r="F21" s="1">
        <f>COUNTIF(DT!S4:S1004,"0")</f>
        <v>11</v>
      </c>
      <c r="G21" s="1">
        <f>COUNTIF(DT!S4:S1004,"1")</f>
        <v>10</v>
      </c>
      <c r="H21" s="1">
        <f>COUNTIF(DT!S4:S1004,"2")</f>
        <v>8</v>
      </c>
      <c r="I21" s="1">
        <f>COUNTIF(DT!S4:S1004,"3")</f>
        <v>10</v>
      </c>
      <c r="J21" s="22" t="str">
        <f>Results!H21</f>
        <v>Ketepatan</v>
      </c>
      <c r="K21" t="str">
        <f>Results!K21</f>
        <v>Kemanfaatan</v>
      </c>
      <c r="AE21">
        <v>2</v>
      </c>
      <c r="AF21">
        <v>3</v>
      </c>
      <c r="AG21">
        <v>2</v>
      </c>
      <c r="AH21">
        <v>1</v>
      </c>
    </row>
    <row r="22" spans="1:34">
      <c r="A22" s="2">
        <v>20</v>
      </c>
      <c r="B22" s="1" t="str">
        <f>_xlfn.CONCAT(Results!F22,"/",Results!G22)</f>
        <v>tidak efisien/efisien</v>
      </c>
      <c r="C22" s="1">
        <f>COUNTIF(DT!T4:T1004,"-3")</f>
        <v>1</v>
      </c>
      <c r="D22" s="1">
        <f>COUNTIF(DT!T4:T1004,"-2")</f>
        <v>4</v>
      </c>
      <c r="E22" s="1">
        <f>COUNTIF(DT!T4:T1004,"-1")</f>
        <v>3</v>
      </c>
      <c r="F22" s="1">
        <f>COUNTIF(DT!T4:T1004,"0")</f>
        <v>9</v>
      </c>
      <c r="G22" s="1">
        <f>COUNTIF(DT!T4:T1004,"1")</f>
        <v>8</v>
      </c>
      <c r="H22" s="1">
        <f>COUNTIF(DT!T4:T1004,"2")</f>
        <v>11</v>
      </c>
      <c r="I22" s="1">
        <f>COUNTIF(DT!T4:T1004,"3")</f>
        <v>10</v>
      </c>
      <c r="J22" s="22" t="str">
        <f>Results!H22</f>
        <v>Efisiensi</v>
      </c>
      <c r="K22" t="str">
        <f>Results!K22</f>
        <v>Kemanfaatan</v>
      </c>
      <c r="N22">
        <f ca="1">N17/$R12</f>
        <v>0.55706521739130432</v>
      </c>
      <c r="O22">
        <f t="shared" ref="O22:R22" ca="1" si="23">O17/$R12</f>
        <v>1.5597826086956521</v>
      </c>
      <c r="P22">
        <f t="shared" ca="1" si="23"/>
        <v>2.8913043478260869</v>
      </c>
      <c r="Q22">
        <f t="shared" ca="1" si="23"/>
        <v>3.8695652173913042</v>
      </c>
      <c r="R22">
        <f t="shared" ca="1" si="23"/>
        <v>4.5733695652173916</v>
      </c>
      <c r="AE22">
        <v>2</v>
      </c>
      <c r="AF22">
        <v>3</v>
      </c>
      <c r="AG22">
        <v>2</v>
      </c>
      <c r="AH22">
        <v>1</v>
      </c>
    </row>
    <row r="23" spans="1:34">
      <c r="A23" s="2">
        <v>21</v>
      </c>
      <c r="B23" s="1" t="str">
        <f>_xlfn.CONCAT(Results!G23,"/",Results!F23)</f>
        <v>membingungkan/jelas</v>
      </c>
      <c r="C23" s="1">
        <f>COUNTIF(DT!U4:U1004,"-3")</f>
        <v>2</v>
      </c>
      <c r="D23" s="1">
        <f>COUNTIF(DT!U4:U1004,"-2")</f>
        <v>5</v>
      </c>
      <c r="E23" s="1">
        <f>COUNTIF(DT!U4:U1004,"-1")</f>
        <v>10</v>
      </c>
      <c r="F23" s="1">
        <f>COUNTIF(DT!U4:U1004,"0")</f>
        <v>6</v>
      </c>
      <c r="G23" s="1">
        <f>COUNTIF(DT!U4:U1004,"1")</f>
        <v>8</v>
      </c>
      <c r="H23" s="1">
        <f>COUNTIF(DT!U4:U1004,"2")</f>
        <v>7</v>
      </c>
      <c r="I23" s="1">
        <f>COUNTIF(DT!U4:U1004,"3")</f>
        <v>8</v>
      </c>
      <c r="J23" s="22" t="str">
        <f>Results!H23</f>
        <v>Kejelasan</v>
      </c>
      <c r="K23" t="str">
        <f>Results!K23</f>
        <v>Kemudahan</v>
      </c>
      <c r="N23">
        <f t="shared" ref="N23:R23" ca="1" si="24">N18/$R13</f>
        <v>0.65760869565217395</v>
      </c>
      <c r="O23">
        <f t="shared" ca="1" si="24"/>
        <v>1.7608695652173914</v>
      </c>
      <c r="P23">
        <f t="shared" ca="1" si="24"/>
        <v>3.222826086956522</v>
      </c>
      <c r="Q23">
        <f t="shared" ca="1" si="24"/>
        <v>4.2880434782608692</v>
      </c>
      <c r="R23">
        <f t="shared" ca="1" si="24"/>
        <v>4.9728260869565215</v>
      </c>
      <c r="AE23">
        <v>2</v>
      </c>
      <c r="AF23">
        <v>3</v>
      </c>
      <c r="AG23">
        <v>2</v>
      </c>
      <c r="AH23">
        <v>2</v>
      </c>
    </row>
    <row r="24" spans="1:34">
      <c r="A24" s="2">
        <v>22</v>
      </c>
      <c r="B24" s="1" t="str">
        <f>_xlfn.CONCAT(Results!F24,"/",Results!G24)</f>
        <v>tidak praktis/praktis</v>
      </c>
      <c r="C24" s="1">
        <f>COUNTIF(DT!V4:V1004,"-3")</f>
        <v>2</v>
      </c>
      <c r="D24" s="1">
        <f>COUNTIF(DT!V4:V1004,"-2")</f>
        <v>4</v>
      </c>
      <c r="E24" s="1">
        <f>COUNTIF(DT!V4:V1004,"-1")</f>
        <v>3</v>
      </c>
      <c r="F24" s="1">
        <f>COUNTIF(DT!V4:V1004,"0")</f>
        <v>9</v>
      </c>
      <c r="G24" s="1">
        <f>COUNTIF(DT!V4:V1004,"1")</f>
        <v>12</v>
      </c>
      <c r="H24" s="1">
        <f>COUNTIF(DT!V4:V1004,"2")</f>
        <v>5</v>
      </c>
      <c r="I24" s="1">
        <f>COUNTIF(DT!V4:V1004,"3")</f>
        <v>11</v>
      </c>
      <c r="J24" s="22" t="str">
        <f>Results!H24</f>
        <v>Efisiensi</v>
      </c>
      <c r="K24" t="str">
        <f>Results!K24</f>
        <v>Kemanfaatan</v>
      </c>
      <c r="N24">
        <f t="shared" ref="N24:R24" ca="1" si="25">N19/$R14</f>
        <v>0.51449275362318836</v>
      </c>
      <c r="O24">
        <f t="shared" ca="1" si="25"/>
        <v>1.5471014492753623</v>
      </c>
      <c r="P24">
        <f t="shared" ca="1" si="25"/>
        <v>2.88768115942029</v>
      </c>
      <c r="Q24">
        <f t="shared" ca="1" si="25"/>
        <v>3.8768115942028984</v>
      </c>
      <c r="R24">
        <f t="shared" ca="1" si="25"/>
        <v>4.5869565217391308</v>
      </c>
      <c r="AE24">
        <v>2</v>
      </c>
      <c r="AF24">
        <v>3</v>
      </c>
      <c r="AG24">
        <v>2</v>
      </c>
      <c r="AH24">
        <v>2</v>
      </c>
    </row>
    <row r="25" spans="1:34">
      <c r="A25" s="2">
        <v>23</v>
      </c>
      <c r="B25" s="1" t="str">
        <f>_xlfn.CONCAT(Results!G25,"/",Results!F25)</f>
        <v>berantakan/terorganisasi</v>
      </c>
      <c r="C25" s="1">
        <f>COUNTIF(DT!W4:W1004,"-3")</f>
        <v>1</v>
      </c>
      <c r="D25" s="1">
        <f>COUNTIF(DT!W4:W1004,"-2")</f>
        <v>3</v>
      </c>
      <c r="E25" s="1">
        <f>COUNTIF(DT!W4:W1004,"-1")</f>
        <v>3</v>
      </c>
      <c r="F25" s="1">
        <f>COUNTIF(DT!W4:W1004,"0")</f>
        <v>8</v>
      </c>
      <c r="G25" s="1">
        <f>COUNTIF(DT!W4:W1004,"1")</f>
        <v>10</v>
      </c>
      <c r="H25" s="1">
        <f>COUNTIF(DT!W4:W1004,"2")</f>
        <v>11</v>
      </c>
      <c r="I25" s="1">
        <f>COUNTIF(DT!W4:W1004,"3")</f>
        <v>10</v>
      </c>
      <c r="J25" s="22" t="str">
        <f>Results!H25</f>
        <v>Efisiensi</v>
      </c>
      <c r="K25" t="str">
        <f>Results!K25</f>
        <v>Kemanfaatan</v>
      </c>
      <c r="N25">
        <f t="shared" ref="N25:R25" ca="1" si="26">N20/$R15</f>
        <v>0.54891304347826086</v>
      </c>
      <c r="O25">
        <f t="shared" ca="1" si="26"/>
        <v>1.6277173913043479</v>
      </c>
      <c r="P25">
        <f t="shared" ca="1" si="26"/>
        <v>3.0081521739130435</v>
      </c>
      <c r="Q25">
        <f t="shared" ca="1" si="26"/>
        <v>4.0054347826086953</v>
      </c>
      <c r="R25">
        <f t="shared" ca="1" si="26"/>
        <v>4.7092391304347823</v>
      </c>
      <c r="AE25">
        <v>2</v>
      </c>
      <c r="AF25">
        <v>3</v>
      </c>
      <c r="AG25">
        <v>2</v>
      </c>
      <c r="AH25">
        <v>2</v>
      </c>
    </row>
    <row r="26" spans="1:34">
      <c r="A26" s="2">
        <v>24</v>
      </c>
      <c r="B26" s="1" t="str">
        <f>_xlfn.CONCAT(Results!G26,"/",Results!F26)</f>
        <v>tidak atraktif/atraktif</v>
      </c>
      <c r="C26" s="1">
        <f>COUNTIF(DT!X4:X1004,"-3")</f>
        <v>1</v>
      </c>
      <c r="D26" s="1">
        <f>COUNTIF(DT!X4:X1004,"-2")</f>
        <v>8</v>
      </c>
      <c r="E26" s="1">
        <f>COUNTIF(DT!X4:X1004,"-1")</f>
        <v>7</v>
      </c>
      <c r="F26" s="1">
        <f>COUNTIF(DT!X4:X1004,"0")</f>
        <v>10</v>
      </c>
      <c r="G26" s="1">
        <f>COUNTIF(DT!X4:X1004,"1")</f>
        <v>7</v>
      </c>
      <c r="H26" s="1">
        <f>COUNTIF(DT!X4:X1004,"2")</f>
        <v>4</v>
      </c>
      <c r="I26" s="1">
        <f>COUNTIF(DT!X4:X1004,"3")</f>
        <v>9</v>
      </c>
      <c r="J26" s="22" t="str">
        <f>Results!H26</f>
        <v>Daya tarik</v>
      </c>
      <c r="K26" t="str">
        <f>Results!K26</f>
        <v>Kemudahan</v>
      </c>
      <c r="AE26">
        <v>2</v>
      </c>
      <c r="AF26">
        <v>3</v>
      </c>
      <c r="AG26">
        <v>2</v>
      </c>
      <c r="AH26">
        <v>2</v>
      </c>
    </row>
    <row r="27" spans="1:34">
      <c r="A27" s="2">
        <v>25</v>
      </c>
      <c r="B27" s="1" t="str">
        <f>_xlfn.CONCAT(Results!G27,"/",Results!F27)</f>
        <v>tidak ramah pengguna/ramah pengguna</v>
      </c>
      <c r="C27" s="1">
        <f>COUNTIF(DT!Y4:Y1004,"-3")</f>
        <v>4</v>
      </c>
      <c r="D27" s="1">
        <f>COUNTIF(DT!Y4:Y1004,"-2")</f>
        <v>4</v>
      </c>
      <c r="E27" s="1">
        <f>COUNTIF(DT!Y4:Y1004,"-1")</f>
        <v>11</v>
      </c>
      <c r="F27" s="1">
        <f>COUNTIF(DT!Y4:Y1004,"0")</f>
        <v>10</v>
      </c>
      <c r="G27" s="1">
        <f>COUNTIF(DT!Y4:Y1004,"1")</f>
        <v>9</v>
      </c>
      <c r="H27" s="1">
        <f>COUNTIF(DT!Y4:Y1004,"2")</f>
        <v>3</v>
      </c>
      <c r="I27" s="1">
        <f>COUNTIF(DT!Y4:Y1004,"3")</f>
        <v>5</v>
      </c>
      <c r="J27" s="22" t="str">
        <f>Results!H27</f>
        <v>Daya tarik</v>
      </c>
      <c r="K27" t="str">
        <f>Results!K27</f>
        <v>Kemudahan</v>
      </c>
      <c r="N27" cm="1">
        <f t="array" aca="1" ref="N27:R30" ca="1">N22:R25/2.5</f>
        <v>0.22282608695652173</v>
      </c>
      <c r="O27">
        <f ca="1"/>
        <v>0.62391304347826082</v>
      </c>
      <c r="P27">
        <f ca="1"/>
        <v>1.1565217391304348</v>
      </c>
      <c r="Q27">
        <f ca="1"/>
        <v>1.5478260869565217</v>
      </c>
      <c r="R27">
        <f ca="1"/>
        <v>1.8293478260869567</v>
      </c>
      <c r="AE27">
        <v>2</v>
      </c>
      <c r="AF27">
        <v>3</v>
      </c>
      <c r="AG27">
        <v>2</v>
      </c>
      <c r="AH27">
        <v>2</v>
      </c>
    </row>
    <row r="28" spans="1:34">
      <c r="A28" s="2">
        <v>26</v>
      </c>
      <c r="B28" s="1" t="str">
        <f>_xlfn.CONCAT(Results!F28,"/",Results!G28)</f>
        <v>konservatif/inovatif</v>
      </c>
      <c r="C28" s="1">
        <f>COUNTIF(DT!Z4:Z1004,"-3")</f>
        <v>0</v>
      </c>
      <c r="D28" s="1">
        <f>COUNTIF(DT!Z4:Z1004,"-2")</f>
        <v>4</v>
      </c>
      <c r="E28" s="1">
        <f>COUNTIF(DT!Z4:Z1004,"-1")</f>
        <v>5</v>
      </c>
      <c r="F28" s="1">
        <f>COUNTIF(DT!Z4:Z1004,"0")</f>
        <v>8</v>
      </c>
      <c r="G28" s="1">
        <f>COUNTIF(DT!Z4:Z1004,"1")</f>
        <v>9</v>
      </c>
      <c r="H28" s="1">
        <f>COUNTIF(DT!Z4:Z1004,"2")</f>
        <v>7</v>
      </c>
      <c r="I28" s="1">
        <f>COUNTIF(DT!Z4:Z1004,"3")</f>
        <v>13</v>
      </c>
      <c r="J28" s="22" t="str">
        <f>Results!H28</f>
        <v>Kebaruan</v>
      </c>
      <c r="K28" t="str">
        <f>Results!K28</f>
        <v>Inovasi</v>
      </c>
      <c r="N28">
        <f ca="1"/>
        <v>0.2630434782608696</v>
      </c>
      <c r="O28">
        <f ca="1"/>
        <v>0.70434782608695656</v>
      </c>
      <c r="P28">
        <f ca="1"/>
        <v>1.2891304347826087</v>
      </c>
      <c r="Q28">
        <f ca="1"/>
        <v>1.7152173913043476</v>
      </c>
      <c r="R28">
        <f ca="1"/>
        <v>1.9891304347826086</v>
      </c>
      <c r="AE28">
        <v>2</v>
      </c>
      <c r="AF28">
        <v>3</v>
      </c>
      <c r="AG28">
        <v>2</v>
      </c>
      <c r="AH28">
        <v>2</v>
      </c>
    </row>
    <row r="29" spans="1:34">
      <c r="N29">
        <f ca="1"/>
        <v>0.20579710144927535</v>
      </c>
      <c r="O29">
        <f ca="1"/>
        <v>0.61884057971014494</v>
      </c>
      <c r="P29">
        <f ca="1"/>
        <v>1.155072463768116</v>
      </c>
      <c r="Q29">
        <f ca="1"/>
        <v>1.5507246376811594</v>
      </c>
      <c r="R29">
        <f ca="1"/>
        <v>1.8347826086956522</v>
      </c>
      <c r="AE29">
        <v>2</v>
      </c>
      <c r="AF29">
        <v>3</v>
      </c>
      <c r="AG29">
        <v>2</v>
      </c>
      <c r="AH29">
        <v>2</v>
      </c>
    </row>
    <row r="30" spans="1:34">
      <c r="N30">
        <f ca="1"/>
        <v>0.21956521739130436</v>
      </c>
      <c r="O30">
        <f ca="1"/>
        <v>0.6510869565217392</v>
      </c>
      <c r="P30">
        <f ca="1"/>
        <v>1.2032608695652174</v>
      </c>
      <c r="Q30">
        <f ca="1"/>
        <v>1.6021739130434782</v>
      </c>
      <c r="R30">
        <f ca="1"/>
        <v>1.883695652173913</v>
      </c>
      <c r="AE30">
        <v>2</v>
      </c>
      <c r="AF30">
        <v>3</v>
      </c>
      <c r="AG30">
        <v>2</v>
      </c>
      <c r="AH30">
        <v>2</v>
      </c>
    </row>
    <row r="31" spans="1:34">
      <c r="AE31">
        <v>2</v>
      </c>
      <c r="AF31">
        <v>3</v>
      </c>
      <c r="AG31">
        <v>2</v>
      </c>
      <c r="AH31">
        <v>2</v>
      </c>
    </row>
    <row r="32" spans="1:34">
      <c r="AE32">
        <v>2</v>
      </c>
      <c r="AF32">
        <v>3</v>
      </c>
      <c r="AG32">
        <v>2</v>
      </c>
      <c r="AH32">
        <v>2</v>
      </c>
    </row>
    <row r="33" spans="31:34">
      <c r="AE33">
        <v>2</v>
      </c>
      <c r="AF33">
        <v>3</v>
      </c>
      <c r="AG33">
        <v>2</v>
      </c>
      <c r="AH33">
        <v>2</v>
      </c>
    </row>
    <row r="34" spans="31:34">
      <c r="AE34">
        <v>2</v>
      </c>
      <c r="AF34">
        <v>3</v>
      </c>
      <c r="AG34">
        <v>2</v>
      </c>
      <c r="AH34">
        <v>2</v>
      </c>
    </row>
    <row r="35" spans="31:34">
      <c r="AE35">
        <v>2</v>
      </c>
      <c r="AF35">
        <v>3</v>
      </c>
      <c r="AG35">
        <v>2</v>
      </c>
      <c r="AH35">
        <v>2</v>
      </c>
    </row>
    <row r="36" spans="31:34">
      <c r="AE36">
        <v>2</v>
      </c>
      <c r="AF36">
        <v>3</v>
      </c>
      <c r="AG36">
        <v>2</v>
      </c>
      <c r="AH36">
        <v>2</v>
      </c>
    </row>
    <row r="37" spans="31:34">
      <c r="AE37">
        <v>2</v>
      </c>
      <c r="AF37">
        <v>3</v>
      </c>
      <c r="AG37">
        <v>2</v>
      </c>
      <c r="AH37">
        <v>2</v>
      </c>
    </row>
    <row r="38" spans="31:34">
      <c r="AE38">
        <v>2</v>
      </c>
      <c r="AF38">
        <v>3</v>
      </c>
      <c r="AG38">
        <v>2</v>
      </c>
      <c r="AH38">
        <v>2</v>
      </c>
    </row>
    <row r="39" spans="31:34">
      <c r="AE39">
        <v>2</v>
      </c>
      <c r="AF39">
        <v>4</v>
      </c>
      <c r="AG39">
        <v>2</v>
      </c>
      <c r="AH39">
        <v>2</v>
      </c>
    </row>
    <row r="40" spans="31:34">
      <c r="AE40">
        <v>2</v>
      </c>
      <c r="AF40">
        <v>4</v>
      </c>
      <c r="AG40">
        <v>2</v>
      </c>
      <c r="AH40">
        <v>2</v>
      </c>
    </row>
    <row r="41" spans="31:34">
      <c r="AE41">
        <v>2</v>
      </c>
      <c r="AF41">
        <v>4</v>
      </c>
      <c r="AG41">
        <v>2</v>
      </c>
      <c r="AH41">
        <v>2</v>
      </c>
    </row>
    <row r="42" spans="31:34">
      <c r="AE42">
        <v>2</v>
      </c>
      <c r="AF42">
        <v>4</v>
      </c>
      <c r="AG42">
        <v>2</v>
      </c>
      <c r="AH42">
        <v>2</v>
      </c>
    </row>
    <row r="43" spans="31:34">
      <c r="AE43">
        <v>2</v>
      </c>
      <c r="AF43">
        <v>4</v>
      </c>
      <c r="AG43">
        <v>2</v>
      </c>
      <c r="AH43">
        <v>2</v>
      </c>
    </row>
    <row r="44" spans="31:34">
      <c r="AE44">
        <v>2</v>
      </c>
      <c r="AF44">
        <v>4</v>
      </c>
      <c r="AG44">
        <v>2</v>
      </c>
      <c r="AH44">
        <v>2</v>
      </c>
    </row>
    <row r="45" spans="31:34">
      <c r="AE45">
        <v>2</v>
      </c>
      <c r="AF45">
        <v>4</v>
      </c>
      <c r="AG45">
        <v>2</v>
      </c>
      <c r="AH45">
        <v>2</v>
      </c>
    </row>
    <row r="46" spans="31:34">
      <c r="AE46">
        <v>2</v>
      </c>
      <c r="AF46">
        <v>4</v>
      </c>
      <c r="AG46">
        <v>2</v>
      </c>
      <c r="AH46">
        <v>2</v>
      </c>
    </row>
    <row r="47" spans="31:34">
      <c r="AE47">
        <v>2</v>
      </c>
      <c r="AF47">
        <v>4</v>
      </c>
      <c r="AG47">
        <v>2</v>
      </c>
      <c r="AH47">
        <v>2</v>
      </c>
    </row>
    <row r="48" spans="31:34">
      <c r="AE48">
        <v>2</v>
      </c>
      <c r="AF48">
        <v>4</v>
      </c>
      <c r="AG48">
        <v>3</v>
      </c>
      <c r="AH48">
        <v>2</v>
      </c>
    </row>
    <row r="49" spans="31:34">
      <c r="AE49">
        <v>2</v>
      </c>
      <c r="AF49">
        <v>4</v>
      </c>
      <c r="AG49">
        <v>3</v>
      </c>
      <c r="AH49">
        <v>2</v>
      </c>
    </row>
    <row r="50" spans="31:34">
      <c r="AE50">
        <v>2</v>
      </c>
      <c r="AF50">
        <v>4</v>
      </c>
      <c r="AG50">
        <v>3</v>
      </c>
      <c r="AH50">
        <v>2</v>
      </c>
    </row>
    <row r="51" spans="31:34">
      <c r="AE51">
        <v>2</v>
      </c>
      <c r="AF51">
        <v>4</v>
      </c>
      <c r="AG51">
        <v>3</v>
      </c>
      <c r="AH51">
        <v>2</v>
      </c>
    </row>
    <row r="52" spans="31:34">
      <c r="AE52">
        <v>3</v>
      </c>
      <c r="AF52">
        <v>4</v>
      </c>
      <c r="AG52">
        <v>3</v>
      </c>
      <c r="AH52">
        <v>2</v>
      </c>
    </row>
    <row r="53" spans="31:34">
      <c r="AE53">
        <v>3</v>
      </c>
      <c r="AF53">
        <v>4</v>
      </c>
      <c r="AG53">
        <v>3</v>
      </c>
      <c r="AH53">
        <v>2</v>
      </c>
    </row>
    <row r="54" spans="31:34">
      <c r="AE54">
        <v>3</v>
      </c>
      <c r="AF54">
        <v>4</v>
      </c>
      <c r="AG54">
        <v>3</v>
      </c>
      <c r="AH54">
        <v>2</v>
      </c>
    </row>
    <row r="55" spans="31:34">
      <c r="AE55">
        <v>3</v>
      </c>
      <c r="AF55">
        <v>4</v>
      </c>
      <c r="AG55">
        <v>3</v>
      </c>
      <c r="AH55">
        <v>2</v>
      </c>
    </row>
    <row r="56" spans="31:34">
      <c r="AE56">
        <v>3</v>
      </c>
      <c r="AF56">
        <v>4</v>
      </c>
      <c r="AG56">
        <v>3</v>
      </c>
      <c r="AH56">
        <v>2</v>
      </c>
    </row>
    <row r="57" spans="31:34">
      <c r="AE57">
        <v>3</v>
      </c>
      <c r="AF57">
        <v>4</v>
      </c>
      <c r="AG57">
        <v>3</v>
      </c>
      <c r="AH57">
        <v>2</v>
      </c>
    </row>
    <row r="58" spans="31:34">
      <c r="AE58">
        <v>3</v>
      </c>
      <c r="AF58">
        <v>4</v>
      </c>
      <c r="AG58">
        <v>3</v>
      </c>
      <c r="AH58">
        <v>3</v>
      </c>
    </row>
    <row r="59" spans="31:34">
      <c r="AE59">
        <v>3</v>
      </c>
      <c r="AF59">
        <v>4</v>
      </c>
      <c r="AG59">
        <v>3</v>
      </c>
      <c r="AH59">
        <v>3</v>
      </c>
    </row>
    <row r="60" spans="31:34">
      <c r="AE60">
        <v>3</v>
      </c>
      <c r="AF60">
        <v>4</v>
      </c>
      <c r="AG60">
        <v>3</v>
      </c>
      <c r="AH60">
        <v>3</v>
      </c>
    </row>
    <row r="61" spans="31:34">
      <c r="AE61">
        <v>3</v>
      </c>
      <c r="AF61">
        <v>4</v>
      </c>
      <c r="AG61">
        <v>3</v>
      </c>
      <c r="AH61">
        <v>3</v>
      </c>
    </row>
    <row r="62" spans="31:34">
      <c r="AE62">
        <v>3</v>
      </c>
      <c r="AF62">
        <v>4</v>
      </c>
      <c r="AG62">
        <v>3</v>
      </c>
      <c r="AH62">
        <v>3</v>
      </c>
    </row>
    <row r="63" spans="31:34">
      <c r="AE63">
        <v>3</v>
      </c>
      <c r="AF63">
        <v>4</v>
      </c>
      <c r="AG63">
        <v>3</v>
      </c>
      <c r="AH63">
        <v>3</v>
      </c>
    </row>
    <row r="64" spans="31:34">
      <c r="AE64">
        <v>3</v>
      </c>
      <c r="AF64">
        <v>4</v>
      </c>
      <c r="AG64">
        <v>3</v>
      </c>
      <c r="AH64">
        <v>3</v>
      </c>
    </row>
    <row r="65" spans="31:34">
      <c r="AE65">
        <v>3</v>
      </c>
      <c r="AF65">
        <v>4</v>
      </c>
      <c r="AG65">
        <v>3</v>
      </c>
      <c r="AH65">
        <v>3</v>
      </c>
    </row>
    <row r="66" spans="31:34">
      <c r="AE66">
        <v>3</v>
      </c>
      <c r="AF66">
        <v>4</v>
      </c>
      <c r="AG66">
        <v>3</v>
      </c>
      <c r="AH66">
        <v>3</v>
      </c>
    </row>
    <row r="67" spans="31:34">
      <c r="AE67">
        <v>3</v>
      </c>
      <c r="AF67">
        <v>4</v>
      </c>
      <c r="AG67">
        <v>3</v>
      </c>
      <c r="AH67">
        <v>3</v>
      </c>
    </row>
    <row r="68" spans="31:34">
      <c r="AE68">
        <v>3</v>
      </c>
      <c r="AF68">
        <v>4</v>
      </c>
      <c r="AG68">
        <v>3</v>
      </c>
      <c r="AH68">
        <v>3</v>
      </c>
    </row>
    <row r="69" spans="31:34">
      <c r="AE69">
        <v>3</v>
      </c>
      <c r="AF69">
        <v>4</v>
      </c>
      <c r="AG69">
        <v>3</v>
      </c>
      <c r="AH69">
        <v>3</v>
      </c>
    </row>
    <row r="70" spans="31:34">
      <c r="AE70">
        <v>3</v>
      </c>
      <c r="AF70">
        <v>4</v>
      </c>
      <c r="AG70">
        <v>3</v>
      </c>
      <c r="AH70">
        <v>3</v>
      </c>
    </row>
    <row r="71" spans="31:34">
      <c r="AE71">
        <v>3</v>
      </c>
      <c r="AF71">
        <v>4</v>
      </c>
      <c r="AG71">
        <v>3</v>
      </c>
      <c r="AH71">
        <v>3</v>
      </c>
    </row>
    <row r="72" spans="31:34">
      <c r="AE72">
        <v>3</v>
      </c>
      <c r="AF72">
        <v>4</v>
      </c>
      <c r="AG72">
        <v>3</v>
      </c>
      <c r="AH72">
        <v>3</v>
      </c>
    </row>
    <row r="73" spans="31:34">
      <c r="AE73">
        <v>3</v>
      </c>
      <c r="AF73">
        <v>4</v>
      </c>
      <c r="AG73">
        <v>3</v>
      </c>
      <c r="AH73">
        <v>3</v>
      </c>
    </row>
    <row r="74" spans="31:34">
      <c r="AE74">
        <v>3</v>
      </c>
      <c r="AF74">
        <v>5</v>
      </c>
      <c r="AG74">
        <v>3</v>
      </c>
      <c r="AH74">
        <v>3</v>
      </c>
    </row>
    <row r="75" spans="31:34">
      <c r="AE75">
        <v>3</v>
      </c>
      <c r="AF75">
        <v>5</v>
      </c>
      <c r="AG75">
        <v>3</v>
      </c>
      <c r="AH75">
        <v>3</v>
      </c>
    </row>
    <row r="76" spans="31:34">
      <c r="AE76">
        <v>3</v>
      </c>
      <c r="AF76">
        <v>5</v>
      </c>
      <c r="AG76">
        <v>3</v>
      </c>
      <c r="AH76">
        <v>3</v>
      </c>
    </row>
    <row r="77" spans="31:34">
      <c r="AE77">
        <v>3</v>
      </c>
      <c r="AF77">
        <v>5</v>
      </c>
      <c r="AG77">
        <v>3</v>
      </c>
      <c r="AH77">
        <v>3</v>
      </c>
    </row>
    <row r="78" spans="31:34">
      <c r="AE78">
        <v>3</v>
      </c>
      <c r="AF78">
        <v>5</v>
      </c>
      <c r="AG78">
        <v>4</v>
      </c>
      <c r="AH78">
        <v>3</v>
      </c>
    </row>
    <row r="79" spans="31:34">
      <c r="AE79">
        <v>3</v>
      </c>
      <c r="AF79">
        <v>5</v>
      </c>
      <c r="AG79">
        <v>4</v>
      </c>
      <c r="AH79">
        <v>3</v>
      </c>
    </row>
    <row r="80" spans="31:34">
      <c r="AE80">
        <v>3</v>
      </c>
      <c r="AF80">
        <v>5</v>
      </c>
      <c r="AG80">
        <v>4</v>
      </c>
      <c r="AH80">
        <v>3</v>
      </c>
    </row>
    <row r="81" spans="31:34">
      <c r="AE81">
        <v>3</v>
      </c>
      <c r="AF81">
        <v>5</v>
      </c>
      <c r="AG81">
        <v>4</v>
      </c>
      <c r="AH81">
        <v>3</v>
      </c>
    </row>
    <row r="82" spans="31:34">
      <c r="AE82">
        <v>3</v>
      </c>
      <c r="AF82">
        <v>5</v>
      </c>
      <c r="AG82">
        <v>4</v>
      </c>
      <c r="AH82">
        <v>3</v>
      </c>
    </row>
    <row r="83" spans="31:34">
      <c r="AE83">
        <v>3</v>
      </c>
      <c r="AF83">
        <v>5</v>
      </c>
      <c r="AG83">
        <v>4</v>
      </c>
      <c r="AH83">
        <v>3</v>
      </c>
    </row>
    <row r="84" spans="31:34">
      <c r="AE84">
        <v>3</v>
      </c>
      <c r="AF84">
        <v>5</v>
      </c>
      <c r="AG84">
        <v>4</v>
      </c>
      <c r="AH84">
        <v>3</v>
      </c>
    </row>
    <row r="85" spans="31:34">
      <c r="AE85">
        <v>3</v>
      </c>
      <c r="AF85">
        <v>5</v>
      </c>
      <c r="AG85">
        <v>4</v>
      </c>
      <c r="AH85">
        <v>3</v>
      </c>
    </row>
    <row r="86" spans="31:34">
      <c r="AE86">
        <v>3</v>
      </c>
      <c r="AF86">
        <v>5</v>
      </c>
      <c r="AG86">
        <v>4</v>
      </c>
      <c r="AH86">
        <v>3</v>
      </c>
    </row>
    <row r="87" spans="31:34">
      <c r="AE87">
        <v>3</v>
      </c>
      <c r="AF87">
        <v>5</v>
      </c>
      <c r="AG87">
        <v>4</v>
      </c>
      <c r="AH87">
        <v>3</v>
      </c>
    </row>
    <row r="88" spans="31:34">
      <c r="AE88">
        <v>3</v>
      </c>
      <c r="AF88">
        <v>5</v>
      </c>
      <c r="AG88">
        <v>4</v>
      </c>
      <c r="AH88">
        <v>4</v>
      </c>
    </row>
    <row r="89" spans="31:34">
      <c r="AE89">
        <v>3</v>
      </c>
      <c r="AF89">
        <v>5</v>
      </c>
      <c r="AG89">
        <v>4</v>
      </c>
      <c r="AH89">
        <v>4</v>
      </c>
    </row>
    <row r="90" spans="31:34">
      <c r="AE90">
        <v>3</v>
      </c>
      <c r="AF90">
        <v>5</v>
      </c>
      <c r="AG90">
        <v>4</v>
      </c>
      <c r="AH90">
        <v>4</v>
      </c>
    </row>
    <row r="91" spans="31:34">
      <c r="AE91">
        <v>3</v>
      </c>
      <c r="AF91">
        <v>5</v>
      </c>
      <c r="AG91">
        <v>4</v>
      </c>
      <c r="AH91">
        <v>4</v>
      </c>
    </row>
    <row r="92" spans="31:34">
      <c r="AE92">
        <v>3</v>
      </c>
      <c r="AF92">
        <v>5</v>
      </c>
      <c r="AG92">
        <v>4</v>
      </c>
      <c r="AH92">
        <v>4</v>
      </c>
    </row>
    <row r="93" spans="31:34">
      <c r="AE93">
        <v>3</v>
      </c>
      <c r="AF93">
        <v>5</v>
      </c>
      <c r="AG93">
        <v>4</v>
      </c>
      <c r="AH93">
        <v>4</v>
      </c>
    </row>
    <row r="94" spans="31:34">
      <c r="AE94">
        <v>3</v>
      </c>
      <c r="AF94">
        <v>5</v>
      </c>
      <c r="AG94">
        <v>4</v>
      </c>
      <c r="AH94">
        <v>4</v>
      </c>
    </row>
    <row r="95" spans="31:34">
      <c r="AE95">
        <v>3</v>
      </c>
      <c r="AF95">
        <v>5</v>
      </c>
      <c r="AG95">
        <v>4</v>
      </c>
      <c r="AH95">
        <v>4</v>
      </c>
    </row>
    <row r="96" spans="31:34">
      <c r="AE96">
        <v>3</v>
      </c>
      <c r="AF96">
        <v>5</v>
      </c>
      <c r="AG96">
        <v>4</v>
      </c>
      <c r="AH96">
        <v>4</v>
      </c>
    </row>
    <row r="97" spans="31:34">
      <c r="AE97">
        <v>3</v>
      </c>
      <c r="AF97">
        <v>5</v>
      </c>
      <c r="AG97">
        <v>4</v>
      </c>
      <c r="AH97">
        <v>4</v>
      </c>
    </row>
    <row r="98" spans="31:34">
      <c r="AE98">
        <v>3</v>
      </c>
      <c r="AF98">
        <v>5</v>
      </c>
      <c r="AG98">
        <v>4</v>
      </c>
      <c r="AH98">
        <v>4</v>
      </c>
    </row>
    <row r="99" spans="31:34">
      <c r="AE99">
        <v>3</v>
      </c>
      <c r="AF99">
        <v>5</v>
      </c>
      <c r="AG99">
        <v>4</v>
      </c>
      <c r="AH99">
        <v>4</v>
      </c>
    </row>
    <row r="100" spans="31:34">
      <c r="AE100">
        <v>3</v>
      </c>
      <c r="AF100">
        <v>5</v>
      </c>
      <c r="AG100">
        <v>4</v>
      </c>
      <c r="AH100">
        <v>4</v>
      </c>
    </row>
    <row r="101" spans="31:34">
      <c r="AE101">
        <v>3</v>
      </c>
      <c r="AF101">
        <v>5</v>
      </c>
      <c r="AG101">
        <v>4</v>
      </c>
      <c r="AH101">
        <v>4</v>
      </c>
    </row>
    <row r="102" spans="31:34">
      <c r="AE102">
        <v>3</v>
      </c>
      <c r="AF102">
        <v>5</v>
      </c>
      <c r="AG102">
        <v>4</v>
      </c>
      <c r="AH102">
        <v>4</v>
      </c>
    </row>
    <row r="103" spans="31:34">
      <c r="AE103">
        <v>3</v>
      </c>
      <c r="AF103">
        <v>5</v>
      </c>
      <c r="AG103">
        <v>4</v>
      </c>
      <c r="AH103">
        <v>4</v>
      </c>
    </row>
    <row r="104" spans="31:34">
      <c r="AE104">
        <v>3</v>
      </c>
      <c r="AF104">
        <v>5</v>
      </c>
      <c r="AG104">
        <v>4</v>
      </c>
      <c r="AH104">
        <v>4</v>
      </c>
    </row>
    <row r="105" spans="31:34">
      <c r="AE105">
        <v>3</v>
      </c>
      <c r="AF105">
        <v>6</v>
      </c>
      <c r="AG105">
        <v>4</v>
      </c>
      <c r="AH105">
        <v>4</v>
      </c>
    </row>
    <row r="106" spans="31:34">
      <c r="AE106">
        <v>4</v>
      </c>
      <c r="AF106">
        <v>6</v>
      </c>
      <c r="AG106">
        <v>4</v>
      </c>
      <c r="AH106">
        <v>4</v>
      </c>
    </row>
    <row r="107" spans="31:34">
      <c r="AE107">
        <v>4</v>
      </c>
      <c r="AF107">
        <v>6</v>
      </c>
      <c r="AG107">
        <v>4</v>
      </c>
      <c r="AH107">
        <v>4</v>
      </c>
    </row>
    <row r="108" spans="31:34">
      <c r="AE108">
        <v>4</v>
      </c>
      <c r="AF108">
        <v>6</v>
      </c>
      <c r="AG108">
        <v>4</v>
      </c>
      <c r="AH108">
        <v>4</v>
      </c>
    </row>
    <row r="109" spans="31:34">
      <c r="AE109">
        <v>4</v>
      </c>
      <c r="AF109">
        <v>6</v>
      </c>
      <c r="AG109">
        <v>4</v>
      </c>
      <c r="AH109">
        <v>4</v>
      </c>
    </row>
    <row r="110" spans="31:34">
      <c r="AE110">
        <v>4</v>
      </c>
      <c r="AF110">
        <v>6</v>
      </c>
      <c r="AG110">
        <v>4</v>
      </c>
      <c r="AH110">
        <v>4</v>
      </c>
    </row>
    <row r="111" spans="31:34">
      <c r="AE111">
        <v>4</v>
      </c>
      <c r="AF111">
        <v>6</v>
      </c>
      <c r="AG111">
        <v>4</v>
      </c>
      <c r="AH111">
        <v>4</v>
      </c>
    </row>
    <row r="112" spans="31:34">
      <c r="AE112">
        <v>4</v>
      </c>
      <c r="AF112">
        <v>6</v>
      </c>
      <c r="AG112">
        <v>4</v>
      </c>
      <c r="AH112">
        <v>4</v>
      </c>
    </row>
    <row r="113" spans="31:34">
      <c r="AE113">
        <v>4</v>
      </c>
      <c r="AF113">
        <v>6</v>
      </c>
      <c r="AG113">
        <v>4</v>
      </c>
      <c r="AH113">
        <v>4</v>
      </c>
    </row>
    <row r="114" spans="31:34">
      <c r="AE114">
        <v>4</v>
      </c>
      <c r="AF114">
        <v>6</v>
      </c>
      <c r="AG114">
        <v>4</v>
      </c>
      <c r="AH114">
        <v>4</v>
      </c>
    </row>
    <row r="115" spans="31:34">
      <c r="AE115">
        <v>4</v>
      </c>
      <c r="AF115">
        <v>6</v>
      </c>
      <c r="AG115">
        <v>4</v>
      </c>
      <c r="AH115">
        <v>4</v>
      </c>
    </row>
    <row r="116" spans="31:34">
      <c r="AE116">
        <v>4</v>
      </c>
      <c r="AF116">
        <v>6</v>
      </c>
      <c r="AG116">
        <v>4</v>
      </c>
      <c r="AH116">
        <v>4</v>
      </c>
    </row>
    <row r="117" spans="31:34">
      <c r="AE117">
        <v>4</v>
      </c>
      <c r="AF117">
        <v>6</v>
      </c>
      <c r="AG117">
        <v>4</v>
      </c>
      <c r="AH117">
        <v>4</v>
      </c>
    </row>
    <row r="118" spans="31:34">
      <c r="AE118">
        <v>4</v>
      </c>
      <c r="AF118">
        <v>6</v>
      </c>
      <c r="AG118">
        <v>4</v>
      </c>
      <c r="AH118">
        <v>4</v>
      </c>
    </row>
    <row r="119" spans="31:34">
      <c r="AE119">
        <v>4</v>
      </c>
      <c r="AF119">
        <v>6</v>
      </c>
      <c r="AG119">
        <v>4</v>
      </c>
      <c r="AH119">
        <v>4</v>
      </c>
    </row>
    <row r="120" spans="31:34">
      <c r="AE120">
        <v>4</v>
      </c>
      <c r="AF120">
        <v>6</v>
      </c>
      <c r="AG120">
        <v>4</v>
      </c>
      <c r="AH120">
        <v>4</v>
      </c>
    </row>
    <row r="121" spans="31:34">
      <c r="AE121">
        <v>4</v>
      </c>
      <c r="AF121">
        <v>6</v>
      </c>
      <c r="AG121">
        <v>4</v>
      </c>
      <c r="AH121">
        <v>4</v>
      </c>
    </row>
    <row r="122" spans="31:34">
      <c r="AE122">
        <v>4</v>
      </c>
      <c r="AF122">
        <v>6</v>
      </c>
      <c r="AG122">
        <v>5</v>
      </c>
      <c r="AH122">
        <v>4</v>
      </c>
    </row>
    <row r="123" spans="31:34">
      <c r="AE123">
        <v>4</v>
      </c>
      <c r="AF123">
        <v>6</v>
      </c>
      <c r="AG123">
        <v>5</v>
      </c>
      <c r="AH123">
        <v>4</v>
      </c>
    </row>
    <row r="124" spans="31:34">
      <c r="AE124">
        <v>4</v>
      </c>
      <c r="AF124">
        <v>6</v>
      </c>
      <c r="AG124">
        <v>5</v>
      </c>
      <c r="AH124">
        <v>4</v>
      </c>
    </row>
    <row r="125" spans="31:34">
      <c r="AE125">
        <v>4</v>
      </c>
      <c r="AF125">
        <v>6</v>
      </c>
      <c r="AG125">
        <v>5</v>
      </c>
      <c r="AH125">
        <v>4</v>
      </c>
    </row>
    <row r="126" spans="31:34">
      <c r="AE126">
        <v>4</v>
      </c>
      <c r="AF126">
        <v>6</v>
      </c>
      <c r="AG126">
        <v>5</v>
      </c>
      <c r="AH126">
        <v>4</v>
      </c>
    </row>
    <row r="127" spans="31:34">
      <c r="AE127">
        <v>4</v>
      </c>
      <c r="AF127">
        <v>6</v>
      </c>
      <c r="AG127">
        <v>5</v>
      </c>
      <c r="AH127">
        <v>4</v>
      </c>
    </row>
    <row r="128" spans="31:34">
      <c r="AE128">
        <v>4</v>
      </c>
      <c r="AF128">
        <v>6</v>
      </c>
      <c r="AG128">
        <v>5</v>
      </c>
      <c r="AH128">
        <v>4</v>
      </c>
    </row>
    <row r="129" spans="31:34">
      <c r="AE129">
        <v>4</v>
      </c>
      <c r="AF129">
        <v>6</v>
      </c>
      <c r="AG129">
        <v>5</v>
      </c>
      <c r="AH129">
        <v>4</v>
      </c>
    </row>
    <row r="130" spans="31:34">
      <c r="AE130">
        <v>4</v>
      </c>
      <c r="AF130">
        <v>6</v>
      </c>
      <c r="AG130">
        <v>5</v>
      </c>
      <c r="AH130">
        <v>4</v>
      </c>
    </row>
    <row r="131" spans="31:34">
      <c r="AE131">
        <v>4</v>
      </c>
      <c r="AF131">
        <v>6</v>
      </c>
      <c r="AG131">
        <v>5</v>
      </c>
      <c r="AH131">
        <v>4</v>
      </c>
    </row>
    <row r="132" spans="31:34">
      <c r="AE132">
        <v>4</v>
      </c>
      <c r="AF132">
        <v>6</v>
      </c>
      <c r="AG132">
        <v>5</v>
      </c>
      <c r="AH132">
        <v>4</v>
      </c>
    </row>
    <row r="133" spans="31:34">
      <c r="AE133">
        <v>4</v>
      </c>
      <c r="AF133">
        <v>6</v>
      </c>
      <c r="AG133">
        <v>5</v>
      </c>
      <c r="AH133">
        <v>4</v>
      </c>
    </row>
    <row r="134" spans="31:34">
      <c r="AE134">
        <v>4</v>
      </c>
      <c r="AF134">
        <v>7</v>
      </c>
      <c r="AG134">
        <v>5</v>
      </c>
      <c r="AH134">
        <v>4</v>
      </c>
    </row>
    <row r="135" spans="31:34">
      <c r="AE135">
        <v>4</v>
      </c>
      <c r="AF135">
        <v>7</v>
      </c>
      <c r="AG135">
        <v>5</v>
      </c>
      <c r="AH135">
        <v>4</v>
      </c>
    </row>
    <row r="136" spans="31:34">
      <c r="AE136">
        <v>4</v>
      </c>
      <c r="AF136">
        <v>7</v>
      </c>
      <c r="AG136">
        <v>5</v>
      </c>
      <c r="AH136">
        <v>4</v>
      </c>
    </row>
    <row r="137" spans="31:34">
      <c r="AE137">
        <v>4</v>
      </c>
      <c r="AF137">
        <v>7</v>
      </c>
      <c r="AG137">
        <v>5</v>
      </c>
      <c r="AH137">
        <v>4</v>
      </c>
    </row>
    <row r="138" spans="31:34">
      <c r="AE138">
        <v>4</v>
      </c>
      <c r="AF138">
        <v>7</v>
      </c>
      <c r="AG138">
        <v>5</v>
      </c>
      <c r="AH138">
        <v>4</v>
      </c>
    </row>
    <row r="139" spans="31:34">
      <c r="AE139">
        <v>4</v>
      </c>
      <c r="AF139">
        <v>7</v>
      </c>
      <c r="AG139">
        <v>5</v>
      </c>
      <c r="AH139">
        <v>4</v>
      </c>
    </row>
    <row r="140" spans="31:34">
      <c r="AE140">
        <v>4</v>
      </c>
      <c r="AF140">
        <v>7</v>
      </c>
      <c r="AG140">
        <v>5</v>
      </c>
      <c r="AH140">
        <v>4</v>
      </c>
    </row>
    <row r="141" spans="31:34">
      <c r="AE141">
        <v>4</v>
      </c>
      <c r="AF141">
        <v>7</v>
      </c>
      <c r="AG141">
        <v>5</v>
      </c>
      <c r="AH141">
        <v>4</v>
      </c>
    </row>
    <row r="142" spans="31:34">
      <c r="AE142">
        <v>4</v>
      </c>
      <c r="AF142">
        <v>7</v>
      </c>
      <c r="AG142">
        <v>5</v>
      </c>
      <c r="AH142">
        <v>4</v>
      </c>
    </row>
    <row r="143" spans="31:34">
      <c r="AE143">
        <v>4</v>
      </c>
      <c r="AF143">
        <v>7</v>
      </c>
      <c r="AG143">
        <v>5</v>
      </c>
      <c r="AH143">
        <v>4</v>
      </c>
    </row>
    <row r="144" spans="31:34">
      <c r="AE144">
        <v>4</v>
      </c>
      <c r="AF144">
        <v>7</v>
      </c>
      <c r="AG144">
        <v>5</v>
      </c>
      <c r="AH144">
        <v>4</v>
      </c>
    </row>
    <row r="145" spans="31:34">
      <c r="AE145">
        <v>4</v>
      </c>
      <c r="AF145">
        <v>7</v>
      </c>
      <c r="AG145">
        <v>5</v>
      </c>
      <c r="AH145">
        <v>4</v>
      </c>
    </row>
    <row r="146" spans="31:34">
      <c r="AE146">
        <v>4</v>
      </c>
      <c r="AF146">
        <v>7</v>
      </c>
      <c r="AG146">
        <v>5</v>
      </c>
      <c r="AH146">
        <v>4</v>
      </c>
    </row>
    <row r="147" spans="31:34">
      <c r="AE147">
        <v>4</v>
      </c>
      <c r="AF147">
        <v>7</v>
      </c>
      <c r="AG147">
        <v>5</v>
      </c>
      <c r="AH147">
        <v>4</v>
      </c>
    </row>
    <row r="148" spans="31:34">
      <c r="AE148">
        <v>4</v>
      </c>
      <c r="AF148">
        <v>7</v>
      </c>
      <c r="AG148">
        <v>5</v>
      </c>
      <c r="AH148">
        <v>4</v>
      </c>
    </row>
    <row r="149" spans="31:34">
      <c r="AE149">
        <v>4</v>
      </c>
      <c r="AF149">
        <v>7</v>
      </c>
      <c r="AG149">
        <v>5</v>
      </c>
      <c r="AH149">
        <v>4</v>
      </c>
    </row>
    <row r="150" spans="31:34">
      <c r="AE150">
        <v>4</v>
      </c>
      <c r="AF150">
        <v>7</v>
      </c>
      <c r="AG150">
        <v>5</v>
      </c>
      <c r="AH150">
        <v>4</v>
      </c>
    </row>
    <row r="151" spans="31:34">
      <c r="AE151">
        <v>4</v>
      </c>
      <c r="AF151">
        <v>7</v>
      </c>
      <c r="AG151">
        <v>5</v>
      </c>
      <c r="AH151">
        <v>4</v>
      </c>
    </row>
    <row r="152" spans="31:34">
      <c r="AE152">
        <v>4</v>
      </c>
      <c r="AF152">
        <v>7</v>
      </c>
      <c r="AG152">
        <v>5</v>
      </c>
      <c r="AH152">
        <v>4</v>
      </c>
    </row>
    <row r="153" spans="31:34">
      <c r="AE153">
        <v>4</v>
      </c>
      <c r="AF153">
        <v>7</v>
      </c>
      <c r="AG153">
        <v>5</v>
      </c>
      <c r="AH153">
        <v>4</v>
      </c>
    </row>
    <row r="154" spans="31:34">
      <c r="AE154">
        <v>4</v>
      </c>
      <c r="AF154">
        <v>7</v>
      </c>
      <c r="AG154">
        <v>5</v>
      </c>
      <c r="AH154">
        <v>4</v>
      </c>
    </row>
    <row r="155" spans="31:34">
      <c r="AE155">
        <v>4</v>
      </c>
      <c r="AF155">
        <v>7</v>
      </c>
      <c r="AG155">
        <v>5</v>
      </c>
      <c r="AH155">
        <v>4</v>
      </c>
    </row>
    <row r="156" spans="31:34">
      <c r="AE156">
        <v>4</v>
      </c>
      <c r="AF156">
        <v>7</v>
      </c>
      <c r="AG156">
        <v>5</v>
      </c>
      <c r="AH156">
        <v>5</v>
      </c>
    </row>
    <row r="157" spans="31:34">
      <c r="AE157">
        <v>4</v>
      </c>
      <c r="AF157">
        <v>7</v>
      </c>
      <c r="AG157">
        <v>5</v>
      </c>
      <c r="AH157">
        <v>5</v>
      </c>
    </row>
    <row r="158" spans="31:34">
      <c r="AE158">
        <v>4</v>
      </c>
      <c r="AF158">
        <v>7</v>
      </c>
      <c r="AG158">
        <v>5</v>
      </c>
      <c r="AH158">
        <v>5</v>
      </c>
    </row>
    <row r="159" spans="31:34">
      <c r="AE159">
        <v>4</v>
      </c>
      <c r="AF159">
        <v>7</v>
      </c>
      <c r="AG159">
        <v>5</v>
      </c>
      <c r="AH159">
        <v>5</v>
      </c>
    </row>
    <row r="160" spans="31:34">
      <c r="AE160">
        <v>4</v>
      </c>
      <c r="AF160">
        <v>7</v>
      </c>
      <c r="AG160">
        <v>5</v>
      </c>
      <c r="AH160">
        <v>5</v>
      </c>
    </row>
    <row r="161" spans="31:34">
      <c r="AE161">
        <v>4</v>
      </c>
      <c r="AF161">
        <v>7</v>
      </c>
      <c r="AG161">
        <v>5</v>
      </c>
      <c r="AH161">
        <v>5</v>
      </c>
    </row>
    <row r="162" spans="31:34">
      <c r="AE162">
        <v>4</v>
      </c>
      <c r="AF162">
        <v>7</v>
      </c>
      <c r="AG162">
        <v>5</v>
      </c>
      <c r="AH162">
        <v>5</v>
      </c>
    </row>
    <row r="163" spans="31:34">
      <c r="AE163">
        <v>4</v>
      </c>
      <c r="AF163">
        <v>7</v>
      </c>
      <c r="AG163">
        <v>5</v>
      </c>
      <c r="AH163">
        <v>5</v>
      </c>
    </row>
    <row r="164" spans="31:34">
      <c r="AE164">
        <v>4</v>
      </c>
      <c r="AF164">
        <v>7</v>
      </c>
      <c r="AG164">
        <v>5</v>
      </c>
      <c r="AH164">
        <v>5</v>
      </c>
    </row>
    <row r="165" spans="31:34">
      <c r="AE165">
        <v>4</v>
      </c>
      <c r="AF165">
        <v>7</v>
      </c>
      <c r="AG165">
        <v>5</v>
      </c>
      <c r="AH165">
        <v>5</v>
      </c>
    </row>
    <row r="166" spans="31:34">
      <c r="AE166">
        <v>4</v>
      </c>
      <c r="AF166">
        <v>7</v>
      </c>
      <c r="AG166">
        <v>5</v>
      </c>
      <c r="AH166">
        <v>5</v>
      </c>
    </row>
    <row r="167" spans="31:34">
      <c r="AE167">
        <v>4</v>
      </c>
      <c r="AF167">
        <v>7</v>
      </c>
      <c r="AG167">
        <v>5</v>
      </c>
      <c r="AH167">
        <v>5</v>
      </c>
    </row>
    <row r="168" spans="31:34">
      <c r="AE168">
        <v>4</v>
      </c>
      <c r="AF168">
        <v>7</v>
      </c>
      <c r="AG168">
        <v>5</v>
      </c>
      <c r="AH168">
        <v>5</v>
      </c>
    </row>
    <row r="169" spans="31:34">
      <c r="AE169">
        <v>4</v>
      </c>
      <c r="AF169">
        <v>7</v>
      </c>
      <c r="AG169">
        <v>5</v>
      </c>
      <c r="AH169">
        <v>5</v>
      </c>
    </row>
    <row r="170" spans="31:34">
      <c r="AE170">
        <v>4</v>
      </c>
      <c r="AF170">
        <v>7</v>
      </c>
      <c r="AG170">
        <v>5</v>
      </c>
      <c r="AH170">
        <v>5</v>
      </c>
    </row>
    <row r="171" spans="31:34">
      <c r="AE171">
        <v>5</v>
      </c>
      <c r="AF171">
        <v>7</v>
      </c>
      <c r="AG171">
        <v>5</v>
      </c>
      <c r="AH171">
        <v>5</v>
      </c>
    </row>
    <row r="172" spans="31:34">
      <c r="AE172">
        <v>5</v>
      </c>
      <c r="AF172">
        <v>7</v>
      </c>
      <c r="AG172">
        <v>5</v>
      </c>
      <c r="AH172">
        <v>5</v>
      </c>
    </row>
    <row r="173" spans="31:34">
      <c r="AE173">
        <v>5</v>
      </c>
      <c r="AF173">
        <v>7</v>
      </c>
      <c r="AG173">
        <v>5</v>
      </c>
      <c r="AH173">
        <v>5</v>
      </c>
    </row>
    <row r="174" spans="31:34">
      <c r="AE174">
        <v>5</v>
      </c>
      <c r="AF174">
        <v>7</v>
      </c>
      <c r="AG174">
        <v>5</v>
      </c>
      <c r="AH174">
        <v>5</v>
      </c>
    </row>
    <row r="175" spans="31:34">
      <c r="AE175">
        <v>5</v>
      </c>
      <c r="AF175">
        <v>7</v>
      </c>
      <c r="AG175">
        <v>5</v>
      </c>
      <c r="AH175">
        <v>5</v>
      </c>
    </row>
    <row r="176" spans="31:34">
      <c r="AE176">
        <v>5</v>
      </c>
      <c r="AF176">
        <v>7</v>
      </c>
      <c r="AG176">
        <v>5</v>
      </c>
      <c r="AH176">
        <v>5</v>
      </c>
    </row>
    <row r="177" spans="31:34">
      <c r="AE177">
        <v>5</v>
      </c>
      <c r="AF177">
        <v>7</v>
      </c>
      <c r="AG177">
        <v>5</v>
      </c>
      <c r="AH177">
        <v>5</v>
      </c>
    </row>
    <row r="178" spans="31:34">
      <c r="AE178">
        <v>5</v>
      </c>
      <c r="AF178">
        <v>7</v>
      </c>
      <c r="AG178">
        <v>5</v>
      </c>
      <c r="AH178">
        <v>5</v>
      </c>
    </row>
    <row r="179" spans="31:34">
      <c r="AE179">
        <v>5</v>
      </c>
      <c r="AF179">
        <v>7</v>
      </c>
      <c r="AG179">
        <v>5</v>
      </c>
      <c r="AH179">
        <v>5</v>
      </c>
    </row>
    <row r="180" spans="31:34">
      <c r="AE180">
        <v>5</v>
      </c>
      <c r="AF180">
        <v>7</v>
      </c>
      <c r="AG180">
        <v>5</v>
      </c>
      <c r="AH180">
        <v>5</v>
      </c>
    </row>
    <row r="181" spans="31:34">
      <c r="AE181">
        <v>5</v>
      </c>
      <c r="AF181">
        <v>7</v>
      </c>
      <c r="AG181">
        <v>5</v>
      </c>
      <c r="AH181">
        <v>5</v>
      </c>
    </row>
    <row r="182" spans="31:34">
      <c r="AE182">
        <v>5</v>
      </c>
      <c r="AF182">
        <v>7</v>
      </c>
      <c r="AG182">
        <v>5</v>
      </c>
      <c r="AH182">
        <v>5</v>
      </c>
    </row>
    <row r="183" spans="31:34">
      <c r="AE183">
        <v>5</v>
      </c>
      <c r="AF183">
        <v>7</v>
      </c>
      <c r="AG183">
        <v>6</v>
      </c>
      <c r="AH183">
        <v>5</v>
      </c>
    </row>
    <row r="184" spans="31:34">
      <c r="AE184">
        <v>5</v>
      </c>
      <c r="AF184">
        <v>7</v>
      </c>
      <c r="AG184">
        <v>6</v>
      </c>
      <c r="AH184">
        <v>5</v>
      </c>
    </row>
    <row r="185" spans="31:34">
      <c r="AE185">
        <v>5</v>
      </c>
      <c r="AG185">
        <v>6</v>
      </c>
      <c r="AH185">
        <v>5</v>
      </c>
    </row>
    <row r="186" spans="31:34">
      <c r="AE186">
        <v>5</v>
      </c>
      <c r="AG186">
        <v>6</v>
      </c>
      <c r="AH186">
        <v>5</v>
      </c>
    </row>
    <row r="187" spans="31:34">
      <c r="AE187">
        <v>5</v>
      </c>
      <c r="AG187">
        <v>6</v>
      </c>
      <c r="AH187">
        <v>5</v>
      </c>
    </row>
    <row r="188" spans="31:34">
      <c r="AE188">
        <v>5</v>
      </c>
      <c r="AG188">
        <v>6</v>
      </c>
      <c r="AH188">
        <v>5</v>
      </c>
    </row>
    <row r="189" spans="31:34">
      <c r="AE189">
        <v>5</v>
      </c>
      <c r="AG189">
        <v>6</v>
      </c>
      <c r="AH189">
        <v>5</v>
      </c>
    </row>
    <row r="190" spans="31:34">
      <c r="AE190">
        <v>5</v>
      </c>
      <c r="AG190">
        <v>6</v>
      </c>
      <c r="AH190">
        <v>5</v>
      </c>
    </row>
    <row r="191" spans="31:34">
      <c r="AE191">
        <v>5</v>
      </c>
      <c r="AG191">
        <v>6</v>
      </c>
      <c r="AH191">
        <v>5</v>
      </c>
    </row>
    <row r="192" spans="31:34">
      <c r="AE192">
        <v>5</v>
      </c>
      <c r="AG192">
        <v>6</v>
      </c>
      <c r="AH192">
        <v>5</v>
      </c>
    </row>
    <row r="193" spans="31:34">
      <c r="AE193">
        <v>5</v>
      </c>
      <c r="AG193">
        <v>6</v>
      </c>
      <c r="AH193">
        <v>5</v>
      </c>
    </row>
    <row r="194" spans="31:34">
      <c r="AE194">
        <v>5</v>
      </c>
      <c r="AG194">
        <v>6</v>
      </c>
      <c r="AH194">
        <v>5</v>
      </c>
    </row>
    <row r="195" spans="31:34">
      <c r="AE195">
        <v>5</v>
      </c>
      <c r="AG195">
        <v>6</v>
      </c>
      <c r="AH195">
        <v>5</v>
      </c>
    </row>
    <row r="196" spans="31:34">
      <c r="AE196">
        <v>5</v>
      </c>
      <c r="AG196">
        <v>6</v>
      </c>
      <c r="AH196">
        <v>5</v>
      </c>
    </row>
    <row r="197" spans="31:34">
      <c r="AE197">
        <v>5</v>
      </c>
      <c r="AG197">
        <v>6</v>
      </c>
      <c r="AH197">
        <v>5</v>
      </c>
    </row>
    <row r="198" spans="31:34">
      <c r="AE198">
        <v>5</v>
      </c>
      <c r="AG198">
        <v>6</v>
      </c>
      <c r="AH198">
        <v>5</v>
      </c>
    </row>
    <row r="199" spans="31:34">
      <c r="AE199">
        <v>5</v>
      </c>
      <c r="AG199">
        <v>6</v>
      </c>
      <c r="AH199">
        <v>5</v>
      </c>
    </row>
    <row r="200" spans="31:34">
      <c r="AE200">
        <v>5</v>
      </c>
      <c r="AG200">
        <v>6</v>
      </c>
      <c r="AH200">
        <v>5</v>
      </c>
    </row>
    <row r="201" spans="31:34">
      <c r="AE201">
        <v>5</v>
      </c>
      <c r="AG201">
        <v>6</v>
      </c>
      <c r="AH201">
        <v>5</v>
      </c>
    </row>
    <row r="202" spans="31:34">
      <c r="AE202">
        <v>5</v>
      </c>
      <c r="AG202">
        <v>6</v>
      </c>
      <c r="AH202">
        <v>5</v>
      </c>
    </row>
    <row r="203" spans="31:34">
      <c r="AE203">
        <v>5</v>
      </c>
      <c r="AG203">
        <v>6</v>
      </c>
      <c r="AH203">
        <v>5</v>
      </c>
    </row>
    <row r="204" spans="31:34">
      <c r="AE204">
        <v>5</v>
      </c>
      <c r="AG204">
        <v>6</v>
      </c>
      <c r="AH204">
        <v>5</v>
      </c>
    </row>
    <row r="205" spans="31:34">
      <c r="AE205">
        <v>5</v>
      </c>
      <c r="AG205">
        <v>6</v>
      </c>
      <c r="AH205">
        <v>5</v>
      </c>
    </row>
    <row r="206" spans="31:34">
      <c r="AE206">
        <v>5</v>
      </c>
      <c r="AG206">
        <v>6</v>
      </c>
      <c r="AH206">
        <v>5</v>
      </c>
    </row>
    <row r="207" spans="31:34">
      <c r="AE207">
        <v>5</v>
      </c>
      <c r="AG207">
        <v>6</v>
      </c>
      <c r="AH207">
        <v>5</v>
      </c>
    </row>
    <row r="208" spans="31:34">
      <c r="AE208">
        <v>5</v>
      </c>
      <c r="AG208">
        <v>6</v>
      </c>
      <c r="AH208">
        <v>5</v>
      </c>
    </row>
    <row r="209" spans="31:34">
      <c r="AE209">
        <v>5</v>
      </c>
      <c r="AG209">
        <v>6</v>
      </c>
      <c r="AH209">
        <v>5</v>
      </c>
    </row>
    <row r="210" spans="31:34">
      <c r="AE210">
        <v>5</v>
      </c>
      <c r="AG210">
        <v>6</v>
      </c>
      <c r="AH210">
        <v>5</v>
      </c>
    </row>
    <row r="211" spans="31:34">
      <c r="AE211">
        <v>5</v>
      </c>
      <c r="AG211">
        <v>6</v>
      </c>
      <c r="AH211">
        <v>5</v>
      </c>
    </row>
    <row r="212" spans="31:34">
      <c r="AE212">
        <v>5</v>
      </c>
      <c r="AG212">
        <v>6</v>
      </c>
      <c r="AH212">
        <v>5</v>
      </c>
    </row>
    <row r="213" spans="31:34">
      <c r="AE213">
        <v>5</v>
      </c>
      <c r="AG213">
        <v>6</v>
      </c>
      <c r="AH213">
        <v>5</v>
      </c>
    </row>
    <row r="214" spans="31:34">
      <c r="AE214">
        <v>5</v>
      </c>
      <c r="AG214">
        <v>6</v>
      </c>
      <c r="AH214">
        <v>5</v>
      </c>
    </row>
    <row r="215" spans="31:34">
      <c r="AE215">
        <v>5</v>
      </c>
      <c r="AG215">
        <v>6</v>
      </c>
      <c r="AH215">
        <v>5</v>
      </c>
    </row>
    <row r="216" spans="31:34">
      <c r="AE216">
        <v>5</v>
      </c>
      <c r="AG216">
        <v>6</v>
      </c>
      <c r="AH216">
        <v>5</v>
      </c>
    </row>
    <row r="217" spans="31:34">
      <c r="AE217">
        <v>5</v>
      </c>
      <c r="AG217">
        <v>6</v>
      </c>
      <c r="AH217">
        <v>5</v>
      </c>
    </row>
    <row r="218" spans="31:34">
      <c r="AE218">
        <v>5</v>
      </c>
      <c r="AG218">
        <v>6</v>
      </c>
      <c r="AH218">
        <v>5</v>
      </c>
    </row>
    <row r="219" spans="31:34">
      <c r="AE219">
        <v>5</v>
      </c>
      <c r="AG219">
        <v>6</v>
      </c>
      <c r="AH219">
        <v>5</v>
      </c>
    </row>
    <row r="220" spans="31:34">
      <c r="AE220">
        <v>5</v>
      </c>
      <c r="AG220">
        <v>6</v>
      </c>
      <c r="AH220">
        <v>5</v>
      </c>
    </row>
    <row r="221" spans="31:34">
      <c r="AE221">
        <v>5</v>
      </c>
      <c r="AG221">
        <v>6</v>
      </c>
      <c r="AH221">
        <v>5</v>
      </c>
    </row>
    <row r="222" spans="31:34">
      <c r="AE222">
        <v>5</v>
      </c>
      <c r="AG222">
        <v>7</v>
      </c>
      <c r="AH222">
        <v>5</v>
      </c>
    </row>
    <row r="223" spans="31:34">
      <c r="AE223">
        <v>5</v>
      </c>
      <c r="AG223">
        <v>7</v>
      </c>
      <c r="AH223">
        <v>5</v>
      </c>
    </row>
    <row r="224" spans="31:34">
      <c r="AE224">
        <v>5</v>
      </c>
      <c r="AG224">
        <v>7</v>
      </c>
      <c r="AH224">
        <v>5</v>
      </c>
    </row>
    <row r="225" spans="31:34">
      <c r="AE225">
        <v>5</v>
      </c>
      <c r="AG225">
        <v>7</v>
      </c>
      <c r="AH225">
        <v>5</v>
      </c>
    </row>
    <row r="226" spans="31:34">
      <c r="AE226">
        <v>5</v>
      </c>
      <c r="AG226">
        <v>7</v>
      </c>
      <c r="AH226">
        <v>5</v>
      </c>
    </row>
    <row r="227" spans="31:34">
      <c r="AE227">
        <v>5</v>
      </c>
      <c r="AG227">
        <v>7</v>
      </c>
      <c r="AH227">
        <v>5</v>
      </c>
    </row>
    <row r="228" spans="31:34">
      <c r="AE228">
        <v>5</v>
      </c>
      <c r="AG228">
        <v>7</v>
      </c>
      <c r="AH228">
        <v>5</v>
      </c>
    </row>
    <row r="229" spans="31:34">
      <c r="AE229">
        <v>5</v>
      </c>
      <c r="AG229">
        <v>7</v>
      </c>
      <c r="AH229">
        <v>6</v>
      </c>
    </row>
    <row r="230" spans="31:34">
      <c r="AE230">
        <v>5</v>
      </c>
      <c r="AG230">
        <v>7</v>
      </c>
      <c r="AH230">
        <v>6</v>
      </c>
    </row>
    <row r="231" spans="31:34">
      <c r="AE231">
        <v>5</v>
      </c>
      <c r="AG231">
        <v>7</v>
      </c>
      <c r="AH231">
        <v>6</v>
      </c>
    </row>
    <row r="232" spans="31:34">
      <c r="AE232">
        <v>5</v>
      </c>
      <c r="AG232">
        <v>7</v>
      </c>
      <c r="AH232">
        <v>6</v>
      </c>
    </row>
    <row r="233" spans="31:34">
      <c r="AE233">
        <v>5</v>
      </c>
      <c r="AG233">
        <v>7</v>
      </c>
      <c r="AH233">
        <v>6</v>
      </c>
    </row>
    <row r="234" spans="31:34">
      <c r="AE234">
        <v>5</v>
      </c>
      <c r="AG234">
        <v>7</v>
      </c>
      <c r="AH234">
        <v>6</v>
      </c>
    </row>
    <row r="235" spans="31:34">
      <c r="AE235">
        <v>5</v>
      </c>
      <c r="AG235">
        <v>7</v>
      </c>
      <c r="AH235">
        <v>6</v>
      </c>
    </row>
    <row r="236" spans="31:34">
      <c r="AE236">
        <v>5</v>
      </c>
      <c r="AG236">
        <v>7</v>
      </c>
      <c r="AH236">
        <v>6</v>
      </c>
    </row>
    <row r="237" spans="31:34">
      <c r="AE237">
        <v>5</v>
      </c>
      <c r="AG237">
        <v>7</v>
      </c>
      <c r="AH237">
        <v>6</v>
      </c>
    </row>
    <row r="238" spans="31:34">
      <c r="AE238">
        <v>5</v>
      </c>
      <c r="AG238">
        <v>7</v>
      </c>
      <c r="AH238">
        <v>6</v>
      </c>
    </row>
    <row r="239" spans="31:34">
      <c r="AE239">
        <v>5</v>
      </c>
      <c r="AG239">
        <v>7</v>
      </c>
      <c r="AH239">
        <v>6</v>
      </c>
    </row>
    <row r="240" spans="31:34">
      <c r="AE240">
        <v>5</v>
      </c>
      <c r="AG240">
        <v>7</v>
      </c>
      <c r="AH240">
        <v>6</v>
      </c>
    </row>
    <row r="241" spans="31:34">
      <c r="AE241">
        <v>5</v>
      </c>
      <c r="AG241">
        <v>7</v>
      </c>
      <c r="AH241">
        <v>6</v>
      </c>
    </row>
    <row r="242" spans="31:34">
      <c r="AE242">
        <v>5</v>
      </c>
      <c r="AG242">
        <v>7</v>
      </c>
      <c r="AH242">
        <v>6</v>
      </c>
    </row>
    <row r="243" spans="31:34">
      <c r="AE243">
        <v>5</v>
      </c>
      <c r="AG243">
        <v>7</v>
      </c>
      <c r="AH243">
        <v>6</v>
      </c>
    </row>
    <row r="244" spans="31:34">
      <c r="AE244">
        <v>5</v>
      </c>
      <c r="AG244">
        <v>7</v>
      </c>
      <c r="AH244">
        <v>6</v>
      </c>
    </row>
    <row r="245" spans="31:34">
      <c r="AE245">
        <v>5</v>
      </c>
      <c r="AG245">
        <v>7</v>
      </c>
      <c r="AH245">
        <v>6</v>
      </c>
    </row>
    <row r="246" spans="31:34">
      <c r="AE246">
        <v>5</v>
      </c>
      <c r="AG246">
        <v>7</v>
      </c>
      <c r="AH246">
        <v>6</v>
      </c>
    </row>
    <row r="247" spans="31:34">
      <c r="AE247">
        <v>6</v>
      </c>
      <c r="AG247">
        <v>7</v>
      </c>
      <c r="AH247">
        <v>6</v>
      </c>
    </row>
    <row r="248" spans="31:34">
      <c r="AE248">
        <v>6</v>
      </c>
      <c r="AG248">
        <v>7</v>
      </c>
      <c r="AH248">
        <v>6</v>
      </c>
    </row>
    <row r="249" spans="31:34">
      <c r="AE249">
        <v>6</v>
      </c>
      <c r="AG249">
        <v>7</v>
      </c>
      <c r="AH249">
        <v>6</v>
      </c>
    </row>
    <row r="250" spans="31:34">
      <c r="AE250">
        <v>6</v>
      </c>
      <c r="AG250">
        <v>7</v>
      </c>
      <c r="AH250">
        <v>6</v>
      </c>
    </row>
    <row r="251" spans="31:34">
      <c r="AE251">
        <v>6</v>
      </c>
      <c r="AG251">
        <v>7</v>
      </c>
      <c r="AH251">
        <v>6</v>
      </c>
    </row>
    <row r="252" spans="31:34">
      <c r="AE252">
        <v>6</v>
      </c>
      <c r="AG252">
        <v>7</v>
      </c>
      <c r="AH252">
        <v>6</v>
      </c>
    </row>
    <row r="253" spans="31:34">
      <c r="AE253">
        <v>6</v>
      </c>
      <c r="AG253">
        <v>7</v>
      </c>
      <c r="AH253">
        <v>6</v>
      </c>
    </row>
    <row r="254" spans="31:34">
      <c r="AE254">
        <v>6</v>
      </c>
      <c r="AG254">
        <v>7</v>
      </c>
      <c r="AH254">
        <v>6</v>
      </c>
    </row>
    <row r="255" spans="31:34">
      <c r="AE255">
        <v>6</v>
      </c>
      <c r="AG255">
        <v>7</v>
      </c>
      <c r="AH255">
        <v>6</v>
      </c>
    </row>
    <row r="256" spans="31:34">
      <c r="AE256">
        <v>6</v>
      </c>
      <c r="AG256">
        <v>7</v>
      </c>
      <c r="AH256">
        <v>6</v>
      </c>
    </row>
    <row r="257" spans="31:34">
      <c r="AE257">
        <v>6</v>
      </c>
      <c r="AG257">
        <v>7</v>
      </c>
      <c r="AH257">
        <v>6</v>
      </c>
    </row>
    <row r="258" spans="31:34">
      <c r="AE258">
        <v>6</v>
      </c>
      <c r="AG258">
        <v>7</v>
      </c>
      <c r="AH258">
        <v>6</v>
      </c>
    </row>
    <row r="259" spans="31:34">
      <c r="AE259">
        <v>6</v>
      </c>
      <c r="AG259">
        <v>7</v>
      </c>
      <c r="AH259">
        <v>6</v>
      </c>
    </row>
    <row r="260" spans="31:34">
      <c r="AE260">
        <v>6</v>
      </c>
      <c r="AG260">
        <v>7</v>
      </c>
      <c r="AH260">
        <v>6</v>
      </c>
    </row>
    <row r="261" spans="31:34">
      <c r="AE261">
        <v>6</v>
      </c>
      <c r="AG261">
        <v>7</v>
      </c>
      <c r="AH261">
        <v>6</v>
      </c>
    </row>
    <row r="262" spans="31:34">
      <c r="AE262">
        <v>6</v>
      </c>
      <c r="AG262">
        <v>7</v>
      </c>
      <c r="AH262">
        <v>6</v>
      </c>
    </row>
    <row r="263" spans="31:34">
      <c r="AE263">
        <v>6</v>
      </c>
      <c r="AG263">
        <v>7</v>
      </c>
      <c r="AH263">
        <v>6</v>
      </c>
    </row>
    <row r="264" spans="31:34">
      <c r="AE264">
        <v>6</v>
      </c>
      <c r="AG264">
        <v>7</v>
      </c>
      <c r="AH264">
        <v>6</v>
      </c>
    </row>
    <row r="265" spans="31:34">
      <c r="AE265">
        <v>6</v>
      </c>
      <c r="AG265">
        <v>7</v>
      </c>
      <c r="AH265">
        <v>6</v>
      </c>
    </row>
    <row r="266" spans="31:34">
      <c r="AE266">
        <v>6</v>
      </c>
      <c r="AG266">
        <v>7</v>
      </c>
      <c r="AH266">
        <v>6</v>
      </c>
    </row>
    <row r="267" spans="31:34">
      <c r="AE267">
        <v>6</v>
      </c>
      <c r="AG267">
        <v>7</v>
      </c>
      <c r="AH267">
        <v>6</v>
      </c>
    </row>
    <row r="268" spans="31:34">
      <c r="AE268">
        <v>6</v>
      </c>
      <c r="AG268">
        <v>7</v>
      </c>
      <c r="AH268">
        <v>6</v>
      </c>
    </row>
    <row r="269" spans="31:34">
      <c r="AE269">
        <v>6</v>
      </c>
      <c r="AG269">
        <v>7</v>
      </c>
      <c r="AH269">
        <v>6</v>
      </c>
    </row>
    <row r="270" spans="31:34">
      <c r="AE270">
        <v>6</v>
      </c>
      <c r="AG270">
        <v>7</v>
      </c>
      <c r="AH270">
        <v>6</v>
      </c>
    </row>
    <row r="271" spans="31:34">
      <c r="AE271">
        <v>6</v>
      </c>
      <c r="AG271">
        <v>7</v>
      </c>
      <c r="AH271">
        <v>6</v>
      </c>
    </row>
    <row r="272" spans="31:34">
      <c r="AE272">
        <v>6</v>
      </c>
      <c r="AG272">
        <v>7</v>
      </c>
      <c r="AH272">
        <v>6</v>
      </c>
    </row>
    <row r="273" spans="31:34">
      <c r="AE273">
        <v>6</v>
      </c>
      <c r="AG273">
        <v>7</v>
      </c>
      <c r="AH273">
        <v>6</v>
      </c>
    </row>
    <row r="274" spans="31:34">
      <c r="AE274">
        <v>6</v>
      </c>
      <c r="AG274">
        <v>7</v>
      </c>
      <c r="AH274">
        <v>6</v>
      </c>
    </row>
    <row r="275" spans="31:34">
      <c r="AE275">
        <v>6</v>
      </c>
      <c r="AG275">
        <v>7</v>
      </c>
      <c r="AH275">
        <v>6</v>
      </c>
    </row>
    <row r="276" spans="31:34">
      <c r="AE276">
        <v>6</v>
      </c>
      <c r="AG276">
        <v>7</v>
      </c>
      <c r="AH276">
        <v>6</v>
      </c>
    </row>
    <row r="277" spans="31:34">
      <c r="AE277">
        <v>6</v>
      </c>
      <c r="AH277">
        <v>6</v>
      </c>
    </row>
    <row r="278" spans="31:34">
      <c r="AE278">
        <v>6</v>
      </c>
      <c r="AH278">
        <v>6</v>
      </c>
    </row>
    <row r="279" spans="31:34">
      <c r="AE279">
        <v>6</v>
      </c>
      <c r="AH279">
        <v>6</v>
      </c>
    </row>
    <row r="280" spans="31:34">
      <c r="AE280">
        <v>6</v>
      </c>
      <c r="AH280">
        <v>6</v>
      </c>
    </row>
    <row r="281" spans="31:34">
      <c r="AE281">
        <v>6</v>
      </c>
      <c r="AH281">
        <v>6</v>
      </c>
    </row>
    <row r="282" spans="31:34">
      <c r="AE282">
        <v>6</v>
      </c>
      <c r="AH282">
        <v>6</v>
      </c>
    </row>
    <row r="283" spans="31:34">
      <c r="AE283">
        <v>6</v>
      </c>
      <c r="AH283">
        <v>6</v>
      </c>
    </row>
    <row r="284" spans="31:34">
      <c r="AE284">
        <v>6</v>
      </c>
      <c r="AH284">
        <v>6</v>
      </c>
    </row>
    <row r="285" spans="31:34">
      <c r="AE285">
        <v>6</v>
      </c>
      <c r="AH285">
        <v>6</v>
      </c>
    </row>
    <row r="286" spans="31:34">
      <c r="AE286">
        <v>6</v>
      </c>
      <c r="AH286">
        <v>6</v>
      </c>
    </row>
    <row r="287" spans="31:34">
      <c r="AE287">
        <v>6</v>
      </c>
      <c r="AH287">
        <v>6</v>
      </c>
    </row>
    <row r="288" spans="31:34">
      <c r="AE288">
        <v>6</v>
      </c>
      <c r="AH288">
        <v>6</v>
      </c>
    </row>
    <row r="289" spans="31:34">
      <c r="AE289">
        <v>6</v>
      </c>
      <c r="AH289">
        <v>6</v>
      </c>
    </row>
    <row r="290" spans="31:34">
      <c r="AE290">
        <v>6</v>
      </c>
      <c r="AH290">
        <v>6</v>
      </c>
    </row>
    <row r="291" spans="31:34">
      <c r="AE291">
        <v>6</v>
      </c>
      <c r="AH291">
        <v>6</v>
      </c>
    </row>
    <row r="292" spans="31:34">
      <c r="AE292">
        <v>6</v>
      </c>
      <c r="AH292">
        <v>6</v>
      </c>
    </row>
    <row r="293" spans="31:34">
      <c r="AE293">
        <v>6</v>
      </c>
      <c r="AH293">
        <v>6</v>
      </c>
    </row>
    <row r="294" spans="31:34">
      <c r="AE294">
        <v>6</v>
      </c>
      <c r="AH294">
        <v>6</v>
      </c>
    </row>
    <row r="295" spans="31:34">
      <c r="AE295">
        <v>6</v>
      </c>
      <c r="AH295">
        <v>7</v>
      </c>
    </row>
    <row r="296" spans="31:34">
      <c r="AE296">
        <v>6</v>
      </c>
      <c r="AH296">
        <v>7</v>
      </c>
    </row>
    <row r="297" spans="31:34">
      <c r="AE297">
        <v>6</v>
      </c>
      <c r="AH297">
        <v>7</v>
      </c>
    </row>
    <row r="298" spans="31:34">
      <c r="AE298">
        <v>6</v>
      </c>
      <c r="AH298">
        <v>7</v>
      </c>
    </row>
    <row r="299" spans="31:34">
      <c r="AE299">
        <v>6</v>
      </c>
      <c r="AH299">
        <v>7</v>
      </c>
    </row>
    <row r="300" spans="31:34">
      <c r="AE300">
        <v>6</v>
      </c>
      <c r="AH300">
        <v>7</v>
      </c>
    </row>
    <row r="301" spans="31:34">
      <c r="AE301">
        <v>6</v>
      </c>
      <c r="AH301">
        <v>7</v>
      </c>
    </row>
    <row r="302" spans="31:34">
      <c r="AE302">
        <v>7</v>
      </c>
      <c r="AH302">
        <v>7</v>
      </c>
    </row>
    <row r="303" spans="31:34">
      <c r="AE303">
        <v>7</v>
      </c>
      <c r="AH303">
        <v>7</v>
      </c>
    </row>
    <row r="304" spans="31:34">
      <c r="AE304">
        <v>7</v>
      </c>
      <c r="AH304">
        <v>7</v>
      </c>
    </row>
    <row r="305" spans="31:34">
      <c r="AE305">
        <v>7</v>
      </c>
      <c r="AH305">
        <v>7</v>
      </c>
    </row>
    <row r="306" spans="31:34">
      <c r="AE306">
        <v>7</v>
      </c>
      <c r="AH306">
        <v>7</v>
      </c>
    </row>
    <row r="307" spans="31:34">
      <c r="AE307">
        <v>7</v>
      </c>
      <c r="AH307">
        <v>7</v>
      </c>
    </row>
    <row r="308" spans="31:34">
      <c r="AE308">
        <v>7</v>
      </c>
      <c r="AH308">
        <v>7</v>
      </c>
    </row>
    <row r="309" spans="31:34">
      <c r="AE309">
        <v>7</v>
      </c>
      <c r="AH309">
        <v>7</v>
      </c>
    </row>
    <row r="310" spans="31:34">
      <c r="AE310">
        <v>7</v>
      </c>
      <c r="AH310">
        <v>7</v>
      </c>
    </row>
    <row r="311" spans="31:34">
      <c r="AE311">
        <v>7</v>
      </c>
      <c r="AH311">
        <v>7</v>
      </c>
    </row>
    <row r="312" spans="31:34">
      <c r="AE312">
        <v>7</v>
      </c>
      <c r="AH312">
        <v>7</v>
      </c>
    </row>
    <row r="313" spans="31:34">
      <c r="AE313">
        <v>7</v>
      </c>
      <c r="AH313">
        <v>7</v>
      </c>
    </row>
    <row r="314" spans="31:34">
      <c r="AE314">
        <v>7</v>
      </c>
      <c r="AH314">
        <v>7</v>
      </c>
    </row>
    <row r="315" spans="31:34">
      <c r="AE315">
        <v>7</v>
      </c>
      <c r="AH315">
        <v>7</v>
      </c>
    </row>
    <row r="316" spans="31:34">
      <c r="AE316">
        <v>7</v>
      </c>
      <c r="AH316">
        <v>7</v>
      </c>
    </row>
    <row r="317" spans="31:34">
      <c r="AE317">
        <v>7</v>
      </c>
      <c r="AH317">
        <v>7</v>
      </c>
    </row>
    <row r="318" spans="31:34">
      <c r="AE318">
        <v>7</v>
      </c>
      <c r="AH318">
        <v>7</v>
      </c>
    </row>
    <row r="319" spans="31:34">
      <c r="AE319">
        <v>7</v>
      </c>
      <c r="AH319">
        <v>7</v>
      </c>
    </row>
    <row r="320" spans="31:34">
      <c r="AE320">
        <v>7</v>
      </c>
      <c r="AH320">
        <v>7</v>
      </c>
    </row>
    <row r="321" spans="31:34">
      <c r="AE321">
        <v>7</v>
      </c>
      <c r="AH321">
        <v>7</v>
      </c>
    </row>
    <row r="322" spans="31:34">
      <c r="AE322">
        <v>7</v>
      </c>
      <c r="AH322">
        <v>7</v>
      </c>
    </row>
    <row r="323" spans="31:34">
      <c r="AE323">
        <v>7</v>
      </c>
      <c r="AH323">
        <v>7</v>
      </c>
    </row>
    <row r="324" spans="31:34">
      <c r="AE324">
        <v>7</v>
      </c>
      <c r="AH324">
        <v>7</v>
      </c>
    </row>
    <row r="325" spans="31:34">
      <c r="AE325">
        <v>7</v>
      </c>
      <c r="AH325">
        <v>7</v>
      </c>
    </row>
    <row r="326" spans="31:34">
      <c r="AE326">
        <v>7</v>
      </c>
      <c r="AH326">
        <v>7</v>
      </c>
    </row>
    <row r="327" spans="31:34">
      <c r="AE327">
        <v>7</v>
      </c>
      <c r="AH327">
        <v>7</v>
      </c>
    </row>
    <row r="328" spans="31:34">
      <c r="AE328">
        <v>7</v>
      </c>
      <c r="AH328">
        <v>7</v>
      </c>
    </row>
    <row r="329" spans="31:34">
      <c r="AE329">
        <v>7</v>
      </c>
      <c r="AH329">
        <v>7</v>
      </c>
    </row>
    <row r="330" spans="31:34">
      <c r="AE330">
        <v>7</v>
      </c>
      <c r="AH330">
        <v>7</v>
      </c>
    </row>
    <row r="331" spans="31:34">
      <c r="AE331">
        <v>7</v>
      </c>
      <c r="AH331">
        <v>7</v>
      </c>
    </row>
    <row r="332" spans="31:34">
      <c r="AE332">
        <v>7</v>
      </c>
      <c r="AH332">
        <v>7</v>
      </c>
    </row>
    <row r="333" spans="31:34">
      <c r="AE333">
        <v>7</v>
      </c>
      <c r="AH333">
        <v>7</v>
      </c>
    </row>
    <row r="334" spans="31:34">
      <c r="AE334">
        <v>7</v>
      </c>
      <c r="AH334">
        <v>7</v>
      </c>
    </row>
    <row r="335" spans="31:34">
      <c r="AE335">
        <v>7</v>
      </c>
      <c r="AH335">
        <v>7</v>
      </c>
    </row>
    <row r="336" spans="31:34">
      <c r="AE336">
        <v>7</v>
      </c>
      <c r="AH336">
        <v>7</v>
      </c>
    </row>
    <row r="337" spans="31:34">
      <c r="AE337">
        <v>7</v>
      </c>
      <c r="AH337">
        <v>7</v>
      </c>
    </row>
    <row r="338" spans="31:34">
      <c r="AE338">
        <v>7</v>
      </c>
      <c r="AH338">
        <v>7</v>
      </c>
    </row>
    <row r="339" spans="31:34">
      <c r="AE339">
        <v>7</v>
      </c>
      <c r="AH339">
        <v>7</v>
      </c>
    </row>
    <row r="340" spans="31:34">
      <c r="AE340">
        <v>7</v>
      </c>
      <c r="AH340">
        <v>7</v>
      </c>
    </row>
    <row r="341" spans="31:34">
      <c r="AE341">
        <v>7</v>
      </c>
      <c r="AH341">
        <v>7</v>
      </c>
    </row>
    <row r="342" spans="31:34">
      <c r="AE342">
        <v>7</v>
      </c>
      <c r="AH342">
        <v>7</v>
      </c>
    </row>
    <row r="343" spans="31:34">
      <c r="AE343">
        <v>7</v>
      </c>
      <c r="AH343">
        <v>7</v>
      </c>
    </row>
    <row r="344" spans="31:34">
      <c r="AE344">
        <v>7</v>
      </c>
      <c r="AH344">
        <v>7</v>
      </c>
    </row>
    <row r="345" spans="31:34">
      <c r="AE345">
        <v>7</v>
      </c>
      <c r="AH345">
        <v>7</v>
      </c>
    </row>
    <row r="346" spans="31:34">
      <c r="AE346">
        <v>7</v>
      </c>
      <c r="AH346">
        <v>7</v>
      </c>
    </row>
    <row r="347" spans="31:34">
      <c r="AE347">
        <v>7</v>
      </c>
      <c r="AH347">
        <v>7</v>
      </c>
    </row>
    <row r="348" spans="31:34">
      <c r="AE348">
        <v>7</v>
      </c>
      <c r="AH348">
        <v>7</v>
      </c>
    </row>
    <row r="349" spans="31:34">
      <c r="AE349">
        <v>7</v>
      </c>
      <c r="AH349">
        <v>7</v>
      </c>
    </row>
    <row r="350" spans="31:34">
      <c r="AE350">
        <v>7</v>
      </c>
      <c r="AH350">
        <v>7</v>
      </c>
    </row>
    <row r="351" spans="31:34">
      <c r="AE351">
        <v>7</v>
      </c>
      <c r="AH351">
        <v>7</v>
      </c>
    </row>
    <row r="352" spans="31:34">
      <c r="AE352">
        <v>7</v>
      </c>
      <c r="AH352">
        <v>7</v>
      </c>
    </row>
    <row r="353" spans="31:34">
      <c r="AE353">
        <v>7</v>
      </c>
      <c r="AH353">
        <v>7</v>
      </c>
    </row>
    <row r="354" spans="31:34">
      <c r="AE354">
        <v>7</v>
      </c>
      <c r="AH354">
        <v>7</v>
      </c>
    </row>
    <row r="355" spans="31:34">
      <c r="AE355">
        <v>7</v>
      </c>
      <c r="AH355">
        <v>7</v>
      </c>
    </row>
    <row r="356" spans="31:34">
      <c r="AE356">
        <v>7</v>
      </c>
      <c r="AH356">
        <v>7</v>
      </c>
    </row>
    <row r="357" spans="31:34">
      <c r="AE357">
        <v>7</v>
      </c>
      <c r="AH357">
        <v>7</v>
      </c>
    </row>
    <row r="358" spans="31:34">
      <c r="AE358">
        <v>7</v>
      </c>
      <c r="AH358">
        <v>7</v>
      </c>
    </row>
    <row r="359" spans="31:34">
      <c r="AE359">
        <v>7</v>
      </c>
      <c r="AH359">
        <v>7</v>
      </c>
    </row>
    <row r="360" spans="31:34">
      <c r="AE360">
        <v>7</v>
      </c>
      <c r="AH360">
        <v>7</v>
      </c>
    </row>
    <row r="361" spans="31:34">
      <c r="AE361">
        <v>7</v>
      </c>
      <c r="AH361">
        <v>7</v>
      </c>
    </row>
    <row r="362" spans="31:34">
      <c r="AE362">
        <v>7</v>
      </c>
      <c r="AH362">
        <v>7</v>
      </c>
    </row>
    <row r="363" spans="31:34">
      <c r="AE363">
        <v>7</v>
      </c>
      <c r="AH363">
        <v>7</v>
      </c>
    </row>
    <row r="364" spans="31:34">
      <c r="AE364">
        <v>7</v>
      </c>
      <c r="AH364">
        <v>7</v>
      </c>
    </row>
    <row r="365" spans="31:34">
      <c r="AE365">
        <v>7</v>
      </c>
      <c r="AH365">
        <v>7</v>
      </c>
    </row>
    <row r="366" spans="31:34">
      <c r="AE366">
        <v>7</v>
      </c>
      <c r="AH366">
        <v>7</v>
      </c>
    </row>
    <row r="367" spans="31:34">
      <c r="AE367">
        <v>7</v>
      </c>
      <c r="AH367">
        <v>7</v>
      </c>
    </row>
    <row r="368" spans="31:34">
      <c r="AE368">
        <v>7</v>
      </c>
      <c r="AH368">
        <v>7</v>
      </c>
    </row>
  </sheetData>
  <mergeCells count="1">
    <mergeCell ref="A1:K1"/>
  </mergeCells>
  <pageMargins left="0.7" right="0.7" top="0.75" bottom="0.75" header="0.3" footer="0.3"/>
  <pageSetup orientation="portrait" r:id="rId1"/>
  <customProperties>
    <customPr name="EpmWorksheetKeyString_GUID" r:id="rId2"/>
  </customPropertie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75"/>
  <sheetViews>
    <sheetView topLeftCell="G1" zoomScaleNormal="100" zoomScaleSheetLayoutView="110" workbookViewId="0">
      <selection activeCell="T5" sqref="T5:AD38"/>
    </sheetView>
  </sheetViews>
  <sheetFormatPr defaultColWidth="9.109375" defaultRowHeight="14.4"/>
  <cols>
    <col min="1" max="1" width="8.88671875" customWidth="1"/>
    <col min="2" max="2" width="11" customWidth="1"/>
    <col min="3" max="3" width="5.109375" customWidth="1"/>
    <col min="4" max="4" width="9.109375" customWidth="1"/>
    <col min="5" max="5" width="10.88671875" customWidth="1"/>
    <col min="6" max="6" width="4.88671875" customWidth="1"/>
    <col min="7" max="7" width="9.109375" customWidth="1"/>
    <col min="8" max="8" width="11.109375" customWidth="1"/>
    <col min="9" max="9" width="4.88671875" customWidth="1"/>
    <col min="10" max="10" width="8.5546875" customWidth="1"/>
    <col min="11" max="11" width="10.6640625" customWidth="1"/>
    <col min="12" max="12" width="5.5546875" customWidth="1"/>
    <col min="13" max="13" width="9" customWidth="1"/>
    <col min="14" max="14" width="10.6640625" customWidth="1"/>
    <col min="15" max="15" width="5.109375" customWidth="1"/>
    <col min="16" max="16" width="9.6640625" customWidth="1"/>
    <col min="17" max="17" width="10.6640625" customWidth="1"/>
    <col min="20" max="21" width="11.21875" customWidth="1"/>
    <col min="22" max="22" width="4.77734375" customWidth="1"/>
    <col min="23" max="24" width="11.21875" customWidth="1"/>
    <col min="25" max="25" width="4.77734375" customWidth="1"/>
    <col min="26" max="27" width="11.21875" customWidth="1"/>
    <col min="28" max="28" width="4.77734375" customWidth="1"/>
    <col min="29" max="30" width="11.21875" customWidth="1"/>
  </cols>
  <sheetData>
    <row r="1" spans="1:35" ht="55.2" customHeight="1">
      <c r="A1" s="172" t="s">
        <v>1278</v>
      </c>
      <c r="B1" s="198"/>
      <c r="C1" s="198"/>
      <c r="D1" s="198"/>
      <c r="E1" s="198"/>
      <c r="F1" s="198"/>
      <c r="G1" s="198"/>
      <c r="H1" s="198"/>
      <c r="I1" s="198"/>
      <c r="J1" s="198"/>
      <c r="K1" s="198"/>
      <c r="L1" s="198"/>
      <c r="M1" s="198"/>
      <c r="N1" s="198"/>
      <c r="O1" s="198"/>
      <c r="P1" s="198"/>
      <c r="Q1" s="198"/>
      <c r="R1" s="198"/>
    </row>
    <row r="2" spans="1:35" ht="18.600000000000001" customHeight="1">
      <c r="A2" s="41"/>
      <c r="B2" s="42"/>
      <c r="C2" s="42"/>
      <c r="D2" s="42"/>
      <c r="E2" s="42"/>
      <c r="F2" s="42"/>
      <c r="G2" s="42"/>
      <c r="H2" s="42"/>
      <c r="I2" s="42"/>
      <c r="J2" s="42"/>
      <c r="K2" s="42"/>
      <c r="L2" s="42"/>
      <c r="M2" s="42"/>
      <c r="N2" s="42"/>
      <c r="O2" s="42"/>
      <c r="P2" s="42"/>
      <c r="Q2" s="42"/>
      <c r="R2" s="42"/>
    </row>
    <row r="3" spans="1:35" ht="172.95" customHeight="1">
      <c r="A3" s="199" t="s">
        <v>1463</v>
      </c>
      <c r="B3" s="192"/>
      <c r="C3" s="192"/>
      <c r="D3" s="192"/>
      <c r="E3" s="192"/>
      <c r="F3" s="192"/>
      <c r="G3" s="192"/>
      <c r="H3" s="192"/>
      <c r="I3" s="192"/>
      <c r="J3" s="192"/>
      <c r="K3" s="192"/>
      <c r="L3" s="192"/>
      <c r="M3" s="192"/>
      <c r="N3" s="192"/>
      <c r="O3" s="192"/>
      <c r="P3" s="192"/>
      <c r="Q3" s="192"/>
      <c r="R3" s="42"/>
    </row>
    <row r="4" spans="1:35">
      <c r="T4" s="139"/>
      <c r="U4" s="139"/>
      <c r="V4" s="139"/>
      <c r="W4" s="139"/>
      <c r="X4" s="139"/>
      <c r="Y4" s="139"/>
      <c r="Z4" s="139"/>
      <c r="AA4" s="139"/>
      <c r="AB4" s="139"/>
      <c r="AC4" s="139"/>
      <c r="AD4" s="139"/>
    </row>
    <row r="5" spans="1:35">
      <c r="A5" s="176" t="str">
        <f>VLOOKUP(Read_First!B5,Items!A1:BI50,54,FALSE)</f>
        <v>Daya tarik</v>
      </c>
      <c r="B5" s="176"/>
      <c r="D5" s="180" t="str">
        <f>VLOOKUP(Read_First!B5,Items!A1:BI50,55,FALSE)</f>
        <v>Kejelasan</v>
      </c>
      <c r="E5" s="180"/>
      <c r="G5" s="180" t="str">
        <f>VLOOKUP(Read_First!B5,Items!A1:BI50,56,FALSE)</f>
        <v>Efisiensi</v>
      </c>
      <c r="H5" s="180"/>
      <c r="J5" s="180" t="str">
        <f>VLOOKUP(Read_First!B5,Items!A1:BI50,57,FALSE)</f>
        <v>Ketepatan</v>
      </c>
      <c r="K5" s="180"/>
      <c r="M5" s="180" t="str">
        <f>VLOOKUP(Read_First!B5,Items!A1:BI50,58,FALSE)</f>
        <v>Stimulasi</v>
      </c>
      <c r="N5" s="180"/>
      <c r="P5" s="180" t="str">
        <f>VLOOKUP(Read_First!B5,Items!A1:BI50,59,FALSE)</f>
        <v>Kebaruan</v>
      </c>
      <c r="Q5" s="180"/>
      <c r="T5" s="183" t="s">
        <v>4054</v>
      </c>
      <c r="U5" s="183"/>
      <c r="W5" s="183" t="s">
        <v>4055</v>
      </c>
      <c r="X5" s="183"/>
      <c r="Z5" s="183" t="s">
        <v>4056</v>
      </c>
      <c r="AA5" s="183"/>
      <c r="AC5" s="183" t="s">
        <v>4057</v>
      </c>
      <c r="AD5" s="183"/>
    </row>
    <row r="6" spans="1:35">
      <c r="A6" s="104" t="s">
        <v>0</v>
      </c>
      <c r="B6" s="105" t="s">
        <v>115</v>
      </c>
      <c r="D6" s="104" t="s">
        <v>0</v>
      </c>
      <c r="E6" s="106" t="s">
        <v>115</v>
      </c>
      <c r="G6" s="100" t="s">
        <v>0</v>
      </c>
      <c r="H6" s="106" t="s">
        <v>115</v>
      </c>
      <c r="J6" s="102" t="s">
        <v>0</v>
      </c>
      <c r="K6" s="106" t="s">
        <v>115</v>
      </c>
      <c r="M6" s="104" t="s">
        <v>0</v>
      </c>
      <c r="N6" s="106" t="s">
        <v>115</v>
      </c>
      <c r="P6" s="104" t="s">
        <v>0</v>
      </c>
      <c r="Q6" s="106" t="s">
        <v>115</v>
      </c>
      <c r="T6" s="145" t="s">
        <v>0</v>
      </c>
      <c r="U6" s="145" t="s">
        <v>115</v>
      </c>
      <c r="W6" s="145" t="s">
        <v>0</v>
      </c>
      <c r="X6" s="145" t="s">
        <v>115</v>
      </c>
      <c r="Z6" s="145" t="s">
        <v>0</v>
      </c>
      <c r="AA6" s="145" t="s">
        <v>115</v>
      </c>
      <c r="AC6" s="145" t="s">
        <v>0</v>
      </c>
      <c r="AD6" s="145" t="s">
        <v>115</v>
      </c>
      <c r="AF6" s="153" t="s">
        <v>4137</v>
      </c>
      <c r="AG6" s="153" t="s">
        <v>4138</v>
      </c>
      <c r="AH6" s="153" t="s">
        <v>4139</v>
      </c>
      <c r="AI6" s="153" t="s">
        <v>4140</v>
      </c>
    </row>
    <row r="7" spans="1:35">
      <c r="A7" s="77" t="s">
        <v>36</v>
      </c>
      <c r="B7" s="78">
        <f>CORREL(DT!A4:A1004,DT!L4:L1004)</f>
        <v>0.12247319859452908</v>
      </c>
      <c r="D7" s="77" t="s">
        <v>5</v>
      </c>
      <c r="E7" s="78">
        <f>CORREL(DT!B4:B1004,DT!D4:D1004)</f>
        <v>-0.3058483898249858</v>
      </c>
      <c r="G7" s="77" t="s">
        <v>11</v>
      </c>
      <c r="H7" s="78">
        <f>CORREL(DT!I4:I1004,DT!T4:T1004)</f>
        <v>0.2925953800231656</v>
      </c>
      <c r="J7" s="77" t="s">
        <v>17</v>
      </c>
      <c r="K7" s="78">
        <f>CORREL(DT!H4:H1004,DT!K4:K1004)</f>
        <v>-5.636800565867818E-2</v>
      </c>
      <c r="M7" s="77" t="s">
        <v>24</v>
      </c>
      <c r="N7" s="78">
        <f>CORREL(DT!E4:E1004,DT!F4:F1004)</f>
        <v>-0.21149070766039746</v>
      </c>
      <c r="P7" s="77" t="s">
        <v>34</v>
      </c>
      <c r="Q7" s="78">
        <f>CORREL(DT!C4:C1004,DT!J4:J1004)</f>
        <v>0.62371574869375901</v>
      </c>
      <c r="T7" s="1" t="s">
        <v>4059</v>
      </c>
      <c r="U7" s="1" cm="1">
        <f t="array" ref="U7">CORREL(_xlfn.CHOOSECOLS(DT!$A$4:$Z$1004,VALUE(_xlfn.CHOOSECOLS(_xlfn.TEXTSPLIT(T7,", "),1))),_xlfn.CHOOSECOLS(DT!$A$4:$Z$1004,VALUE(_xlfn.CHOOSECOLS(_xlfn.TEXTSPLIT(T7,", "),2))))</f>
        <v>0.81594803411013039</v>
      </c>
      <c r="W7" s="1" t="s">
        <v>34</v>
      </c>
      <c r="X7" s="1" cm="1">
        <f t="array" ref="X7">CORREL(_xlfn.CHOOSECOLS(DT!$A$4:$Z$1004,VALUE(_xlfn.CHOOSECOLS(_xlfn.TEXTSPLIT(W7,", "),1))),_xlfn.CHOOSECOLS(DT!$A$4:$Z$1004,VALUE(_xlfn.CHOOSECOLS(_xlfn.TEXTSPLIT(W7,", "),2))))</f>
        <v>0.62371574869375901</v>
      </c>
      <c r="Z7" s="1" t="s">
        <v>24</v>
      </c>
      <c r="AA7" s="1" cm="1">
        <f t="array" ref="AA7">CORREL(_xlfn.CHOOSECOLS(DT!$A$4:$Z$1004,VALUE(_xlfn.CHOOSECOLS(_xlfn.TEXTSPLIT(Z7,", "),1))),_xlfn.CHOOSECOLS(DT!$A$4:$Z$1004,VALUE(_xlfn.CHOOSECOLS(_xlfn.TEXTSPLIT(Z7,", "),2))))</f>
        <v>-0.21149070766039746</v>
      </c>
      <c r="AC7" s="1" t="s">
        <v>4076</v>
      </c>
      <c r="AD7" s="1" cm="1">
        <f t="array" ref="AD7">CORREL(_xlfn.CHOOSECOLS(DT!$A$4:$Z$1004,VALUE(_xlfn.CHOOSECOLS(_xlfn.TEXTSPLIT(AC7,", "),1))),_xlfn.CHOOSECOLS(DT!$A$4:$Z$1004,VALUE(_xlfn.CHOOSECOLS(_xlfn.TEXTSPLIT(AC7,", "),2))))</f>
        <v>0.13502981985180604</v>
      </c>
      <c r="AF7" s="1">
        <v>-0.22073305423311293</v>
      </c>
      <c r="AG7" s="152">
        <v>-6.0021046509126215E-2</v>
      </c>
      <c r="AH7" s="1">
        <v>0.17025657364326865</v>
      </c>
      <c r="AI7" s="1">
        <v>0.1846270082635616</v>
      </c>
    </row>
    <row r="8" spans="1:35">
      <c r="A8" s="30" t="s">
        <v>37</v>
      </c>
      <c r="B8" s="31">
        <f>CORREL(DT!A4:A1004,DT!N4:N1004)</f>
        <v>0.93407465928134981</v>
      </c>
      <c r="D8" s="30" t="s">
        <v>6</v>
      </c>
      <c r="E8" s="31">
        <f>CORREL(DT!B4:B1004,DT!M4:M1004)</f>
        <v>0.52265913111760354</v>
      </c>
      <c r="G8" s="30" t="s">
        <v>12</v>
      </c>
      <c r="H8" s="31">
        <f>CORREL(DT!I4:I1004,DT!V4:V1004)</f>
        <v>0.24422288046607285</v>
      </c>
      <c r="J8" s="30" t="s">
        <v>18</v>
      </c>
      <c r="K8" s="31">
        <f>CORREL(DT!H4:H1004,DT!Q4:Q1004)</f>
        <v>-0.13500364857564132</v>
      </c>
      <c r="M8" s="30" t="s">
        <v>25</v>
      </c>
      <c r="N8" s="31">
        <f>CORREL(DT!E4:E1004,DT!G4:G1004)</f>
        <v>-0.15630902689202614</v>
      </c>
      <c r="P8" s="30" t="s">
        <v>33</v>
      </c>
      <c r="Q8" s="31">
        <f>CORREL(DT!C4:C1004,DT!O4:O1004)</f>
        <v>0.32897710997048119</v>
      </c>
      <c r="T8" s="1" t="s">
        <v>4060</v>
      </c>
      <c r="U8" s="1" cm="1">
        <f t="array" ref="U8">CORREL(_xlfn.CHOOSECOLS(DT!$A$4:$Z$1004,VALUE(_xlfn.CHOOSECOLS(_xlfn.TEXTSPLIT(T8,", "),1))),_xlfn.CHOOSECOLS(DT!$A$4:$Z$1004,VALUE(_xlfn.CHOOSECOLS(_xlfn.TEXTSPLIT(T8,", "),2))))</f>
        <v>-0.2357635399662901</v>
      </c>
      <c r="W8" s="1" t="s">
        <v>33</v>
      </c>
      <c r="X8" s="1" cm="1">
        <f t="array" ref="X8">CORREL(_xlfn.CHOOSECOLS(DT!$A$4:$Z$1004,VALUE(_xlfn.CHOOSECOLS(_xlfn.TEXTSPLIT(W8,", "),1))),_xlfn.CHOOSECOLS(DT!$A$4:$Z$1004,VALUE(_xlfn.CHOOSECOLS(_xlfn.TEXTSPLIT(W8,", "),2))))</f>
        <v>0.32897710997048119</v>
      </c>
      <c r="Z8" s="1" t="s">
        <v>25</v>
      </c>
      <c r="AA8" s="1" cm="1">
        <f t="array" ref="AA8">CORREL(_xlfn.CHOOSECOLS(DT!$A$4:$Z$1004,VALUE(_xlfn.CHOOSECOLS(_xlfn.TEXTSPLIT(Z8,", "),1))),_xlfn.CHOOSECOLS(DT!$A$4:$Z$1004,VALUE(_xlfn.CHOOSECOLS(_xlfn.TEXTSPLIT(Z8,", "),2))))</f>
        <v>-0.15630902689202614</v>
      </c>
      <c r="AC8" s="152" t="s">
        <v>17</v>
      </c>
      <c r="AD8" s="1" cm="1">
        <f t="array" ref="AD8">CORREL(_xlfn.CHOOSECOLS(DT!$A$4:$Z$1004,VALUE(_xlfn.CHOOSECOLS(_xlfn.TEXTSPLIT(AC8,", "),1))),_xlfn.CHOOSECOLS(DT!$A$4:$Z$1004,VALUE(_xlfn.CHOOSECOLS(_xlfn.TEXTSPLIT(AC8,", "),2))))</f>
        <v>-5.636800565867818E-2</v>
      </c>
      <c r="AF8" s="152">
        <v>-7.2586639747193281E-3</v>
      </c>
      <c r="AG8" s="152">
        <v>-7.2586639747193281E-3</v>
      </c>
      <c r="AH8" s="152">
        <v>-7.2586639747193281E-3</v>
      </c>
      <c r="AI8" s="152">
        <v>-1.0755667222839087E-2</v>
      </c>
    </row>
    <row r="9" spans="1:35">
      <c r="A9" s="30" t="s">
        <v>38</v>
      </c>
      <c r="B9" s="31">
        <f>CORREL(DT!A4:A1004,DT!P4:P1004)</f>
        <v>0.73005897261123576</v>
      </c>
      <c r="D9" s="30" t="s">
        <v>7</v>
      </c>
      <c r="E9" s="31">
        <f>CORREL(DT!B4:B1004,DT!U4:U1004)</f>
        <v>-3.9626841217166156E-2</v>
      </c>
      <c r="G9" s="30" t="s">
        <v>13</v>
      </c>
      <c r="H9" s="31">
        <f>CORREL(DT!I4:I1004,DT!W4:W1004)</f>
        <v>0.27107643461527692</v>
      </c>
      <c r="J9" s="30" t="s">
        <v>19</v>
      </c>
      <c r="K9" s="31">
        <f>CORREL(DT!H4:H1004,DT!S4:S1004)</f>
        <v>0.42483747314023312</v>
      </c>
      <c r="M9" s="30" t="s">
        <v>26</v>
      </c>
      <c r="N9" s="31">
        <f>CORREL(DT!E4:E1004,DT!R4:R1004)</f>
        <v>0.77922278805442258</v>
      </c>
      <c r="P9" s="30" t="s">
        <v>32</v>
      </c>
      <c r="Q9" s="31">
        <f>CORREL(DT!C4:C1004,DT!Z4:Z1004)</f>
        <v>0.51309302087851261</v>
      </c>
      <c r="T9" s="1" t="s">
        <v>4061</v>
      </c>
      <c r="U9" s="1" cm="1">
        <f t="array" ref="U9">CORREL(_xlfn.CHOOSECOLS(DT!$A$4:$Z$1004,VALUE(_xlfn.CHOOSECOLS(_xlfn.TEXTSPLIT(T9,", "),1))),_xlfn.CHOOSECOLS(DT!$A$4:$Z$1004,VALUE(_xlfn.CHOOSECOLS(_xlfn.TEXTSPLIT(T9,", "),2))))</f>
        <v>0.48755251303968489</v>
      </c>
      <c r="W9" s="1" t="s">
        <v>32</v>
      </c>
      <c r="X9" s="1" cm="1">
        <f t="array" ref="X9">CORREL(_xlfn.CHOOSECOLS(DT!$A$4:$Z$1004,VALUE(_xlfn.CHOOSECOLS(_xlfn.TEXTSPLIT(W9,", "),1))),_xlfn.CHOOSECOLS(DT!$A$4:$Z$1004,VALUE(_xlfn.CHOOSECOLS(_xlfn.TEXTSPLIT(W9,", "),2))))</f>
        <v>0.51309302087851261</v>
      </c>
      <c r="Z9" s="1" t="s">
        <v>4094</v>
      </c>
      <c r="AA9" s="1" cm="1">
        <f t="array" ref="AA9">CORREL(_xlfn.CHOOSECOLS(DT!$A$4:$Z$1004,VALUE(_xlfn.CHOOSECOLS(_xlfn.TEXTSPLIT(Z9,", "),1))),_xlfn.CHOOSECOLS(DT!$A$4:$Z$1004,VALUE(_xlfn.CHOOSECOLS(_xlfn.TEXTSPLIT(Z9,", "),2))))</f>
        <v>-7.1840600448006234E-2</v>
      </c>
      <c r="AC9" s="1" t="s">
        <v>4170</v>
      </c>
      <c r="AD9" s="1" cm="1">
        <f t="array" ref="AD9">CORREL(_xlfn.CHOOSECOLS(DT!$A$4:$Z$1004,VALUE(_xlfn.CHOOSECOLS(_xlfn.TEXTSPLIT(AC9,", "),1))),_xlfn.CHOOSECOLS(DT!$A$4:$Z$1004,VALUE(_xlfn.CHOOSECOLS(_xlfn.TEXTSPLIT(AC9,", "),2))))</f>
        <v>4.5025388497770415E-2</v>
      </c>
      <c r="AF9" s="152">
        <v>2.8240792796183471E-2</v>
      </c>
      <c r="AG9" s="1">
        <v>0.20433479411884778</v>
      </c>
      <c r="AH9" s="1">
        <v>0.20433479411884778</v>
      </c>
      <c r="AI9" s="1">
        <v>0.21674848658468468</v>
      </c>
    </row>
    <row r="10" spans="1:35">
      <c r="A10" s="30" t="s">
        <v>39</v>
      </c>
      <c r="B10" s="31">
        <f>CORREL(DT!A4:A1004,DT!X4:X1004)</f>
        <v>0.14745507385509393</v>
      </c>
      <c r="D10" s="30" t="s">
        <v>8</v>
      </c>
      <c r="E10" s="31">
        <f>CORREL(DT!D4:D1004,DT!M4:M1004)</f>
        <v>-0.32528038852934432</v>
      </c>
      <c r="G10" s="30" t="s">
        <v>14</v>
      </c>
      <c r="H10" s="31">
        <f>CORREL(DT!T4:T1004,DT!V4:V1004)</f>
        <v>0.7222338489805733</v>
      </c>
      <c r="J10" s="30" t="s">
        <v>20</v>
      </c>
      <c r="K10" s="31">
        <f>CORREL(DT!K4:K1004,DT!Q4:Q1004)</f>
        <v>-0.64259516170562125</v>
      </c>
      <c r="M10" s="30" t="s">
        <v>27</v>
      </c>
      <c r="N10" s="31">
        <f>CORREL(DT!F4:F1004,DT!G4:G1004)</f>
        <v>0.82825917642934677</v>
      </c>
      <c r="P10" s="30" t="s">
        <v>31</v>
      </c>
      <c r="Q10" s="31">
        <f>CORREL(DT!J4:J1004,DT!O4:O1004)</f>
        <v>0.39758863050780058</v>
      </c>
      <c r="T10" s="1" t="s">
        <v>38</v>
      </c>
      <c r="U10" s="1" cm="1">
        <f t="array" ref="U10">CORREL(_xlfn.CHOOSECOLS(DT!$A$4:$Z$1004,VALUE(_xlfn.CHOOSECOLS(_xlfn.TEXTSPLIT(T10,", "),1))),_xlfn.CHOOSECOLS(DT!$A$4:$Z$1004,VALUE(_xlfn.CHOOSECOLS(_xlfn.TEXTSPLIT(T10,", "),2))))</f>
        <v>0.73005897261123576</v>
      </c>
      <c r="W10" s="1" t="s">
        <v>31</v>
      </c>
      <c r="X10" s="1" cm="1">
        <f t="array" ref="X10">CORREL(_xlfn.CHOOSECOLS(DT!$A$4:$Z$1004,VALUE(_xlfn.CHOOSECOLS(_xlfn.TEXTSPLIT(W10,", "),1))),_xlfn.CHOOSECOLS(DT!$A$4:$Z$1004,VALUE(_xlfn.CHOOSECOLS(_xlfn.TEXTSPLIT(W10,", "),2))))</f>
        <v>0.39758863050780058</v>
      </c>
      <c r="Z10" s="1" t="s">
        <v>4095</v>
      </c>
      <c r="AA10" s="1" cm="1">
        <f t="array" ref="AA10">CORREL(_xlfn.CHOOSECOLS(DT!$A$4:$Z$1004,VALUE(_xlfn.CHOOSECOLS(_xlfn.TEXTSPLIT(Z10,", "),1))),_xlfn.CHOOSECOLS(DT!$A$4:$Z$1004,VALUE(_xlfn.CHOOSECOLS(_xlfn.TEXTSPLIT(Z10,", "),2))))</f>
        <v>0.85746664302065789</v>
      </c>
      <c r="AC10" s="1" t="s">
        <v>19</v>
      </c>
      <c r="AD10" s="1" cm="1">
        <f t="array" ref="AD10">CORREL(_xlfn.CHOOSECOLS(DT!$A$4:$Z$1004,VALUE(_xlfn.CHOOSECOLS(_xlfn.TEXTSPLIT(AC10,", "),1))),_xlfn.CHOOSECOLS(DT!$A$4:$Z$1004,VALUE(_xlfn.CHOOSECOLS(_xlfn.TEXTSPLIT(AC10,", "),2))))</f>
        <v>0.42483747314023312</v>
      </c>
      <c r="AF10" s="1">
        <v>0.59178196648618786</v>
      </c>
      <c r="AG10" s="1">
        <v>0.59178196648618786</v>
      </c>
      <c r="AH10" s="1">
        <v>0.59178196648618786</v>
      </c>
      <c r="AI10" s="1">
        <v>0.59178196648618786</v>
      </c>
    </row>
    <row r="11" spans="1:35">
      <c r="A11" s="30" t="s">
        <v>40</v>
      </c>
      <c r="B11" s="31">
        <f>CORREL(DT!A4:A1004,DT!Y4:Y1004)</f>
        <v>-2.2268572101207293E-2</v>
      </c>
      <c r="D11" s="30" t="s">
        <v>9</v>
      </c>
      <c r="E11" s="31">
        <f>CORREL(DT!D4:D1004,DT!U4:U1004)</f>
        <v>0.77102639914403925</v>
      </c>
      <c r="G11" s="30" t="s">
        <v>15</v>
      </c>
      <c r="H11" s="31">
        <f>CORREL(DT!T4:T1004,DT!W4:W1004)</f>
        <v>0.44645341921337051</v>
      </c>
      <c r="J11" s="30" t="s">
        <v>21</v>
      </c>
      <c r="K11" s="31">
        <f>CORREL(DT!K4:K1004,DT!S4:S1004)</f>
        <v>-0.11830634326490559</v>
      </c>
      <c r="M11" s="30" t="s">
        <v>28</v>
      </c>
      <c r="N11" s="31">
        <f>CORREL(DT!F4:F1004,DT!R4:R1004)</f>
        <v>-4.5471948438962469E-2</v>
      </c>
      <c r="P11" s="30" t="s">
        <v>30</v>
      </c>
      <c r="Q11" s="31">
        <f>CORREL(DT!J4:J1004,DT!Z4:Z1004)</f>
        <v>0.54522934067171136</v>
      </c>
      <c r="T11" s="1" t="s">
        <v>4062</v>
      </c>
      <c r="U11" s="1" cm="1">
        <f t="array" ref="U11">CORREL(_xlfn.CHOOSECOLS(DT!$A$4:$Z$1004,VALUE(_xlfn.CHOOSECOLS(_xlfn.TEXTSPLIT(T11,", "),1))),_xlfn.CHOOSECOLS(DT!$A$4:$Z$1004,VALUE(_xlfn.CHOOSECOLS(_xlfn.TEXTSPLIT(T11,", "),2))))</f>
        <v>2.4020853895260975E-2</v>
      </c>
      <c r="W11" s="1" t="s">
        <v>30</v>
      </c>
      <c r="X11" s="1" cm="1">
        <f t="array" ref="X11">CORREL(_xlfn.CHOOSECOLS(DT!$A$4:$Z$1004,VALUE(_xlfn.CHOOSECOLS(_xlfn.TEXTSPLIT(W11,", "),1))),_xlfn.CHOOSECOLS(DT!$A$4:$Z$1004,VALUE(_xlfn.CHOOSECOLS(_xlfn.TEXTSPLIT(W11,", "),2))))</f>
        <v>0.54522934067171136</v>
      </c>
      <c r="Z11" s="1" t="s">
        <v>26</v>
      </c>
      <c r="AA11" s="1" cm="1">
        <f t="array" ref="AA11">CORREL(_xlfn.CHOOSECOLS(DT!$A$4:$Z$1004,VALUE(_xlfn.CHOOSECOLS(_xlfn.TEXTSPLIT(Z11,", "),1))),_xlfn.CHOOSECOLS(DT!$A$4:$Z$1004,VALUE(_xlfn.CHOOSECOLS(_xlfn.TEXTSPLIT(Z11,", "),2))))</f>
        <v>0.77922278805442258</v>
      </c>
      <c r="AC11" s="1" t="s">
        <v>4077</v>
      </c>
      <c r="AD11" s="1" cm="1">
        <f t="array" ref="AD11">CORREL(_xlfn.CHOOSECOLS(DT!$A$4:$Z$1004,VALUE(_xlfn.CHOOSECOLS(_xlfn.TEXTSPLIT(AC11,", "),1))),_xlfn.CHOOSECOLS(DT!$A$4:$Z$1004,VALUE(_xlfn.CHOOSECOLS(_xlfn.TEXTSPLIT(AC11,", "),2))))</f>
        <v>0.70455336358867671</v>
      </c>
      <c r="AF11" s="1">
        <v>0.58810374066047044</v>
      </c>
      <c r="AG11" s="1">
        <v>0.58810374066047044</v>
      </c>
      <c r="AH11" s="1">
        <v>0.58810374066047044</v>
      </c>
      <c r="AI11" s="1">
        <v>0.58810374066047044</v>
      </c>
    </row>
    <row r="12" spans="1:35">
      <c r="A12" s="30" t="s">
        <v>41</v>
      </c>
      <c r="B12" s="31">
        <f>CORREL(DT!L4:L1004,DT!N4:N1004)</f>
        <v>7.4889890955559202E-2</v>
      </c>
      <c r="D12" s="30" t="s">
        <v>10</v>
      </c>
      <c r="E12" s="31">
        <f>CORREL(DT!M4:M1004,DT!U4:U1004)</f>
        <v>-0.15904073661404791</v>
      </c>
      <c r="G12" s="30" t="s">
        <v>16</v>
      </c>
      <c r="H12" s="31">
        <f>CORREL(DT!V4:V1004,DT!W4:W1004)</f>
        <v>0.34265384208914035</v>
      </c>
      <c r="J12" s="30" t="s">
        <v>22</v>
      </c>
      <c r="K12" s="31">
        <f>CORREL(DT!Q4:Q1004,DT!S4:S1004)</f>
        <v>0.2591218088569317</v>
      </c>
      <c r="M12" s="30" t="s">
        <v>23</v>
      </c>
      <c r="N12" s="31">
        <f>CORREL(DT!G4:G1004,DT!R4:R1004)</f>
        <v>-1.3439027840462641E-2</v>
      </c>
      <c r="P12" s="30" t="s">
        <v>29</v>
      </c>
      <c r="Q12" s="31">
        <f>CORREL(DT!O4:O1004,DT!Z4:Z1004)</f>
        <v>0.70033628004607584</v>
      </c>
      <c r="T12" s="1" t="s">
        <v>39</v>
      </c>
      <c r="U12" s="1" cm="1">
        <f t="array" ref="U12">CORREL(_xlfn.CHOOSECOLS(DT!$A$4:$Z$1004,VALUE(_xlfn.CHOOSECOLS(_xlfn.TEXTSPLIT(T12,", "),1))),_xlfn.CHOOSECOLS(DT!$A$4:$Z$1004,VALUE(_xlfn.CHOOSECOLS(_xlfn.TEXTSPLIT(T12,", "),2))))</f>
        <v>0.14745507385509393</v>
      </c>
      <c r="W12" s="1" t="s">
        <v>29</v>
      </c>
      <c r="X12" s="1" cm="1">
        <f t="array" ref="X12">CORREL(_xlfn.CHOOSECOLS(DT!$A$4:$Z$1004,VALUE(_xlfn.CHOOSECOLS(_xlfn.TEXTSPLIT(W12,", "),1))),_xlfn.CHOOSECOLS(DT!$A$4:$Z$1004,VALUE(_xlfn.CHOOSECOLS(_xlfn.TEXTSPLIT(W12,", "),2))))</f>
        <v>0.70033628004607584</v>
      </c>
      <c r="Z12" s="1" t="s">
        <v>27</v>
      </c>
      <c r="AA12" s="1" cm="1">
        <f t="array" ref="AA12">CORREL(_xlfn.CHOOSECOLS(DT!$A$4:$Z$1004,VALUE(_xlfn.CHOOSECOLS(_xlfn.TEXTSPLIT(Z12,", "),1))),_xlfn.CHOOSECOLS(DT!$A$4:$Z$1004,VALUE(_xlfn.CHOOSECOLS(_xlfn.TEXTSPLIT(Z12,", "),2))))</f>
        <v>0.82825917642934677</v>
      </c>
      <c r="AC12" s="1" t="s">
        <v>4078</v>
      </c>
      <c r="AD12" s="1" cm="1">
        <f t="array" ref="AD12">CORREL(_xlfn.CHOOSECOLS(DT!$A$4:$Z$1004,VALUE(_xlfn.CHOOSECOLS(_xlfn.TEXTSPLIT(AC12,", "),1))),_xlfn.CHOOSECOLS(DT!$A$4:$Z$1004,VALUE(_xlfn.CHOOSECOLS(_xlfn.TEXTSPLIT(AC12,", "),2))))</f>
        <v>0.56946083041457118</v>
      </c>
      <c r="AF12" s="152">
        <v>5.5810154623441584E-2</v>
      </c>
      <c r="AG12" s="1">
        <v>0.23008942935972609</v>
      </c>
      <c r="AH12" s="1">
        <v>0.23008942935972609</v>
      </c>
      <c r="AI12" s="1">
        <v>0.23858321844533989</v>
      </c>
    </row>
    <row r="13" spans="1:35">
      <c r="A13" s="30" t="s">
        <v>42</v>
      </c>
      <c r="B13" s="31">
        <f>CORREL(DT!L4:L1004,DT!P4:P1004)</f>
        <v>5.204081229216828E-3</v>
      </c>
      <c r="D13" s="32" t="s">
        <v>826</v>
      </c>
      <c r="E13" s="31">
        <f>AVERAGE(E7:E12)</f>
        <v>7.7314862346016422E-2</v>
      </c>
      <c r="G13" s="32" t="s">
        <v>826</v>
      </c>
      <c r="H13" s="31">
        <f>AVERAGE(H7:H12)</f>
        <v>0.38653930089793326</v>
      </c>
      <c r="J13" s="32" t="s">
        <v>826</v>
      </c>
      <c r="K13" s="31">
        <f>AVERAGE(K7:K12)</f>
        <v>-4.4718979534613588E-2</v>
      </c>
      <c r="M13" s="32" t="s">
        <v>826</v>
      </c>
      <c r="N13" s="31">
        <f>AVERAGE(N7:N12)</f>
        <v>0.19679520894198677</v>
      </c>
      <c r="P13" s="32" t="s">
        <v>826</v>
      </c>
      <c r="Q13" s="31">
        <f>AVERAGE(Q7:Q12)</f>
        <v>0.51815668846139007</v>
      </c>
      <c r="T13" s="1" t="s">
        <v>40</v>
      </c>
      <c r="U13" s="1" cm="1">
        <f t="array" ref="U13">CORREL(_xlfn.CHOOSECOLS(DT!$A$4:$Z$1004,VALUE(_xlfn.CHOOSECOLS(_xlfn.TEXTSPLIT(T13,", "),1))),_xlfn.CHOOSECOLS(DT!$A$4:$Z$1004,VALUE(_xlfn.CHOOSECOLS(_xlfn.TEXTSPLIT(T13,", "),2))))</f>
        <v>-2.2268572101207293E-2</v>
      </c>
      <c r="W13" s="144" t="s">
        <v>826</v>
      </c>
      <c r="X13" s="1">
        <f>AVERAGE(X7:X12)</f>
        <v>0.51815668846139007</v>
      </c>
      <c r="Z13" s="1" t="s">
        <v>4096</v>
      </c>
      <c r="AA13" s="1" cm="1">
        <f t="array" ref="AA13">CORREL(_xlfn.CHOOSECOLS(DT!$A$4:$Z$1004,VALUE(_xlfn.CHOOSECOLS(_xlfn.TEXTSPLIT(Z13,", "),1))),_xlfn.CHOOSECOLS(DT!$A$4:$Z$1004,VALUE(_xlfn.CHOOSECOLS(_xlfn.TEXTSPLIT(Z13,", "),2))))</f>
        <v>0.78252222327397725</v>
      </c>
      <c r="AC13" s="1" t="s">
        <v>4079</v>
      </c>
      <c r="AD13" s="1" cm="1">
        <f t="array" ref="AD13">CORREL(_xlfn.CHOOSECOLS(DT!$A$4:$Z$1004,VALUE(_xlfn.CHOOSECOLS(_xlfn.TEXTSPLIT(AC13,", "),1))),_xlfn.CHOOSECOLS(DT!$A$4:$Z$1004,VALUE(_xlfn.CHOOSECOLS(_xlfn.TEXTSPLIT(AC13,", "),2))))</f>
        <v>0.51351136810336406</v>
      </c>
      <c r="AF13" s="1">
        <v>-0.50775942533822171</v>
      </c>
      <c r="AG13" s="1">
        <v>-0.28905731035313559</v>
      </c>
      <c r="AH13" s="1">
        <v>0.17221542180357011</v>
      </c>
      <c r="AI13" s="1">
        <v>0.17722742929033095</v>
      </c>
    </row>
    <row r="14" spans="1:35">
      <c r="A14" s="30" t="s">
        <v>43</v>
      </c>
      <c r="B14" s="31">
        <f>CORREL(DT!L4:L1004,DT!X4:X1004)</f>
        <v>0.60083184979973325</v>
      </c>
      <c r="C14" s="6"/>
      <c r="D14" s="43" t="s">
        <v>4</v>
      </c>
      <c r="E14" s="44">
        <f>(4*E13)/(1+(3*E13))</f>
        <v>0.25103357134561932</v>
      </c>
      <c r="F14" s="45"/>
      <c r="G14" s="43" t="s">
        <v>4</v>
      </c>
      <c r="H14" s="44">
        <f>(4*H13)/(1+(3*H13))</f>
        <v>0.71594016777835268</v>
      </c>
      <c r="I14" s="45"/>
      <c r="J14" s="43" t="s">
        <v>4</v>
      </c>
      <c r="K14" s="44">
        <f>(4*K13)/(1+(3*K13))</f>
        <v>-0.20659161701893131</v>
      </c>
      <c r="L14" s="45"/>
      <c r="M14" s="43" t="s">
        <v>4</v>
      </c>
      <c r="N14" s="44">
        <f>(4*N13)/(1+(3*N13))</f>
        <v>0.49496224216951507</v>
      </c>
      <c r="P14" s="43" t="s">
        <v>4</v>
      </c>
      <c r="Q14" s="44">
        <f>(4*Q13)/(1+(3*Q13))</f>
        <v>0.8113724963670127</v>
      </c>
      <c r="T14" s="1" t="s">
        <v>5</v>
      </c>
      <c r="U14" s="1" cm="1">
        <f t="array" ref="U14">CORREL(_xlfn.CHOOSECOLS(DT!$A$4:$Z$1004,VALUE(_xlfn.CHOOSECOLS(_xlfn.TEXTSPLIT(T14,", "),1))),_xlfn.CHOOSECOLS(DT!$A$4:$Z$1004,VALUE(_xlfn.CHOOSECOLS(_xlfn.TEXTSPLIT(T14,", "),2))))</f>
        <v>-0.3058483898249858</v>
      </c>
      <c r="W14" s="146" t="s">
        <v>4</v>
      </c>
      <c r="X14" s="129">
        <f>(COUNTA(_xlfn.UNIQUE(_xlfn.TEXTSPLIT(_xlfn.TEXTJOIN(", ",TRUE,W7:W12),,", ")))*X13)/(1+((COUNTA(_xlfn.UNIQUE(_xlfn.TEXTSPLIT(_xlfn.TEXTJOIN(", ",TRUE,W7:W12),,", ")))-1)*X13))</f>
        <v>0.8113724963670127</v>
      </c>
      <c r="Z14" s="1" t="s">
        <v>4097</v>
      </c>
      <c r="AA14" s="1" cm="1">
        <f t="array" ref="AA14">CORREL(_xlfn.CHOOSECOLS(DT!$A$4:$Z$1004,VALUE(_xlfn.CHOOSECOLS(_xlfn.TEXTSPLIT(Z14,", "),1))),_xlfn.CHOOSECOLS(DT!$A$4:$Z$1004,VALUE(_xlfn.CHOOSECOLS(_xlfn.TEXTSPLIT(Z14,", "),2))))</f>
        <v>-0.1029718159252902</v>
      </c>
      <c r="AC14" s="1" t="s">
        <v>4080</v>
      </c>
      <c r="AD14" s="1" cm="1">
        <f t="array" ref="AD14">CORREL(_xlfn.CHOOSECOLS(DT!$A$4:$Z$1004,VALUE(_xlfn.CHOOSECOLS(_xlfn.TEXTSPLIT(AC14,", "),1))),_xlfn.CHOOSECOLS(DT!$A$4:$Z$1004,VALUE(_xlfn.CHOOSECOLS(_xlfn.TEXTSPLIT(AC14,", "),2))))</f>
        <v>0.19605351287774933</v>
      </c>
      <c r="AF14" s="1">
        <v>0.41999742219563946</v>
      </c>
      <c r="AG14" s="1">
        <v>0.41275854682624885</v>
      </c>
      <c r="AH14" s="152">
        <v>7.6541226548090355E-2</v>
      </c>
      <c r="AI14" s="1">
        <v>8.7097827640113798E-2</v>
      </c>
    </row>
    <row r="15" spans="1:35">
      <c r="A15" s="30" t="s">
        <v>44</v>
      </c>
      <c r="B15" s="31">
        <f>CORREL(DT!L4:L1004,DT!Y4:Y1004)</f>
        <v>0.56117540023988743</v>
      </c>
      <c r="D15" s="193" t="s">
        <v>1462</v>
      </c>
      <c r="E15" s="35">
        <f>1-EXP(LN(1-E14)+1.96*SQRT(8/(3*(Results!E3-2))))</f>
        <v>-0.21343784664209364</v>
      </c>
      <c r="G15" s="193" t="s">
        <v>1462</v>
      </c>
      <c r="H15" s="35">
        <f>1-EXP(LN(1-H14)+1.96*SQRT(8/(3*(Results!E3-2))))</f>
        <v>0.53978050558577051</v>
      </c>
      <c r="J15" s="193" t="s">
        <v>1462</v>
      </c>
      <c r="K15" s="35">
        <f>1-EXP(LN(1-K14)+1.96*SQRT(8/(3*(Results!E3-2))))</f>
        <v>-0.95485922668436563</v>
      </c>
      <c r="M15" s="193" t="s">
        <v>1462</v>
      </c>
      <c r="N15" s="35">
        <f>1-EXP(LN(1-N14)+1.96*SQRT(8/(3*(Results!E3-2))))</f>
        <v>0.18176315267453269</v>
      </c>
      <c r="P15" s="193" t="s">
        <v>1462</v>
      </c>
      <c r="Q15" s="35">
        <f>1-EXP(LN(1-Q14)+1.96*SQRT(8/(3*(Results!E3-2))))</f>
        <v>0.69439517838321063</v>
      </c>
      <c r="T15" s="1" t="s">
        <v>6</v>
      </c>
      <c r="U15" s="1" cm="1">
        <f t="array" ref="U15">CORREL(_xlfn.CHOOSECOLS(DT!$A$4:$Z$1004,VALUE(_xlfn.CHOOSECOLS(_xlfn.TEXTSPLIT(T15,", "),1))),_xlfn.CHOOSECOLS(DT!$A$4:$Z$1004,VALUE(_xlfn.CHOOSECOLS(_xlfn.TEXTSPLIT(T15,", "),2))))</f>
        <v>0.52265913111760354</v>
      </c>
      <c r="W15" s="197" t="s">
        <v>1462</v>
      </c>
      <c r="X15" s="1">
        <f>1-EXP(LN(1-X14)+1.96*SQRT(12/(5*(Results!E3-2))))</f>
        <v>0.70186942274603137</v>
      </c>
      <c r="Z15" s="1" t="s">
        <v>28</v>
      </c>
      <c r="AA15" s="1" cm="1">
        <f t="array" ref="AA15">CORREL(_xlfn.CHOOSECOLS(DT!$A$4:$Z$1004,VALUE(_xlfn.CHOOSECOLS(_xlfn.TEXTSPLIT(Z15,", "),1))),_xlfn.CHOOSECOLS(DT!$A$4:$Z$1004,VALUE(_xlfn.CHOOSECOLS(_xlfn.TEXTSPLIT(Z15,", "),2))))</f>
        <v>-4.5471948438962469E-2</v>
      </c>
      <c r="AC15" s="1" t="s">
        <v>4171</v>
      </c>
      <c r="AD15" s="1" cm="1">
        <f t="array" ref="AD15">CORREL(_xlfn.CHOOSECOLS(DT!$A$4:$Z$1004,VALUE(_xlfn.CHOOSECOLS(_xlfn.TEXTSPLIT(AC15,", "),1))),_xlfn.CHOOSECOLS(DT!$A$4:$Z$1004,VALUE(_xlfn.CHOOSECOLS(_xlfn.TEXTSPLIT(AC15,", "),2))))</f>
        <v>-0.22424396704129584</v>
      </c>
      <c r="AF15" s="1">
        <v>-0.159135086576147</v>
      </c>
      <c r="AG15" s="152">
        <v>4.7334954754368556E-3</v>
      </c>
      <c r="AH15" s="1">
        <v>0.24539637039705312</v>
      </c>
      <c r="AI15" s="1">
        <v>0.26423041092060356</v>
      </c>
    </row>
    <row r="16" spans="1:35">
      <c r="A16" s="30" t="s">
        <v>45</v>
      </c>
      <c r="B16" s="31">
        <f>CORREL(DT!N4:N1004,DT!P4:P1004)</f>
        <v>0.76859259874559127</v>
      </c>
      <c r="D16" s="194"/>
      <c r="E16" s="35">
        <f>1-EXP(LN(1-E14)-1.96*SQRT(8/(3*(Results!E3-2))))</f>
        <v>0.53771780499215693</v>
      </c>
      <c r="G16" s="194"/>
      <c r="H16" s="35">
        <f>1-EXP(LN(1-H14)-1.96*SQRT(8/(3*(Results!E3-2))))</f>
        <v>0.82467064246269439</v>
      </c>
      <c r="J16" s="194"/>
      <c r="K16" s="35">
        <f>1-EXP(LN(1-K14)-1.96*SQRT(8/(3*(Results!E3-2))))</f>
        <v>0.25525924814051848</v>
      </c>
      <c r="M16" s="194"/>
      <c r="N16" s="35">
        <f>1-EXP(LN(1-N14)-1.96*SQRT(8/(3*(Results!E3-2))))</f>
        <v>0.6882771318987202</v>
      </c>
      <c r="P16" s="194"/>
      <c r="Q16" s="35">
        <f>1-EXP(LN(1-Q14)-1.96*SQRT(8/(3*(Results!E3-2))))</f>
        <v>0.88357403872564455</v>
      </c>
      <c r="T16" s="1" t="s">
        <v>4063</v>
      </c>
      <c r="U16" s="1" cm="1">
        <f t="array" ref="U16">CORREL(_xlfn.CHOOSECOLS(DT!$A$4:$Z$1004,VALUE(_xlfn.CHOOSECOLS(_xlfn.TEXTSPLIT(T16,", "),1))),_xlfn.CHOOSECOLS(DT!$A$4:$Z$1004,VALUE(_xlfn.CHOOSECOLS(_xlfn.TEXTSPLIT(T16,", "),2))))</f>
        <v>0.62152522208894223</v>
      </c>
      <c r="W16" s="197"/>
      <c r="X16" s="1">
        <f>1-EXP(LN(1-X14)-1.96*SQRT(12/(5*(Results!E3-2))))</f>
        <v>0.88065519661036706</v>
      </c>
      <c r="Z16" s="1" t="s">
        <v>4098</v>
      </c>
      <c r="AA16" s="1" cm="1">
        <f t="array" ref="AA16">CORREL(_xlfn.CHOOSECOLS(DT!$A$4:$Z$1004,VALUE(_xlfn.CHOOSECOLS(_xlfn.TEXTSPLIT(Z16,", "),1))),_xlfn.CHOOSECOLS(DT!$A$4:$Z$1004,VALUE(_xlfn.CHOOSECOLS(_xlfn.TEXTSPLIT(Z16,", "),2))))</f>
        <v>0.91234405825178644</v>
      </c>
      <c r="AC16" s="1" t="s">
        <v>4081</v>
      </c>
      <c r="AD16" s="1" cm="1">
        <f t="array" ref="AD16">CORREL(_xlfn.CHOOSECOLS(DT!$A$4:$Z$1004,VALUE(_xlfn.CHOOSECOLS(_xlfn.TEXTSPLIT(AC16,", "),1))),_xlfn.CHOOSECOLS(DT!$A$4:$Z$1004,VALUE(_xlfn.CHOOSECOLS(_xlfn.TEXTSPLIT(AC16,", "),2))))</f>
        <v>0.26147487831762717</v>
      </c>
      <c r="AF16" s="1">
        <v>-0.14453194157138302</v>
      </c>
      <c r="AG16" s="152">
        <v>2.0832090641546876E-2</v>
      </c>
      <c r="AH16" s="1">
        <v>0.25914616885770958</v>
      </c>
      <c r="AI16" s="1">
        <v>0.25205872675286939</v>
      </c>
    </row>
    <row r="17" spans="1:35">
      <c r="A17" s="30" t="s">
        <v>46</v>
      </c>
      <c r="B17" s="31">
        <f>CORREL(DT!N4:N1004,DT!X4:X1004)</f>
        <v>0.15241286699347373</v>
      </c>
      <c r="T17" s="1" t="s">
        <v>7</v>
      </c>
      <c r="U17" s="1" cm="1">
        <f t="array" ref="U17">CORREL(_xlfn.CHOOSECOLS(DT!$A$4:$Z$1004,VALUE(_xlfn.CHOOSECOLS(_xlfn.TEXTSPLIT(T17,", "),1))),_xlfn.CHOOSECOLS(DT!$A$4:$Z$1004,VALUE(_xlfn.CHOOSECOLS(_xlfn.TEXTSPLIT(T17,", "),2))))</f>
        <v>-3.9626841217166156E-2</v>
      </c>
      <c r="Z17" s="1" t="s">
        <v>4099</v>
      </c>
      <c r="AA17" s="1" cm="1">
        <f t="array" ref="AA17">CORREL(_xlfn.CHOOSECOLS(DT!$A$4:$Z$1004,VALUE(_xlfn.CHOOSECOLS(_xlfn.TEXTSPLIT(Z17,", "),1))),_xlfn.CHOOSECOLS(DT!$A$4:$Z$1004,VALUE(_xlfn.CHOOSECOLS(_xlfn.TEXTSPLIT(Z17,", "),2))))</f>
        <v>-0.13843478356784228</v>
      </c>
      <c r="AC17" s="1" t="s">
        <v>11</v>
      </c>
      <c r="AD17" s="1" cm="1">
        <f t="array" ref="AD17">CORREL(_xlfn.CHOOSECOLS(DT!$A$4:$Z$1004,VALUE(_xlfn.CHOOSECOLS(_xlfn.TEXTSPLIT(AC17,", "),1))),_xlfn.CHOOSECOLS(DT!$A$4:$Z$1004,VALUE(_xlfn.CHOOSECOLS(_xlfn.TEXTSPLIT(AC17,", "),2))))</f>
        <v>0.2925953800231656</v>
      </c>
      <c r="AF17" s="1">
        <v>0.43063355495626565</v>
      </c>
      <c r="AG17" s="1">
        <v>0.41568084022941204</v>
      </c>
      <c r="AH17" s="152">
        <v>6.8958103606147444E-2</v>
      </c>
      <c r="AI17" s="1">
        <v>7.6824955775942158E-2</v>
      </c>
    </row>
    <row r="18" spans="1:35">
      <c r="A18" s="30" t="s">
        <v>47</v>
      </c>
      <c r="B18" s="31">
        <f>CORREL(DT!N4:N1004,DT!Y4:Y1004)</f>
        <v>7.5058732399335554E-3</v>
      </c>
      <c r="T18" s="1" t="s">
        <v>4064</v>
      </c>
      <c r="U18" s="1" cm="1">
        <f t="array" ref="U18">CORREL(_xlfn.CHOOSECOLS(DT!$A$4:$Z$1004,VALUE(_xlfn.CHOOSECOLS(_xlfn.TEXTSPLIT(T18,", "),1))),_xlfn.CHOOSECOLS(DT!$A$4:$Z$1004,VALUE(_xlfn.CHOOSECOLS(_xlfn.TEXTSPLIT(T18,", "),2))))</f>
        <v>0.15405031351949208</v>
      </c>
      <c r="Z18" s="1" t="s">
        <v>23</v>
      </c>
      <c r="AA18" s="1" cm="1">
        <f t="array" ref="AA18">CORREL(_xlfn.CHOOSECOLS(DT!$A$4:$Z$1004,VALUE(_xlfn.CHOOSECOLS(_xlfn.TEXTSPLIT(Z18,", "),1))),_xlfn.CHOOSECOLS(DT!$A$4:$Z$1004,VALUE(_xlfn.CHOOSECOLS(_xlfn.TEXTSPLIT(Z18,", "),2))))</f>
        <v>-1.3439027840462641E-2</v>
      </c>
      <c r="AC18" s="1" t="s">
        <v>12</v>
      </c>
      <c r="AD18" s="1" cm="1">
        <f t="array" ref="AD18">CORREL(_xlfn.CHOOSECOLS(DT!$A$4:$Z$1004,VALUE(_xlfn.CHOOSECOLS(_xlfn.TEXTSPLIT(AC18,", "),1))),_xlfn.CHOOSECOLS(DT!$A$4:$Z$1004,VALUE(_xlfn.CHOOSECOLS(_xlfn.TEXTSPLIT(AC18,", "),2))))</f>
        <v>0.24422288046607285</v>
      </c>
      <c r="AF18" s="1">
        <v>-0.56748928874752524</v>
      </c>
      <c r="AG18" s="1">
        <v>-0.33891960580529751</v>
      </c>
      <c r="AH18" s="1">
        <v>-0.33891960580529751</v>
      </c>
      <c r="AI18" s="1">
        <v>-0.3278264271661645</v>
      </c>
    </row>
    <row r="19" spans="1:35" ht="14.25" customHeight="1">
      <c r="A19" s="30" t="s">
        <v>48</v>
      </c>
      <c r="B19" s="31">
        <f>CORREL(DT!P4:P1004,DT!X4:X1004)</f>
        <v>0.22354581676013088</v>
      </c>
      <c r="T19" s="1" t="s">
        <v>4065</v>
      </c>
      <c r="U19" s="1" cm="1">
        <f t="array" ref="U19">CORREL(_xlfn.CHOOSECOLS(DT!$A$4:$Z$1004,VALUE(_xlfn.CHOOSECOLS(_xlfn.TEXTSPLIT(T19,", "),1))),_xlfn.CHOOSECOLS(DT!$A$4:$Z$1004,VALUE(_xlfn.CHOOSECOLS(_xlfn.TEXTSPLIT(T19,", "),2))))</f>
        <v>-8.7497091645010062E-3</v>
      </c>
      <c r="Z19" s="1" t="s">
        <v>4100</v>
      </c>
      <c r="AA19" s="1" cm="1">
        <f t="array" ref="AA19">CORREL(_xlfn.CHOOSECOLS(DT!$A$4:$Z$1004,VALUE(_xlfn.CHOOSECOLS(_xlfn.TEXTSPLIT(Z19,", "),1))),_xlfn.CHOOSECOLS(DT!$A$4:$Z$1004,VALUE(_xlfn.CHOOSECOLS(_xlfn.TEXTSPLIT(Z19,", "),2))))</f>
        <v>-0.11505893671802732</v>
      </c>
      <c r="AC19" s="1" t="s">
        <v>13</v>
      </c>
      <c r="AD19" s="1" cm="1">
        <f t="array" ref="AD19">CORREL(_xlfn.CHOOSECOLS(DT!$A$4:$Z$1004,VALUE(_xlfn.CHOOSECOLS(_xlfn.TEXTSPLIT(AC19,", "),1))),_xlfn.CHOOSECOLS(DT!$A$4:$Z$1004,VALUE(_xlfn.CHOOSECOLS(_xlfn.TEXTSPLIT(AC19,", "),2))))</f>
        <v>0.27107643461527692</v>
      </c>
      <c r="AF19" s="152">
        <v>2.1591018484546053E-2</v>
      </c>
      <c r="AG19" s="152">
        <v>2.1591018484546053E-2</v>
      </c>
      <c r="AH19" s="152">
        <v>2.1591018484546053E-2</v>
      </c>
      <c r="AI19" s="1">
        <v>1.3957336296431481E-2</v>
      </c>
    </row>
    <row r="20" spans="1:35">
      <c r="A20" s="30" t="s">
        <v>116</v>
      </c>
      <c r="B20" s="31">
        <f>CORREL(DT!P4:P1004,DT!Y4:Y1004)</f>
        <v>-0.11020629685309777</v>
      </c>
      <c r="T20" s="1" t="s">
        <v>8</v>
      </c>
      <c r="U20" s="1" cm="1">
        <f t="array" ref="U20">CORREL(_xlfn.CHOOSECOLS(DT!$A$4:$Z$1004,VALUE(_xlfn.CHOOSECOLS(_xlfn.TEXTSPLIT(T20,", "),1))),_xlfn.CHOOSECOLS(DT!$A$4:$Z$1004,VALUE(_xlfn.CHOOSECOLS(_xlfn.TEXTSPLIT(T20,", "),2))))</f>
        <v>-0.32528038852934432</v>
      </c>
      <c r="Z20" s="1" t="s">
        <v>4101</v>
      </c>
      <c r="AA20" s="1" cm="1">
        <f t="array" ref="AA20">CORREL(_xlfn.CHOOSECOLS(DT!$A$4:$Z$1004,VALUE(_xlfn.CHOOSECOLS(_xlfn.TEXTSPLIT(Z20,", "),1))),_xlfn.CHOOSECOLS(DT!$A$4:$Z$1004,VALUE(_xlfn.CHOOSECOLS(_xlfn.TEXTSPLIT(Z20,", "),2))))</f>
        <v>6.2333851739774765E-2</v>
      </c>
      <c r="AC20" s="1" t="s">
        <v>4172</v>
      </c>
      <c r="AD20" s="1" cm="1">
        <f t="array" ref="AD20">CORREL(_xlfn.CHOOSECOLS(DT!$A$4:$Z$1004,VALUE(_xlfn.CHOOSECOLS(_xlfn.TEXTSPLIT(AC20,", "),1))),_xlfn.CHOOSECOLS(DT!$A$4:$Z$1004,VALUE(_xlfn.CHOOSECOLS(_xlfn.TEXTSPLIT(AC20,", "),2))))</f>
        <v>-0.90543665563792453</v>
      </c>
      <c r="AF20" s="1">
        <v>-0.1148002890449248</v>
      </c>
      <c r="AG20" s="1">
        <v>-0.1148002890449248</v>
      </c>
      <c r="AH20" s="1">
        <v>-0.1148002890449248</v>
      </c>
      <c r="AI20" s="1">
        <v>-0.11952368274085566</v>
      </c>
    </row>
    <row r="21" spans="1:35">
      <c r="A21" s="30" t="s">
        <v>35</v>
      </c>
      <c r="B21" s="31">
        <f>CORREL(DT!X4:X1004,DT!Y4:Y1004)</f>
        <v>0.77383476175896471</v>
      </c>
      <c r="T21" s="1" t="s">
        <v>4066</v>
      </c>
      <c r="U21" s="1" cm="1">
        <f t="array" ref="U21">CORREL(_xlfn.CHOOSECOLS(DT!$A$4:$Z$1004,VALUE(_xlfn.CHOOSECOLS(_xlfn.TEXTSPLIT(T21,", "),1))),_xlfn.CHOOSECOLS(DT!$A$4:$Z$1004,VALUE(_xlfn.CHOOSECOLS(_xlfn.TEXTSPLIT(T21,", "),2))))</f>
        <v>-0.21153606703615524</v>
      </c>
      <c r="Z21" s="1" t="s">
        <v>4102</v>
      </c>
      <c r="AA21" s="1" cm="1">
        <f t="array" ref="AA21">CORREL(_xlfn.CHOOSECOLS(DT!$A$4:$Z$1004,VALUE(_xlfn.CHOOSECOLS(_xlfn.TEXTSPLIT(Z21,", "),1))),_xlfn.CHOOSECOLS(DT!$A$4:$Z$1004,VALUE(_xlfn.CHOOSECOLS(_xlfn.TEXTSPLIT(Z21,", "),2))))</f>
        <v>0.76281842603117433</v>
      </c>
      <c r="AC21" s="152" t="s">
        <v>21</v>
      </c>
      <c r="AD21" s="1" cm="1">
        <f t="array" ref="AD21">CORREL(_xlfn.CHOOSECOLS(DT!$A$4:$Z$1004,VALUE(_xlfn.CHOOSECOLS(_xlfn.TEXTSPLIT(AC21,", "),1))),_xlfn.CHOOSECOLS(DT!$A$4:$Z$1004,VALUE(_xlfn.CHOOSECOLS(_xlfn.TEXTSPLIT(AC21,", "),2))))</f>
        <v>-0.11830634326490559</v>
      </c>
      <c r="AF21" s="1">
        <v>-0.50178795322621761</v>
      </c>
      <c r="AG21" s="1">
        <v>-0.28353631925691103</v>
      </c>
      <c r="AH21" s="1">
        <v>-0.28353631925691103</v>
      </c>
      <c r="AI21" s="1">
        <v>-0.26961219171857564</v>
      </c>
    </row>
    <row r="22" spans="1:35">
      <c r="A22" s="32" t="s">
        <v>826</v>
      </c>
      <c r="B22" s="31">
        <f>AVERAGE(B7:B21)</f>
        <v>0.33130534500735975</v>
      </c>
      <c r="T22" s="1" t="s">
        <v>4067</v>
      </c>
      <c r="U22" s="1" cm="1">
        <f t="array" ref="U22">CORREL(_xlfn.CHOOSECOLS(DT!$A$4:$Z$1004,VALUE(_xlfn.CHOOSECOLS(_xlfn.TEXTSPLIT(T22,", "),1))),_xlfn.CHOOSECOLS(DT!$A$4:$Z$1004,VALUE(_xlfn.CHOOSECOLS(_xlfn.TEXTSPLIT(T22,", "),2))))</f>
        <v>0.77102639914403925</v>
      </c>
      <c r="Z22" s="144" t="s">
        <v>826</v>
      </c>
      <c r="AA22" s="1">
        <f>AVERAGE(AA7:AA21)</f>
        <v>0.27533002128734169</v>
      </c>
      <c r="AC22" s="1" t="s">
        <v>4082</v>
      </c>
      <c r="AD22" s="1" cm="1">
        <f t="array" ref="AD22">CORREL(_xlfn.CHOOSECOLS(DT!$A$4:$Z$1004,VALUE(_xlfn.CHOOSECOLS(_xlfn.TEXTSPLIT(AC22,", "),1))),_xlfn.CHOOSECOLS(DT!$A$4:$Z$1004,VALUE(_xlfn.CHOOSECOLS(_xlfn.TEXTSPLIT(AC22,", "),2))))</f>
        <v>-3.352217238252983E-2</v>
      </c>
      <c r="AF22" s="1">
        <v>-0.21712704284564432</v>
      </c>
      <c r="AG22" s="152">
        <v>-4.1699945089145089E-2</v>
      </c>
      <c r="AH22" s="152">
        <v>-4.1699945089145089E-2</v>
      </c>
      <c r="AI22" s="152">
        <v>-2.9231624627925588E-2</v>
      </c>
    </row>
    <row r="23" spans="1:35">
      <c r="A23" s="43" t="s">
        <v>4</v>
      </c>
      <c r="B23" s="44">
        <f>(6*B22)/(1+(5*B22))</f>
        <v>0.74828235353688088</v>
      </c>
      <c r="T23" s="1" t="s">
        <v>4068</v>
      </c>
      <c r="U23" s="1" cm="1">
        <f t="array" ref="U23">CORREL(_xlfn.CHOOSECOLS(DT!$A$4:$Z$1004,VALUE(_xlfn.CHOOSECOLS(_xlfn.TEXTSPLIT(T23,", "),1))),_xlfn.CHOOSECOLS(DT!$A$4:$Z$1004,VALUE(_xlfn.CHOOSECOLS(_xlfn.TEXTSPLIT(T23,", "),2))))</f>
        <v>0.56887994781755225</v>
      </c>
      <c r="Z23" s="146" t="s">
        <v>4</v>
      </c>
      <c r="AA23" s="129">
        <f>(COUNTA(_xlfn.UNIQUE(_xlfn.TEXTSPLIT(_xlfn.TEXTJOIN(", ",TRUE,Z7:Z21),,", ")))*AA22)/(1+((COUNTA(_xlfn.UNIQUE(_xlfn.TEXTSPLIT(_xlfn.TEXTJOIN(", ",TRUE,Z7:Z21),,", ")))-1)*AA22))</f>
        <v>0.69508764594753492</v>
      </c>
      <c r="AC23" s="1" t="s">
        <v>4083</v>
      </c>
      <c r="AD23" s="1" cm="1">
        <f t="array" ref="AD23">CORREL(_xlfn.CHOOSECOLS(DT!$A$4:$Z$1004,VALUE(_xlfn.CHOOSECOLS(_xlfn.TEXTSPLIT(AC23,", "),1))),_xlfn.CHOOSECOLS(DT!$A$4:$Z$1004,VALUE(_xlfn.CHOOSECOLS(_xlfn.TEXTSPLIT(AC23,", "),2))))</f>
        <v>-0.13191664410886764</v>
      </c>
      <c r="AF23" s="152">
        <v>6.8811861687502029E-2</v>
      </c>
      <c r="AG23" s="1">
        <v>0.25089692784210704</v>
      </c>
      <c r="AH23" s="1">
        <v>0.25089692784210704</v>
      </c>
      <c r="AI23" s="1">
        <v>0.25818656085883596</v>
      </c>
    </row>
    <row r="24" spans="1:35">
      <c r="A24" s="193" t="s">
        <v>1462</v>
      </c>
      <c r="B24" s="35">
        <f>1-EXP(LN(1-B23)+1.96*SQRT(12/(5*(Results!E3-2))))</f>
        <v>0.60215384395334703</v>
      </c>
      <c r="T24" s="1" t="s">
        <v>4069</v>
      </c>
      <c r="U24" s="1" cm="1">
        <f t="array" ref="U24">CORREL(_xlfn.CHOOSECOLS(DT!$A$4:$Z$1004,VALUE(_xlfn.CHOOSECOLS(_xlfn.TEXTSPLIT(T24,", "),1))),_xlfn.CHOOSECOLS(DT!$A$4:$Z$1004,VALUE(_xlfn.CHOOSECOLS(_xlfn.TEXTSPLIT(T24,", "),2))))</f>
        <v>0.48980933330158416</v>
      </c>
      <c r="Z24" s="197" t="s">
        <v>1462</v>
      </c>
      <c r="AA24" s="1">
        <f>1-EXP(LN(1-AA23)+1.96*SQRT(12/(5*(Results!E3-2))))</f>
        <v>0.51807825277484842</v>
      </c>
      <c r="AC24" s="1" t="s">
        <v>4084</v>
      </c>
      <c r="AD24" s="1" cm="1">
        <f t="array" ref="AD24">CORREL(_xlfn.CHOOSECOLS(DT!$A$4:$Z$1004,VALUE(_xlfn.CHOOSECOLS(_xlfn.TEXTSPLIT(AC24,", "),1))),_xlfn.CHOOSECOLS(DT!$A$4:$Z$1004,VALUE(_xlfn.CHOOSECOLS(_xlfn.TEXTSPLIT(AC24,", "),2))))</f>
        <v>-6.4244912055998818E-2</v>
      </c>
      <c r="AF24" s="1">
        <v>0.63817831247526235</v>
      </c>
      <c r="AG24" s="1">
        <v>0.61976062188085279</v>
      </c>
      <c r="AH24" s="1">
        <v>0.61976062188085279</v>
      </c>
      <c r="AI24" s="1">
        <v>0.62813220486770982</v>
      </c>
    </row>
    <row r="25" spans="1:35" ht="14.25" customHeight="1">
      <c r="A25" s="194"/>
      <c r="B25" s="35">
        <f>1-EXP(LN(1-B23)-1.96*SQRT(12/(5*(Results!E3-2))))</f>
        <v>0.84073800242146413</v>
      </c>
      <c r="T25" s="1" t="s">
        <v>4070</v>
      </c>
      <c r="U25" s="1" cm="1">
        <f t="array" ref="U25">CORREL(_xlfn.CHOOSECOLS(DT!$A$4:$Z$1004,VALUE(_xlfn.CHOOSECOLS(_xlfn.TEXTSPLIT(T25,", "),1))),_xlfn.CHOOSECOLS(DT!$A$4:$Z$1004,VALUE(_xlfn.CHOOSECOLS(_xlfn.TEXTSPLIT(T25,", "),2))))</f>
        <v>0.60946071620230691</v>
      </c>
      <c r="Z25" s="197"/>
      <c r="AA25" s="1">
        <f>1-EXP(LN(1-AA23)-1.96*SQRT(12/(5*(Results!E3-2))))</f>
        <v>0.80708165964882261</v>
      </c>
      <c r="AC25" s="1" t="s">
        <v>4173</v>
      </c>
      <c r="AD25" s="1" cm="1">
        <f t="array" ref="AD25">CORREL(_xlfn.CHOOSECOLS(DT!$A$4:$Z$1004,VALUE(_xlfn.CHOOSECOLS(_xlfn.TEXTSPLIT(AC25,", "),1))),_xlfn.CHOOSECOLS(DT!$A$4:$Z$1004,VALUE(_xlfn.CHOOSECOLS(_xlfn.TEXTSPLIT(AC25,", "),2))))</f>
        <v>0.14392890546420906</v>
      </c>
      <c r="AF25" s="1">
        <v>0.59246811009393285</v>
      </c>
      <c r="AG25" s="1">
        <v>0.59246811009393285</v>
      </c>
      <c r="AH25" s="1">
        <v>0.59246811009393285</v>
      </c>
      <c r="AI25" s="1">
        <v>0.59246811009393285</v>
      </c>
    </row>
    <row r="26" spans="1:35">
      <c r="T26" s="1" t="s">
        <v>10</v>
      </c>
      <c r="U26" s="1" cm="1">
        <f t="array" ref="U26">CORREL(_xlfn.CHOOSECOLS(DT!$A$4:$Z$1004,VALUE(_xlfn.CHOOSECOLS(_xlfn.TEXTSPLIT(T26,", "),1))),_xlfn.CHOOSECOLS(DT!$A$4:$Z$1004,VALUE(_xlfn.CHOOSECOLS(_xlfn.TEXTSPLIT(T26,", "),2))))</f>
        <v>-0.15904073661404791</v>
      </c>
      <c r="AC26" s="1" t="s">
        <v>4174</v>
      </c>
      <c r="AD26" s="1" cm="1">
        <f t="array" ref="AD26">CORREL(_xlfn.CHOOSECOLS(DT!$A$4:$Z$1004,VALUE(_xlfn.CHOOSECOLS(_xlfn.TEXTSPLIT(AC26,", "),1))),_xlfn.CHOOSECOLS(DT!$A$4:$Z$1004,VALUE(_xlfn.CHOOSECOLS(_xlfn.TEXTSPLIT(AC26,", "),2))))</f>
        <v>0.10414221316710384</v>
      </c>
      <c r="AF26" s="152">
        <v>1.6160468495998098E-2</v>
      </c>
      <c r="AG26" s="1">
        <v>0.19272144833758689</v>
      </c>
      <c r="AH26" s="1">
        <v>0.19272144833758689</v>
      </c>
      <c r="AI26" s="1">
        <v>0.19586806220692946</v>
      </c>
    </row>
    <row r="27" spans="1:35" ht="66.599999999999994" customHeight="1">
      <c r="A27" s="200" t="s">
        <v>1279</v>
      </c>
      <c r="B27" s="201"/>
      <c r="C27" s="201"/>
      <c r="D27" s="201"/>
      <c r="E27" s="201"/>
      <c r="F27" s="201"/>
      <c r="G27" s="201"/>
      <c r="H27" s="201"/>
      <c r="I27" s="201"/>
      <c r="J27" s="201"/>
      <c r="K27" s="201"/>
      <c r="L27" s="201"/>
      <c r="M27" s="201"/>
      <c r="N27" s="201"/>
      <c r="O27" s="201"/>
      <c r="P27" s="201"/>
      <c r="Q27" s="201"/>
      <c r="R27" s="201"/>
      <c r="T27" s="1" t="s">
        <v>4071</v>
      </c>
      <c r="U27" s="1" cm="1">
        <f t="array" ref="U27">CORREL(_xlfn.CHOOSECOLS(DT!$A$4:$Z$1004,VALUE(_xlfn.CHOOSECOLS(_xlfn.TEXTSPLIT(T27,", "),1))),_xlfn.CHOOSECOLS(DT!$A$4:$Z$1004,VALUE(_xlfn.CHOOSECOLS(_xlfn.TEXTSPLIT(T27,", "),2))))</f>
        <v>-3.8436686475870458E-3</v>
      </c>
      <c r="AC27" s="1" t="s">
        <v>4175</v>
      </c>
      <c r="AD27" s="1" cm="1">
        <f t="array" ref="AD27">CORREL(_xlfn.CHOOSECOLS(DT!$A$4:$Z$1004,VALUE(_xlfn.CHOOSECOLS(_xlfn.TEXTSPLIT(AC27,", "),1))),_xlfn.CHOOSECOLS(DT!$A$4:$Z$1004,VALUE(_xlfn.CHOOSECOLS(_xlfn.TEXTSPLIT(AC27,", "),2))))</f>
        <v>0.11561266999907999</v>
      </c>
      <c r="AF27" s="1">
        <v>-0.14836116696439575</v>
      </c>
      <c r="AG27" s="152">
        <v>2.4599994407170839E-2</v>
      </c>
      <c r="AH27" s="152">
        <v>2.4599994407170839E-2</v>
      </c>
      <c r="AI27" s="152">
        <v>3.4539852031470968E-2</v>
      </c>
    </row>
    <row r="28" spans="1:35">
      <c r="T28" s="1" t="s">
        <v>4072</v>
      </c>
      <c r="U28" s="1" cm="1">
        <f t="array" ref="U28">CORREL(_xlfn.CHOOSECOLS(DT!$A$4:$Z$1004,VALUE(_xlfn.CHOOSECOLS(_xlfn.TEXTSPLIT(T28,", "),1))),_xlfn.CHOOSECOLS(DT!$A$4:$Z$1004,VALUE(_xlfn.CHOOSECOLS(_xlfn.TEXTSPLIT(T28,", "),2))))</f>
        <v>-0.34709592358361796</v>
      </c>
      <c r="AC28" t="s">
        <v>4176</v>
      </c>
      <c r="AD28" s="1" cm="1">
        <f t="array" ref="AD28">CORREL(_xlfn.CHOOSECOLS(DT!$A$4:$Z$1004,VALUE(_xlfn.CHOOSECOLS(_xlfn.TEXTSPLIT(AC28,", "),1))),_xlfn.CHOOSECOLS(DT!$A$4:$Z$1004,VALUE(_xlfn.CHOOSECOLS(_xlfn.TEXTSPLIT(AC28,", "),2))))</f>
        <v>0.1034197587641672</v>
      </c>
      <c r="AF28" s="1">
        <v>4.1085404306339911E-2</v>
      </c>
      <c r="AG28" s="1">
        <v>0.14452665927670538</v>
      </c>
      <c r="AH28" s="1">
        <v>0.16774509968363191</v>
      </c>
      <c r="AI28" s="1">
        <v>0.17349934779519308</v>
      </c>
    </row>
    <row r="29" spans="1:35">
      <c r="A29" s="202" t="str">
        <f>VLOOKUP(Read_First!B5,Items!A1:BI50,54,FALSE)</f>
        <v>Daya tarik</v>
      </c>
      <c r="B29" s="202"/>
      <c r="D29" s="202" t="str">
        <f>VLOOKUP(Read_First!B5,Items!A1:BI50,55,FALSE)</f>
        <v>Kejelasan</v>
      </c>
      <c r="E29" s="202"/>
      <c r="G29" s="202" t="str">
        <f>VLOOKUP(Read_First!B5,Items!A1:BI50,56,FALSE)</f>
        <v>Efisiensi</v>
      </c>
      <c r="H29" s="202"/>
      <c r="J29" s="202" t="str">
        <f>VLOOKUP(Read_First!B5,Items!A1:BI50,57,FALSE)</f>
        <v>Ketepatan</v>
      </c>
      <c r="K29" s="202"/>
      <c r="M29" s="202" t="str">
        <f>VLOOKUP(Read_First!B5,Items!A1:BI50,58,FALSE)</f>
        <v>Stimulasi</v>
      </c>
      <c r="N29" s="202"/>
      <c r="P29" s="202" t="str">
        <f>VLOOKUP(Read_First!B5,Items!A1:BI55,59,FALSE)</f>
        <v>Kebaruan</v>
      </c>
      <c r="Q29" s="202"/>
      <c r="T29" s="1" t="s">
        <v>4073</v>
      </c>
      <c r="U29" s="1" cm="1">
        <f t="array" ref="U29">CORREL(_xlfn.CHOOSECOLS(DT!$A$4:$Z$1004,VALUE(_xlfn.CHOOSECOLS(_xlfn.TEXTSPLIT(T29,", "),1))),_xlfn.CHOOSECOLS(DT!$A$4:$Z$1004,VALUE(_xlfn.CHOOSECOLS(_xlfn.TEXTSPLIT(T29,", "),2))))</f>
        <v>-3.431666771746756E-2</v>
      </c>
      <c r="AC29" t="s">
        <v>4085</v>
      </c>
      <c r="AD29" s="1" cm="1">
        <f t="array" ref="AD29">CORREL(_xlfn.CHOOSECOLS(DT!$A$4:$Z$1004,VALUE(_xlfn.CHOOSECOLS(_xlfn.TEXTSPLIT(AC29,", "),1))),_xlfn.CHOOSECOLS(DT!$A$4:$Z$1004,VALUE(_xlfn.CHOOSECOLS(_xlfn.TEXTSPLIT(AC29,", "),2))))</f>
        <v>0.31973194263953852</v>
      </c>
      <c r="AF29" s="129">
        <v>0.23072199216227246</v>
      </c>
      <c r="AG29" s="129">
        <v>0.54183178675723198</v>
      </c>
      <c r="AH29" s="129">
        <v>0.58521450496024341</v>
      </c>
      <c r="AI29" s="129">
        <v>0.59505034940447865</v>
      </c>
    </row>
    <row r="30" spans="1:35">
      <c r="A30" s="40" t="s">
        <v>1277</v>
      </c>
      <c r="B30" s="40">
        <f>1-((Results!C3+Results!C14+Results!C16+Results!C18+Results!C26+Results!C27)/(36*(Results!P3)))</f>
        <v>0.62204021734819315</v>
      </c>
      <c r="D30" s="40" t="s">
        <v>1277</v>
      </c>
      <c r="E30" s="40">
        <f>1-((Results!C4+Results!C6+Results!C15+Results!C23)/(16*(Results!P4)))</f>
        <v>0.19543106999144511</v>
      </c>
      <c r="G30" s="40" t="s">
        <v>1277</v>
      </c>
      <c r="H30" s="40">
        <f>1-((Results!C11+Results!C22+Results!C24+Results!C25)/(16*(Results!P5)))</f>
        <v>0.53352392358361189</v>
      </c>
      <c r="J30" s="40" t="s">
        <v>1277</v>
      </c>
      <c r="K30" s="40">
        <f>1-((Results!C10+Results!C13+Results!C19+Results!C21)/(16*(Results!P6)))</f>
        <v>-0.31745867768595049</v>
      </c>
      <c r="M30" s="40" t="s">
        <v>1277</v>
      </c>
      <c r="N30" s="40">
        <f>1-((Results!C7+Results!C8+Results!C9+Results!C20)/(16*(Results!P7)))</f>
        <v>0.37163041457519985</v>
      </c>
      <c r="P30" s="40" t="s">
        <v>1277</v>
      </c>
      <c r="Q30" s="40">
        <f>1-((Results!C5+Results!C12+Results!C17+Results!C28)/(16*(Results!P8)))</f>
        <v>0.60686227600364262</v>
      </c>
      <c r="T30" s="1" t="s">
        <v>48</v>
      </c>
      <c r="U30" s="1" cm="1">
        <f t="array" ref="U30">CORREL(_xlfn.CHOOSECOLS(DT!$A$4:$Z$1004,VALUE(_xlfn.CHOOSECOLS(_xlfn.TEXTSPLIT(T30,", "),1))),_xlfn.CHOOSECOLS(DT!$A$4:$Z$1004,VALUE(_xlfn.CHOOSECOLS(_xlfn.TEXTSPLIT(T30,", "),2))))</f>
        <v>0.22354581676013088</v>
      </c>
      <c r="AC30" t="s">
        <v>4086</v>
      </c>
      <c r="AD30" s="1" cm="1">
        <f t="array" ref="AD30">CORREL(_xlfn.CHOOSECOLS(DT!$A$4:$Z$1004,VALUE(_xlfn.CHOOSECOLS(_xlfn.TEXTSPLIT(AC30,", "),1))),_xlfn.CHOOSECOLS(DT!$A$4:$Z$1004,VALUE(_xlfn.CHOOSECOLS(_xlfn.TEXTSPLIT(AC30,", "),2))))</f>
        <v>0.45414096630762962</v>
      </c>
      <c r="AF30" s="1">
        <v>-4.3800866062269961E-2</v>
      </c>
      <c r="AG30" s="1">
        <v>0.37833088569732787</v>
      </c>
      <c r="AH30" s="1">
        <v>0.43719506531909968</v>
      </c>
      <c r="AI30" s="1">
        <v>0.45054090758255372</v>
      </c>
    </row>
    <row r="31" spans="1:35">
      <c r="T31" s="1" t="s">
        <v>116</v>
      </c>
      <c r="U31" s="1" cm="1">
        <f t="array" ref="U31">CORREL(_xlfn.CHOOSECOLS(DT!$A$4:$Z$1004,VALUE(_xlfn.CHOOSECOLS(_xlfn.TEXTSPLIT(T31,", "),1))),_xlfn.CHOOSECOLS(DT!$A$4:$Z$1004,VALUE(_xlfn.CHOOSECOLS(_xlfn.TEXTSPLIT(T31,", "),2))))</f>
        <v>-0.11020629685309777</v>
      </c>
      <c r="AC31" t="s">
        <v>4087</v>
      </c>
      <c r="AD31" s="1" cm="1">
        <f t="array" ref="AD31">CORREL(_xlfn.CHOOSECOLS(DT!$A$4:$Z$1004,VALUE(_xlfn.CHOOSECOLS(_xlfn.TEXTSPLIT(AC31,", "),1))),_xlfn.CHOOSECOLS(DT!$A$4:$Z$1004,VALUE(_xlfn.CHOOSECOLS(_xlfn.TEXTSPLIT(AC31,", "),2))))</f>
        <v>0.77493363871574827</v>
      </c>
      <c r="AF31" s="1">
        <v>0.43304448905536896</v>
      </c>
      <c r="AG31" s="1">
        <v>0.66233144482087347</v>
      </c>
      <c r="AH31" s="1">
        <v>0.69430437387169808</v>
      </c>
      <c r="AI31" s="1">
        <v>0.70155336078623054</v>
      </c>
    </row>
    <row r="32" spans="1:35">
      <c r="A32" s="80" t="s">
        <v>0</v>
      </c>
      <c r="B32" s="55" t="s">
        <v>1274</v>
      </c>
      <c r="D32" s="80" t="s">
        <v>0</v>
      </c>
      <c r="E32" s="55" t="s">
        <v>1274</v>
      </c>
      <c r="G32" s="80" t="s">
        <v>0</v>
      </c>
      <c r="H32" s="55" t="s">
        <v>1274</v>
      </c>
      <c r="J32" s="80" t="s">
        <v>0</v>
      </c>
      <c r="K32" s="55" t="s">
        <v>1274</v>
      </c>
      <c r="M32" s="80" t="s">
        <v>0</v>
      </c>
      <c r="N32" s="55" t="s">
        <v>1274</v>
      </c>
      <c r="P32" s="76" t="s">
        <v>0</v>
      </c>
      <c r="Q32" s="79" t="s">
        <v>1274</v>
      </c>
      <c r="T32" s="1" t="s">
        <v>4074</v>
      </c>
      <c r="U32" s="1" cm="1">
        <f t="array" ref="U32">CORREL(_xlfn.CHOOSECOLS(DT!$A$4:$Z$1004,VALUE(_xlfn.CHOOSECOLS(_xlfn.TEXTSPLIT(T32,", "),1))),_xlfn.CHOOSECOLS(DT!$A$4:$Z$1004,VALUE(_xlfn.CHOOSECOLS(_xlfn.TEXTSPLIT(T32,", "),2))))</f>
        <v>0.66755769123213349</v>
      </c>
      <c r="AC32" t="s">
        <v>14</v>
      </c>
      <c r="AD32" s="1" cm="1">
        <f t="array" ref="AD32">CORREL(_xlfn.CHOOSECOLS(DT!$A$4:$Z$1004,VALUE(_xlfn.CHOOSECOLS(_xlfn.TEXTSPLIT(AC32,", "),1))),_xlfn.CHOOSECOLS(DT!$A$4:$Z$1004,VALUE(_xlfn.CHOOSECOLS(_xlfn.TEXTSPLIT(AC32,", "),2))))</f>
        <v>0.7222338489805733</v>
      </c>
    </row>
    <row r="33" spans="1:30">
      <c r="A33" s="30" t="s">
        <v>36</v>
      </c>
      <c r="B33" s="31">
        <f>COVAR(DT!A4:A1004,DT!L4:L1004)^2</f>
        <v>0.18171122172948226</v>
      </c>
      <c r="D33" s="30" t="s">
        <v>5</v>
      </c>
      <c r="E33" s="31">
        <f>_xlfn.COVARIANCE.S(DT!B4:B1004,DT!D4:D1004)^2</f>
        <v>0.88015216224416004</v>
      </c>
      <c r="G33" s="30" t="s">
        <v>11</v>
      </c>
      <c r="H33" s="31">
        <f>COVAR(DT!I4:I1004,DT!T4:T1004)^2</f>
        <v>0.75614366729678673</v>
      </c>
      <c r="J33" s="30" t="s">
        <v>17</v>
      </c>
      <c r="K33" s="31">
        <f>COVAR(DT!H4:H1004,DT!K4:K1004)^2</f>
        <v>2.9429434929120493E-2</v>
      </c>
      <c r="M33" s="30" t="s">
        <v>24</v>
      </c>
      <c r="N33" s="31">
        <f>COVAR(DT!E4:E1004,DT!F4:F1004)^2</f>
        <v>0.40824611118456522</v>
      </c>
      <c r="P33" s="30" t="s">
        <v>34</v>
      </c>
      <c r="Q33" s="31">
        <f>COVAR(DT!C4:C1004,DT!J4:J1004)^2</f>
        <v>4.3553875236294877</v>
      </c>
      <c r="T33" s="1" t="s">
        <v>4075</v>
      </c>
      <c r="U33" s="1" cm="1">
        <f t="array" ref="U33">CORREL(_xlfn.CHOOSECOLS(DT!$A$4:$Z$1004,VALUE(_xlfn.CHOOSECOLS(_xlfn.TEXTSPLIT(T33,", "),1))),_xlfn.CHOOSECOLS(DT!$A$4:$Z$1004,VALUE(_xlfn.CHOOSECOLS(_xlfn.TEXTSPLIT(T33,", "),2))))</f>
        <v>0.61982441266517885</v>
      </c>
      <c r="AC33" t="s">
        <v>15</v>
      </c>
      <c r="AD33" s="1" cm="1">
        <f t="array" ref="AD33">CORREL(_xlfn.CHOOSECOLS(DT!$A$4:$Z$1004,VALUE(_xlfn.CHOOSECOLS(_xlfn.TEXTSPLIT(AC33,", "),1))),_xlfn.CHOOSECOLS(DT!$A$4:$Z$1004,VALUE(_xlfn.CHOOSECOLS(_xlfn.TEXTSPLIT(AC33,", "),2))))</f>
        <v>0.44645341921337051</v>
      </c>
    </row>
    <row r="34" spans="1:30">
      <c r="A34" s="30" t="s">
        <v>37</v>
      </c>
      <c r="B34" s="31">
        <f>COVAR(DT!A4:A1004,DT!N4:N1004)^2</f>
        <v>7.9547457306113127</v>
      </c>
      <c r="D34" s="30" t="s">
        <v>6</v>
      </c>
      <c r="E34" s="31">
        <f>_xlfn.COVARIANCE.S(DT!B4:B1004,DT!M4:M1004)^2</f>
        <v>2.030969217484655</v>
      </c>
      <c r="G34" s="30" t="s">
        <v>12</v>
      </c>
      <c r="H34" s="31">
        <f>COVAR(DT!I4:I1004,DT!V4:V1004)^2</f>
        <v>0.58036170539699317</v>
      </c>
      <c r="J34" s="30" t="s">
        <v>18</v>
      </c>
      <c r="K34" s="31">
        <f>COVAR(DT!H4:H1004,DT!Q4:Q1004)^2</f>
        <v>0.14293831139825833</v>
      </c>
      <c r="M34" s="30" t="s">
        <v>25</v>
      </c>
      <c r="N34" s="31">
        <f>COVAR(DT!E4:E1004,DT!G4:G1004)^2</f>
        <v>0.25</v>
      </c>
      <c r="P34" s="30" t="s">
        <v>33</v>
      </c>
      <c r="Q34" s="31">
        <f>COVAR(DT!C4:C1004,DT!O4:O1004)^2</f>
        <v>0.9933946866256198</v>
      </c>
      <c r="T34" s="1" t="s">
        <v>35</v>
      </c>
      <c r="U34" s="1" cm="1">
        <f t="array" ref="U34">CORREL(_xlfn.CHOOSECOLS(DT!$A$4:$Z$1004,VALUE(_xlfn.CHOOSECOLS(_xlfn.TEXTSPLIT(T34,", "),1))),_xlfn.CHOOSECOLS(DT!$A$4:$Z$1004,VALUE(_xlfn.CHOOSECOLS(_xlfn.TEXTSPLIT(T34,", "),2))))</f>
        <v>0.77383476175896471</v>
      </c>
      <c r="AC34" t="s">
        <v>16</v>
      </c>
      <c r="AD34" s="1" cm="1">
        <f t="array" ref="AD34">CORREL(_xlfn.CHOOSECOLS(DT!$A$4:$Z$1004,VALUE(_xlfn.CHOOSECOLS(_xlfn.TEXTSPLIT(AC34,", "),1))),_xlfn.CHOOSECOLS(DT!$A$4:$Z$1004,VALUE(_xlfn.CHOOSECOLS(_xlfn.TEXTSPLIT(AC34,", "),2))))</f>
        <v>0.34265384208914035</v>
      </c>
    </row>
    <row r="35" spans="1:30">
      <c r="A35" s="30" t="s">
        <v>38</v>
      </c>
      <c r="B35" s="31">
        <f>COVAR(DT!A4:A1004,DT!P4:P1004)^2</f>
        <v>4.1218977919604356</v>
      </c>
      <c r="D35" s="30" t="s">
        <v>7</v>
      </c>
      <c r="E35" s="31">
        <f>_xlfn.COVARIANCE.S(DT!B4:B1004,DT!U4:U1004)^2</f>
        <v>1.3667530164064511E-2</v>
      </c>
      <c r="G35" s="30" t="s">
        <v>13</v>
      </c>
      <c r="H35" s="31">
        <f>COVAR(DT!I4:I1004,DT!W4:W1004)^2</f>
        <v>0.59485207671499107</v>
      </c>
      <c r="J35" s="30" t="s">
        <v>19</v>
      </c>
      <c r="K35" s="31">
        <f>COVAR(DT!H4:H1004,DT!S4:S1004)^2</f>
        <v>1.0614062985766919</v>
      </c>
      <c r="M35" s="30" t="s">
        <v>26</v>
      </c>
      <c r="N35" s="31">
        <f>COVAR(DT!E4:E1004,DT!R4:R1004)^2</f>
        <v>8.9490326649776115</v>
      </c>
      <c r="P35" s="30" t="s">
        <v>32</v>
      </c>
      <c r="Q35" s="31">
        <f>COVAR(DT!C4:C1004,DT!Z4:Z1004)^2</f>
        <v>2.4130597821620139</v>
      </c>
      <c r="T35" s="32" t="s">
        <v>826</v>
      </c>
      <c r="U35" s="1">
        <f>AVERAGE(U7:U34)</f>
        <v>0.22941544256656668</v>
      </c>
      <c r="AC35" s="144" t="s">
        <v>826</v>
      </c>
      <c r="AD35" s="1">
        <f>AVERAGE(AD7:AD34)</f>
        <v>0.2018233512530955</v>
      </c>
    </row>
    <row r="36" spans="1:30">
      <c r="A36" s="30" t="s">
        <v>39</v>
      </c>
      <c r="B36" s="31">
        <f>COVAR(DT!A4:A1004,DT!X4:X1004)^2</f>
        <v>0.23054520245425084</v>
      </c>
      <c r="D36" s="30" t="s">
        <v>8</v>
      </c>
      <c r="E36" s="31">
        <f>_xlfn.COVARIANCE.S(DT!D4:D1004,DT!M4:M1004)^2</f>
        <v>1.0469145137576139</v>
      </c>
      <c r="G36" s="30" t="s">
        <v>14</v>
      </c>
      <c r="H36" s="31">
        <f>COVAR(DT!T4:T1004,DT!V4:V1004)^2</f>
        <v>4.1758034026465038</v>
      </c>
      <c r="J36" s="30" t="s">
        <v>20</v>
      </c>
      <c r="K36" s="31">
        <f>COVAR(DT!K4:K1004,DT!Q4:Q1004)^2</f>
        <v>5.3187345671291908</v>
      </c>
      <c r="M36" s="30" t="s">
        <v>27</v>
      </c>
      <c r="N36" s="31">
        <f>COVAR(DT!F4:F1004,DT!G4:G1004)^2</f>
        <v>4.4465973534971646</v>
      </c>
      <c r="P36" s="30" t="s">
        <v>31</v>
      </c>
      <c r="Q36" s="31">
        <f>COVAR(DT!J4:J1004,DT!O4:O1004)^2</f>
        <v>1.378071833648393</v>
      </c>
      <c r="T36" s="43" t="s">
        <v>4</v>
      </c>
      <c r="U36" s="129">
        <f>(COUNTA(_xlfn.UNIQUE(_xlfn.TEXTSPLIT(_xlfn.TEXTJOIN(", ",TRUE,T7:T34),,", ")))*U35)/(1+((COUNTA(_xlfn.UNIQUE(_xlfn.TEXTSPLIT(_xlfn.TEXTJOIN(", ",TRUE,T7:T34),,", ")))-1)*U35))</f>
        <v>0.70429327187903878</v>
      </c>
      <c r="AC36" s="146" t="s">
        <v>4</v>
      </c>
      <c r="AD36" s="129">
        <f>(COUNTA(_xlfn.UNIQUE(_xlfn.TEXTSPLIT(_xlfn.TEXTJOIN(", ",TRUE,AC7:AC34),,", ")))*AD35)/(1+((COUNTA(_xlfn.UNIQUE(_xlfn.TEXTSPLIT(_xlfn.TEXTJOIN(", ",TRUE,AC7:AC34),,", ")))-1)*AD35))</f>
        <v>0.66918570245868436</v>
      </c>
    </row>
    <row r="37" spans="1:30" ht="14.25" customHeight="1">
      <c r="A37" s="30" t="s">
        <v>40</v>
      </c>
      <c r="B37" s="31">
        <f>COVAR(DT!A4:A1004,DT!Y4:Y1004)^2</f>
        <v>4.6312012893035704E-3</v>
      </c>
      <c r="D37" s="30" t="s">
        <v>9</v>
      </c>
      <c r="E37" s="31">
        <f>_xlfn.COVARIANCE.S(DT!D4:D1004,DT!U4:U1004)^2</f>
        <v>6.8861873089220298</v>
      </c>
      <c r="G37" s="30" t="s">
        <v>15</v>
      </c>
      <c r="H37" s="31">
        <f>COVAR(DT!T4:T1004,DT!W4:W1004)^2</f>
        <v>1.3275047258979211</v>
      </c>
      <c r="J37" s="30" t="s">
        <v>21</v>
      </c>
      <c r="K37" s="31">
        <f>COVAR(DT!K4:K1004,DT!S4:S1004)^2</f>
        <v>0.13518480136934896</v>
      </c>
      <c r="M37" s="30" t="s">
        <v>28</v>
      </c>
      <c r="N37" s="31">
        <f>COVAR(DT!F4:F1004,DT!R4:R1004)^2</f>
        <v>1.9304712318781007E-2</v>
      </c>
      <c r="P37" s="30" t="s">
        <v>30</v>
      </c>
      <c r="Q37" s="31">
        <f>COVAR(DT!J4:J1004,DT!Z4:Z1004)^2</f>
        <v>2.5879017013232515</v>
      </c>
      <c r="T37" s="193" t="s">
        <v>1462</v>
      </c>
      <c r="U37" s="1">
        <f>1-EXP(LN(1-U36)+1.96*SQRT(12/(5*(Results!E3-2))))</f>
        <v>0.53262797919376614</v>
      </c>
      <c r="AC37" s="195" t="s">
        <v>1462</v>
      </c>
      <c r="AD37" s="1">
        <f>1-EXP(LN(1-AD36)+1.96*SQRT(12/(5*(Results!E3-2))))</f>
        <v>0.47713957089865877</v>
      </c>
    </row>
    <row r="38" spans="1:30" ht="14.25" customHeight="1">
      <c r="A38" s="30" t="s">
        <v>41</v>
      </c>
      <c r="B38" s="31">
        <f>COVAR(DT!L4:L1004,DT!N4:N1004)^2</f>
        <v>5.583527788994469E-2</v>
      </c>
      <c r="D38" s="30" t="s">
        <v>10</v>
      </c>
      <c r="E38" s="31">
        <f>_xlfn.COVARIANCE.S(DT!M4:M1004,DT!U4:U1004)^2</f>
        <v>0.23151438773366947</v>
      </c>
      <c r="G38" s="30" t="s">
        <v>16</v>
      </c>
      <c r="H38" s="31">
        <f>COVAR(DT!V4:V1004,DT!W4:W1004)^2</f>
        <v>0.86149277625508747</v>
      </c>
      <c r="J38" s="30" t="s">
        <v>22</v>
      </c>
      <c r="K38" s="31">
        <f>COVAR(DT!Q4:Q1004,DT!S4:S1004)^2</f>
        <v>0.54911181706754919</v>
      </c>
      <c r="M38" s="30" t="s">
        <v>23</v>
      </c>
      <c r="N38" s="31">
        <f>COVAR(DT!G4:G1004,DT!R4:R1004)^2</f>
        <v>1.8903591682419641E-3</v>
      </c>
      <c r="P38" s="30" t="s">
        <v>29</v>
      </c>
      <c r="Q38" s="31">
        <f>COVAR(DT!O4:O1004,DT!Z4:Z1004)^2</f>
        <v>3.5005773367733806</v>
      </c>
      <c r="T38" s="194"/>
      <c r="U38" s="1">
        <f>1-EXP(LN(1-U36)-1.96*SQRT(12/(5*(Results!E3-2))))</f>
        <v>0.81290606805011001</v>
      </c>
      <c r="AC38" s="196"/>
      <c r="AD38" s="1">
        <f>1-EXP(LN(1-AD36)-1.96*SQRT(12/(5*(Results!E3-2))))</f>
        <v>0.79069347503338649</v>
      </c>
    </row>
    <row r="39" spans="1:30">
      <c r="A39" s="30" t="s">
        <v>42</v>
      </c>
      <c r="B39" s="31">
        <f>COVAR(DT!L4:L1004,DT!P4:P1004)^2</f>
        <v>2.2870129823720757E-4</v>
      </c>
      <c r="D39" s="30" t="s">
        <v>1275</v>
      </c>
      <c r="E39" s="5">
        <f>SUM(E33:E38)</f>
        <v>11.089405120306193</v>
      </c>
      <c r="G39" s="30" t="s">
        <v>1275</v>
      </c>
      <c r="H39" s="5">
        <f>SUM(H33:H38)</f>
        <v>8.2961583542082824</v>
      </c>
      <c r="J39" s="30" t="s">
        <v>1275</v>
      </c>
      <c r="K39" s="5">
        <f>SUM(K33:K38)</f>
        <v>7.2368052304701598</v>
      </c>
      <c r="M39" s="30" t="s">
        <v>1275</v>
      </c>
      <c r="N39" s="5">
        <f>SUM(N33:N38)</f>
        <v>14.075071201146365</v>
      </c>
      <c r="P39" s="30" t="s">
        <v>1275</v>
      </c>
      <c r="Q39" s="5">
        <f>SUM(Q33:Q38)</f>
        <v>15.228392864162148</v>
      </c>
    </row>
    <row r="40" spans="1:30">
      <c r="A40" s="30" t="s">
        <v>43</v>
      </c>
      <c r="B40" s="31">
        <f>COVAR(DT!L4:L1004,DT!X4:X1004)^2</f>
        <v>4.1796672038764866</v>
      </c>
      <c r="D40" s="32" t="s">
        <v>1276</v>
      </c>
      <c r="E40" s="39">
        <f>E30+SQRT((4/3)*2*E39)/(16*(Results!P4))</f>
        <v>0.55209408877576505</v>
      </c>
      <c r="G40" s="32" t="s">
        <v>1276</v>
      </c>
      <c r="H40" s="39">
        <f>H30+SQRT((4/3)*2*H39)/(16*(Results!P5))</f>
        <v>0.72159562443479452</v>
      </c>
      <c r="J40" s="32" t="s">
        <v>1276</v>
      </c>
      <c r="K40" s="39">
        <f>K30+SQRT((4/3)*2*K39)/(16*(Results!P6))</f>
        <v>0.15224374556578846</v>
      </c>
      <c r="M40" s="32" t="s">
        <v>1276</v>
      </c>
      <c r="N40" s="39">
        <f>N30+SQRT((4/3)*2*N39)/(16*(Results!P7))</f>
        <v>0.66633607711480525</v>
      </c>
      <c r="P40" s="32" t="s">
        <v>1276</v>
      </c>
      <c r="Q40" s="39">
        <f>Q30+SQRT((4/3)*2*Q39)/(16*(Results!P8))</f>
        <v>0.81046354051050629</v>
      </c>
    </row>
    <row r="41" spans="1:30">
      <c r="A41" s="30" t="s">
        <v>44</v>
      </c>
      <c r="B41" s="31">
        <f>COVAR(DT!L4:L1004,DT!Y4:Y1004)^2</f>
        <v>3.2114808051715067</v>
      </c>
      <c r="T41" s="139"/>
      <c r="U41" s="139"/>
      <c r="V41" s="139"/>
      <c r="W41" s="139"/>
      <c r="X41" s="139"/>
      <c r="Y41" s="139"/>
      <c r="Z41" s="139"/>
      <c r="AA41" s="139"/>
      <c r="AB41" s="139"/>
      <c r="AC41" s="139"/>
      <c r="AD41" s="139"/>
    </row>
    <row r="42" spans="1:30">
      <c r="A42" s="30" t="s">
        <v>45</v>
      </c>
      <c r="B42" s="31">
        <f>COVAR(DT!N4:N1004,DT!P4:P1004)^2</f>
        <v>3.7543640853198768</v>
      </c>
      <c r="T42" s="141" t="s">
        <v>4054</v>
      </c>
      <c r="U42" s="141"/>
      <c r="W42" s="141" t="s">
        <v>4055</v>
      </c>
      <c r="X42" s="141"/>
      <c r="Z42" s="141" t="s">
        <v>4056</v>
      </c>
      <c r="AA42" s="141"/>
      <c r="AC42" s="141" t="s">
        <v>4057</v>
      </c>
      <c r="AD42" s="141"/>
    </row>
    <row r="43" spans="1:30">
      <c r="A43" s="30" t="s">
        <v>46</v>
      </c>
      <c r="B43" s="31">
        <f>COVAR(DT!N4:N1004,DT!X4:X1004)^2</f>
        <v>0.2024149427710738</v>
      </c>
      <c r="T43" s="40" t="s">
        <v>1277</v>
      </c>
      <c r="U43" s="40">
        <f>1-((SUMIF(Results!$K$3:$K$28,T42,Results!$C$3:$C$28)/(POWER(COUNTA(_xlfn.UNIQUE(_xlfn.TEXTSPLIT(_xlfn.TEXTJOIN(", ",TRUE,T7:T34),,", "))),2)*(_xlfn.XLOOKUP(T42,Results!$R$3:$R$6,Results!$T$3:$T$6)))))</f>
        <v>0.6153526747610516</v>
      </c>
      <c r="V43" s="37"/>
      <c r="W43" s="40" t="s">
        <v>1277</v>
      </c>
      <c r="X43" s="40">
        <f>1-((SUMIF(Results!$K$3:$K$28,W42,Results!$C$3:$C$28)/(POWER(COUNTA(_xlfn.UNIQUE(_xlfn.TEXTSPLIT(_xlfn.TEXTJOIN(", ",TRUE,W7:W12),,", "))),2)*(_xlfn.XLOOKUP(W42,Results!$R$3:$R$6,Results!$T$3:$T$6)))))</f>
        <v>0.60686227600364262</v>
      </c>
      <c r="Y43" s="37"/>
      <c r="Z43" s="40" t="s">
        <v>1277</v>
      </c>
      <c r="AA43" s="40">
        <f>1-((SUMIF(Results!$K$3:$K$28,Z42,Results!$C$3:$C$28)/(POWER(COUNTA(_xlfn.UNIQUE(_xlfn.TEXTSPLIT(_xlfn.TEXTJOIN(", ",TRUE,Z7:Z21),,", "))),2)*(_xlfn.XLOOKUP(Z42,Results!$R$3:$R$6,Results!$T$3:$T$6)))))</f>
        <v>0.57926545792654571</v>
      </c>
      <c r="AB43" s="37"/>
      <c r="AC43" s="40" t="s">
        <v>1277</v>
      </c>
      <c r="AD43" s="40">
        <f>1-((SUMIF(Results!$K$3:$K$28,AC42,Results!$C$3:$C$28)/(POWER(COUNTA(_xlfn.UNIQUE(_xlfn.TEXTSPLIT(_xlfn.TEXTJOIN(", ",TRUE,AC7:AC34),,", "))),2)*(_xlfn.XLOOKUP(AC42,Results!$R$3:$R$6,Results!$T$3:$T$6)))))</f>
        <v>0.54038712503536313</v>
      </c>
    </row>
    <row r="44" spans="1:30">
      <c r="A44" s="30" t="s">
        <v>47</v>
      </c>
      <c r="B44" s="31">
        <f>COVAR(DT!N4:N1004,DT!Y4:Y1004)^2</f>
        <v>4.3238839197973179E-4</v>
      </c>
    </row>
    <row r="45" spans="1:30">
      <c r="A45" s="30" t="s">
        <v>48</v>
      </c>
      <c r="B45" s="31">
        <f>COVAR(DT!P4:P1004,DT!X4:X1004)^2</f>
        <v>0.36936063693311588</v>
      </c>
      <c r="T45" s="80" t="s">
        <v>0</v>
      </c>
      <c r="U45" s="55" t="s">
        <v>1274</v>
      </c>
      <c r="W45" s="80" t="s">
        <v>0</v>
      </c>
      <c r="X45" s="55" t="s">
        <v>1274</v>
      </c>
      <c r="Z45" s="80" t="s">
        <v>0</v>
      </c>
      <c r="AA45" s="55" t="s">
        <v>1274</v>
      </c>
      <c r="AC45" s="80" t="s">
        <v>0</v>
      </c>
      <c r="AD45" s="55" t="s">
        <v>1274</v>
      </c>
    </row>
    <row r="46" spans="1:30">
      <c r="A46" s="30" t="s">
        <v>116</v>
      </c>
      <c r="B46" s="31">
        <f>COVAR(DT!P4:P1004,DT!Y4:Y1004)^2</f>
        <v>7.9068337019950599E-2</v>
      </c>
      <c r="T46" s="1" t="s">
        <v>4059</v>
      </c>
      <c r="U46" s="1" cm="1">
        <f t="array" ref="U46">COVAR(_xlfn.CHOOSECOLS(DT!$A$4:$Z$1004,VALUE(_xlfn.CHOOSECOLS(_xlfn.TEXTSPLIT(T46,", "),1))),_xlfn.CHOOSECOLS(DT!$A$4:$Z$1004,VALUE(_xlfn.CHOOSECOLS(_xlfn.TEXTSPLIT(T46,", "),2))))^2</f>
        <v>5.7681692461076128</v>
      </c>
      <c r="W46" s="1" t="s">
        <v>34</v>
      </c>
      <c r="X46" s="1" cm="1">
        <f t="array" ref="X46">COVAR(_xlfn.CHOOSECOLS(DT!$A$4:$Z$1004,VALUE(_xlfn.CHOOSECOLS(_xlfn.TEXTSPLIT(W46,", "),1))),_xlfn.CHOOSECOLS(DT!$A$4:$Z$1004,VALUE(_xlfn.CHOOSECOLS(_xlfn.TEXTSPLIT(W46,", "),2))))^2</f>
        <v>4.3553875236294877</v>
      </c>
      <c r="Z46" s="1" t="s">
        <v>24</v>
      </c>
      <c r="AA46" s="1" cm="1">
        <f t="array" ref="AA46">COVAR(_xlfn.CHOOSECOLS(DT!$A$4:$Z$1004,VALUE(_xlfn.CHOOSECOLS(_xlfn.TEXTSPLIT(Z46,", "),1))),_xlfn.CHOOSECOLS(DT!$A$4:$Z$1004,VALUE(_xlfn.CHOOSECOLS(_xlfn.TEXTSPLIT(Z46,", "),2))))^2</f>
        <v>0.40824611118456522</v>
      </c>
      <c r="AC46" s="1" t="s">
        <v>4076</v>
      </c>
      <c r="AD46" s="1" cm="1">
        <f t="array" ref="AD46">COVAR(_xlfn.CHOOSECOLS(DT!$A$4:$Z$1004,VALUE(_xlfn.CHOOSECOLS(_xlfn.TEXTSPLIT(AC46,", "),1))),_xlfn.CHOOSECOLS(DT!$A$4:$Z$1004,VALUE(_xlfn.CHOOSECOLS(_xlfn.TEXTSPLIT(AC46,", "),2))))^2</f>
        <v>0.14186828413277552</v>
      </c>
    </row>
    <row r="47" spans="1:30">
      <c r="A47" s="30" t="s">
        <v>35</v>
      </c>
      <c r="B47" s="31">
        <f>COVAR(DT!X4:X1004,DT!Y4:Y1004)^2</f>
        <v>5.3449244392351378</v>
      </c>
      <c r="T47" s="1" t="s">
        <v>4060</v>
      </c>
      <c r="U47" s="1" cm="1">
        <f t="array" ref="U47">COVAR(_xlfn.CHOOSECOLS(DT!$A$4:$Z$1004,VALUE(_xlfn.CHOOSECOLS(_xlfn.TEXTSPLIT(T47,", "),1))),_xlfn.CHOOSECOLS(DT!$A$4:$Z$1004,VALUE(_xlfn.CHOOSECOLS(_xlfn.TEXTSPLIT(T47,", "),2))))^2</f>
        <v>0.64090769401195691</v>
      </c>
      <c r="W47" s="1" t="s">
        <v>33</v>
      </c>
      <c r="X47" s="1" cm="1">
        <f t="array" ref="X47">COVAR(_xlfn.CHOOSECOLS(DT!$A$4:$Z$1004,VALUE(_xlfn.CHOOSECOLS(_xlfn.TEXTSPLIT(W47,", "),1))),_xlfn.CHOOSECOLS(DT!$A$4:$Z$1004,VALUE(_xlfn.CHOOSECOLS(_xlfn.TEXTSPLIT(W47,", "),2))))^2</f>
        <v>0.9933946866256198</v>
      </c>
      <c r="Z47" s="1" t="s">
        <v>25</v>
      </c>
      <c r="AA47" s="1" cm="1">
        <f t="array" ref="AA47">COVAR(_xlfn.CHOOSECOLS(DT!$A$4:$Z$1004,VALUE(_xlfn.CHOOSECOLS(_xlfn.TEXTSPLIT(Z47,", "),1))),_xlfn.CHOOSECOLS(DT!$A$4:$Z$1004,VALUE(_xlfn.CHOOSECOLS(_xlfn.TEXTSPLIT(Z47,", "),2))))^2</f>
        <v>0.25</v>
      </c>
      <c r="AC47" s="1" t="s">
        <v>17</v>
      </c>
      <c r="AD47" s="1" cm="1">
        <f t="array" ref="AD47">COVAR(_xlfn.CHOOSECOLS(DT!$A$4:$Z$1004,VALUE(_xlfn.CHOOSECOLS(_xlfn.TEXTSPLIT(AC47,", "),1))),_xlfn.CHOOSECOLS(DT!$A$4:$Z$1004,VALUE(_xlfn.CHOOSECOLS(_xlfn.TEXTSPLIT(AC47,", "),2))))^2</f>
        <v>2.9429434929120493E-2</v>
      </c>
    </row>
    <row r="48" spans="1:30">
      <c r="A48" s="30" t="s">
        <v>1275</v>
      </c>
      <c r="B48" s="5">
        <f>SUM(B33:B47)</f>
        <v>29.691307965952099</v>
      </c>
      <c r="T48" s="1" t="s">
        <v>4061</v>
      </c>
      <c r="U48" s="1" cm="1">
        <f t="array" ref="U48">COVAR(_xlfn.CHOOSECOLS(DT!$A$4:$Z$1004,VALUE(_xlfn.CHOOSECOLS(_xlfn.TEXTSPLIT(T48,", "),1))),_xlfn.CHOOSECOLS(DT!$A$4:$Z$1004,VALUE(_xlfn.CHOOSECOLS(_xlfn.TEXTSPLIT(T48,", "),2))))^2</f>
        <v>2.165737865430724</v>
      </c>
      <c r="W48" s="1" t="s">
        <v>32</v>
      </c>
      <c r="X48" s="1" cm="1">
        <f t="array" ref="X48">COVAR(_xlfn.CHOOSECOLS(DT!$A$4:$Z$1004,VALUE(_xlfn.CHOOSECOLS(_xlfn.TEXTSPLIT(W48,", "),1))),_xlfn.CHOOSECOLS(DT!$A$4:$Z$1004,VALUE(_xlfn.CHOOSECOLS(_xlfn.TEXTSPLIT(W48,", "),2))))^2</f>
        <v>2.4130597821620139</v>
      </c>
      <c r="Z48" s="1" t="s">
        <v>4094</v>
      </c>
      <c r="AA48" s="1" cm="1">
        <f t="array" ref="AA48">COVAR(_xlfn.CHOOSECOLS(DT!$A$4:$Z$1004,VALUE(_xlfn.CHOOSECOLS(_xlfn.TEXTSPLIT(Z48,", "),1))),_xlfn.CHOOSECOLS(DT!$A$4:$Z$1004,VALUE(_xlfn.CHOOSECOLS(_xlfn.TEXTSPLIT(Z48,", "),2))))^2</f>
        <v>5.3624200885502821E-2</v>
      </c>
      <c r="AC48" s="1" t="s">
        <v>4170</v>
      </c>
      <c r="AD48" s="1" cm="1">
        <f t="array" ref="AD48">COVAR(_xlfn.CHOOSECOLS(DT!$A$4:$Z$1004,VALUE(_xlfn.CHOOSECOLS(_xlfn.TEXTSPLIT(AC48,", "),1))),_xlfn.CHOOSECOLS(DT!$A$4:$Z$1004,VALUE(_xlfn.CHOOSECOLS(_xlfn.TEXTSPLIT(AC48,", "),2))))^2</f>
        <v>1.7509943146286601E-2</v>
      </c>
    </row>
    <row r="49" spans="1:30">
      <c r="A49" s="32" t="s">
        <v>1276</v>
      </c>
      <c r="B49" s="39">
        <f>B30+SQRT((6/5)*2*B48)/(36*(Results!P3))</f>
        <v>0.79530333151433585</v>
      </c>
      <c r="T49" s="1" t="s">
        <v>38</v>
      </c>
      <c r="U49" s="1" cm="1">
        <f t="array" ref="U49">COVAR(_xlfn.CHOOSECOLS(DT!$A$4:$Z$1004,VALUE(_xlfn.CHOOSECOLS(_xlfn.TEXTSPLIT(T49,", "),1))),_xlfn.CHOOSECOLS(DT!$A$4:$Z$1004,VALUE(_xlfn.CHOOSECOLS(_xlfn.TEXTSPLIT(T49,", "),2))))^2</f>
        <v>4.1218977919604356</v>
      </c>
      <c r="W49" s="1" t="s">
        <v>31</v>
      </c>
      <c r="X49" s="1" cm="1">
        <f t="array" ref="X49">COVAR(_xlfn.CHOOSECOLS(DT!$A$4:$Z$1004,VALUE(_xlfn.CHOOSECOLS(_xlfn.TEXTSPLIT(W49,", "),1))),_xlfn.CHOOSECOLS(DT!$A$4:$Z$1004,VALUE(_xlfn.CHOOSECOLS(_xlfn.TEXTSPLIT(W49,", "),2))))^2</f>
        <v>1.378071833648393</v>
      </c>
      <c r="Z49" s="1" t="s">
        <v>4095</v>
      </c>
      <c r="AA49" s="1" cm="1">
        <f t="array" ref="AA49">COVAR(_xlfn.CHOOSECOLS(DT!$A$4:$Z$1004,VALUE(_xlfn.CHOOSECOLS(_xlfn.TEXTSPLIT(Z49,", "),1))),_xlfn.CHOOSECOLS(DT!$A$4:$Z$1004,VALUE(_xlfn.CHOOSECOLS(_xlfn.TEXTSPLIT(Z49,", "),2))))^2</f>
        <v>9.2167909634399514</v>
      </c>
      <c r="AC49" s="1" t="s">
        <v>19</v>
      </c>
      <c r="AD49" s="1" cm="1">
        <f t="array" ref="AD49">COVAR(_xlfn.CHOOSECOLS(DT!$A$4:$Z$1004,VALUE(_xlfn.CHOOSECOLS(_xlfn.TEXTSPLIT(AC49,", "),1))),_xlfn.CHOOSECOLS(DT!$A$4:$Z$1004,VALUE(_xlfn.CHOOSECOLS(_xlfn.TEXTSPLIT(AC49,", "),2))))^2</f>
        <v>1.0614062985766919</v>
      </c>
    </row>
    <row r="50" spans="1:30">
      <c r="T50" s="1" t="s">
        <v>4062</v>
      </c>
      <c r="U50" s="1" cm="1">
        <f t="array" ref="U50">COVAR(_xlfn.CHOOSECOLS(DT!$A$4:$Z$1004,VALUE(_xlfn.CHOOSECOLS(_xlfn.TEXTSPLIT(T50,", "),1))),_xlfn.CHOOSECOLS(DT!$A$4:$Z$1004,VALUE(_xlfn.CHOOSECOLS(_xlfn.TEXTSPLIT(T50,", "),2))))^2</f>
        <v>6.1543876701412653E-3</v>
      </c>
      <c r="W50" s="1" t="s">
        <v>30</v>
      </c>
      <c r="X50" s="1" cm="1">
        <f t="array" ref="X50">COVAR(_xlfn.CHOOSECOLS(DT!$A$4:$Z$1004,VALUE(_xlfn.CHOOSECOLS(_xlfn.TEXTSPLIT(W50,", "),1))),_xlfn.CHOOSECOLS(DT!$A$4:$Z$1004,VALUE(_xlfn.CHOOSECOLS(_xlfn.TEXTSPLIT(W50,", "),2))))^2</f>
        <v>2.5879017013232515</v>
      </c>
      <c r="Z50" s="1" t="s">
        <v>26</v>
      </c>
      <c r="AA50" s="1" cm="1">
        <f t="array" ref="AA50">COVAR(_xlfn.CHOOSECOLS(DT!$A$4:$Z$1004,VALUE(_xlfn.CHOOSECOLS(_xlfn.TEXTSPLIT(Z50,", "),1))),_xlfn.CHOOSECOLS(DT!$A$4:$Z$1004,VALUE(_xlfn.CHOOSECOLS(_xlfn.TEXTSPLIT(Z50,", "),2))))^2</f>
        <v>8.9490326649776115</v>
      </c>
      <c r="AC50" s="1" t="s">
        <v>4077</v>
      </c>
      <c r="AD50" s="1" cm="1">
        <f t="array" ref="AD50">COVAR(_xlfn.CHOOSECOLS(DT!$A$4:$Z$1004,VALUE(_xlfn.CHOOSECOLS(_xlfn.TEXTSPLIT(AC50,", "),1))),_xlfn.CHOOSECOLS(DT!$A$4:$Z$1004,VALUE(_xlfn.CHOOSECOLS(_xlfn.TEXTSPLIT(AC50,", "),2))))^2</f>
        <v>3.1776937618147447</v>
      </c>
    </row>
    <row r="51" spans="1:30">
      <c r="T51" s="1" t="s">
        <v>39</v>
      </c>
      <c r="U51" s="1" cm="1">
        <f t="array" ref="U51">COVAR(_xlfn.CHOOSECOLS(DT!$A$4:$Z$1004,VALUE(_xlfn.CHOOSECOLS(_xlfn.TEXTSPLIT(T51,", "),1))),_xlfn.CHOOSECOLS(DT!$A$4:$Z$1004,VALUE(_xlfn.CHOOSECOLS(_xlfn.TEXTSPLIT(T51,", "),2))))^2</f>
        <v>0.23054520245425084</v>
      </c>
      <c r="W51" s="1" t="s">
        <v>29</v>
      </c>
      <c r="X51" s="1" cm="1">
        <f t="array" ref="X51">COVAR(_xlfn.CHOOSECOLS(DT!$A$4:$Z$1004,VALUE(_xlfn.CHOOSECOLS(_xlfn.TEXTSPLIT(W51,", "),1))),_xlfn.CHOOSECOLS(DT!$A$4:$Z$1004,VALUE(_xlfn.CHOOSECOLS(_xlfn.TEXTSPLIT(W51,", "),2))))^2</f>
        <v>3.5005773367733806</v>
      </c>
      <c r="Z51" s="1" t="s">
        <v>27</v>
      </c>
      <c r="AA51" s="1" cm="1">
        <f t="array" ref="AA51">COVAR(_xlfn.CHOOSECOLS(DT!$A$4:$Z$1004,VALUE(_xlfn.CHOOSECOLS(_xlfn.TEXTSPLIT(Z51,", "),1))),_xlfn.CHOOSECOLS(DT!$A$4:$Z$1004,VALUE(_xlfn.CHOOSECOLS(_xlfn.TEXTSPLIT(Z51,", "),2))))^2</f>
        <v>4.4465973534971646</v>
      </c>
      <c r="AC51" s="1" t="s">
        <v>4078</v>
      </c>
      <c r="AD51" s="1" cm="1">
        <f t="array" ref="AD51">COVAR(_xlfn.CHOOSECOLS(DT!$A$4:$Z$1004,VALUE(_xlfn.CHOOSECOLS(_xlfn.TEXTSPLIT(AC51,", "),1))),_xlfn.CHOOSECOLS(DT!$A$4:$Z$1004,VALUE(_xlfn.CHOOSECOLS(_xlfn.TEXTSPLIT(AC51,", "),2))))^2</f>
        <v>2.2870129823721315</v>
      </c>
    </row>
    <row r="52" spans="1:30">
      <c r="T52" s="1" t="s">
        <v>40</v>
      </c>
      <c r="U52" s="1" cm="1">
        <f t="array" ref="U52">COVAR(_xlfn.CHOOSECOLS(DT!$A$4:$Z$1004,VALUE(_xlfn.CHOOSECOLS(_xlfn.TEXTSPLIT(T52,", "),1))),_xlfn.CHOOSECOLS(DT!$A$4:$Z$1004,VALUE(_xlfn.CHOOSECOLS(_xlfn.TEXTSPLIT(T52,", "),2))))^2</f>
        <v>4.6312012893035704E-3</v>
      </c>
      <c r="W52" s="30" t="s">
        <v>1275</v>
      </c>
      <c r="X52" s="147">
        <f>SUM(X46:X51)</f>
        <v>15.228392864162148</v>
      </c>
      <c r="Z52" t="s">
        <v>4096</v>
      </c>
      <c r="AA52" s="1" cm="1">
        <f t="array" ref="AA52">COVAR(_xlfn.CHOOSECOLS(DT!$A$4:$Z$1004,VALUE(_xlfn.CHOOSECOLS(_xlfn.TEXTSPLIT(Z52,", "),1))),_xlfn.CHOOSECOLS(DT!$A$4:$Z$1004,VALUE(_xlfn.CHOOSECOLS(_xlfn.TEXTSPLIT(Z52,", "),2))))^2</f>
        <v>4.030302922016431</v>
      </c>
      <c r="AC52" s="1" t="s">
        <v>4079</v>
      </c>
      <c r="AD52" s="1" cm="1">
        <f t="array" ref="AD52">COVAR(_xlfn.CHOOSECOLS(DT!$A$4:$Z$1004,VALUE(_xlfn.CHOOSECOLS(_xlfn.TEXTSPLIT(AC52,", "),1))),_xlfn.CHOOSECOLS(DT!$A$4:$Z$1004,VALUE(_xlfn.CHOOSECOLS(_xlfn.TEXTSPLIT(AC52,", "),2))))^2</f>
        <v>1.5471785764058879</v>
      </c>
    </row>
    <row r="53" spans="1:30">
      <c r="T53" s="1" t="s">
        <v>5</v>
      </c>
      <c r="U53" s="1" cm="1">
        <f t="array" ref="U53">COVAR(_xlfn.CHOOSECOLS(DT!$A$4:$Z$1004,VALUE(_xlfn.CHOOSECOLS(_xlfn.TEXTSPLIT(T53,", "),1))),_xlfn.CHOOSECOLS(DT!$A$4:$Z$1004,VALUE(_xlfn.CHOOSECOLS(_xlfn.TEXTSPLIT(T53,", "),2))))^2</f>
        <v>0.84230062785653326</v>
      </c>
      <c r="W53" s="32" t="s">
        <v>1276</v>
      </c>
      <c r="X53" s="148">
        <f>_xlfn.LET(_xlpm.x,COUNTA(_xlfn.UNIQUE(_xlfn.TEXTSPLIT(_xlfn.TEXTJOIN(", ",TRUE,W46:W51),,", "))),
X43+SQRT((_xlpm.x/(_xlpm.x-1))*2*X52)/(POWER(_xlpm.x,2)*(_xlfn.XLOOKUP(W42,Results!$R$3:$R$6,Results!$T$3:$T$6))))</f>
        <v>0.81046354051050629</v>
      </c>
      <c r="Z53" t="s">
        <v>4097</v>
      </c>
      <c r="AA53" s="1" cm="1">
        <f t="array" ref="AA53">COVAR(_xlfn.CHOOSECOLS(DT!$A$4:$Z$1004,VALUE(_xlfn.CHOOSECOLS(_xlfn.TEXTSPLIT(Z53,", "),1))),_xlfn.CHOOSECOLS(DT!$A$4:$Z$1004,VALUE(_xlfn.CHOOSECOLS(_xlfn.TEXTSPLIT(Z53,", "),2))))^2</f>
        <v>8.4198705693590323E-2</v>
      </c>
      <c r="AC53" s="1" t="s">
        <v>4080</v>
      </c>
      <c r="AD53" s="1" cm="1">
        <f t="array" ref="AD53">COVAR(_xlfn.CHOOSECOLS(DT!$A$4:$Z$1004,VALUE(_xlfn.CHOOSECOLS(_xlfn.TEXTSPLIT(AC53,", "),1))),_xlfn.CHOOSECOLS(DT!$A$4:$Z$1004,VALUE(_xlfn.CHOOSECOLS(_xlfn.TEXTSPLIT(AC53,", "),2))))^2</f>
        <v>0.49119164990119368</v>
      </c>
    </row>
    <row r="54" spans="1:30">
      <c r="T54" s="1" t="s">
        <v>6</v>
      </c>
      <c r="U54" s="1" cm="1">
        <f t="array" ref="U54">COVAR(_xlfn.CHOOSECOLS(DT!$A$4:$Z$1004,VALUE(_xlfn.CHOOSECOLS(_xlfn.TEXTSPLIT(T54,", "),1))),_xlfn.CHOOSECOLS(DT!$A$4:$Z$1004,VALUE(_xlfn.CHOOSECOLS(_xlfn.TEXTSPLIT(T54,", "),2))))^2</f>
        <v>1.9436260233489728</v>
      </c>
      <c r="Z54" t="s">
        <v>28</v>
      </c>
      <c r="AA54" s="1" cm="1">
        <f t="array" ref="AA54">COVAR(_xlfn.CHOOSECOLS(DT!$A$4:$Z$1004,VALUE(_xlfn.CHOOSECOLS(_xlfn.TEXTSPLIT(Z54,", "),1))),_xlfn.CHOOSECOLS(DT!$A$4:$Z$1004,VALUE(_xlfn.CHOOSECOLS(_xlfn.TEXTSPLIT(Z54,", "),2))))^2</f>
        <v>1.9304712318781007E-2</v>
      </c>
      <c r="AC54" s="1" t="s">
        <v>4171</v>
      </c>
      <c r="AD54" s="1" cm="1">
        <f t="array" ref="AD54">COVAR(_xlfn.CHOOSECOLS(DT!$A$4:$Z$1004,VALUE(_xlfn.CHOOSECOLS(_xlfn.TEXTSPLIT(AC54,", "),1))),_xlfn.CHOOSECOLS(DT!$A$4:$Z$1004,VALUE(_xlfn.CHOOSECOLS(_xlfn.TEXTSPLIT(AC54,", "),2))))^2</f>
        <v>0.59923402932379499</v>
      </c>
    </row>
    <row r="55" spans="1:30">
      <c r="T55" s="1" t="s">
        <v>4063</v>
      </c>
      <c r="U55" s="1" cm="1">
        <f t="array" ref="U55">COVAR(_xlfn.CHOOSECOLS(DT!$A$4:$Z$1004,VALUE(_xlfn.CHOOSECOLS(_xlfn.TEXTSPLIT(T55,", "),1))),_xlfn.CHOOSECOLS(DT!$A$4:$Z$1004,VALUE(_xlfn.CHOOSECOLS(_xlfn.TEXTSPLIT(T55,", "),2))))^2</f>
        <v>2.3329819433178125</v>
      </c>
      <c r="Z55" t="s">
        <v>4098</v>
      </c>
      <c r="AA55" s="1" cm="1">
        <f t="array" ref="AA55">COVAR(_xlfn.CHOOSECOLS(DT!$A$4:$Z$1004,VALUE(_xlfn.CHOOSECOLS(_xlfn.TEXTSPLIT(Z55,", "),1))),_xlfn.CHOOSECOLS(DT!$A$4:$Z$1004,VALUE(_xlfn.CHOOSECOLS(_xlfn.TEXTSPLIT(Z55,", "),2))))^2</f>
        <v>6.1417769376181468</v>
      </c>
      <c r="AC55" s="1" t="s">
        <v>4081</v>
      </c>
      <c r="AD55" s="1" cm="1">
        <f t="array" ref="AD55">COVAR(_xlfn.CHOOSECOLS(DT!$A$4:$Z$1004,VALUE(_xlfn.CHOOSECOLS(_xlfn.TEXTSPLIT(AC55,", "),1))),_xlfn.CHOOSECOLS(DT!$A$4:$Z$1004,VALUE(_xlfn.CHOOSECOLS(_xlfn.TEXTSPLIT(AC55,", "),2))))^2</f>
        <v>0.55472929270550009</v>
      </c>
    </row>
    <row r="56" spans="1:30">
      <c r="T56" s="1" t="s">
        <v>7</v>
      </c>
      <c r="U56" s="1" cm="1">
        <f t="array" ref="U56">COVAR(_xlfn.CHOOSECOLS(DT!$A$4:$Z$1004,VALUE(_xlfn.CHOOSECOLS(_xlfn.TEXTSPLIT(T56,", "),1))),_xlfn.CHOOSECOLS(DT!$A$4:$Z$1004,VALUE(_xlfn.CHOOSECOLS(_xlfn.TEXTSPLIT(T56,", "),2))))^2</f>
        <v>1.3079748857386879E-2</v>
      </c>
      <c r="Z56" t="s">
        <v>4099</v>
      </c>
      <c r="AA56" s="1" cm="1">
        <f t="array" ref="AA56">COVAR(_xlfn.CHOOSECOLS(DT!$A$4:$Z$1004,VALUE(_xlfn.CHOOSECOLS(_xlfn.TEXTSPLIT(Z56,", "),1))),_xlfn.CHOOSECOLS(DT!$A$4:$Z$1004,VALUE(_xlfn.CHOOSECOLS(_xlfn.TEXTSPLIT(Z56,", "),2))))^2</f>
        <v>0.17060491493383748</v>
      </c>
      <c r="AC56" s="1" t="s">
        <v>11</v>
      </c>
      <c r="AD56" s="1" cm="1">
        <f t="array" ref="AD56">COVAR(_xlfn.CHOOSECOLS(DT!$A$4:$Z$1004,VALUE(_xlfn.CHOOSECOLS(_xlfn.TEXTSPLIT(AC56,", "),1))),_xlfn.CHOOSECOLS(DT!$A$4:$Z$1004,VALUE(_xlfn.CHOOSECOLS(_xlfn.TEXTSPLIT(AC56,", "),2))))^2</f>
        <v>0.75614366729678673</v>
      </c>
    </row>
    <row r="57" spans="1:30">
      <c r="T57" s="1" t="s">
        <v>4064</v>
      </c>
      <c r="U57" s="1" cm="1">
        <f t="array" ref="U57">COVAR(_xlfn.CHOOSECOLS(DT!$A$4:$Z$1004,VALUE(_xlfn.CHOOSECOLS(_xlfn.TEXTSPLIT(T57,", "),1))),_xlfn.CHOOSECOLS(DT!$A$4:$Z$1004,VALUE(_xlfn.CHOOSECOLS(_xlfn.TEXTSPLIT(T57,", "),2))))^2</f>
        <v>0.19650533695920189</v>
      </c>
      <c r="Z57" t="s">
        <v>23</v>
      </c>
      <c r="AA57" s="1" cm="1">
        <f t="array" ref="AA57">COVAR(_xlfn.CHOOSECOLS(DT!$A$4:$Z$1004,VALUE(_xlfn.CHOOSECOLS(_xlfn.TEXTSPLIT(Z57,", "),1))),_xlfn.CHOOSECOLS(DT!$A$4:$Z$1004,VALUE(_xlfn.CHOOSECOLS(_xlfn.TEXTSPLIT(Z57,", "),2))))^2</f>
        <v>1.8903591682419641E-3</v>
      </c>
      <c r="AC57" s="1" t="s">
        <v>12</v>
      </c>
      <c r="AD57" s="1" cm="1">
        <f t="array" ref="AD57">COVAR(_xlfn.CHOOSECOLS(DT!$A$4:$Z$1004,VALUE(_xlfn.CHOOSECOLS(_xlfn.TEXTSPLIT(AC57,", "),1))),_xlfn.CHOOSECOLS(DT!$A$4:$Z$1004,VALUE(_xlfn.CHOOSECOLS(_xlfn.TEXTSPLIT(AC57,", "),2))))^2</f>
        <v>0.58036170539699317</v>
      </c>
    </row>
    <row r="58" spans="1:30">
      <c r="T58" s="1" t="s">
        <v>4065</v>
      </c>
      <c r="U58" s="1" cm="1">
        <f t="array" ref="U58">COVAR(_xlfn.CHOOSECOLS(DT!$A$4:$Z$1004,VALUE(_xlfn.CHOOSECOLS(_xlfn.TEXTSPLIT(T58,", "),1))),_xlfn.CHOOSECOLS(DT!$A$4:$Z$1004,VALUE(_xlfn.CHOOSECOLS(_xlfn.TEXTSPLIT(T58,", "),2))))^2</f>
        <v>5.5835277889945028E-4</v>
      </c>
      <c r="Z58" t="s">
        <v>4100</v>
      </c>
      <c r="AA58" s="1" cm="1">
        <f t="array" ref="AA58">COVAR(_xlfn.CHOOSECOLS(DT!$A$4:$Z$1004,VALUE(_xlfn.CHOOSECOLS(_xlfn.TEXTSPLIT(Z58,", "),1))),_xlfn.CHOOSECOLS(DT!$A$4:$Z$1004,VALUE(_xlfn.CHOOSECOLS(_xlfn.TEXTSPLIT(Z58,", "),2))))^2</f>
        <v>0.11967152776040686</v>
      </c>
      <c r="AC58" s="1" t="s">
        <v>13</v>
      </c>
      <c r="AD58" s="1" cm="1">
        <f t="array" ref="AD58">COVAR(_xlfn.CHOOSECOLS(DT!$A$4:$Z$1004,VALUE(_xlfn.CHOOSECOLS(_xlfn.TEXTSPLIT(AC58,", "),1))),_xlfn.CHOOSECOLS(DT!$A$4:$Z$1004,VALUE(_xlfn.CHOOSECOLS(_xlfn.TEXTSPLIT(AC58,", "),2))))^2</f>
        <v>0.59485207671499107</v>
      </c>
    </row>
    <row r="59" spans="1:30">
      <c r="T59" s="1" t="s">
        <v>8</v>
      </c>
      <c r="U59" s="1" cm="1">
        <f t="array" ref="U59">COVAR(_xlfn.CHOOSECOLS(DT!$A$4:$Z$1004,VALUE(_xlfn.CHOOSECOLS(_xlfn.TEXTSPLIT(T59,", "),1))),_xlfn.CHOOSECOLS(DT!$A$4:$Z$1004,VALUE(_xlfn.CHOOSECOLS(_xlfn.TEXTSPLIT(T59,", "),2))))^2</f>
        <v>1.0018912525326884</v>
      </c>
      <c r="Z59" t="s">
        <v>4101</v>
      </c>
      <c r="AA59" s="1" cm="1">
        <f t="array" ref="AA59">COVAR(_xlfn.CHOOSECOLS(DT!$A$4:$Z$1004,VALUE(_xlfn.CHOOSECOLS(_xlfn.TEXTSPLIT(Z59,", "),1))),_xlfn.CHOOSECOLS(DT!$A$4:$Z$1004,VALUE(_xlfn.CHOOSECOLS(_xlfn.TEXTSPLIT(Z59,", "),2))))^2</f>
        <v>4.1295771527403095E-2</v>
      </c>
      <c r="AC59" s="1" t="s">
        <v>4172</v>
      </c>
      <c r="AD59" s="1" cm="1">
        <f t="array" ref="AD59">COVAR(_xlfn.CHOOSECOLS(DT!$A$4:$Z$1004,VALUE(_xlfn.CHOOSECOLS(_xlfn.TEXTSPLIT(AC59,", "),1))),_xlfn.CHOOSECOLS(DT!$A$4:$Z$1004,VALUE(_xlfn.CHOOSECOLS(_xlfn.TEXTSPLIT(AC59,", "),2))))^2</f>
        <v>11.629518190686857</v>
      </c>
    </row>
    <row r="60" spans="1:30">
      <c r="T60" s="1" t="s">
        <v>4066</v>
      </c>
      <c r="U60" s="1" cm="1">
        <f t="array" ref="U60">COVAR(_xlfn.CHOOSECOLS(DT!$A$4:$Z$1004,VALUE(_xlfn.CHOOSECOLS(_xlfn.TEXTSPLIT(T60,", "),1))),_xlfn.CHOOSECOLS(DT!$A$4:$Z$1004,VALUE(_xlfn.CHOOSECOLS(_xlfn.TEXTSPLIT(T60,", "),2))))^2</f>
        <v>0.35965981575251649</v>
      </c>
      <c r="Z60" t="s">
        <v>4102</v>
      </c>
      <c r="AA60" s="1" cm="1">
        <f t="array" ref="AA60">COVAR(_xlfn.CHOOSECOLS(DT!$A$4:$Z$1004,VALUE(_xlfn.CHOOSECOLS(_xlfn.TEXTSPLIT(Z60,", "),1))),_xlfn.CHOOSECOLS(DT!$A$4:$Z$1004,VALUE(_xlfn.CHOOSECOLS(_xlfn.TEXTSPLIT(Z60,", "),2))))^2</f>
        <v>7.4614691914337072</v>
      </c>
      <c r="AC60" s="1" t="s">
        <v>21</v>
      </c>
      <c r="AD60" s="1" cm="1">
        <f t="array" ref="AD60">COVAR(_xlfn.CHOOSECOLS(DT!$A$4:$Z$1004,VALUE(_xlfn.CHOOSECOLS(_xlfn.TEXTSPLIT(AC60,", "),1))),_xlfn.CHOOSECOLS(DT!$A$4:$Z$1004,VALUE(_xlfn.CHOOSECOLS(_xlfn.TEXTSPLIT(AC60,", "),2))))^2</f>
        <v>0.13518480136934896</v>
      </c>
    </row>
    <row r="61" spans="1:30">
      <c r="T61" s="1" t="s">
        <v>4067</v>
      </c>
      <c r="U61" s="1" cm="1">
        <f t="array" ref="U61">COVAR(_xlfn.CHOOSECOLS(DT!$A$4:$Z$1004,VALUE(_xlfn.CHOOSECOLS(_xlfn.TEXTSPLIT(T61,", "),1))),_xlfn.CHOOSECOLS(DT!$A$4:$Z$1004,VALUE(_xlfn.CHOOSECOLS(_xlfn.TEXTSPLIT(T61,", "),2))))^2</f>
        <v>6.5900422025364405</v>
      </c>
      <c r="Z61" s="30" t="s">
        <v>1275</v>
      </c>
      <c r="AA61" s="147">
        <f>SUM(AA46:AA60)</f>
        <v>41.394806336455346</v>
      </c>
      <c r="AC61" s="1" t="s">
        <v>4082</v>
      </c>
      <c r="AD61" s="1" cm="1">
        <f t="array" ref="AD61">COVAR(_xlfn.CHOOSECOLS(DT!$A$4:$Z$1004,VALUE(_xlfn.CHOOSECOLS(_xlfn.TEXTSPLIT(AC61,", "),1))),_xlfn.CHOOSECOLS(DT!$A$4:$Z$1004,VALUE(_xlfn.CHOOSECOLS(_xlfn.TEXTSPLIT(AC61,", "),2))))^2</f>
        <v>1.1814744801512305E-2</v>
      </c>
    </row>
    <row r="62" spans="1:30">
      <c r="T62" s="1" t="s">
        <v>4068</v>
      </c>
      <c r="U62" s="1" cm="1">
        <f t="array" ref="U62">COVAR(_xlfn.CHOOSECOLS(DT!$A$4:$Z$1004,VALUE(_xlfn.CHOOSECOLS(_xlfn.TEXTSPLIT(T62,", "),1))),_xlfn.CHOOSECOLS(DT!$A$4:$Z$1004,VALUE(_xlfn.CHOOSECOLS(_xlfn.TEXTSPLIT(T62,", "),2))))^2</f>
        <v>3.5663144428443281</v>
      </c>
      <c r="Z62" s="32" t="s">
        <v>1276</v>
      </c>
      <c r="AA62" s="148">
        <f>_xlfn.LET(_xlpm.x,COUNTA(_xlfn.UNIQUE(_xlfn.TEXTSPLIT(_xlfn.TEXTJOIN(", ",TRUE,Z46:Z60),,", "))),
AA43+SQRT((_xlpm.x/(_xlpm.x-1))*2*AA61)/(POWER(_xlpm.x,2)*(_xlfn.XLOOKUP(Z42,Results!$R$3:$R$6,Results!$T$3:$T$6))))</f>
        <v>0.79726511327298666</v>
      </c>
      <c r="AC62" s="1" t="s">
        <v>4083</v>
      </c>
      <c r="AD62" s="1" cm="1">
        <f t="array" ref="AD62">COVAR(_xlfn.CHOOSECOLS(DT!$A$4:$Z$1004,VALUE(_xlfn.CHOOSECOLS(_xlfn.TEXTSPLIT(AC62,", "),1))),_xlfn.CHOOSECOLS(DT!$A$4:$Z$1004,VALUE(_xlfn.CHOOSECOLS(_xlfn.TEXTSPLIT(AC62,", "),2))))^2</f>
        <v>0.20156535318270014</v>
      </c>
    </row>
    <row r="63" spans="1:30">
      <c r="T63" s="1" t="s">
        <v>4069</v>
      </c>
      <c r="U63" s="1" cm="1">
        <f t="array" ref="U63">COVAR(_xlfn.CHOOSECOLS(DT!$A$4:$Z$1004,VALUE(_xlfn.CHOOSECOLS(_xlfn.TEXTSPLIT(T63,", "),1))),_xlfn.CHOOSECOLS(DT!$A$4:$Z$1004,VALUE(_xlfn.CHOOSECOLS(_xlfn.TEXTSPLIT(T63,", "),2))))^2</f>
        <v>2.3286529225524495</v>
      </c>
      <c r="AC63" s="1" t="s">
        <v>4084</v>
      </c>
      <c r="AD63" s="1" cm="1">
        <f t="array" ref="AD63">COVAR(_xlfn.CHOOSECOLS(DT!$A$4:$Z$1004,VALUE(_xlfn.CHOOSECOLS(_xlfn.TEXTSPLIT(AC63,", "),1))),_xlfn.CHOOSECOLS(DT!$A$4:$Z$1004,VALUE(_xlfn.CHOOSECOLS(_xlfn.TEXTSPLIT(AC63,", "),2))))^2</f>
        <v>3.977347851101163E-2</v>
      </c>
    </row>
    <row r="64" spans="1:30">
      <c r="T64" s="1" t="s">
        <v>4070</v>
      </c>
      <c r="U64" s="1" cm="1">
        <f t="array" ref="U64">COVAR(_xlfn.CHOOSECOLS(DT!$A$4:$Z$1004,VALUE(_xlfn.CHOOSECOLS(_xlfn.TEXTSPLIT(T64,", "),1))),_xlfn.CHOOSECOLS(DT!$A$4:$Z$1004,VALUE(_xlfn.CHOOSECOLS(_xlfn.TEXTSPLIT(T64,", "),2))))^2</f>
        <v>2.3590404908501617</v>
      </c>
      <c r="AC64" s="1" t="s">
        <v>4173</v>
      </c>
      <c r="AD64" s="1" cm="1">
        <f t="array" ref="AD64">COVAR(_xlfn.CHOOSECOLS(DT!$A$4:$Z$1004,VALUE(_xlfn.CHOOSECOLS(_xlfn.TEXTSPLIT(AC64,", "),1))),_xlfn.CHOOSECOLS(DT!$A$4:$Z$1004,VALUE(_xlfn.CHOOSECOLS(_xlfn.TEXTSPLIT(AC64,", "),2))))^2</f>
        <v>0.18657827123259271</v>
      </c>
    </row>
    <row r="65" spans="20:30">
      <c r="T65" s="1" t="s">
        <v>10</v>
      </c>
      <c r="U65" s="1" cm="1">
        <f t="array" ref="U65">COVAR(_xlfn.CHOOSECOLS(DT!$A$4:$Z$1004,VALUE(_xlfn.CHOOSECOLS(_xlfn.TEXTSPLIT(T65,", "),1))),_xlfn.CHOOSECOLS(DT!$A$4:$Z$1004,VALUE(_xlfn.CHOOSECOLS(_xlfn.TEXTSPLIT(T65,", "),2))))^2</f>
        <v>0.22155795612508536</v>
      </c>
      <c r="AC65" s="1" t="s">
        <v>4174</v>
      </c>
      <c r="AD65" s="1" cm="1">
        <f t="array" ref="AD65">COVAR(_xlfn.CHOOSECOLS(DT!$A$4:$Z$1004,VALUE(_xlfn.CHOOSECOLS(_xlfn.TEXTSPLIT(AC65,", "),1))),_xlfn.CHOOSECOLS(DT!$A$4:$Z$1004,VALUE(_xlfn.CHOOSECOLS(_xlfn.TEXTSPLIT(AC65,", "),2))))^2</f>
        <v>0.10633270321361059</v>
      </c>
    </row>
    <row r="66" spans="20:30">
      <c r="T66" s="1" t="s">
        <v>4071</v>
      </c>
      <c r="U66" s="1" cm="1">
        <f t="array" ref="U66">COVAR(_xlfn.CHOOSECOLS(DT!$A$4:$Z$1004,VALUE(_xlfn.CHOOSECOLS(_xlfn.TEXTSPLIT(T66,", "),1))),_xlfn.CHOOSECOLS(DT!$A$4:$Z$1004,VALUE(_xlfn.CHOOSECOLS(_xlfn.TEXTSPLIT(T66,", "),2))))^2</f>
        <v>1.286444802584313E-4</v>
      </c>
      <c r="AC66" s="1" t="s">
        <v>4175</v>
      </c>
      <c r="AD66" s="1" cm="1">
        <f t="array" ref="AD66">COVAR(_xlfn.CHOOSECOLS(DT!$A$4:$Z$1004,VALUE(_xlfn.CHOOSECOLS(_xlfn.TEXTSPLIT(AC66,", "),1))),_xlfn.CHOOSECOLS(DT!$A$4:$Z$1004,VALUE(_xlfn.CHOOSECOLS(_xlfn.TEXTSPLIT(AC66,", "),2))))^2</f>
        <v>0.14437126797002556</v>
      </c>
    </row>
    <row r="67" spans="20:30">
      <c r="T67" s="1" t="s">
        <v>4072</v>
      </c>
      <c r="U67" s="1" cm="1">
        <f t="array" ref="U67">COVAR(_xlfn.CHOOSECOLS(DT!$A$4:$Z$1004,VALUE(_xlfn.CHOOSECOLS(_xlfn.TEXTSPLIT(T67,", "),1))),_xlfn.CHOOSECOLS(DT!$A$4:$Z$1004,VALUE(_xlfn.CHOOSECOLS(_xlfn.TEXTSPLIT(T67,", "),2))))^2</f>
        <v>0.92399701973620774</v>
      </c>
      <c r="AC67" s="1" t="s">
        <v>4176</v>
      </c>
      <c r="AD67" s="1" cm="1">
        <f t="array" ref="AD67">COVAR(_xlfn.CHOOSECOLS(DT!$A$4:$Z$1004,VALUE(_xlfn.CHOOSECOLS(_xlfn.TEXTSPLIT(AC67,", "),1))),_xlfn.CHOOSECOLS(DT!$A$4:$Z$1004,VALUE(_xlfn.CHOOSECOLS(_xlfn.TEXTSPLIT(AC67,", "),2))))^2</f>
        <v>9.6111720584188862E-2</v>
      </c>
    </row>
    <row r="68" spans="20:30">
      <c r="T68" s="1" t="s">
        <v>4073</v>
      </c>
      <c r="U68" s="1" cm="1">
        <f t="array" ref="U68">COVAR(_xlfn.CHOOSECOLS(DT!$A$4:$Z$1004,VALUE(_xlfn.CHOOSECOLS(_xlfn.TEXTSPLIT(T68,", "),1))),_xlfn.CHOOSECOLS(DT!$A$4:$Z$1004,VALUE(_xlfn.CHOOSECOLS(_xlfn.TEXTSPLIT(T68,", "),2))))^2</f>
        <v>8.7558649375895758E-3</v>
      </c>
      <c r="AC68" s="1" t="s">
        <v>4085</v>
      </c>
      <c r="AD68" s="1" cm="1">
        <f t="array" ref="AD68">COVAR(_xlfn.CHOOSECOLS(DT!$A$4:$Z$1004,VALUE(_xlfn.CHOOSECOLS(_xlfn.TEXTSPLIT(AC68,", "),1))),_xlfn.CHOOSECOLS(DT!$A$4:$Z$1004,VALUE(_xlfn.CHOOSECOLS(_xlfn.TEXTSPLIT(AC68,", "),2))))^2</f>
        <v>0.68241965973534968</v>
      </c>
    </row>
    <row r="69" spans="20:30">
      <c r="T69" s="1" t="s">
        <v>48</v>
      </c>
      <c r="U69" s="1" cm="1">
        <f t="array" ref="U69">COVAR(_xlfn.CHOOSECOLS(DT!$A$4:$Z$1004,VALUE(_xlfn.CHOOSECOLS(_xlfn.TEXTSPLIT(T69,", "),1))),_xlfn.CHOOSECOLS(DT!$A$4:$Z$1004,VALUE(_xlfn.CHOOSECOLS(_xlfn.TEXTSPLIT(T69,", "),2))))^2</f>
        <v>0.36936063693311588</v>
      </c>
      <c r="AC69" s="1" t="s">
        <v>4086</v>
      </c>
      <c r="AD69" s="1" cm="1">
        <f t="array" ref="AD69">COVAR(_xlfn.CHOOSECOLS(DT!$A$4:$Z$1004,VALUE(_xlfn.CHOOSECOLS(_xlfn.TEXTSPLIT(AC69,", "),1))),_xlfn.CHOOSECOLS(DT!$A$4:$Z$1004,VALUE(_xlfn.CHOOSECOLS(_xlfn.TEXTSPLIT(AC69,", "),2))))^2</f>
        <v>1.5167621971047847</v>
      </c>
    </row>
    <row r="70" spans="20:30">
      <c r="T70" s="1" t="s">
        <v>116</v>
      </c>
      <c r="U70" s="1" cm="1">
        <f t="array" ref="U70">COVAR(_xlfn.CHOOSECOLS(DT!$A$4:$Z$1004,VALUE(_xlfn.CHOOSECOLS(_xlfn.TEXTSPLIT(T70,", "),1))),_xlfn.CHOOSECOLS(DT!$A$4:$Z$1004,VALUE(_xlfn.CHOOSECOLS(_xlfn.TEXTSPLIT(T70,", "),2))))^2</f>
        <v>7.9068337019950599E-2</v>
      </c>
      <c r="AC70" s="1" t="s">
        <v>4087</v>
      </c>
      <c r="AD70" s="1" cm="1">
        <f t="array" ref="AD70">COVAR(_xlfn.CHOOSECOLS(DT!$A$4:$Z$1004,VALUE(_xlfn.CHOOSECOLS(_xlfn.TEXTSPLIT(AC70,", "),1))),_xlfn.CHOOSECOLS(DT!$A$4:$Z$1004,VALUE(_xlfn.CHOOSECOLS(_xlfn.TEXTSPLIT(AC70,", "),2))))^2</f>
        <v>3.674215000661091</v>
      </c>
    </row>
    <row r="71" spans="20:30">
      <c r="T71" s="1" t="s">
        <v>4074</v>
      </c>
      <c r="U71" s="1" cm="1">
        <f t="array" ref="U71">COVAR(_xlfn.CHOOSECOLS(DT!$A$4:$Z$1004,VALUE(_xlfn.CHOOSECOLS(_xlfn.TEXTSPLIT(T71,", "),1))),_xlfn.CHOOSECOLS(DT!$A$4:$Z$1004,VALUE(_xlfn.CHOOSECOLS(_xlfn.TEXTSPLIT(T71,", "),2))))^2</f>
        <v>4.5427805432370558</v>
      </c>
      <c r="AC71" s="1" t="s">
        <v>14</v>
      </c>
      <c r="AD71" s="1" cm="1">
        <f t="array" ref="AD71">COVAR(_xlfn.CHOOSECOLS(DT!$A$4:$Z$1004,VALUE(_xlfn.CHOOSECOLS(_xlfn.TEXTSPLIT(AC71,", "),1))),_xlfn.CHOOSECOLS(DT!$A$4:$Z$1004,VALUE(_xlfn.CHOOSECOLS(_xlfn.TEXTSPLIT(AC71,", "),2))))^2</f>
        <v>4.1758034026465038</v>
      </c>
    </row>
    <row r="72" spans="20:30">
      <c r="T72" s="1" t="s">
        <v>4075</v>
      </c>
      <c r="U72" s="1" cm="1">
        <f t="array" ref="U72">COVAR(_xlfn.CHOOSECOLS(DT!$A$4:$Z$1004,VALUE(_xlfn.CHOOSECOLS(_xlfn.TEXTSPLIT(T72,", "),1))),_xlfn.CHOOSECOLS(DT!$A$4:$Z$1004,VALUE(_xlfn.CHOOSECOLS(_xlfn.TEXTSPLIT(T72,", "),2))))^2</f>
        <v>3.4494811339296247</v>
      </c>
      <c r="AC72" s="1" t="s">
        <v>15</v>
      </c>
      <c r="AD72" s="1" cm="1">
        <f t="array" ref="AD72">COVAR(_xlfn.CHOOSECOLS(DT!$A$4:$Z$1004,VALUE(_xlfn.CHOOSECOLS(_xlfn.TEXTSPLIT(AC72,", "),1))),_xlfn.CHOOSECOLS(DT!$A$4:$Z$1004,VALUE(_xlfn.CHOOSECOLS(_xlfn.TEXTSPLIT(AC72,", "),2))))^2</f>
        <v>1.3275047258979211</v>
      </c>
    </row>
    <row r="73" spans="20:30">
      <c r="T73" s="1" t="s">
        <v>35</v>
      </c>
      <c r="U73" s="1" cm="1">
        <f t="array" ref="U73">COVAR(_xlfn.CHOOSECOLS(DT!$A$4:$Z$1004,VALUE(_xlfn.CHOOSECOLS(_xlfn.TEXTSPLIT(T73,", "),1))),_xlfn.CHOOSECOLS(DT!$A$4:$Z$1004,VALUE(_xlfn.CHOOSECOLS(_xlfn.TEXTSPLIT(T73,", "),2))))^2</f>
        <v>5.3449244392351378</v>
      </c>
      <c r="AC73" s="1" t="s">
        <v>16</v>
      </c>
      <c r="AD73" s="1" cm="1">
        <f t="array" ref="AD73">COVAR(_xlfn.CHOOSECOLS(DT!$A$4:$Z$1004,VALUE(_xlfn.CHOOSECOLS(_xlfn.TEXTSPLIT(AC73,", "),1))),_xlfn.CHOOSECOLS(DT!$A$4:$Z$1004,VALUE(_xlfn.CHOOSECOLS(_xlfn.TEXTSPLIT(AC73,", "),2))))^2</f>
        <v>0.86149277625508747</v>
      </c>
    </row>
    <row r="74" spans="20:30">
      <c r="T74" s="30" t="s">
        <v>1275</v>
      </c>
      <c r="U74" s="147">
        <f>SUM(U46:U73)</f>
        <v>49.412751124745824</v>
      </c>
      <c r="AC74" s="30" t="s">
        <v>1275</v>
      </c>
      <c r="AD74" s="147">
        <f>SUM(AD46:AD73)</f>
        <v>36.62805999656949</v>
      </c>
    </row>
    <row r="75" spans="20:30">
      <c r="T75" s="156" t="s">
        <v>1276</v>
      </c>
      <c r="U75" s="148">
        <f>_xlfn.LET(_xlpm.x,COUNTA(_xlfn.UNIQUE(_xlfn.TEXTSPLIT(_xlfn.TEXTJOIN(", ",TRUE,T46:T73),,", "))),
U43+SQRT((_xlpm.x/(_xlpm.x-1))*2*U74)/(POWER(_xlpm.x,2)*(_xlfn.XLOOKUP(T42,Results!$R$3:$R$6,Results!$T$3:$T$6))))</f>
        <v>0.78451117146698524</v>
      </c>
      <c r="AC75" s="32" t="s">
        <v>1276</v>
      </c>
      <c r="AD75" s="148">
        <f>_xlfn.LET(_xlpm.x,COUNTA(_xlfn.UNIQUE(_xlfn.TEXTSPLIT(_xlfn.TEXTJOIN(", ",TRUE,AC46:AC73),,", "))),
AD43+SQRT((_xlpm.x/(_xlpm.x-1))*2*AD74)/(POWER(_xlpm.x,2)*(_xlfn.XLOOKUP(AC42,Results!$R$3:$R$6,Results!$T$3:$T$6))))</f>
        <v>0.71323692014391971</v>
      </c>
    </row>
  </sheetData>
  <mergeCells count="29">
    <mergeCell ref="P15:P16"/>
    <mergeCell ref="A24:A25"/>
    <mergeCell ref="D15:D16"/>
    <mergeCell ref="G15:G16"/>
    <mergeCell ref="J15:J16"/>
    <mergeCell ref="M15:M16"/>
    <mergeCell ref="A27:R27"/>
    <mergeCell ref="A29:B29"/>
    <mergeCell ref="D29:E29"/>
    <mergeCell ref="G29:H29"/>
    <mergeCell ref="J29:K29"/>
    <mergeCell ref="M29:N29"/>
    <mergeCell ref="P29:Q29"/>
    <mergeCell ref="P5:Q5"/>
    <mergeCell ref="A1:R1"/>
    <mergeCell ref="A5:B5"/>
    <mergeCell ref="D5:E5"/>
    <mergeCell ref="G5:H5"/>
    <mergeCell ref="J5:K5"/>
    <mergeCell ref="M5:N5"/>
    <mergeCell ref="A3:Q3"/>
    <mergeCell ref="T37:T38"/>
    <mergeCell ref="AC37:AC38"/>
    <mergeCell ref="AC5:AD5"/>
    <mergeCell ref="Z5:AA5"/>
    <mergeCell ref="W5:X5"/>
    <mergeCell ref="T5:U5"/>
    <mergeCell ref="W15:W16"/>
    <mergeCell ref="Z24:Z25"/>
  </mergeCells>
  <pageMargins left="0.7" right="0.7" top="0.75" bottom="0.75" header="0.3" footer="0.3"/>
  <pageSetup paperSize="9" orientation="portrait" r:id="rId1"/>
  <customProperties>
    <customPr name="EpmWorksheetKeyString_GUID"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workbookViewId="0">
      <selection activeCell="E6" sqref="E6"/>
    </sheetView>
  </sheetViews>
  <sheetFormatPr defaultColWidth="9.109375" defaultRowHeight="14.4"/>
  <cols>
    <col min="1" max="2" width="18.109375" customWidth="1"/>
    <col min="3" max="3" width="26.88671875" customWidth="1"/>
    <col min="4" max="4" width="41.33203125" customWidth="1"/>
    <col min="5" max="5" width="20.109375" customWidth="1"/>
    <col min="6" max="6" width="10.6640625" customWidth="1"/>
    <col min="7" max="8" width="15.6640625" customWidth="1"/>
  </cols>
  <sheetData>
    <row r="1" spans="1:8" ht="141.44999999999999" customHeight="1">
      <c r="A1" s="199" t="s">
        <v>2211</v>
      </c>
      <c r="B1" s="203"/>
      <c r="C1" s="203"/>
      <c r="D1" s="203"/>
      <c r="E1" s="203"/>
      <c r="F1" s="203"/>
      <c r="G1" s="203"/>
      <c r="H1" s="203"/>
    </row>
    <row r="2" spans="1:8">
      <c r="A2" s="107" t="s">
        <v>110</v>
      </c>
      <c r="B2" s="108" t="s">
        <v>106</v>
      </c>
      <c r="C2" s="108" t="s">
        <v>120</v>
      </c>
      <c r="D2" s="108" t="s">
        <v>121</v>
      </c>
    </row>
    <row r="3" spans="1:8">
      <c r="A3" s="13" t="str">
        <f>VLOOKUP(Read_First!B5,Items!A1:BI50,54,FALSE)</f>
        <v>Daya tarik</v>
      </c>
      <c r="B3" s="48">
        <f>Results!O3</f>
        <v>0.60869565217391308</v>
      </c>
      <c r="C3" s="12" t="str">
        <f>IF(B3&gt;E37,"Excellent",IF(B3&gt;D37,"Good",IF(B3&gt;C37,"Above average",IF(B3&gt;B37,"Below average","Bad"))))</f>
        <v>Bad</v>
      </c>
      <c r="D3" t="str">
        <f t="shared" ref="D3:D8" si="0">IF(B3&gt;E37,"In the range of the 10% best results",IF(B3&gt;D37,"10% of results better, 75% of results worse",IF(B3&gt;C37,"25% of results better, 50% of results worse",IF(B3&gt;B37,"50% of results better, 25% of results worse","In the range of the 25% worst results"))))</f>
        <v>In the range of the 25% worst results</v>
      </c>
    </row>
    <row r="4" spans="1:8">
      <c r="A4" s="13" t="str">
        <f>VLOOKUP(Read_First!B5,Items!A1:BI50,55,FALSE)</f>
        <v>Kejelasan</v>
      </c>
      <c r="B4" s="48">
        <f>Results!O4</f>
        <v>0.58152173913043481</v>
      </c>
      <c r="C4" s="12" t="str">
        <f>IF(B4&gt;E38,"Excellent",IF(B4&gt;D38,"Good",IF(B4&gt;C38,"Above Average",IF(B4&gt;B38,"Below Average","Bad"))))</f>
        <v>Bad</v>
      </c>
      <c r="D4" t="str">
        <f t="shared" si="0"/>
        <v>In the range of the 25% worst results</v>
      </c>
    </row>
    <row r="5" spans="1:8">
      <c r="A5" s="13" t="str">
        <f>VLOOKUP(Read_First!B5,Items!A1:BI50,56,FALSE)</f>
        <v>Efisiensi</v>
      </c>
      <c r="B5" s="48">
        <f>Results!O5</f>
        <v>0.88586956521739135</v>
      </c>
      <c r="C5" s="12" t="str">
        <f>IF(B5&gt;E39,"Excellent",IF(B5&gt;D39,"Good",IF(B5&gt;C39,"Above Average",IF(B5&gt;B39,"Below Average","Bad"))))</f>
        <v>Below Average</v>
      </c>
      <c r="D5" t="str">
        <f t="shared" si="0"/>
        <v>50% of results better, 25% of results worse</v>
      </c>
    </row>
    <row r="6" spans="1:8">
      <c r="A6" s="14" t="str">
        <f>VLOOKUP(Read_First!B5,Items!A1:BI50,57,FALSE)</f>
        <v>Ketepatan</v>
      </c>
      <c r="B6" s="48">
        <f>Results!O6</f>
        <v>0.43478260869565216</v>
      </c>
      <c r="C6" s="12" t="str">
        <f>IF(B6&gt;E40,"Excellent",IF(B6&gt;D40,"Good",IF(B6&gt;C40,"Above Average",IF(B6&gt;B40,"Below Average","Bad"))))</f>
        <v>Bad</v>
      </c>
      <c r="D6" t="str">
        <f t="shared" si="0"/>
        <v>In the range of the 25% worst results</v>
      </c>
    </row>
    <row r="7" spans="1:8">
      <c r="A7" s="14" t="str">
        <f>VLOOKUP(Read_First!B5,Items!A1:BI50,58,FALSE)</f>
        <v>Stimulasi</v>
      </c>
      <c r="B7" s="48">
        <f>Results!O7</f>
        <v>0.63043478260869568</v>
      </c>
      <c r="C7" s="12" t="str">
        <f>IF(B7&gt;E41,"Excellent",IF(B7&gt;D41,"Good",IF(B7&gt;C41,"Above Average",IF(B7&gt;B41,"Below Average","Bad"))))</f>
        <v>Below Average</v>
      </c>
      <c r="D7" t="str">
        <f t="shared" si="0"/>
        <v>50% of results better, 25% of results worse</v>
      </c>
    </row>
    <row r="8" spans="1:8">
      <c r="A8" s="13" t="str">
        <f>VLOOKUP(Read_First!B5,Items!A1:BI50,59,FALSE)</f>
        <v>Kebaruan</v>
      </c>
      <c r="B8" s="48">
        <f>Results!O8</f>
        <v>0.97282608695652173</v>
      </c>
      <c r="C8" s="12" t="str">
        <f>IF(B8&gt;E42,"Excellent",IF(B8&gt;D42,"Good",IF(B8&gt;C42,"Above Average",IF(B8&gt;B42,"Below Average","Bad"))))</f>
        <v>Above Average</v>
      </c>
      <c r="D8" t="str">
        <f t="shared" si="0"/>
        <v>25% of results better, 50% of results worse</v>
      </c>
    </row>
    <row r="26" spans="1:8">
      <c r="A26" s="204" t="s">
        <v>822</v>
      </c>
      <c r="B26" s="204"/>
      <c r="C26" s="204"/>
      <c r="D26" s="204"/>
      <c r="E26" s="204"/>
      <c r="F26" s="204"/>
      <c r="G26" s="204"/>
      <c r="H26" s="204"/>
    </row>
    <row r="27" spans="1:8" s="16" customFormat="1">
      <c r="A27" s="15" t="s">
        <v>110</v>
      </c>
      <c r="B27" s="15" t="s">
        <v>126</v>
      </c>
      <c r="C27" s="15" t="s">
        <v>125</v>
      </c>
      <c r="D27" s="15" t="s">
        <v>124</v>
      </c>
      <c r="E27" s="15" t="s">
        <v>123</v>
      </c>
      <c r="F27" s="15" t="s">
        <v>122</v>
      </c>
      <c r="G27" s="15" t="s">
        <v>119</v>
      </c>
      <c r="H27" s="15" t="s">
        <v>106</v>
      </c>
    </row>
    <row r="28" spans="1:8">
      <c r="A28" s="13" t="str">
        <f>VLOOKUP(Read_First!B5,Items!A1:BI50,54,FALSE)</f>
        <v>Daya tarik</v>
      </c>
      <c r="B28" s="26">
        <v>-1</v>
      </c>
      <c r="C28" s="27">
        <f>B37</f>
        <v>0.69</v>
      </c>
      <c r="D28" s="27">
        <f>C37-B37</f>
        <v>0.49</v>
      </c>
      <c r="E28" s="27">
        <f>D37-C37</f>
        <v>0.40000000000000013</v>
      </c>
      <c r="F28" s="27">
        <f>E37-D37</f>
        <v>0.26</v>
      </c>
      <c r="G28" s="27">
        <f>2.5-E37</f>
        <v>0.65999999999999992</v>
      </c>
      <c r="H28" s="49">
        <f>Results!O3</f>
        <v>0.60869565217391308</v>
      </c>
    </row>
    <row r="29" spans="1:8">
      <c r="A29" s="13" t="str">
        <f>VLOOKUP(Read_First!B5,Items!A1:BI50,55,FALSE)</f>
        <v>Kejelasan</v>
      </c>
      <c r="B29" s="26">
        <v>-1</v>
      </c>
      <c r="C29" s="27">
        <f t="shared" ref="C29:C33" si="1">B38</f>
        <v>0.72</v>
      </c>
      <c r="D29" s="27">
        <f t="shared" ref="D29:D33" si="2">C38-B38</f>
        <v>0.48</v>
      </c>
      <c r="E29" s="27">
        <f t="shared" ref="E29:E33" si="3">D38-C38</f>
        <v>0.53</v>
      </c>
      <c r="F29" s="27">
        <f t="shared" ref="F29:F33" si="4">E38-D38</f>
        <v>0.27</v>
      </c>
      <c r="G29" s="27">
        <f t="shared" ref="G29:G33" si="5">2.5-E38</f>
        <v>0.5</v>
      </c>
      <c r="H29" s="49">
        <f>Results!O4</f>
        <v>0.58152173913043481</v>
      </c>
    </row>
    <row r="30" spans="1:8">
      <c r="A30" s="13" t="str">
        <f>VLOOKUP(Read_First!B5,Items!A1:BI50,56,FALSE)</f>
        <v>Efisiensi</v>
      </c>
      <c r="B30" s="26">
        <v>-1</v>
      </c>
      <c r="C30" s="27">
        <f t="shared" si="1"/>
        <v>0.6</v>
      </c>
      <c r="D30" s="27">
        <f t="shared" si="2"/>
        <v>0.45000000000000007</v>
      </c>
      <c r="E30" s="27">
        <f t="shared" si="3"/>
        <v>0.44999999999999996</v>
      </c>
      <c r="F30" s="27">
        <f t="shared" si="4"/>
        <v>0.37999999999999989</v>
      </c>
      <c r="G30" s="27">
        <f t="shared" si="5"/>
        <v>0.62000000000000011</v>
      </c>
      <c r="H30" s="49">
        <f>Results!O5</f>
        <v>0.88586956521739135</v>
      </c>
    </row>
    <row r="31" spans="1:8">
      <c r="A31" s="14" t="str">
        <f>VLOOKUP(Read_First!B5,Items!A1:BI50,57,FALSE)</f>
        <v>Ketepatan</v>
      </c>
      <c r="B31" s="26">
        <v>-1</v>
      </c>
      <c r="C31" s="27">
        <f t="shared" si="1"/>
        <v>0.78</v>
      </c>
      <c r="D31" s="27">
        <f t="shared" si="2"/>
        <v>0.35999999999999988</v>
      </c>
      <c r="E31" s="27">
        <f t="shared" si="3"/>
        <v>0.34000000000000008</v>
      </c>
      <c r="F31" s="27">
        <f t="shared" si="4"/>
        <v>0.21999999999999997</v>
      </c>
      <c r="G31" s="27">
        <f t="shared" si="5"/>
        <v>0.8</v>
      </c>
      <c r="H31" s="49">
        <f>Results!O6</f>
        <v>0.43478260869565216</v>
      </c>
    </row>
    <row r="32" spans="1:8">
      <c r="A32" s="14" t="str">
        <f>VLOOKUP(Read_First!B5,Items!A1:BI50,58,FALSE)</f>
        <v>Stimulasi</v>
      </c>
      <c r="B32" s="26">
        <v>-1</v>
      </c>
      <c r="C32" s="27">
        <f t="shared" si="1"/>
        <v>0.5</v>
      </c>
      <c r="D32" s="27">
        <f t="shared" si="2"/>
        <v>0.5</v>
      </c>
      <c r="E32" s="27">
        <f t="shared" si="3"/>
        <v>0.35000000000000009</v>
      </c>
      <c r="F32" s="27">
        <f t="shared" si="4"/>
        <v>0.34999999999999987</v>
      </c>
      <c r="G32" s="27">
        <f t="shared" si="5"/>
        <v>0.8</v>
      </c>
      <c r="H32" s="49">
        <f>Results!O7</f>
        <v>0.63043478260869568</v>
      </c>
    </row>
    <row r="33" spans="1:8">
      <c r="A33" s="13" t="str">
        <f>VLOOKUP(Read_First!B5,Items!A1:BI50,59,FALSE)</f>
        <v>Kebaruan</v>
      </c>
      <c r="B33" s="26">
        <v>-1</v>
      </c>
      <c r="C33" s="27">
        <f t="shared" si="1"/>
        <v>0.16</v>
      </c>
      <c r="D33" s="27">
        <f t="shared" si="2"/>
        <v>0.53999999999999992</v>
      </c>
      <c r="E33" s="27">
        <f t="shared" si="3"/>
        <v>0.42000000000000015</v>
      </c>
      <c r="F33" s="27">
        <f t="shared" si="4"/>
        <v>0.48</v>
      </c>
      <c r="G33" s="27">
        <f t="shared" si="5"/>
        <v>0.89999999999999991</v>
      </c>
      <c r="H33" s="49">
        <f>Results!O8</f>
        <v>0.97282608695652173</v>
      </c>
    </row>
    <row r="35" spans="1:8">
      <c r="A35" s="204" t="s">
        <v>2150</v>
      </c>
      <c r="B35" s="204"/>
      <c r="C35" s="204"/>
      <c r="D35" s="204"/>
      <c r="E35" s="204"/>
    </row>
    <row r="36" spans="1:8">
      <c r="A36" s="12" t="s">
        <v>110</v>
      </c>
      <c r="B36" s="131">
        <v>0.25</v>
      </c>
      <c r="C36" s="131">
        <v>0.5</v>
      </c>
      <c r="D36" s="131">
        <v>0.75</v>
      </c>
      <c r="E36" s="131">
        <v>0.9</v>
      </c>
    </row>
    <row r="37" spans="1:8">
      <c r="A37" s="12" t="str">
        <f>VLOOKUP(Read_First!B5,Items!A1:BI50,54,FALSE)</f>
        <v>Daya tarik</v>
      </c>
      <c r="B37">
        <v>0.69</v>
      </c>
      <c r="C37">
        <v>1.18</v>
      </c>
      <c r="D37">
        <v>1.58</v>
      </c>
      <c r="E37">
        <v>1.84</v>
      </c>
    </row>
    <row r="38" spans="1:8">
      <c r="A38" s="12" t="str">
        <f>VLOOKUP(Read_First!B5,Items!A1:BI50,55,FALSE)</f>
        <v>Kejelasan</v>
      </c>
      <c r="B38">
        <v>0.72</v>
      </c>
      <c r="C38">
        <v>1.2</v>
      </c>
      <c r="D38">
        <v>1.73</v>
      </c>
      <c r="E38">
        <v>2</v>
      </c>
    </row>
    <row r="39" spans="1:8">
      <c r="A39" s="12" t="str">
        <f>VLOOKUP(Read_First!B5,Items!A1:BI50,56,FALSE)</f>
        <v>Efisiensi</v>
      </c>
      <c r="B39">
        <v>0.6</v>
      </c>
      <c r="C39">
        <v>1.05</v>
      </c>
      <c r="D39">
        <v>1.5</v>
      </c>
      <c r="E39">
        <v>1.88</v>
      </c>
    </row>
    <row r="40" spans="1:8">
      <c r="A40" s="12" t="str">
        <f>VLOOKUP(Read_First!B5,Items!A1:BI50,57,FALSE)</f>
        <v>Ketepatan</v>
      </c>
      <c r="B40">
        <v>0.78</v>
      </c>
      <c r="C40">
        <v>1.1399999999999999</v>
      </c>
      <c r="D40">
        <v>1.48</v>
      </c>
      <c r="E40">
        <v>1.7</v>
      </c>
    </row>
    <row r="41" spans="1:8">
      <c r="A41" s="12" t="str">
        <f>VLOOKUP(Read_First!B5,Items!A1:BI50,58,FALSE)</f>
        <v>Stimulasi</v>
      </c>
      <c r="B41">
        <v>0.5</v>
      </c>
      <c r="C41">
        <v>1</v>
      </c>
      <c r="D41">
        <v>1.35</v>
      </c>
      <c r="E41">
        <v>1.7</v>
      </c>
    </row>
    <row r="42" spans="1:8">
      <c r="A42" s="12" t="str">
        <f>VLOOKUP(Read_First!B5,Items!A1:BI50,59,FALSE)</f>
        <v>Kebaruan</v>
      </c>
      <c r="B42">
        <v>0.16</v>
      </c>
      <c r="C42">
        <v>0.7</v>
      </c>
      <c r="D42">
        <v>1.1200000000000001</v>
      </c>
      <c r="E42">
        <v>1.6</v>
      </c>
    </row>
  </sheetData>
  <mergeCells count="3">
    <mergeCell ref="A1:H1"/>
    <mergeCell ref="A26:H26"/>
    <mergeCell ref="A35:E35"/>
  </mergeCells>
  <pageMargins left="0.7" right="0.7" top="0.75" bottom="0.75" header="0.3" footer="0.3"/>
  <pageSetup paperSize="9" orientation="portrait" r:id="rId1"/>
  <customProperties>
    <customPr name="EpmWorksheetKeyString_GUID" r:id="rId2"/>
  </customProperties>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83E8E-117D-43A1-8021-CB4E789B3406}">
  <dimension ref="A1:H50"/>
  <sheetViews>
    <sheetView topLeftCell="A31" workbookViewId="0">
      <selection activeCell="D43" sqref="D43"/>
    </sheetView>
  </sheetViews>
  <sheetFormatPr defaultColWidth="9.109375" defaultRowHeight="14.4"/>
  <cols>
    <col min="1" max="2" width="18.109375" customWidth="1"/>
    <col min="3" max="3" width="20.33203125" customWidth="1"/>
    <col min="4" max="4" width="41.33203125" customWidth="1"/>
    <col min="5" max="5" width="20.109375" customWidth="1"/>
    <col min="6" max="6" width="10.6640625" customWidth="1"/>
    <col min="7" max="8" width="15.6640625" customWidth="1"/>
  </cols>
  <sheetData>
    <row r="1" spans="1:8" ht="141.44999999999999" customHeight="1">
      <c r="A1" s="199" t="s">
        <v>2211</v>
      </c>
      <c r="B1" s="203"/>
      <c r="C1" s="203"/>
      <c r="D1" s="203"/>
      <c r="E1" s="203"/>
      <c r="F1" s="203"/>
      <c r="G1" s="203"/>
      <c r="H1" s="203"/>
    </row>
    <row r="2" spans="1:8">
      <c r="A2" s="107" t="s">
        <v>110</v>
      </c>
      <c r="B2" s="108" t="s">
        <v>106</v>
      </c>
      <c r="C2" s="108" t="s">
        <v>120</v>
      </c>
      <c r="D2" s="108" t="s">
        <v>121</v>
      </c>
    </row>
    <row r="3" spans="1:8">
      <c r="A3" s="13" t="str">
        <f>Results!R3</f>
        <v>Kemudahan</v>
      </c>
      <c r="B3" s="48">
        <f>Results!S3</f>
        <v>0.57336956521739135</v>
      </c>
      <c r="C3" s="12" t="str">
        <f>IF(B3&gt;E37,"Excellent",IF(B3&gt;D37,"Good",IF(B3&gt;C37,"Above average",IF(B3&gt;B37,"Below average","Bad"))))</f>
        <v>Below average</v>
      </c>
      <c r="D3" t="str">
        <f>IF(B3&gt;E37,"In the range of the 10% best results",IF(B3&gt;D37,"10% of results better, 75% of results worse",IF(B3&gt;C37,"25% of results better, 50% of results worse",IF(B3&gt;B37,"50% of results better, 25% of results worse","In the range of the 25% worst results"))))</f>
        <v>50% of results better, 25% of results worse</v>
      </c>
    </row>
    <row r="4" spans="1:8">
      <c r="A4" s="13" t="str">
        <f>Results!R4</f>
        <v>Inovasi</v>
      </c>
      <c r="B4" s="48">
        <f>Results!S4</f>
        <v>0.97282608695652173</v>
      </c>
      <c r="C4" s="12" t="str">
        <f>IF(B4&gt;E38,"Excellent",IF(B4&gt;D38,"Good",IF(B4&gt;C38,"Above Average",IF(B4&gt;B38,"Below Average","Bad"))))</f>
        <v>Above Average</v>
      </c>
      <c r="D4" t="str">
        <f t="shared" ref="D4:D6" si="0">IF(B4&gt;E38,"In the range of the 10% best results",IF(B4&gt;D38,"10% of results better, 75% of results worse",IF(B4&gt;C38,"25% of results better, 50% of results worse",IF(B4&gt;B38,"50% of results better, 25% of results worse","In the range of the 25% worst results"))))</f>
        <v>25% of results better, 50% of results worse</v>
      </c>
    </row>
    <row r="5" spans="1:8">
      <c r="A5" s="13" t="str">
        <f>Results!R5</f>
        <v>Optimisme</v>
      </c>
      <c r="B5" s="48">
        <f>Results!S5</f>
        <v>0.58695652173913049</v>
      </c>
      <c r="C5" s="12" t="str">
        <f>IF(B5&gt;E39,"Excellent",IF(B5&gt;D39,"Good",IF(B5&gt;C39,"Above Average",IF(B5&gt;B39,"Below Average","Bad"))))</f>
        <v>Below Average</v>
      </c>
      <c r="D5" t="str">
        <f t="shared" si="0"/>
        <v>50% of results better, 25% of results worse</v>
      </c>
    </row>
    <row r="6" spans="1:8">
      <c r="A6" s="13" t="str">
        <f>Results!R6</f>
        <v>Kemanfaatan</v>
      </c>
      <c r="B6" s="48">
        <f>Results!S6</f>
        <v>0.70923913043478259</v>
      </c>
      <c r="C6" s="12" t="str">
        <f>IF(B6&gt;E40,"Excellent",IF(B6&gt;D40,"Good",IF(B6&gt;C40,"Above Average",IF(B6&gt;B40,"Below Average","Bad"))))</f>
        <v>Above Average</v>
      </c>
      <c r="D6" t="str">
        <f t="shared" si="0"/>
        <v>25% of results better, 50% of results worse</v>
      </c>
    </row>
    <row r="7" spans="1:8">
      <c r="A7" s="14"/>
      <c r="B7" s="48"/>
      <c r="C7" s="12"/>
    </row>
    <row r="8" spans="1:8">
      <c r="A8" s="13"/>
      <c r="B8" s="48"/>
      <c r="C8" s="12"/>
    </row>
    <row r="26" spans="1:8">
      <c r="A26" s="204" t="s">
        <v>822</v>
      </c>
      <c r="B26" s="204"/>
      <c r="C26" s="204"/>
      <c r="D26" s="204"/>
      <c r="E26" s="204"/>
      <c r="F26" s="204"/>
      <c r="G26" s="204"/>
      <c r="H26" s="204"/>
    </row>
    <row r="27" spans="1:8" s="16" customFormat="1">
      <c r="A27" s="15" t="s">
        <v>110</v>
      </c>
      <c r="B27" s="15" t="s">
        <v>126</v>
      </c>
      <c r="C27" s="15" t="s">
        <v>125</v>
      </c>
      <c r="D27" s="15" t="s">
        <v>124</v>
      </c>
      <c r="E27" s="15" t="s">
        <v>123</v>
      </c>
      <c r="F27" s="15" t="s">
        <v>122</v>
      </c>
      <c r="G27" s="15" t="s">
        <v>119</v>
      </c>
      <c r="H27" s="15" t="s">
        <v>106</v>
      </c>
    </row>
    <row r="28" spans="1:8">
      <c r="A28" s="13" t="str">
        <f>A3</f>
        <v>Kemudahan</v>
      </c>
      <c r="B28" s="26">
        <v>-1</v>
      </c>
      <c r="C28" s="27">
        <f>B37</f>
        <v>0.2118811881188119</v>
      </c>
      <c r="D28" s="27">
        <f>C37-B37</f>
        <v>0.39999999999999997</v>
      </c>
      <c r="E28" s="27">
        <f>D37-C37</f>
        <v>0.53910891089108903</v>
      </c>
      <c r="F28" s="27">
        <f>E37-D37</f>
        <v>0.40099009900990112</v>
      </c>
      <c r="G28" s="27">
        <f>2.5-E37</f>
        <v>0.94801980198019797</v>
      </c>
      <c r="H28" s="49">
        <f>B3</f>
        <v>0.57336956521739135</v>
      </c>
    </row>
    <row r="29" spans="1:8">
      <c r="A29" s="13" t="str">
        <f>A4</f>
        <v>Inovasi</v>
      </c>
      <c r="B29" s="26">
        <v>-1</v>
      </c>
      <c r="C29" s="27">
        <f t="shared" ref="C29:C33" si="1">B38</f>
        <v>0.21069306930693071</v>
      </c>
      <c r="D29" s="27">
        <f t="shared" ref="D29:F33" si="2">C38-B38</f>
        <v>0.40633663366336631</v>
      </c>
      <c r="E29" s="27">
        <f t="shared" si="2"/>
        <v>0.55207920792079201</v>
      </c>
      <c r="F29" s="27">
        <f t="shared" si="2"/>
        <v>0.42138613861386154</v>
      </c>
      <c r="G29" s="27">
        <f t="shared" ref="G29:G33" si="3">2.5-E38</f>
        <v>0.90950495049504942</v>
      </c>
      <c r="H29" s="49">
        <f>B4</f>
        <v>0.97282608695652173</v>
      </c>
    </row>
    <row r="30" spans="1:8">
      <c r="A30" s="13" t="str">
        <f>A5</f>
        <v>Optimisme</v>
      </c>
      <c r="B30" s="26">
        <v>-1</v>
      </c>
      <c r="C30" s="27">
        <f t="shared" si="1"/>
        <v>0.20792079207920794</v>
      </c>
      <c r="D30" s="27">
        <f t="shared" si="2"/>
        <v>0.41650165016501645</v>
      </c>
      <c r="E30" s="27">
        <f t="shared" si="2"/>
        <v>0.5544554455445545</v>
      </c>
      <c r="F30" s="27">
        <f t="shared" si="2"/>
        <v>0.4118811881188118</v>
      </c>
      <c r="G30" s="27">
        <f t="shared" si="3"/>
        <v>0.90924092409240931</v>
      </c>
      <c r="H30" s="49">
        <f>B5</f>
        <v>0.58695652173913049</v>
      </c>
    </row>
    <row r="31" spans="1:8">
      <c r="A31" s="14" t="str">
        <f>A6</f>
        <v>Kemanfaatan</v>
      </c>
      <c r="B31" s="26">
        <v>-1</v>
      </c>
      <c r="C31" s="27">
        <f t="shared" si="1"/>
        <v>0.21725601131541725</v>
      </c>
      <c r="D31" s="27">
        <f t="shared" si="2"/>
        <v>0.42376237623762369</v>
      </c>
      <c r="E31" s="27">
        <f t="shared" si="2"/>
        <v>0.55332390381895336</v>
      </c>
      <c r="F31" s="27">
        <f t="shared" si="2"/>
        <v>0.4113154172560114</v>
      </c>
      <c r="G31" s="27">
        <f t="shared" si="3"/>
        <v>0.89434229137199428</v>
      </c>
      <c r="H31" s="49">
        <f>B6</f>
        <v>0.70923913043478259</v>
      </c>
    </row>
    <row r="32" spans="1:8">
      <c r="A32" s="14"/>
      <c r="B32" s="26">
        <v>-1</v>
      </c>
      <c r="C32" s="27">
        <f t="shared" si="1"/>
        <v>0.5</v>
      </c>
      <c r="D32" s="27">
        <f t="shared" si="2"/>
        <v>0.5</v>
      </c>
      <c r="E32" s="27">
        <f t="shared" si="2"/>
        <v>0.35000000000000009</v>
      </c>
      <c r="F32" s="27">
        <f t="shared" si="2"/>
        <v>0.34999999999999987</v>
      </c>
      <c r="G32" s="27">
        <f t="shared" si="3"/>
        <v>0.8</v>
      </c>
      <c r="H32" s="49">
        <f>Results!O7</f>
        <v>0.63043478260869568</v>
      </c>
    </row>
    <row r="33" spans="1:8">
      <c r="A33" s="13"/>
      <c r="B33" s="26">
        <v>-1</v>
      </c>
      <c r="C33" s="27">
        <f t="shared" si="1"/>
        <v>0.16</v>
      </c>
      <c r="D33" s="27">
        <f t="shared" si="2"/>
        <v>0.53999999999999992</v>
      </c>
      <c r="E33" s="27">
        <f t="shared" si="2"/>
        <v>0.42000000000000015</v>
      </c>
      <c r="F33" s="27">
        <f t="shared" si="2"/>
        <v>0.48</v>
      </c>
      <c r="G33" s="27">
        <f t="shared" si="3"/>
        <v>0.89999999999999991</v>
      </c>
      <c r="H33" s="49">
        <f>Results!O8</f>
        <v>0.97282608695652173</v>
      </c>
    </row>
    <row r="35" spans="1:8">
      <c r="A35" s="204" t="s">
        <v>2150</v>
      </c>
      <c r="B35" s="204"/>
      <c r="C35" s="204"/>
      <c r="D35" s="204"/>
      <c r="E35" s="204"/>
    </row>
    <row r="36" spans="1:8">
      <c r="A36" s="12" t="s">
        <v>110</v>
      </c>
      <c r="B36" s="131">
        <v>0.25</v>
      </c>
      <c r="C36" s="131">
        <v>0.5</v>
      </c>
      <c r="D36" s="131">
        <v>0.75</v>
      </c>
      <c r="E36" s="131">
        <v>0.9</v>
      </c>
    </row>
    <row r="37" spans="1:8">
      <c r="A37" s="12" t="str">
        <f>A28</f>
        <v>Kemudahan</v>
      </c>
      <c r="B37">
        <v>0.2118811881188119</v>
      </c>
      <c r="C37">
        <v>0.61188118811881187</v>
      </c>
      <c r="D37">
        <v>1.1509900990099009</v>
      </c>
      <c r="E37">
        <v>1.551980198019802</v>
      </c>
      <c r="F37">
        <v>1.8326732673267325</v>
      </c>
    </row>
    <row r="38" spans="1:8">
      <c r="A38" s="12" t="str">
        <f>A29</f>
        <v>Inovasi</v>
      </c>
      <c r="B38">
        <v>0.21069306930693071</v>
      </c>
      <c r="C38">
        <v>0.61702970297029702</v>
      </c>
      <c r="D38">
        <v>1.169108910891089</v>
      </c>
      <c r="E38">
        <v>1.5904950495049506</v>
      </c>
      <c r="F38">
        <v>1.8677227722772276</v>
      </c>
    </row>
    <row r="39" spans="1:8">
      <c r="A39" s="12" t="str">
        <f>A30</f>
        <v>Optimisme</v>
      </c>
      <c r="B39">
        <v>0.20792079207920794</v>
      </c>
      <c r="C39">
        <v>0.62442244224422438</v>
      </c>
      <c r="D39">
        <v>1.1788778877887789</v>
      </c>
      <c r="E39">
        <v>1.5907590759075907</v>
      </c>
      <c r="F39">
        <v>1.8726072607260726</v>
      </c>
    </row>
    <row r="40" spans="1:8">
      <c r="A40" s="12" t="str">
        <f>A31</f>
        <v>Kemanfaatan</v>
      </c>
      <c r="B40">
        <v>0.21725601131541725</v>
      </c>
      <c r="C40">
        <v>0.64101838755304097</v>
      </c>
      <c r="D40">
        <v>1.1943422913719943</v>
      </c>
      <c r="E40">
        <v>1.6056577086280057</v>
      </c>
      <c r="F40">
        <v>1.8868458274398869</v>
      </c>
    </row>
    <row r="41" spans="1:8">
      <c r="A41" s="12"/>
      <c r="B41">
        <v>0.5</v>
      </c>
      <c r="C41">
        <v>1</v>
      </c>
      <c r="D41">
        <v>1.35</v>
      </c>
      <c r="E41">
        <v>1.7</v>
      </c>
    </row>
    <row r="42" spans="1:8">
      <c r="A42" s="12"/>
      <c r="B42">
        <v>0.16</v>
      </c>
      <c r="C42">
        <v>0.7</v>
      </c>
      <c r="D42">
        <v>1.1200000000000001</v>
      </c>
      <c r="E42">
        <v>1.6</v>
      </c>
    </row>
    <row r="45" spans="1:8">
      <c r="B45" s="182" t="s">
        <v>106</v>
      </c>
      <c r="C45" s="182"/>
    </row>
    <row r="46" spans="1:8">
      <c r="A46" t="s">
        <v>4179</v>
      </c>
      <c r="B46" t="s">
        <v>4049</v>
      </c>
      <c r="C46" t="s">
        <v>4048</v>
      </c>
    </row>
    <row r="47" spans="1:8">
      <c r="A47" t="s">
        <v>4054</v>
      </c>
      <c r="B47">
        <v>0.57336956521739135</v>
      </c>
      <c r="C47">
        <v>0.4642857142857143</v>
      </c>
    </row>
    <row r="48" spans="1:8">
      <c r="A48" t="s">
        <v>4055</v>
      </c>
      <c r="B48">
        <v>0.97282608695652173</v>
      </c>
      <c r="C48">
        <v>0.62857142857142856</v>
      </c>
    </row>
    <row r="49" spans="1:3">
      <c r="A49" t="s">
        <v>4056</v>
      </c>
      <c r="B49">
        <v>0.58695652173913049</v>
      </c>
      <c r="C49">
        <v>0.55238095238095253</v>
      </c>
    </row>
    <row r="50" spans="1:3">
      <c r="A50" t="s">
        <v>4057</v>
      </c>
      <c r="B50">
        <v>0.70923913043478259</v>
      </c>
      <c r="C50">
        <v>0.6428571428571429</v>
      </c>
    </row>
  </sheetData>
  <mergeCells count="4">
    <mergeCell ref="A1:H1"/>
    <mergeCell ref="A26:H26"/>
    <mergeCell ref="A35:E35"/>
    <mergeCell ref="B45:C45"/>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4"/>
  <sheetViews>
    <sheetView topLeftCell="Q1" workbookViewId="0">
      <selection activeCell="AC4" sqref="AC4"/>
    </sheetView>
  </sheetViews>
  <sheetFormatPr defaultColWidth="9.109375" defaultRowHeight="14.4"/>
  <cols>
    <col min="1" max="26" width="3.6640625" style="1" customWidth="1"/>
    <col min="29" max="35" width="13.77734375" style="1" customWidth="1"/>
    <col min="37" max="37" width="18.21875" style="134" customWidth="1"/>
  </cols>
  <sheetData>
    <row r="1" spans="1:37" ht="170.55" customHeight="1">
      <c r="A1" s="205" t="s">
        <v>2214</v>
      </c>
      <c r="B1" s="206"/>
      <c r="C1" s="206"/>
      <c r="D1" s="206"/>
      <c r="E1" s="206"/>
      <c r="F1" s="206"/>
      <c r="G1" s="206"/>
      <c r="H1" s="206"/>
      <c r="I1" s="206"/>
      <c r="J1" s="206"/>
      <c r="K1" s="206"/>
      <c r="L1" s="206"/>
      <c r="M1" s="206"/>
      <c r="N1" s="206"/>
      <c r="O1" s="206"/>
      <c r="P1" s="206"/>
      <c r="Q1" s="206"/>
      <c r="R1" s="206"/>
      <c r="S1" s="206"/>
      <c r="T1" s="206"/>
      <c r="U1" s="206"/>
      <c r="V1" s="206"/>
      <c r="W1" s="206"/>
      <c r="X1" s="206"/>
      <c r="Y1" s="206"/>
      <c r="Z1" s="206"/>
      <c r="AA1" s="206"/>
      <c r="AB1" s="206"/>
      <c r="AC1" s="206"/>
      <c r="AD1" s="206"/>
      <c r="AE1" s="206"/>
      <c r="AF1" s="206"/>
      <c r="AG1" s="28"/>
      <c r="AH1" s="29"/>
      <c r="AI1" s="1" t="s">
        <v>825</v>
      </c>
    </row>
    <row r="2" spans="1:37">
      <c r="A2" s="180" t="s">
        <v>0</v>
      </c>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C2" s="176" t="s">
        <v>823</v>
      </c>
      <c r="AD2" s="176"/>
      <c r="AE2" s="176"/>
      <c r="AF2" s="176"/>
      <c r="AG2" s="176"/>
      <c r="AH2" s="176"/>
      <c r="AI2" s="176"/>
      <c r="AK2" s="133" t="s">
        <v>2212</v>
      </c>
    </row>
    <row r="3" spans="1:37">
      <c r="A3" s="90">
        <v>1</v>
      </c>
      <c r="B3" s="90">
        <v>2</v>
      </c>
      <c r="C3" s="90">
        <v>3</v>
      </c>
      <c r="D3" s="91">
        <v>4</v>
      </c>
      <c r="E3" s="92">
        <v>5</v>
      </c>
      <c r="F3" s="90">
        <v>6</v>
      </c>
      <c r="G3" s="91">
        <v>7</v>
      </c>
      <c r="H3" s="92">
        <v>8</v>
      </c>
      <c r="I3" s="90">
        <v>9</v>
      </c>
      <c r="J3" s="90">
        <v>10</v>
      </c>
      <c r="K3" s="90">
        <v>11</v>
      </c>
      <c r="L3" s="90">
        <v>12</v>
      </c>
      <c r="M3" s="91">
        <v>13</v>
      </c>
      <c r="N3" s="92">
        <v>14</v>
      </c>
      <c r="O3" s="91">
        <v>15</v>
      </c>
      <c r="P3" s="92">
        <v>16</v>
      </c>
      <c r="Q3" s="90">
        <v>17</v>
      </c>
      <c r="R3" s="90">
        <v>18</v>
      </c>
      <c r="S3" s="90">
        <v>19</v>
      </c>
      <c r="T3" s="90">
        <v>20</v>
      </c>
      <c r="U3" s="90">
        <v>21</v>
      </c>
      <c r="V3" s="90">
        <v>22</v>
      </c>
      <c r="W3" s="90">
        <v>23</v>
      </c>
      <c r="X3" s="91">
        <v>24</v>
      </c>
      <c r="Y3" s="92">
        <v>25</v>
      </c>
      <c r="Z3" s="93">
        <v>26</v>
      </c>
      <c r="AA3" s="52"/>
      <c r="AC3" s="95" t="str">
        <f>VLOOKUP(Read_First!B5,Items!A1:BI50,54,FALSE)</f>
        <v>Daya tarik</v>
      </c>
      <c r="AD3" s="96" t="str">
        <f>VLOOKUP(Read_First!B5,Items!A1:BI50,55,FALSE)</f>
        <v>Kejelasan</v>
      </c>
      <c r="AE3" s="96" t="str">
        <f>VLOOKUP(Read_First!B5,Items!A1:BI50,56,FALSE)</f>
        <v>Efisiensi</v>
      </c>
      <c r="AF3" s="97" t="str">
        <f>VLOOKUP(Read_First!B5,Items!A1:BI50,57,FALSE)</f>
        <v>Ketepatan</v>
      </c>
      <c r="AG3" s="97" t="str">
        <f>VLOOKUP(Read_First!B5,Items!A1:BI50,58,FALSE)</f>
        <v>Stimulasi</v>
      </c>
      <c r="AH3" s="97" t="str">
        <f>VLOOKUP(Read_First!B5,Items!A1:BI50,59,FALSE)</f>
        <v>Kebaruan</v>
      </c>
      <c r="AI3" s="109" t="s">
        <v>824</v>
      </c>
      <c r="AK3" s="133" t="s">
        <v>2213</v>
      </c>
    </row>
    <row r="4" spans="1:37">
      <c r="A4" s="53">
        <f>IF(Data!A4&gt;0,Data!A4-4,"")</f>
        <v>1</v>
      </c>
      <c r="B4" s="53">
        <f>IF(Data!B4&gt;0,Data!B4-4,"")</f>
        <v>-1</v>
      </c>
      <c r="C4" s="53">
        <f>IF(Data!C4&gt;0,4-Data!C4,"")</f>
        <v>0</v>
      </c>
      <c r="D4" s="53">
        <f>IF(Data!D4&gt;0,4-Data!D4,"")</f>
        <v>1</v>
      </c>
      <c r="E4" s="53">
        <f>IF(Data!E4&gt;0,4-Data!E4,"")</f>
        <v>1</v>
      </c>
      <c r="F4" s="53">
        <f>IF(Data!F4&gt;0,Data!F4-4,"")</f>
        <v>1</v>
      </c>
      <c r="G4" s="53">
        <f>IF(Data!G4&gt;0,Data!G4-4,"")</f>
        <v>0</v>
      </c>
      <c r="H4" s="53">
        <f>IF(Data!H4&gt;0,Data!H4-4,"")</f>
        <v>-1</v>
      </c>
      <c r="I4" s="53">
        <f>IF(Data!I4&gt;0,4-Data!I4,"")</f>
        <v>-1</v>
      </c>
      <c r="J4" s="53">
        <f>IF(Data!J4&gt;0,4-Data!J4,"")</f>
        <v>0</v>
      </c>
      <c r="K4" s="53">
        <f>IF(Data!K4&gt;0,Data!K4-4,"")</f>
        <v>-1</v>
      </c>
      <c r="L4" s="53">
        <f>IF(Data!L4&gt;0,4-Data!L4,"")</f>
        <v>-2</v>
      </c>
      <c r="M4" s="53">
        <f>IF(Data!M4&gt;0,Data!M4-4,"")</f>
        <v>-2</v>
      </c>
      <c r="N4" s="53">
        <f>IF(Data!N4&gt;0,Data!N4-4,"")</f>
        <v>1</v>
      </c>
      <c r="O4" s="53">
        <f>IF(Data!O4&gt;0,Data!O4-4,"")</f>
        <v>-1</v>
      </c>
      <c r="P4" s="53">
        <f>IF(Data!P4&gt;0,Data!P4-4,"")</f>
        <v>1</v>
      </c>
      <c r="Q4" s="53">
        <f>IF(Data!Q4&gt;0,4-Data!Q4,"")</f>
        <v>0</v>
      </c>
      <c r="R4" s="1">
        <f>IF(Data!R4&gt;0,4-Data!R4,"")</f>
        <v>1</v>
      </c>
      <c r="S4" s="53">
        <f>IF(Data!S4&gt;0,4-Data!S4,"")</f>
        <v>0</v>
      </c>
      <c r="T4" s="53">
        <f>IF(Data!T4&gt;0,Data!T4-4,"")</f>
        <v>-2</v>
      </c>
      <c r="U4" s="53">
        <f>IF(Data!U4&gt;0,4-Data!U4,"")</f>
        <v>2</v>
      </c>
      <c r="V4" s="53">
        <f>IF(Data!V4&gt;0,Data!V4-4,"")</f>
        <v>2</v>
      </c>
      <c r="W4" s="53">
        <f>IF(Data!W4&gt;0,4-Data!W4,"")</f>
        <v>0</v>
      </c>
      <c r="X4" s="53">
        <f>IF(Data!X4&gt;0,4-Data!X4,"")</f>
        <v>2</v>
      </c>
      <c r="Y4" s="53">
        <f>IF(Data!Y4&gt;0,4-Data!Y4,"")</f>
        <v>3</v>
      </c>
      <c r="Z4" s="53">
        <f>IF(Data!Z4&gt;0,Data!Z4-4,"")</f>
        <v>-2</v>
      </c>
      <c r="AC4" s="58">
        <f>IF((MAX(A4,L4,N4,P4,X4,Y4)-MIN(A4,L4,N4,P4,X4,Y4))&gt;3,1,"")</f>
        <v>1</v>
      </c>
      <c r="AD4" s="58">
        <f t="shared" ref="AD4" si="0">IF((MAX(B4,D4,M4,U4)-MIN(B4,D4,M4,U4))&gt;3,1,"")</f>
        <v>1</v>
      </c>
      <c r="AE4" s="58">
        <f t="shared" ref="AE4" si="1">IF((MAX(I4,T4,V4,W4)-MIN(I4,T4,V4,W4))&gt;3,1,"")</f>
        <v>1</v>
      </c>
      <c r="AF4" s="58" t="str">
        <f t="shared" ref="AF4" si="2">IF((MAX(H4,K4,Q4,S4)-MIN(H4,K4,Q4,S4))&gt;3,1,"")</f>
        <v/>
      </c>
      <c r="AG4" s="58" t="str">
        <f>IF((MAX(E4,F4,G4,R4)-MIN(E4,F4,G4,R4))&gt;3,1,"")</f>
        <v/>
      </c>
      <c r="AH4" s="58" t="str">
        <f t="shared" ref="AH4" si="3">IF((MAX(C4,J4,O4,Z4)-MIN(C4,J4,O4,Z4))&gt;3,1,"")</f>
        <v/>
      </c>
      <c r="AI4" s="56">
        <f>IF(COUNT(A4:Z4)&gt;0,IF(COUNT(AC4,AD4,AE4,AF4,AG4,AH4)&gt;0,SUM(AC4,AD4,AE4,AF4,AG4,AH4),0),"")</f>
        <v>3</v>
      </c>
      <c r="AK4" s="2">
        <f>IF(MAX(COUNTIF(Data!A4:Z4,1),COUNTIF(Data!A4:Z4,2),COUNTIF(Data!A4:Z4,3),COUNTIF(Data!A4:Z4,4),COUNTIF(Data!A4:Z4,5),COUNTIF(Data!A4:Z4,6),COUNTIF(Data!A4:Z4,7))&gt;0,MAX(COUNTIF(Data!A4:Z4,1),COUNTIF(Data!A4:Z4,2),COUNTIF(Data!A4:Z4,3),COUNTIF(Data!A4:Z4,4),COUNTIF(Data!A4:Z4,5),COUNTIF(Data!A4:Z4,6),COUNTIF(Data!A4:Z4,7)),"")</f>
        <v>7</v>
      </c>
    </row>
    <row r="5" spans="1:37">
      <c r="A5" s="1">
        <f>IF(Data!A5&gt;0,Data!A5-4,"")</f>
        <v>-2</v>
      </c>
      <c r="B5" s="1">
        <f>IF(Data!B5&gt;0,Data!B5-4,"")</f>
        <v>2</v>
      </c>
      <c r="C5" s="1">
        <f>IF(Data!C5&gt;0,4-Data!C5,"")</f>
        <v>0</v>
      </c>
      <c r="D5" s="1">
        <f>IF(Data!D5&gt;0,4-Data!D5,"")</f>
        <v>2</v>
      </c>
      <c r="E5" s="1">
        <f>IF(Data!E5&gt;0,4-Data!E5,"")</f>
        <v>1</v>
      </c>
      <c r="F5" s="1">
        <f>IF(Data!F5&gt;0,Data!F5-4,"")</f>
        <v>0</v>
      </c>
      <c r="G5" s="1">
        <f>IF(Data!G5&gt;0,Data!G5-4,"")</f>
        <v>-2</v>
      </c>
      <c r="H5" s="1">
        <f>IF(Data!H5&gt;0,Data!H5-4,"")</f>
        <v>-2</v>
      </c>
      <c r="I5" s="1">
        <f>IF(Data!I5&gt;0,4-Data!I5,"")</f>
        <v>-1</v>
      </c>
      <c r="J5" s="1">
        <f>IF(Data!J5&gt;0,4-Data!J5,"")</f>
        <v>1</v>
      </c>
      <c r="K5" s="1">
        <f>IF(Data!K5&gt;0,Data!K5-4,"")</f>
        <v>-2</v>
      </c>
      <c r="L5" s="1">
        <f>IF(Data!L5&gt;0,4-Data!L5,"")</f>
        <v>2</v>
      </c>
      <c r="M5" s="1">
        <f>IF(Data!M5&gt;0,Data!M5-4,"")</f>
        <v>-2</v>
      </c>
      <c r="N5" s="1">
        <f>IF(Data!N5&gt;0,Data!N5-4,"")</f>
        <v>-2</v>
      </c>
      <c r="O5" s="1">
        <f>IF(Data!O5&gt;0,Data!O5-4,"")</f>
        <v>-1</v>
      </c>
      <c r="P5" s="1">
        <f>IF(Data!P5&gt;0,Data!P5-4,"")</f>
        <v>-1</v>
      </c>
      <c r="Q5" s="1">
        <f>IF(Data!Q5&gt;0,4-Data!Q5,"")</f>
        <v>2</v>
      </c>
      <c r="R5" s="1">
        <f>IF(Data!R5&gt;0,4-Data!R5,"")</f>
        <v>1</v>
      </c>
      <c r="S5" s="1">
        <f>IF(Data!S5&gt;0,4-Data!S5,"")</f>
        <v>-2</v>
      </c>
      <c r="T5" s="1">
        <f>IF(Data!T5&gt;0,Data!T5-4,"")</f>
        <v>-2</v>
      </c>
      <c r="U5" s="1">
        <f>IF(Data!U5&gt;0,4-Data!U5,"")</f>
        <v>2</v>
      </c>
      <c r="V5" s="1">
        <f>IF(Data!V5&gt;0,Data!V5-4,"")</f>
        <v>-2</v>
      </c>
      <c r="W5" s="1">
        <f>IF(Data!W5&gt;0,4-Data!W5,"")</f>
        <v>-2</v>
      </c>
      <c r="X5" s="1">
        <f>IF(Data!X5&gt;0,4-Data!X5,"")</f>
        <v>2</v>
      </c>
      <c r="Y5" s="1">
        <f>IF(Data!Y5&gt;0,4-Data!Y5,"")</f>
        <v>1</v>
      </c>
      <c r="Z5" s="1">
        <f>IF(Data!Z5&gt;0,Data!Z5-4,"")</f>
        <v>-2</v>
      </c>
      <c r="AC5" s="4">
        <f t="shared" ref="AC5:AC13" si="4">IF((MAX(A5,L5,N5,P5,X5,Y5)-MIN(A5,L5,N5,P5,X5,Y5))&gt;3,1,"")</f>
        <v>1</v>
      </c>
      <c r="AD5" s="4">
        <f t="shared" ref="AD5:AD13" si="5">IF((MAX(B5,D5,M5,U5)-MIN(B5,D5,M5,U5))&gt;3,1,"")</f>
        <v>1</v>
      </c>
      <c r="AE5" s="4" t="str">
        <f t="shared" ref="AE5:AE13" si="6">IF((MAX(I5,T5,V5,W5)-MIN(I5,T5,V5,W5))&gt;3,1,"")</f>
        <v/>
      </c>
      <c r="AF5" s="4">
        <f t="shared" ref="AF5:AF13" si="7">IF((MAX(H5,K5,Q5,S5)-MIN(H5,K5,Q5,S5))&gt;3,1,"")</f>
        <v>1</v>
      </c>
      <c r="AG5" s="4" t="str">
        <f t="shared" ref="AG5:AG68" si="8">IF((MAX(E5,F5,G5,R5)-MIN(E5,F5,G5,R5))&gt;3,1,"")</f>
        <v/>
      </c>
      <c r="AH5" s="4" t="str">
        <f t="shared" ref="AH5:AH13" si="9">IF((MAX(C5,J5,O5,Z5)-MIN(C5,J5,O5,Z5))&gt;3,1,"")</f>
        <v/>
      </c>
      <c r="AI5" s="2">
        <f t="shared" ref="AI5:AI68" si="10">IF(COUNT(A5:Z5)&gt;0,IF(COUNT(AC5,AD5,AE5,AF5,AG5,AH5)&gt;0,SUM(AC5,AD5,AE5,AF5,AG5,AH5),0),"")</f>
        <v>3</v>
      </c>
      <c r="AK5" s="2">
        <f>IF(MAX(COUNTIF(Data!A5:Z5,1),COUNTIF(Data!A5:Z5,2),COUNTIF(Data!A5:Z5,3),COUNTIF(Data!A5:Z5,4),COUNTIF(Data!A5:Z5,5),COUNTIF(Data!A5:Z5,6),COUNTIF(Data!A5:Z5,7))&gt;0,MAX(COUNTIF(Data!A5:Z5,1),COUNTIF(Data!A5:Z5,2),COUNTIF(Data!A5:Z5,3),COUNTIF(Data!A5:Z5,4),COUNTIF(Data!A5:Z5,5),COUNTIF(Data!A5:Z5,6),COUNTIF(Data!A5:Z5,7)),"")</f>
        <v>14</v>
      </c>
    </row>
    <row r="6" spans="1:37">
      <c r="A6" s="1">
        <f>IF(Data!A6&gt;0,Data!A6-4,"")</f>
        <v>1</v>
      </c>
      <c r="B6" s="1">
        <f>IF(Data!B6&gt;0,Data!B6-4,"")</f>
        <v>2</v>
      </c>
      <c r="C6" s="1">
        <f>IF(Data!C6&gt;0,4-Data!C6,"")</f>
        <v>-2</v>
      </c>
      <c r="D6" s="1">
        <f>IF(Data!D6&gt;0,4-Data!D6,"")</f>
        <v>0</v>
      </c>
      <c r="E6" s="1">
        <f>IF(Data!E6&gt;0,4-Data!E6,"")</f>
        <v>-1</v>
      </c>
      <c r="F6" s="1">
        <f>IF(Data!F6&gt;0,Data!F6-4,"")</f>
        <v>0</v>
      </c>
      <c r="G6" s="1">
        <f>IF(Data!G6&gt;0,Data!G6-4,"")</f>
        <v>1</v>
      </c>
      <c r="H6" s="1">
        <f>IF(Data!H6&gt;0,Data!H6-4,"")</f>
        <v>1</v>
      </c>
      <c r="I6" s="1">
        <f>IF(Data!I6&gt;0,4-Data!I6,"")</f>
        <v>0</v>
      </c>
      <c r="J6" s="1">
        <f>IF(Data!J6&gt;0,4-Data!J6,"")</f>
        <v>-1</v>
      </c>
      <c r="K6" s="1">
        <f>IF(Data!K6&gt;0,Data!K6-4,"")</f>
        <v>1</v>
      </c>
      <c r="L6" s="1">
        <f>IF(Data!L6&gt;0,4-Data!L6,"")</f>
        <v>0</v>
      </c>
      <c r="M6" s="1">
        <f>IF(Data!M6&gt;0,Data!M6-4,"")</f>
        <v>1</v>
      </c>
      <c r="N6" s="1">
        <f>IF(Data!N6&gt;0,Data!N6-4,"")</f>
        <v>1</v>
      </c>
      <c r="O6" s="1">
        <f>IF(Data!O6&gt;0,Data!O6-4,"")</f>
        <v>0</v>
      </c>
      <c r="P6" s="1">
        <f>IF(Data!P6&gt;0,Data!P6-4,"")</f>
        <v>1</v>
      </c>
      <c r="Q6" s="1">
        <f>IF(Data!Q6&gt;0,4-Data!Q6,"")</f>
        <v>-2</v>
      </c>
      <c r="R6" s="1">
        <f>IF(Data!R6&gt;0,4-Data!R6,"")</f>
        <v>0</v>
      </c>
      <c r="S6" s="1">
        <f>IF(Data!S6&gt;0,4-Data!S6,"")</f>
        <v>0</v>
      </c>
      <c r="T6" s="1">
        <f>IF(Data!T6&gt;0,Data!T6-4,"")</f>
        <v>1</v>
      </c>
      <c r="U6" s="1">
        <f>IF(Data!U6&gt;0,4-Data!U6,"")</f>
        <v>-1</v>
      </c>
      <c r="V6" s="1">
        <f>IF(Data!V6&gt;0,Data!V6-4,"")</f>
        <v>1</v>
      </c>
      <c r="W6" s="1">
        <f>IF(Data!W6&gt;0,4-Data!W6,"")</f>
        <v>1</v>
      </c>
      <c r="X6" s="1">
        <f>IF(Data!X6&gt;0,4-Data!X6,"")</f>
        <v>-1</v>
      </c>
      <c r="Y6" s="1">
        <f>IF(Data!Y6&gt;0,4-Data!Y6,"")</f>
        <v>-1</v>
      </c>
      <c r="Z6" s="1">
        <f>IF(Data!Z6&gt;0,Data!Z6-4,"")</f>
        <v>1</v>
      </c>
      <c r="AC6" s="4" t="str">
        <f t="shared" si="4"/>
        <v/>
      </c>
      <c r="AD6" s="4" t="str">
        <f t="shared" si="5"/>
        <v/>
      </c>
      <c r="AE6" s="4" t="str">
        <f t="shared" si="6"/>
        <v/>
      </c>
      <c r="AF6" s="4" t="str">
        <f t="shared" si="7"/>
        <v/>
      </c>
      <c r="AG6" s="4" t="str">
        <f t="shared" si="8"/>
        <v/>
      </c>
      <c r="AH6" s="4" t="str">
        <f t="shared" si="9"/>
        <v/>
      </c>
      <c r="AI6" s="2">
        <f t="shared" si="10"/>
        <v>0</v>
      </c>
      <c r="AK6" s="2">
        <f>IF(MAX(COUNTIF(Data!A6:Z6,1),COUNTIF(Data!A6:Z6,2),COUNTIF(Data!A6:Z6,3),COUNTIF(Data!A6:Z6,4),COUNTIF(Data!A6:Z6,5),COUNTIF(Data!A6:Z6,6),COUNTIF(Data!A6:Z6,7))&gt;0,MAX(COUNTIF(Data!A6:Z6,1),COUNTIF(Data!A6:Z6,2),COUNTIF(Data!A6:Z6,3),COUNTIF(Data!A6:Z6,4),COUNTIF(Data!A6:Z6,5),COUNTIF(Data!A6:Z6,6),COUNTIF(Data!A6:Z6,7)),"")</f>
        <v>15</v>
      </c>
    </row>
    <row r="7" spans="1:37">
      <c r="A7" s="1">
        <f>IF(Data!A7&gt;0,Data!A7-4,"")</f>
        <v>0</v>
      </c>
      <c r="B7" s="1">
        <f>IF(Data!B7&gt;0,Data!B7-4,"")</f>
        <v>0</v>
      </c>
      <c r="C7" s="1">
        <f>IF(Data!C7&gt;0,4-Data!C7,"")</f>
        <v>0</v>
      </c>
      <c r="D7" s="1">
        <f>IF(Data!D7&gt;0,4-Data!D7,"")</f>
        <v>0</v>
      </c>
      <c r="E7" s="1">
        <f>IF(Data!E7&gt;0,4-Data!E7,"")</f>
        <v>0</v>
      </c>
      <c r="F7" s="1">
        <f>IF(Data!F7&gt;0,Data!F7-4,"")</f>
        <v>0</v>
      </c>
      <c r="G7" s="1">
        <f>IF(Data!G7&gt;0,Data!G7-4,"")</f>
        <v>0</v>
      </c>
      <c r="H7" s="1">
        <f>IF(Data!H7&gt;0,Data!H7-4,"")</f>
        <v>0</v>
      </c>
      <c r="I7" s="1">
        <f>IF(Data!I7&gt;0,4-Data!I7,"")</f>
        <v>0</v>
      </c>
      <c r="J7" s="1">
        <f>IF(Data!J7&gt;0,4-Data!J7,"")</f>
        <v>0</v>
      </c>
      <c r="K7" s="1">
        <f>IF(Data!K7&gt;0,Data!K7-4,"")</f>
        <v>0</v>
      </c>
      <c r="L7" s="1">
        <f>IF(Data!L7&gt;0,4-Data!L7,"")</f>
        <v>0</v>
      </c>
      <c r="M7" s="1">
        <f>IF(Data!M7&gt;0,Data!M7-4,"")</f>
        <v>0</v>
      </c>
      <c r="N7" s="1">
        <f>IF(Data!N7&gt;0,Data!N7-4,"")</f>
        <v>0</v>
      </c>
      <c r="O7" s="1">
        <f>IF(Data!O7&gt;0,Data!O7-4,"")</f>
        <v>0</v>
      </c>
      <c r="P7" s="1">
        <f>IF(Data!P7&gt;0,Data!P7-4,"")</f>
        <v>0</v>
      </c>
      <c r="Q7" s="1">
        <f>IF(Data!Q7&gt;0,4-Data!Q7,"")</f>
        <v>0</v>
      </c>
      <c r="R7" s="1">
        <f>IF(Data!R7&gt;0,4-Data!R7,"")</f>
        <v>1</v>
      </c>
      <c r="S7" s="1">
        <f>IF(Data!S7&gt;0,4-Data!S7,"")</f>
        <v>0</v>
      </c>
      <c r="T7" s="1">
        <f>IF(Data!T7&gt;0,Data!T7-4,"")</f>
        <v>0</v>
      </c>
      <c r="U7" s="1">
        <f>IF(Data!U7&gt;0,4-Data!U7,"")</f>
        <v>0</v>
      </c>
      <c r="V7" s="1">
        <f>IF(Data!V7&gt;0,Data!V7-4,"")</f>
        <v>0</v>
      </c>
      <c r="W7" s="1">
        <f>IF(Data!W7&gt;0,4-Data!W7,"")</f>
        <v>0</v>
      </c>
      <c r="X7" s="1">
        <f>IF(Data!X7&gt;0,4-Data!X7,"")</f>
        <v>0</v>
      </c>
      <c r="Y7" s="1">
        <f>IF(Data!Y7&gt;0,4-Data!Y7,"")</f>
        <v>0</v>
      </c>
      <c r="Z7" s="1">
        <f>IF(Data!Z7&gt;0,Data!Z7-4,"")</f>
        <v>0</v>
      </c>
      <c r="AC7" s="4" t="str">
        <f t="shared" si="4"/>
        <v/>
      </c>
      <c r="AD7" s="4" t="str">
        <f t="shared" si="5"/>
        <v/>
      </c>
      <c r="AE7" s="4" t="str">
        <f t="shared" si="6"/>
        <v/>
      </c>
      <c r="AF7" s="4" t="str">
        <f t="shared" si="7"/>
        <v/>
      </c>
      <c r="AG7" s="4" t="str">
        <f t="shared" si="8"/>
        <v/>
      </c>
      <c r="AH7" s="4" t="str">
        <f t="shared" si="9"/>
        <v/>
      </c>
      <c r="AI7" s="2">
        <f t="shared" si="10"/>
        <v>0</v>
      </c>
      <c r="AK7" s="2">
        <f>IF(MAX(COUNTIF(Data!A7:Z7,1),COUNTIF(Data!A7:Z7,2),COUNTIF(Data!A7:Z7,3),COUNTIF(Data!A7:Z7,4),COUNTIF(Data!A7:Z7,5),COUNTIF(Data!A7:Z7,6),COUNTIF(Data!A7:Z7,7))&gt;0,MAX(COUNTIF(Data!A7:Z7,1),COUNTIF(Data!A7:Z7,2),COUNTIF(Data!A7:Z7,3),COUNTIF(Data!A7:Z7,4),COUNTIF(Data!A7:Z7,5),COUNTIF(Data!A7:Z7,6),COUNTIF(Data!A7:Z7,7)),"")</f>
        <v>25</v>
      </c>
    </row>
    <row r="8" spans="1:37">
      <c r="A8" s="1">
        <f>IF(Data!A8&gt;0,Data!A8-4,"")</f>
        <v>-1</v>
      </c>
      <c r="B8" s="1">
        <f>IF(Data!B8&gt;0,Data!B8-4,"")</f>
        <v>-1</v>
      </c>
      <c r="C8" s="1">
        <f>IF(Data!C8&gt;0,4-Data!C8,"")</f>
        <v>0</v>
      </c>
      <c r="D8" s="1">
        <f>IF(Data!D8&gt;0,4-Data!D8,"")</f>
        <v>1</v>
      </c>
      <c r="E8" s="1">
        <f>IF(Data!E8&gt;0,4-Data!E8,"")</f>
        <v>1</v>
      </c>
      <c r="F8" s="1">
        <f>IF(Data!F8&gt;0,Data!F8-4,"")</f>
        <v>1</v>
      </c>
      <c r="G8" s="1">
        <f>IF(Data!G8&gt;0,Data!G8-4,"")</f>
        <v>0</v>
      </c>
      <c r="H8" s="1">
        <f>IF(Data!H8&gt;0,Data!H8-4,"")</f>
        <v>0</v>
      </c>
      <c r="I8" s="1">
        <f>IF(Data!I8&gt;0,4-Data!I8,"")</f>
        <v>0</v>
      </c>
      <c r="J8" s="1">
        <f>IF(Data!J8&gt;0,4-Data!J8,"")</f>
        <v>0</v>
      </c>
      <c r="K8" s="1">
        <f>IF(Data!K8&gt;0,Data!K8-4,"")</f>
        <v>0</v>
      </c>
      <c r="L8" s="1">
        <f>IF(Data!L8&gt;0,4-Data!L8,"")</f>
        <v>0</v>
      </c>
      <c r="M8" s="1">
        <f>IF(Data!M8&gt;0,Data!M8-4,"")</f>
        <v>-1</v>
      </c>
      <c r="N8" s="1">
        <f>IF(Data!N8&gt;0,Data!N8-4,"")</f>
        <v>0</v>
      </c>
      <c r="O8" s="1">
        <f>IF(Data!O8&gt;0,Data!O8-4,"")</f>
        <v>-1</v>
      </c>
      <c r="P8" s="1">
        <f>IF(Data!P8&gt;0,Data!P8-4,"")</f>
        <v>0</v>
      </c>
      <c r="Q8" s="1">
        <f>IF(Data!Q8&gt;0,4-Data!Q8,"")</f>
        <v>2</v>
      </c>
      <c r="R8" s="1">
        <f>IF(Data!R8&gt;0,4-Data!R8,"")</f>
        <v>-1</v>
      </c>
      <c r="S8" s="1">
        <f>IF(Data!S8&gt;0,4-Data!S8,"")</f>
        <v>1</v>
      </c>
      <c r="T8" s="1">
        <f>IF(Data!T8&gt;0,Data!T8-4,"")</f>
        <v>0</v>
      </c>
      <c r="U8" s="1">
        <f>IF(Data!U8&gt;0,4-Data!U8,"")</f>
        <v>-2</v>
      </c>
      <c r="V8" s="1">
        <f>IF(Data!V8&gt;0,Data!V8-4,"")</f>
        <v>0</v>
      </c>
      <c r="W8" s="1">
        <f>IF(Data!W8&gt;0,4-Data!W8,"")</f>
        <v>2</v>
      </c>
      <c r="X8" s="1">
        <f>IF(Data!X8&gt;0,4-Data!X8,"")</f>
        <v>1</v>
      </c>
      <c r="Y8" s="1">
        <f>IF(Data!Y8&gt;0,4-Data!Y8,"")</f>
        <v>1</v>
      </c>
      <c r="Z8" s="1">
        <f>IF(Data!Z8&gt;0,Data!Z8-4,"")</f>
        <v>-1</v>
      </c>
      <c r="AC8" s="4" t="str">
        <f t="shared" si="4"/>
        <v/>
      </c>
      <c r="AD8" s="4" t="str">
        <f t="shared" si="5"/>
        <v/>
      </c>
      <c r="AE8" s="4" t="str">
        <f t="shared" si="6"/>
        <v/>
      </c>
      <c r="AF8" s="4" t="str">
        <f t="shared" si="7"/>
        <v/>
      </c>
      <c r="AG8" s="4" t="str">
        <f t="shared" si="8"/>
        <v/>
      </c>
      <c r="AH8" s="4" t="str">
        <f t="shared" si="9"/>
        <v/>
      </c>
      <c r="AI8" s="2">
        <f t="shared" si="10"/>
        <v>0</v>
      </c>
      <c r="AK8" s="2">
        <f>IF(MAX(COUNTIF(Data!A8:Z8,1),COUNTIF(Data!A8:Z8,2),COUNTIF(Data!A8:Z8,3),COUNTIF(Data!A8:Z8,4),COUNTIF(Data!A8:Z8,5),COUNTIF(Data!A8:Z8,6),COUNTIF(Data!A8:Z8,7))&gt;0,MAX(COUNTIF(Data!A8:Z8,1),COUNTIF(Data!A8:Z8,2),COUNTIF(Data!A8:Z8,3),COUNTIF(Data!A8:Z8,4),COUNTIF(Data!A8:Z8,5),COUNTIF(Data!A8:Z8,6),COUNTIF(Data!A8:Z8,7)),"")</f>
        <v>11</v>
      </c>
    </row>
    <row r="9" spans="1:37">
      <c r="A9" s="1">
        <f>IF(Data!A9&gt;0,Data!A9-4,"")</f>
        <v>1</v>
      </c>
      <c r="B9" s="1">
        <f>IF(Data!B9&gt;0,Data!B9-4,"")</f>
        <v>1</v>
      </c>
      <c r="C9" s="1">
        <f>IF(Data!C9&gt;0,4-Data!C9,"")</f>
        <v>3</v>
      </c>
      <c r="D9" s="1">
        <f>IF(Data!D9&gt;0,4-Data!D9,"")</f>
        <v>-3</v>
      </c>
      <c r="E9" s="1">
        <f>IF(Data!E9&gt;0,4-Data!E9,"")</f>
        <v>-2</v>
      </c>
      <c r="F9" s="1">
        <f>IF(Data!F9&gt;0,Data!F9-4,"")</f>
        <v>2</v>
      </c>
      <c r="G9" s="1">
        <f>IF(Data!G9&gt;0,Data!G9-4,"")</f>
        <v>2</v>
      </c>
      <c r="H9" s="1">
        <f>IF(Data!H9&gt;0,Data!H9-4,"")</f>
        <v>2</v>
      </c>
      <c r="I9" s="1">
        <f>IF(Data!I9&gt;0,4-Data!I9,"")</f>
        <v>2</v>
      </c>
      <c r="J9" s="1">
        <f>IF(Data!J9&gt;0,4-Data!J9,"")</f>
        <v>2</v>
      </c>
      <c r="K9" s="1">
        <f>IF(Data!K9&gt;0,Data!K9-4,"")</f>
        <v>2</v>
      </c>
      <c r="L9" s="1">
        <f>IF(Data!L9&gt;0,4-Data!L9,"")</f>
        <v>-2</v>
      </c>
      <c r="M9" s="1">
        <f>IF(Data!M9&gt;0,Data!M9-4,"")</f>
        <v>2</v>
      </c>
      <c r="N9" s="1">
        <f>IF(Data!N9&gt;0,Data!N9-4,"")</f>
        <v>1</v>
      </c>
      <c r="O9" s="1">
        <f>IF(Data!O9&gt;0,Data!O9-4,"")</f>
        <v>2</v>
      </c>
      <c r="P9" s="1">
        <f>IF(Data!P9&gt;0,Data!P9-4,"")</f>
        <v>2</v>
      </c>
      <c r="Q9" s="1">
        <f>IF(Data!Q9&gt;0,4-Data!Q9,"")</f>
        <v>-2</v>
      </c>
      <c r="R9" s="1">
        <f>IF(Data!R9&gt;0,4-Data!R9,"")</f>
        <v>-2</v>
      </c>
      <c r="S9" s="1">
        <f>IF(Data!S9&gt;0,4-Data!S9,"")</f>
        <v>2</v>
      </c>
      <c r="T9" s="1">
        <f>IF(Data!T9&gt;0,Data!T9-4,"")</f>
        <v>2</v>
      </c>
      <c r="U9" s="1">
        <f>IF(Data!U9&gt;0,4-Data!U9,"")</f>
        <v>-2</v>
      </c>
      <c r="V9" s="1">
        <f>IF(Data!V9&gt;0,Data!V9-4,"")</f>
        <v>2</v>
      </c>
      <c r="W9" s="1">
        <f>IF(Data!W9&gt;0,4-Data!W9,"")</f>
        <v>2</v>
      </c>
      <c r="X9" s="1">
        <f>IF(Data!X9&gt;0,4-Data!X9,"")</f>
        <v>-2</v>
      </c>
      <c r="Y9" s="1">
        <f>IF(Data!Y9&gt;0,4-Data!Y9,"")</f>
        <v>-2</v>
      </c>
      <c r="Z9" s="1">
        <f>IF(Data!Z9&gt;0,Data!Z9-4,"")</f>
        <v>2</v>
      </c>
      <c r="AC9" s="4">
        <f t="shared" si="4"/>
        <v>1</v>
      </c>
      <c r="AD9" s="4">
        <f t="shared" si="5"/>
        <v>1</v>
      </c>
      <c r="AE9" s="4" t="str">
        <f t="shared" si="6"/>
        <v/>
      </c>
      <c r="AF9" s="4">
        <f t="shared" si="7"/>
        <v>1</v>
      </c>
      <c r="AG9" s="4">
        <f t="shared" si="8"/>
        <v>1</v>
      </c>
      <c r="AH9" s="4" t="str">
        <f t="shared" si="9"/>
        <v/>
      </c>
      <c r="AI9" s="2">
        <f t="shared" si="10"/>
        <v>4</v>
      </c>
      <c r="AK9" s="2">
        <f>IF(MAX(COUNTIF(Data!A9:Z9,1),COUNTIF(Data!A9:Z9,2),COUNTIF(Data!A9:Z9,3),COUNTIF(Data!A9:Z9,4),COUNTIF(Data!A9:Z9,5),COUNTIF(Data!A9:Z9,6),COUNTIF(Data!A9:Z9,7))&gt;0,MAX(COUNTIF(Data!A9:Z9,1),COUNTIF(Data!A9:Z9,2),COUNTIF(Data!A9:Z9,3),COUNTIF(Data!A9:Z9,4),COUNTIF(Data!A9:Z9,5),COUNTIF(Data!A9:Z9,6),COUNTIF(Data!A9:Z9,7)),"")</f>
        <v>17</v>
      </c>
    </row>
    <row r="10" spans="1:37">
      <c r="A10" s="1">
        <f>IF(Data!A10&gt;0,Data!A10-4,"")</f>
        <v>3</v>
      </c>
      <c r="B10" s="1">
        <f>IF(Data!B10&gt;0,Data!B10-4,"")</f>
        <v>3</v>
      </c>
      <c r="C10" s="1">
        <f>IF(Data!C10&gt;0,4-Data!C10,"")</f>
        <v>-3</v>
      </c>
      <c r="D10" s="1">
        <f>IF(Data!D10&gt;0,4-Data!D10,"")</f>
        <v>-3</v>
      </c>
      <c r="E10" s="1">
        <f>IF(Data!E10&gt;0,4-Data!E10,"")</f>
        <v>-3</v>
      </c>
      <c r="F10" s="1">
        <f>IF(Data!F10&gt;0,Data!F10-4,"")</f>
        <v>3</v>
      </c>
      <c r="G10" s="1">
        <f>IF(Data!G10&gt;0,Data!G10-4,"")</f>
        <v>3</v>
      </c>
      <c r="H10" s="1">
        <f>IF(Data!H10&gt;0,Data!H10-4,"")</f>
        <v>3</v>
      </c>
      <c r="I10" s="1">
        <f>IF(Data!I10&gt;0,4-Data!I10,"")</f>
        <v>-3</v>
      </c>
      <c r="J10" s="1">
        <f>IF(Data!J10&gt;0,4-Data!J10,"")</f>
        <v>3</v>
      </c>
      <c r="K10" s="1">
        <f>IF(Data!K10&gt;0,Data!K10-4,"")</f>
        <v>-3</v>
      </c>
      <c r="L10" s="1">
        <f>IF(Data!L10&gt;0,4-Data!L10,"")</f>
        <v>3</v>
      </c>
      <c r="M10" s="1">
        <f>IF(Data!M10&gt;0,Data!M10-4,"")</f>
        <v>0</v>
      </c>
      <c r="N10" s="1">
        <f>IF(Data!N10&gt;0,Data!N10-4,"")</f>
        <v>3</v>
      </c>
      <c r="O10" s="1">
        <f>IF(Data!O10&gt;0,Data!O10-4,"")</f>
        <v>3</v>
      </c>
      <c r="P10" s="1">
        <f>IF(Data!P10&gt;0,Data!P10-4,"")</f>
        <v>3</v>
      </c>
      <c r="Q10" s="1">
        <f>IF(Data!Q10&gt;0,4-Data!Q10,"")</f>
        <v>-3</v>
      </c>
      <c r="R10" s="1">
        <f>IF(Data!R10&gt;0,4-Data!R10,"")</f>
        <v>-3</v>
      </c>
      <c r="S10" s="1">
        <f>IF(Data!S10&gt;0,4-Data!S10,"")</f>
        <v>-3</v>
      </c>
      <c r="T10" s="1">
        <f>IF(Data!T10&gt;0,Data!T10-4,"")</f>
        <v>3</v>
      </c>
      <c r="U10" s="1">
        <f>IF(Data!U10&gt;0,4-Data!U10,"")</f>
        <v>-3</v>
      </c>
      <c r="V10" s="1">
        <f>IF(Data!V10&gt;0,Data!V10-4,"")</f>
        <v>3</v>
      </c>
      <c r="W10" s="1">
        <f>IF(Data!W10&gt;0,4-Data!W10,"")</f>
        <v>-3</v>
      </c>
      <c r="X10" s="1">
        <f>IF(Data!X10&gt;0,4-Data!X10,"")</f>
        <v>0</v>
      </c>
      <c r="Y10" s="1">
        <f>IF(Data!Y10&gt;0,4-Data!Y10,"")</f>
        <v>0</v>
      </c>
      <c r="Z10" s="1">
        <f>IF(Data!Z10&gt;0,Data!Z10-4,"")</f>
        <v>1</v>
      </c>
      <c r="AC10" s="4" t="str">
        <f t="shared" si="4"/>
        <v/>
      </c>
      <c r="AD10" s="4">
        <f t="shared" si="5"/>
        <v>1</v>
      </c>
      <c r="AE10" s="4">
        <f t="shared" si="6"/>
        <v>1</v>
      </c>
      <c r="AF10" s="4">
        <f t="shared" si="7"/>
        <v>1</v>
      </c>
      <c r="AG10" s="4">
        <f t="shared" si="8"/>
        <v>1</v>
      </c>
      <c r="AH10" s="4">
        <f t="shared" si="9"/>
        <v>1</v>
      </c>
      <c r="AI10" s="2">
        <f t="shared" si="10"/>
        <v>5</v>
      </c>
      <c r="AK10" s="2">
        <f>IF(MAX(COUNTIF(Data!A10:Z10,1),COUNTIF(Data!A10:Z10,2),COUNTIF(Data!A10:Z10,3),COUNTIF(Data!A10:Z10,4),COUNTIF(Data!A10:Z10,5),COUNTIF(Data!A10:Z10,6),COUNTIF(Data!A10:Z10,7))&gt;0,MAX(COUNTIF(Data!A10:Z10,1),COUNTIF(Data!A10:Z10,2),COUNTIF(Data!A10:Z10,3),COUNTIF(Data!A10:Z10,4),COUNTIF(Data!A10:Z10,5),COUNTIF(Data!A10:Z10,6),COUNTIF(Data!A10:Z10,7)),"")</f>
        <v>19</v>
      </c>
    </row>
    <row r="11" spans="1:37">
      <c r="A11" s="1">
        <f>IF(Data!A11&gt;0,Data!A11-4,"")</f>
        <v>2</v>
      </c>
      <c r="B11" s="1">
        <f>IF(Data!B11&gt;0,Data!B11-4,"")</f>
        <v>2</v>
      </c>
      <c r="C11" s="1">
        <f>IF(Data!C11&gt;0,4-Data!C11,"")</f>
        <v>2</v>
      </c>
      <c r="D11" s="1">
        <f>IF(Data!D11&gt;0,4-Data!D11,"")</f>
        <v>1</v>
      </c>
      <c r="E11" s="1">
        <f>IF(Data!E11&gt;0,4-Data!E11,"")</f>
        <v>-1</v>
      </c>
      <c r="F11" s="1">
        <f>IF(Data!F11&gt;0,Data!F11-4,"")</f>
        <v>1</v>
      </c>
      <c r="G11" s="1">
        <f>IF(Data!G11&gt;0,Data!G11-4,"")</f>
        <v>1</v>
      </c>
      <c r="H11" s="1">
        <f>IF(Data!H11&gt;0,Data!H11-4,"")</f>
        <v>1</v>
      </c>
      <c r="I11" s="1">
        <f>IF(Data!I11&gt;0,4-Data!I11,"")</f>
        <v>1</v>
      </c>
      <c r="J11" s="1">
        <f>IF(Data!J11&gt;0,4-Data!J11,"")</f>
        <v>2</v>
      </c>
      <c r="K11" s="1">
        <f>IF(Data!K11&gt;0,Data!K11-4,"")</f>
        <v>1</v>
      </c>
      <c r="L11" s="1">
        <f>IF(Data!L11&gt;0,4-Data!L11,"")</f>
        <v>0</v>
      </c>
      <c r="M11" s="1">
        <f>IF(Data!M11&gt;0,Data!M11-4,"")</f>
        <v>1</v>
      </c>
      <c r="N11" s="1">
        <f>IF(Data!N11&gt;0,Data!N11-4,"")</f>
        <v>1</v>
      </c>
      <c r="O11" s="1">
        <f>IF(Data!O11&gt;0,Data!O11-4,"")</f>
        <v>1</v>
      </c>
      <c r="P11" s="1">
        <f>IF(Data!P11&gt;0,Data!P11-4,"")</f>
        <v>1</v>
      </c>
      <c r="Q11" s="1">
        <f>IF(Data!Q11&gt;0,4-Data!Q11,"")</f>
        <v>-1</v>
      </c>
      <c r="R11" s="1">
        <f>IF(Data!R11&gt;0,4-Data!R11,"")</f>
        <v>-2</v>
      </c>
      <c r="S11" s="1">
        <f>IF(Data!S11&gt;0,4-Data!S11,"")</f>
        <v>1</v>
      </c>
      <c r="T11" s="1">
        <f>IF(Data!T11&gt;0,Data!T11-4,"")</f>
        <v>1</v>
      </c>
      <c r="U11" s="1">
        <f>IF(Data!U11&gt;0,4-Data!U11,"")</f>
        <v>-1</v>
      </c>
      <c r="V11" s="1">
        <f>IF(Data!V11&gt;0,Data!V11-4,"")</f>
        <v>2</v>
      </c>
      <c r="W11" s="1">
        <f>IF(Data!W11&gt;0,4-Data!W11,"")</f>
        <v>1</v>
      </c>
      <c r="X11" s="1">
        <f>IF(Data!X11&gt;0,4-Data!X11,"")</f>
        <v>-1</v>
      </c>
      <c r="Y11" s="1">
        <f>IF(Data!Y11&gt;0,4-Data!Y11,"")</f>
        <v>-1</v>
      </c>
      <c r="Z11" s="1">
        <f>IF(Data!Z11&gt;0,Data!Z11-4,"")</f>
        <v>1</v>
      </c>
      <c r="AC11" s="4" t="str">
        <f t="shared" si="4"/>
        <v/>
      </c>
      <c r="AD11" s="4" t="str">
        <f t="shared" si="5"/>
        <v/>
      </c>
      <c r="AE11" s="4" t="str">
        <f t="shared" si="6"/>
        <v/>
      </c>
      <c r="AF11" s="4" t="str">
        <f t="shared" si="7"/>
        <v/>
      </c>
      <c r="AG11" s="4" t="str">
        <f t="shared" si="8"/>
        <v/>
      </c>
      <c r="AH11" s="4" t="str">
        <f t="shared" si="9"/>
        <v/>
      </c>
      <c r="AI11" s="2">
        <f t="shared" si="10"/>
        <v>0</v>
      </c>
      <c r="AK11" s="2">
        <f>IF(MAX(COUNTIF(Data!A11:Z11,1),COUNTIF(Data!A11:Z11,2),COUNTIF(Data!A11:Z11,3),COUNTIF(Data!A11:Z11,4),COUNTIF(Data!A11:Z11,5),COUNTIF(Data!A11:Z11,6),COUNTIF(Data!A11:Z11,7))&gt;0,MAX(COUNTIF(Data!A11:Z11,1),COUNTIF(Data!A11:Z11,2),COUNTIF(Data!A11:Z11,3),COUNTIF(Data!A11:Z11,4),COUNTIF(Data!A11:Z11,5),COUNTIF(Data!A11:Z11,6),COUNTIF(Data!A11:Z11,7)),"")</f>
        <v>15</v>
      </c>
    </row>
    <row r="12" spans="1:37">
      <c r="A12" s="1">
        <f>IF(Data!A12&gt;0,Data!A12-4,"")</f>
        <v>3</v>
      </c>
      <c r="B12" s="1">
        <f>IF(Data!B12&gt;0,Data!B12-4,"")</f>
        <v>2</v>
      </c>
      <c r="C12" s="1">
        <f>IF(Data!C12&gt;0,4-Data!C12,"")</f>
        <v>2</v>
      </c>
      <c r="D12" s="1">
        <f>IF(Data!D12&gt;0,4-Data!D12,"")</f>
        <v>-2</v>
      </c>
      <c r="E12" s="1">
        <f>IF(Data!E12&gt;0,4-Data!E12,"")</f>
        <v>-1</v>
      </c>
      <c r="F12" s="1">
        <f>IF(Data!F12&gt;0,Data!F12-4,"")</f>
        <v>1</v>
      </c>
      <c r="G12" s="1">
        <f>IF(Data!G12&gt;0,Data!G12-4,"")</f>
        <v>2</v>
      </c>
      <c r="H12" s="1">
        <f>IF(Data!H12&gt;0,Data!H12-4,"")</f>
        <v>1</v>
      </c>
      <c r="I12" s="1">
        <f>IF(Data!I12&gt;0,4-Data!I12,"")</f>
        <v>2</v>
      </c>
      <c r="J12" s="1">
        <f>IF(Data!J12&gt;0,4-Data!J12,"")</f>
        <v>1</v>
      </c>
      <c r="K12" s="1">
        <f>IF(Data!K12&gt;0,Data!K12-4,"")</f>
        <v>2</v>
      </c>
      <c r="L12" s="1">
        <f>IF(Data!L12&gt;0,4-Data!L12,"")</f>
        <v>-1</v>
      </c>
      <c r="M12" s="1">
        <f>IF(Data!M12&gt;0,Data!M12-4,"")</f>
        <v>1</v>
      </c>
      <c r="N12" s="1">
        <f>IF(Data!N12&gt;0,Data!N12-4,"")</f>
        <v>2</v>
      </c>
      <c r="O12" s="1">
        <f>IF(Data!O12&gt;0,Data!O12-4,"")</f>
        <v>2</v>
      </c>
      <c r="P12" s="1">
        <f>IF(Data!P12&gt;0,Data!P12-4,"")</f>
        <v>2</v>
      </c>
      <c r="Q12" s="1">
        <f>IF(Data!Q12&gt;0,4-Data!Q12,"")</f>
        <v>-3</v>
      </c>
      <c r="R12" s="1">
        <f>IF(Data!R12&gt;0,4-Data!R12,"")</f>
        <v>-2</v>
      </c>
      <c r="S12" s="1">
        <f>IF(Data!S12&gt;0,4-Data!S12,"")</f>
        <v>2</v>
      </c>
      <c r="T12" s="1">
        <f>IF(Data!T12&gt;0,Data!T12-4,"")</f>
        <v>2</v>
      </c>
      <c r="U12" s="1">
        <f>IF(Data!U12&gt;0,4-Data!U12,"")</f>
        <v>-1</v>
      </c>
      <c r="V12" s="1">
        <f>IF(Data!V12&gt;0,Data!V12-4,"")</f>
        <v>3</v>
      </c>
      <c r="W12" s="1">
        <f>IF(Data!W12&gt;0,4-Data!W12,"")</f>
        <v>2</v>
      </c>
      <c r="X12" s="1">
        <f>IF(Data!X12&gt;0,4-Data!X12,"")</f>
        <v>-3</v>
      </c>
      <c r="Y12" s="1">
        <f>IF(Data!Y12&gt;0,4-Data!Y12,"")</f>
        <v>-3</v>
      </c>
      <c r="Z12" s="1">
        <f>IF(Data!Z12&gt;0,Data!Z12-4,"")</f>
        <v>3</v>
      </c>
      <c r="AC12" s="4">
        <f t="shared" si="4"/>
        <v>1</v>
      </c>
      <c r="AD12" s="4">
        <f t="shared" si="5"/>
        <v>1</v>
      </c>
      <c r="AE12" s="4" t="str">
        <f t="shared" si="6"/>
        <v/>
      </c>
      <c r="AF12" s="4">
        <f t="shared" si="7"/>
        <v>1</v>
      </c>
      <c r="AG12" s="4">
        <f t="shared" si="8"/>
        <v>1</v>
      </c>
      <c r="AH12" s="4" t="str">
        <f t="shared" si="9"/>
        <v/>
      </c>
      <c r="AI12" s="2">
        <f t="shared" si="10"/>
        <v>4</v>
      </c>
      <c r="AK12" s="2">
        <f>IF(MAX(COUNTIF(Data!A12:Z12,1),COUNTIF(Data!A12:Z12,2),COUNTIF(Data!A12:Z12,3),COUNTIF(Data!A12:Z12,4),COUNTIF(Data!A12:Z12,5),COUNTIF(Data!A12:Z12,6),COUNTIF(Data!A12:Z12,7))&gt;0,MAX(COUNTIF(Data!A12:Z12,1),COUNTIF(Data!A12:Z12,2),COUNTIF(Data!A12:Z12,3),COUNTIF(Data!A12:Z12,4),COUNTIF(Data!A12:Z12,5),COUNTIF(Data!A12:Z12,6),COUNTIF(Data!A12:Z12,7)),"")</f>
        <v>9</v>
      </c>
    </row>
    <row r="13" spans="1:37">
      <c r="A13" s="1">
        <f>IF(Data!A13&gt;0,Data!A13-4,"")</f>
        <v>0</v>
      </c>
      <c r="B13" s="1">
        <f>IF(Data!B13&gt;0,Data!B13-4,"")</f>
        <v>0</v>
      </c>
      <c r="C13" s="1">
        <f>IF(Data!C13&gt;0,4-Data!C13,"")</f>
        <v>1</v>
      </c>
      <c r="D13" s="1">
        <f>IF(Data!D13&gt;0,4-Data!D13,"")</f>
        <v>-1</v>
      </c>
      <c r="E13" s="1">
        <f>IF(Data!E13&gt;0,4-Data!E13,"")</f>
        <v>-1</v>
      </c>
      <c r="F13" s="1">
        <f>IF(Data!F13&gt;0,Data!F13-4,"")</f>
        <v>2</v>
      </c>
      <c r="G13" s="1">
        <f>IF(Data!G13&gt;0,Data!G13-4,"")</f>
        <v>2</v>
      </c>
      <c r="H13" s="1">
        <f>IF(Data!H13&gt;0,Data!H13-4,"")</f>
        <v>1</v>
      </c>
      <c r="I13" s="1">
        <f>IF(Data!I13&gt;0,4-Data!I13,"")</f>
        <v>2</v>
      </c>
      <c r="J13" s="1">
        <f>IF(Data!J13&gt;0,4-Data!J13,"")</f>
        <v>2</v>
      </c>
      <c r="K13" s="1">
        <f>IF(Data!K13&gt;0,Data!K13-4,"")</f>
        <v>1</v>
      </c>
      <c r="L13" s="1">
        <f>IF(Data!L13&gt;0,4-Data!L13,"")</f>
        <v>-1</v>
      </c>
      <c r="M13" s="1">
        <f>IF(Data!M13&gt;0,Data!M13-4,"")</f>
        <v>1</v>
      </c>
      <c r="N13" s="1">
        <f>IF(Data!N13&gt;0,Data!N13-4,"")</f>
        <v>1</v>
      </c>
      <c r="O13" s="1">
        <f>IF(Data!O13&gt;0,Data!O13-4,"")</f>
        <v>1</v>
      </c>
      <c r="P13" s="1">
        <f>IF(Data!P13&gt;0,Data!P13-4,"")</f>
        <v>2</v>
      </c>
      <c r="Q13" s="1">
        <f>IF(Data!Q13&gt;0,4-Data!Q13,"")</f>
        <v>0</v>
      </c>
      <c r="R13" s="1">
        <f>IF(Data!R13&gt;0,4-Data!R13,"")</f>
        <v>-1</v>
      </c>
      <c r="S13" s="1">
        <f>IF(Data!S13&gt;0,4-Data!S13,"")</f>
        <v>2</v>
      </c>
      <c r="T13" s="1">
        <f>IF(Data!T13&gt;0,Data!T13-4,"")</f>
        <v>2</v>
      </c>
      <c r="U13" s="1">
        <f>IF(Data!U13&gt;0,4-Data!U13,"")</f>
        <v>-1</v>
      </c>
      <c r="V13" s="1">
        <f>IF(Data!V13&gt;0,Data!V13-4,"")</f>
        <v>2</v>
      </c>
      <c r="W13" s="1">
        <f>IF(Data!W13&gt;0,4-Data!W13,"")</f>
        <v>2</v>
      </c>
      <c r="X13" s="1">
        <f>IF(Data!X13&gt;0,4-Data!X13,"")</f>
        <v>-1</v>
      </c>
      <c r="Y13" s="1">
        <f>IF(Data!Y13&gt;0,4-Data!Y13,"")</f>
        <v>-1</v>
      </c>
      <c r="Z13" s="1">
        <f>IF(Data!Z13&gt;0,Data!Z13-4,"")</f>
        <v>1</v>
      </c>
      <c r="AC13" s="4" t="str">
        <f t="shared" si="4"/>
        <v/>
      </c>
      <c r="AD13" s="4" t="str">
        <f t="shared" si="5"/>
        <v/>
      </c>
      <c r="AE13" s="4" t="str">
        <f t="shared" si="6"/>
        <v/>
      </c>
      <c r="AF13" s="4" t="str">
        <f t="shared" si="7"/>
        <v/>
      </c>
      <c r="AG13" s="4" t="str">
        <f t="shared" si="8"/>
        <v/>
      </c>
      <c r="AH13" s="4" t="str">
        <f t="shared" si="9"/>
        <v/>
      </c>
      <c r="AI13" s="2">
        <f t="shared" si="10"/>
        <v>0</v>
      </c>
      <c r="AK13" s="2">
        <f>IF(MAX(COUNTIF(Data!A13:Z13,1),COUNTIF(Data!A13:Z13,2),COUNTIF(Data!A13:Z13,3),COUNTIF(Data!A13:Z13,4),COUNTIF(Data!A13:Z13,5),COUNTIF(Data!A13:Z13,6),COUNTIF(Data!A13:Z13,7))&gt;0,MAX(COUNTIF(Data!A13:Z13,1),COUNTIF(Data!A13:Z13,2),COUNTIF(Data!A13:Z13,3),COUNTIF(Data!A13:Z13,4),COUNTIF(Data!A13:Z13,5),COUNTIF(Data!A13:Z13,6),COUNTIF(Data!A13:Z13,7)),"")</f>
        <v>13</v>
      </c>
    </row>
    <row r="14" spans="1:37">
      <c r="A14" s="1">
        <f>IF(Data!A14&gt;0,Data!A14-4,"")</f>
        <v>0</v>
      </c>
      <c r="B14" s="1">
        <f>IF(Data!B14&gt;0,Data!B14-4,"")</f>
        <v>-1</v>
      </c>
      <c r="C14" s="1">
        <f>IF(Data!C14&gt;0,4-Data!C14,"")</f>
        <v>3</v>
      </c>
      <c r="D14" s="1">
        <f>IF(Data!D14&gt;0,4-Data!D14,"")</f>
        <v>2</v>
      </c>
      <c r="E14" s="1">
        <f>IF(Data!E14&gt;0,4-Data!E14,"")</f>
        <v>-2</v>
      </c>
      <c r="F14" s="1">
        <f>IF(Data!F14&gt;0,Data!F14-4,"")</f>
        <v>1</v>
      </c>
      <c r="G14" s="1">
        <f>IF(Data!G14&gt;0,Data!G14-4,"")</f>
        <v>1</v>
      </c>
      <c r="H14" s="1">
        <f>IF(Data!H14&gt;0,Data!H14-4,"")</f>
        <v>2</v>
      </c>
      <c r="I14" s="1">
        <f>IF(Data!I14&gt;0,4-Data!I14,"")</f>
        <v>0</v>
      </c>
      <c r="J14" s="1">
        <f>IF(Data!J14&gt;0,4-Data!J14,"")</f>
        <v>1</v>
      </c>
      <c r="K14" s="1">
        <f>IF(Data!K14&gt;0,Data!K14-4,"")</f>
        <v>-1</v>
      </c>
      <c r="L14" s="1">
        <f>IF(Data!L14&gt;0,4-Data!L14,"")</f>
        <v>1</v>
      </c>
      <c r="M14" s="1">
        <f>IF(Data!M14&gt;0,Data!M14-4,"")</f>
        <v>-1</v>
      </c>
      <c r="N14" s="1">
        <f>IF(Data!N14&gt;0,Data!N14-4,"")</f>
        <v>0</v>
      </c>
      <c r="O14" s="1">
        <f>IF(Data!O14&gt;0,Data!O14-4,"")</f>
        <v>-1</v>
      </c>
      <c r="P14" s="1">
        <f>IF(Data!P14&gt;0,Data!P14-4,"")</f>
        <v>0</v>
      </c>
      <c r="Q14" s="1">
        <f>IF(Data!Q14&gt;0,4-Data!Q14,"")</f>
        <v>-1</v>
      </c>
      <c r="R14" s="1">
        <f>IF(Data!R14&gt;0,4-Data!R14,"")</f>
        <v>-2</v>
      </c>
      <c r="S14" s="1">
        <f>IF(Data!S14&gt;0,4-Data!S14,"")</f>
        <v>0</v>
      </c>
      <c r="T14" s="1">
        <f>IF(Data!T14&gt;0,Data!T14-4,"")</f>
        <v>0</v>
      </c>
      <c r="U14" s="1">
        <f>IF(Data!U14&gt;0,4-Data!U14,"")</f>
        <v>1</v>
      </c>
      <c r="V14" s="1">
        <f>IF(Data!V14&gt;0,Data!V14-4,"")</f>
        <v>-2</v>
      </c>
      <c r="W14" s="1">
        <f>IF(Data!W14&gt;0,4-Data!W14,"")</f>
        <v>0</v>
      </c>
      <c r="X14" s="1">
        <f>IF(Data!X14&gt;0,4-Data!X14,"")</f>
        <v>-2</v>
      </c>
      <c r="Y14" s="1">
        <f>IF(Data!Y14&gt;0,4-Data!Y14,"")</f>
        <v>-1</v>
      </c>
      <c r="Z14" s="1">
        <f>IF(Data!Z14&gt;0,Data!Z14-4,"")</f>
        <v>0</v>
      </c>
      <c r="AC14" s="4" t="str">
        <f t="shared" ref="AC14:AC68" si="11">IF((MAX(A14,L14,N14,P14,X14,Y14)-MIN(A14,L14,N14,P14,X14,Y14))&gt;3,1,"")</f>
        <v/>
      </c>
      <c r="AD14" s="4" t="str">
        <f t="shared" ref="AD14:AD68" si="12">IF((MAX(B14,D14,M14,U14)-MIN(B14,D14,M14,U14))&gt;3,1,"")</f>
        <v/>
      </c>
      <c r="AE14" s="4" t="str">
        <f t="shared" ref="AE14:AE68" si="13">IF((MAX(I14,T14,V14,W14)-MIN(I14,T14,V14,W14))&gt;3,1,"")</f>
        <v/>
      </c>
      <c r="AF14" s="4" t="str">
        <f t="shared" ref="AF14:AF68" si="14">IF((MAX(H14,K14,Q14,S14)-MIN(H14,K14,Q14,S14))&gt;3,1,"")</f>
        <v/>
      </c>
      <c r="AG14" s="4" t="str">
        <f t="shared" si="8"/>
        <v/>
      </c>
      <c r="AH14" s="4">
        <f t="shared" ref="AH14:AH68" si="15">IF((MAX(C14,J14,O14,Z14)-MIN(C14,J14,O14,Z14))&gt;3,1,"")</f>
        <v>1</v>
      </c>
      <c r="AI14" s="2">
        <f t="shared" si="10"/>
        <v>1</v>
      </c>
      <c r="AK14" s="2">
        <f>IF(MAX(COUNTIF(Data!A14:Z14,1),COUNTIF(Data!A14:Z14,2),COUNTIF(Data!A14:Z14,3),COUNTIF(Data!A14:Z14,4),COUNTIF(Data!A14:Z14,5),COUNTIF(Data!A14:Z14,6),COUNTIF(Data!A14:Z14,7))&gt;0,MAX(COUNTIF(Data!A14:Z14,1),COUNTIF(Data!A14:Z14,2),COUNTIF(Data!A14:Z14,3),COUNTIF(Data!A14:Z14,4),COUNTIF(Data!A14:Z14,5),COUNTIF(Data!A14:Z14,6),COUNTIF(Data!A14:Z14,7)),"")</f>
        <v>8</v>
      </c>
    </row>
    <row r="15" spans="1:37">
      <c r="A15" s="1">
        <f>IF(Data!A15&gt;0,Data!A15-4,"")</f>
        <v>-3</v>
      </c>
      <c r="B15" s="1">
        <f>IF(Data!B15&gt;0,Data!B15-4,"")</f>
        <v>1</v>
      </c>
      <c r="C15" s="1">
        <f>IF(Data!C15&gt;0,4-Data!C15,"")</f>
        <v>1</v>
      </c>
      <c r="D15" s="1">
        <f>IF(Data!D15&gt;0,4-Data!D15,"")</f>
        <v>-1</v>
      </c>
      <c r="E15" s="1">
        <f>IF(Data!E15&gt;0,4-Data!E15,"")</f>
        <v>2</v>
      </c>
      <c r="F15" s="1">
        <f>IF(Data!F15&gt;0,Data!F15-4,"")</f>
        <v>1</v>
      </c>
      <c r="G15" s="1">
        <f>IF(Data!G15&gt;0,Data!G15-4,"")</f>
        <v>1</v>
      </c>
      <c r="H15" s="1">
        <f>IF(Data!H15&gt;0,Data!H15-4,"")</f>
        <v>1</v>
      </c>
      <c r="I15" s="1">
        <f>IF(Data!I15&gt;0,4-Data!I15,"")</f>
        <v>1</v>
      </c>
      <c r="J15" s="1">
        <f>IF(Data!J15&gt;0,4-Data!J15,"")</f>
        <v>0</v>
      </c>
      <c r="K15" s="1">
        <f>IF(Data!K15&gt;0,Data!K15-4,"")</f>
        <v>-1</v>
      </c>
      <c r="L15" s="1">
        <f>IF(Data!L15&gt;0,4-Data!L15,"")</f>
        <v>-1</v>
      </c>
      <c r="M15" s="1">
        <f>IF(Data!M15&gt;0,Data!M15-4,"")</f>
        <v>2</v>
      </c>
      <c r="N15" s="1">
        <f>IF(Data!N15&gt;0,Data!N15-4,"")</f>
        <v>-1</v>
      </c>
      <c r="O15" s="1">
        <f>IF(Data!O15&gt;0,Data!O15-4,"")</f>
        <v>0</v>
      </c>
      <c r="P15" s="1">
        <f>IF(Data!P15&gt;0,Data!P15-4,"")</f>
        <v>-1</v>
      </c>
      <c r="Q15" s="1">
        <f>IF(Data!Q15&gt;0,4-Data!Q15,"")</f>
        <v>1</v>
      </c>
      <c r="R15" s="1">
        <f>IF(Data!R15&gt;0,4-Data!R15,"")</f>
        <v>2</v>
      </c>
      <c r="S15" s="1">
        <f>IF(Data!S15&gt;0,4-Data!S15,"")</f>
        <v>1</v>
      </c>
      <c r="T15" s="1">
        <f>IF(Data!T15&gt;0,Data!T15-4,"")</f>
        <v>0</v>
      </c>
      <c r="U15" s="1">
        <f>IF(Data!U15&gt;0,4-Data!U15,"")</f>
        <v>0</v>
      </c>
      <c r="V15" s="1">
        <f>IF(Data!V15&gt;0,Data!V15-4,"")</f>
        <v>0</v>
      </c>
      <c r="W15" s="1">
        <f>IF(Data!W15&gt;0,4-Data!W15,"")</f>
        <v>0</v>
      </c>
      <c r="X15" s="1">
        <f>IF(Data!X15&gt;0,4-Data!X15,"")</f>
        <v>0</v>
      </c>
      <c r="Y15" s="1">
        <f>IF(Data!Y15&gt;0,4-Data!Y15,"")</f>
        <v>0</v>
      </c>
      <c r="Z15" s="1">
        <f>IF(Data!Z15&gt;0,Data!Z15-4,"")</f>
        <v>-1</v>
      </c>
      <c r="AC15" s="4" t="str">
        <f t="shared" si="11"/>
        <v/>
      </c>
      <c r="AD15" s="4" t="str">
        <f t="shared" si="12"/>
        <v/>
      </c>
      <c r="AE15" s="4" t="str">
        <f t="shared" si="13"/>
        <v/>
      </c>
      <c r="AF15" s="4" t="str">
        <f t="shared" si="14"/>
        <v/>
      </c>
      <c r="AG15" s="4" t="str">
        <f t="shared" si="8"/>
        <v/>
      </c>
      <c r="AH15" s="4" t="str">
        <f t="shared" si="15"/>
        <v/>
      </c>
      <c r="AI15" s="2">
        <f t="shared" si="10"/>
        <v>0</v>
      </c>
      <c r="AK15" s="2">
        <f>IF(MAX(COUNTIF(Data!A15:Z15,1),COUNTIF(Data!A15:Z15,2),COUNTIF(Data!A15:Z15,3),COUNTIF(Data!A15:Z15,4),COUNTIF(Data!A15:Z15,5),COUNTIF(Data!A15:Z15,6),COUNTIF(Data!A15:Z15,7))&gt;0,MAX(COUNTIF(Data!A15:Z15,1),COUNTIF(Data!A15:Z15,2),COUNTIF(Data!A15:Z15,3),COUNTIF(Data!A15:Z15,4),COUNTIF(Data!A15:Z15,5),COUNTIF(Data!A15:Z15,6),COUNTIF(Data!A15:Z15,7)),"")</f>
        <v>8</v>
      </c>
    </row>
    <row r="16" spans="1:37">
      <c r="A16" s="1">
        <f>IF(Data!A16&gt;0,Data!A16-4,"")</f>
        <v>3</v>
      </c>
      <c r="B16" s="1">
        <f>IF(Data!B16&gt;0,Data!B16-4,"")</f>
        <v>3</v>
      </c>
      <c r="C16" s="1">
        <f>IF(Data!C16&gt;0,4-Data!C16,"")</f>
        <v>3</v>
      </c>
      <c r="D16" s="1">
        <f>IF(Data!D16&gt;0,4-Data!D16,"")</f>
        <v>3</v>
      </c>
      <c r="E16" s="1">
        <f>IF(Data!E16&gt;0,4-Data!E16,"")</f>
        <v>3</v>
      </c>
      <c r="F16" s="1">
        <f>IF(Data!F16&gt;0,Data!F16-4,"")</f>
        <v>3</v>
      </c>
      <c r="G16" s="1">
        <f>IF(Data!G16&gt;0,Data!G16-4,"")</f>
        <v>3</v>
      </c>
      <c r="H16" s="1">
        <f>IF(Data!H16&gt;0,Data!H16-4,"")</f>
        <v>3</v>
      </c>
      <c r="I16" s="1">
        <f>IF(Data!I16&gt;0,4-Data!I16,"")</f>
        <v>3</v>
      </c>
      <c r="J16" s="1">
        <f>IF(Data!J16&gt;0,4-Data!J16,"")</f>
        <v>3</v>
      </c>
      <c r="K16" s="1">
        <f>IF(Data!K16&gt;0,Data!K16-4,"")</f>
        <v>-3</v>
      </c>
      <c r="L16" s="1">
        <f>IF(Data!L16&gt;0,4-Data!L16,"")</f>
        <v>3</v>
      </c>
      <c r="M16" s="1">
        <f>IF(Data!M16&gt;0,Data!M16-4,"")</f>
        <v>3</v>
      </c>
      <c r="N16" s="1">
        <f>IF(Data!N16&gt;0,Data!N16-4,"")</f>
        <v>3</v>
      </c>
      <c r="O16" s="1">
        <f>IF(Data!O16&gt;0,Data!O16-4,"")</f>
        <v>3</v>
      </c>
      <c r="P16" s="1">
        <f>IF(Data!P16&gt;0,Data!P16-4,"")</f>
        <v>3</v>
      </c>
      <c r="Q16" s="1">
        <f>IF(Data!Q16&gt;0,4-Data!Q16,"")</f>
        <v>3</v>
      </c>
      <c r="R16" s="1">
        <f>IF(Data!R16&gt;0,4-Data!R16,"")</f>
        <v>3</v>
      </c>
      <c r="S16" s="1">
        <f>IF(Data!S16&gt;0,4-Data!S16,"")</f>
        <v>3</v>
      </c>
      <c r="T16" s="1">
        <f>IF(Data!T16&gt;0,Data!T16-4,"")</f>
        <v>3</v>
      </c>
      <c r="U16" s="1">
        <f>IF(Data!U16&gt;0,4-Data!U16,"")</f>
        <v>3</v>
      </c>
      <c r="V16" s="1">
        <f>IF(Data!V16&gt;0,Data!V16-4,"")</f>
        <v>3</v>
      </c>
      <c r="W16" s="1">
        <f>IF(Data!W16&gt;0,4-Data!W16,"")</f>
        <v>3</v>
      </c>
      <c r="X16" s="1">
        <f>IF(Data!X16&gt;0,4-Data!X16,"")</f>
        <v>3</v>
      </c>
      <c r="Y16" s="1">
        <f>IF(Data!Y16&gt;0,4-Data!Y16,"")</f>
        <v>-1</v>
      </c>
      <c r="Z16" s="1">
        <f>IF(Data!Z16&gt;0,Data!Z16-4,"")</f>
        <v>3</v>
      </c>
      <c r="AC16" s="4">
        <f t="shared" si="11"/>
        <v>1</v>
      </c>
      <c r="AD16" s="4" t="str">
        <f t="shared" si="12"/>
        <v/>
      </c>
      <c r="AE16" s="4" t="str">
        <f t="shared" si="13"/>
        <v/>
      </c>
      <c r="AF16" s="4">
        <f t="shared" si="14"/>
        <v>1</v>
      </c>
      <c r="AG16" s="4" t="str">
        <f t="shared" si="8"/>
        <v/>
      </c>
      <c r="AH16" s="4" t="str">
        <f t="shared" si="15"/>
        <v/>
      </c>
      <c r="AI16" s="2">
        <f t="shared" si="10"/>
        <v>2</v>
      </c>
      <c r="AK16" s="2">
        <f>IF(MAX(COUNTIF(Data!A16:Z16,1),COUNTIF(Data!A16:Z16,2),COUNTIF(Data!A16:Z16,3),COUNTIF(Data!A16:Z16,4),COUNTIF(Data!A16:Z16,5),COUNTIF(Data!A16:Z16,6),COUNTIF(Data!A16:Z16,7))&gt;0,MAX(COUNTIF(Data!A16:Z16,1),COUNTIF(Data!A16:Z16,2),COUNTIF(Data!A16:Z16,3),COUNTIF(Data!A16:Z16,4),COUNTIF(Data!A16:Z16,5),COUNTIF(Data!A16:Z16,6),COUNTIF(Data!A16:Z16,7)),"")</f>
        <v>13</v>
      </c>
    </row>
    <row r="17" spans="1:37">
      <c r="A17" s="1">
        <f>IF(Data!A17&gt;0,Data!A17-4,"")</f>
        <v>0</v>
      </c>
      <c r="B17" s="1">
        <f>IF(Data!B17&gt;0,Data!B17-4,"")</f>
        <v>0</v>
      </c>
      <c r="C17" s="1">
        <f>IF(Data!C17&gt;0,4-Data!C17,"")</f>
        <v>0</v>
      </c>
      <c r="D17" s="1">
        <f>IF(Data!D17&gt;0,4-Data!D17,"")</f>
        <v>0</v>
      </c>
      <c r="E17" s="1">
        <f>IF(Data!E17&gt;0,4-Data!E17,"")</f>
        <v>0</v>
      </c>
      <c r="F17" s="1">
        <f>IF(Data!F17&gt;0,Data!F17-4,"")</f>
        <v>0</v>
      </c>
      <c r="G17" s="1">
        <f>IF(Data!G17&gt;0,Data!G17-4,"")</f>
        <v>0</v>
      </c>
      <c r="H17" s="1">
        <f>IF(Data!H17&gt;0,Data!H17-4,"")</f>
        <v>0</v>
      </c>
      <c r="I17" s="1">
        <f>IF(Data!I17&gt;0,4-Data!I17,"")</f>
        <v>0</v>
      </c>
      <c r="J17" s="1">
        <f>IF(Data!J17&gt;0,4-Data!J17,"")</f>
        <v>0</v>
      </c>
      <c r="K17" s="1">
        <f>IF(Data!K17&gt;0,Data!K17-4,"")</f>
        <v>0</v>
      </c>
      <c r="L17" s="1">
        <f>IF(Data!L17&gt;0,4-Data!L17,"")</f>
        <v>0</v>
      </c>
      <c r="M17" s="1">
        <f>IF(Data!M17&gt;0,Data!M17-4,"")</f>
        <v>0</v>
      </c>
      <c r="N17" s="1">
        <f>IF(Data!N17&gt;0,Data!N17-4,"")</f>
        <v>0</v>
      </c>
      <c r="O17" s="1">
        <f>IF(Data!O17&gt;0,Data!O17-4,"")</f>
        <v>0</v>
      </c>
      <c r="P17" s="1">
        <f>IF(Data!P17&gt;0,Data!P17-4,"")</f>
        <v>0</v>
      </c>
      <c r="Q17" s="1">
        <f>IF(Data!Q17&gt;0,4-Data!Q17,"")</f>
        <v>0</v>
      </c>
      <c r="R17" s="1">
        <f>IF(Data!R17&gt;0,4-Data!R17,"")</f>
        <v>0</v>
      </c>
      <c r="S17" s="1">
        <f>IF(Data!S17&gt;0,4-Data!S17,"")</f>
        <v>0</v>
      </c>
      <c r="T17" s="1">
        <f>IF(Data!T17&gt;0,Data!T17-4,"")</f>
        <v>0</v>
      </c>
      <c r="U17" s="1">
        <f>IF(Data!U17&gt;0,4-Data!U17,"")</f>
        <v>0</v>
      </c>
      <c r="V17" s="1">
        <f>IF(Data!V17&gt;0,Data!V17-4,"")</f>
        <v>0</v>
      </c>
      <c r="W17" s="1">
        <f>IF(Data!W17&gt;0,4-Data!W17,"")</f>
        <v>0</v>
      </c>
      <c r="X17" s="1">
        <f>IF(Data!X17&gt;0,4-Data!X17,"")</f>
        <v>0</v>
      </c>
      <c r="Y17" s="1">
        <f>IF(Data!Y17&gt;0,4-Data!Y17,"")</f>
        <v>0</v>
      </c>
      <c r="Z17" s="1">
        <f>IF(Data!Z17&gt;0,Data!Z17-4,"")</f>
        <v>0</v>
      </c>
      <c r="AC17" s="4" t="str">
        <f t="shared" si="11"/>
        <v/>
      </c>
      <c r="AD17" s="4" t="str">
        <f t="shared" si="12"/>
        <v/>
      </c>
      <c r="AE17" s="4" t="str">
        <f t="shared" si="13"/>
        <v/>
      </c>
      <c r="AF17" s="4" t="str">
        <f t="shared" si="14"/>
        <v/>
      </c>
      <c r="AG17" s="4" t="str">
        <f t="shared" si="8"/>
        <v/>
      </c>
      <c r="AH17" s="4" t="str">
        <f t="shared" si="15"/>
        <v/>
      </c>
      <c r="AI17" s="2">
        <f t="shared" si="10"/>
        <v>0</v>
      </c>
      <c r="AK17" s="2">
        <f>IF(MAX(COUNTIF(Data!A17:Z17,1),COUNTIF(Data!A17:Z17,2),COUNTIF(Data!A17:Z17,3),COUNTIF(Data!A17:Z17,4),COUNTIF(Data!A17:Z17,5),COUNTIF(Data!A17:Z17,6),COUNTIF(Data!A17:Z17,7))&gt;0,MAX(COUNTIF(Data!A17:Z17,1),COUNTIF(Data!A17:Z17,2),COUNTIF(Data!A17:Z17,3),COUNTIF(Data!A17:Z17,4),COUNTIF(Data!A17:Z17,5),COUNTIF(Data!A17:Z17,6),COUNTIF(Data!A17:Z17,7)),"")</f>
        <v>26</v>
      </c>
    </row>
    <row r="18" spans="1:37">
      <c r="A18" s="1">
        <f>IF(Data!A18&gt;0,Data!A18-4,"")</f>
        <v>0</v>
      </c>
      <c r="B18" s="1">
        <f>IF(Data!B18&gt;0,Data!B18-4,"")</f>
        <v>1</v>
      </c>
      <c r="C18" s="1">
        <f>IF(Data!C18&gt;0,4-Data!C18,"")</f>
        <v>1</v>
      </c>
      <c r="D18" s="1">
        <f>IF(Data!D18&gt;0,4-Data!D18,"")</f>
        <v>-1</v>
      </c>
      <c r="E18" s="1">
        <f>IF(Data!E18&gt;0,4-Data!E18,"")</f>
        <v>-1</v>
      </c>
      <c r="F18" s="1">
        <f>IF(Data!F18&gt;0,Data!F18-4,"")</f>
        <v>1</v>
      </c>
      <c r="G18" s="1">
        <f>IF(Data!G18&gt;0,Data!G18-4,"")</f>
        <v>1</v>
      </c>
      <c r="H18" s="1">
        <f>IF(Data!H18&gt;0,Data!H18-4,"")</f>
        <v>1</v>
      </c>
      <c r="I18" s="1">
        <f>IF(Data!I18&gt;0,4-Data!I18,"")</f>
        <v>1</v>
      </c>
      <c r="J18" s="1">
        <f>IF(Data!J18&gt;0,4-Data!J18,"")</f>
        <v>1</v>
      </c>
      <c r="K18" s="1">
        <f>IF(Data!K18&gt;0,Data!K18-4,"")</f>
        <v>1</v>
      </c>
      <c r="L18" s="1">
        <f>IF(Data!L18&gt;0,4-Data!L18,"")</f>
        <v>-1</v>
      </c>
      <c r="M18" s="1">
        <f>IF(Data!M18&gt;0,Data!M18-4,"")</f>
        <v>1</v>
      </c>
      <c r="N18" s="1">
        <f>IF(Data!N18&gt;0,Data!N18-4,"")</f>
        <v>1</v>
      </c>
      <c r="O18" s="1">
        <f>IF(Data!O18&gt;0,Data!O18-4,"")</f>
        <v>1</v>
      </c>
      <c r="P18" s="1">
        <f>IF(Data!P18&gt;0,Data!P18-4,"")</f>
        <v>1</v>
      </c>
      <c r="Q18" s="1">
        <f>IF(Data!Q18&gt;0,4-Data!Q18,"")</f>
        <v>-1</v>
      </c>
      <c r="R18" s="1">
        <f>IF(Data!R18&gt;0,4-Data!R18,"")</f>
        <v>-1</v>
      </c>
      <c r="S18" s="1">
        <f>IF(Data!S18&gt;0,4-Data!S18,"")</f>
        <v>1</v>
      </c>
      <c r="T18" s="1">
        <f>IF(Data!T18&gt;0,Data!T18-4,"")</f>
        <v>1</v>
      </c>
      <c r="U18" s="1">
        <f>IF(Data!U18&gt;0,4-Data!U18,"")</f>
        <v>-1</v>
      </c>
      <c r="V18" s="1">
        <f>IF(Data!V18&gt;0,Data!V18-4,"")</f>
        <v>1</v>
      </c>
      <c r="W18" s="1">
        <f>IF(Data!W18&gt;0,4-Data!W18,"")</f>
        <v>1</v>
      </c>
      <c r="X18" s="1">
        <f>IF(Data!X18&gt;0,4-Data!X18,"")</f>
        <v>-1</v>
      </c>
      <c r="Y18" s="1">
        <f>IF(Data!Y18&gt;0,4-Data!Y18,"")</f>
        <v>-1</v>
      </c>
      <c r="Z18" s="1">
        <f>IF(Data!Z18&gt;0,Data!Z18-4,"")</f>
        <v>1</v>
      </c>
      <c r="AC18" s="4" t="str">
        <f t="shared" si="11"/>
        <v/>
      </c>
      <c r="AD18" s="4" t="str">
        <f t="shared" si="12"/>
        <v/>
      </c>
      <c r="AE18" s="4" t="str">
        <f t="shared" si="13"/>
        <v/>
      </c>
      <c r="AF18" s="4" t="str">
        <f t="shared" si="14"/>
        <v/>
      </c>
      <c r="AG18" s="4" t="str">
        <f t="shared" si="8"/>
        <v/>
      </c>
      <c r="AH18" s="4" t="str">
        <f t="shared" si="15"/>
        <v/>
      </c>
      <c r="AI18" s="2">
        <f t="shared" si="10"/>
        <v>0</v>
      </c>
      <c r="AK18" s="2">
        <f>IF(MAX(COUNTIF(Data!A18:Z18,1),COUNTIF(Data!A18:Z18,2),COUNTIF(Data!A18:Z18,3),COUNTIF(Data!A18:Z18,4),COUNTIF(Data!A18:Z18,5),COUNTIF(Data!A18:Z18,6),COUNTIF(Data!A18:Z18,7))&gt;0,MAX(COUNTIF(Data!A18:Z18,1),COUNTIF(Data!A18:Z18,2),COUNTIF(Data!A18:Z18,3),COUNTIF(Data!A18:Z18,4),COUNTIF(Data!A18:Z18,5),COUNTIF(Data!A18:Z18,6),COUNTIF(Data!A18:Z18,7)),"")</f>
        <v>20</v>
      </c>
    </row>
    <row r="19" spans="1:37">
      <c r="A19" s="1">
        <f>IF(Data!A19&gt;0,Data!A19-4,"")</f>
        <v>3</v>
      </c>
      <c r="B19" s="1">
        <f>IF(Data!B19&gt;0,Data!B19-4,"")</f>
        <v>3</v>
      </c>
      <c r="C19" s="1">
        <f>IF(Data!C19&gt;0,4-Data!C19,"")</f>
        <v>3</v>
      </c>
      <c r="D19" s="1">
        <f>IF(Data!D19&gt;0,4-Data!D19,"")</f>
        <v>-1</v>
      </c>
      <c r="E19" s="1">
        <f>IF(Data!E19&gt;0,4-Data!E19,"")</f>
        <v>3</v>
      </c>
      <c r="F19" s="1">
        <f>IF(Data!F19&gt;0,Data!F19-4,"")</f>
        <v>3</v>
      </c>
      <c r="G19" s="1">
        <f>IF(Data!G19&gt;0,Data!G19-4,"")</f>
        <v>3</v>
      </c>
      <c r="H19" s="1">
        <f>IF(Data!H19&gt;0,Data!H19-4,"")</f>
        <v>3</v>
      </c>
      <c r="I19" s="1">
        <f>IF(Data!I19&gt;0,4-Data!I19,"")</f>
        <v>3</v>
      </c>
      <c r="J19" s="1">
        <f>IF(Data!J19&gt;0,4-Data!J19,"")</f>
        <v>3</v>
      </c>
      <c r="K19" s="1">
        <f>IF(Data!K19&gt;0,Data!K19-4,"")</f>
        <v>-3</v>
      </c>
      <c r="L19" s="1">
        <f>IF(Data!L19&gt;0,4-Data!L19,"")</f>
        <v>3</v>
      </c>
      <c r="M19" s="1">
        <f>IF(Data!M19&gt;0,Data!M19-4,"")</f>
        <v>3</v>
      </c>
      <c r="N19" s="1">
        <f>IF(Data!N19&gt;0,Data!N19-4,"")</f>
        <v>3</v>
      </c>
      <c r="O19" s="1">
        <f>IF(Data!O19&gt;0,Data!O19-4,"")</f>
        <v>3</v>
      </c>
      <c r="P19" s="1">
        <f>IF(Data!P19&gt;0,Data!P19-4,"")</f>
        <v>3</v>
      </c>
      <c r="Q19" s="1">
        <f>IF(Data!Q19&gt;0,4-Data!Q19,"")</f>
        <v>3</v>
      </c>
      <c r="R19" s="1">
        <f>IF(Data!R19&gt;0,4-Data!R19,"")</f>
        <v>3</v>
      </c>
      <c r="S19" s="1">
        <f>IF(Data!S19&gt;0,4-Data!S19,"")</f>
        <v>3</v>
      </c>
      <c r="T19" s="1">
        <f>IF(Data!T19&gt;0,Data!T19-4,"")</f>
        <v>3</v>
      </c>
      <c r="U19" s="1">
        <f>IF(Data!U19&gt;0,4-Data!U19,"")</f>
        <v>3</v>
      </c>
      <c r="V19" s="1">
        <f>IF(Data!V19&gt;0,Data!V19-4,"")</f>
        <v>3</v>
      </c>
      <c r="W19" s="1">
        <f>IF(Data!W19&gt;0,4-Data!W19,"")</f>
        <v>3</v>
      </c>
      <c r="X19" s="1">
        <f>IF(Data!X19&gt;0,4-Data!X19,"")</f>
        <v>3</v>
      </c>
      <c r="Y19" s="1">
        <f>IF(Data!Y19&gt;0,4-Data!Y19,"")</f>
        <v>3</v>
      </c>
      <c r="Z19" s="1">
        <f>IF(Data!Z19&gt;0,Data!Z19-4,"")</f>
        <v>3</v>
      </c>
      <c r="AC19" s="4" t="str">
        <f t="shared" si="11"/>
        <v/>
      </c>
      <c r="AD19" s="4">
        <f t="shared" si="12"/>
        <v>1</v>
      </c>
      <c r="AE19" s="4" t="str">
        <f t="shared" si="13"/>
        <v/>
      </c>
      <c r="AF19" s="4">
        <f t="shared" si="14"/>
        <v>1</v>
      </c>
      <c r="AG19" s="4" t="str">
        <f t="shared" si="8"/>
        <v/>
      </c>
      <c r="AH19" s="4" t="str">
        <f t="shared" si="15"/>
        <v/>
      </c>
      <c r="AI19" s="2">
        <f t="shared" si="10"/>
        <v>2</v>
      </c>
      <c r="AK19" s="2">
        <f>IF(MAX(COUNTIF(Data!A19:Z19,1),COUNTIF(Data!A19:Z19,2),COUNTIF(Data!A19:Z19,3),COUNTIF(Data!A19:Z19,4),COUNTIF(Data!A19:Z19,5),COUNTIF(Data!A19:Z19,6),COUNTIF(Data!A19:Z19,7))&gt;0,MAX(COUNTIF(Data!A19:Z19,1),COUNTIF(Data!A19:Z19,2),COUNTIF(Data!A19:Z19,3),COUNTIF(Data!A19:Z19,4),COUNTIF(Data!A19:Z19,5),COUNTIF(Data!A19:Z19,6),COUNTIF(Data!A19:Z19,7)),"")</f>
        <v>13</v>
      </c>
    </row>
    <row r="20" spans="1:37">
      <c r="A20" s="1">
        <f>IF(Data!A20&gt;0,Data!A20-4,"")</f>
        <v>1</v>
      </c>
      <c r="B20" s="1">
        <f>IF(Data!B20&gt;0,Data!B20-4,"")</f>
        <v>1</v>
      </c>
      <c r="C20" s="1">
        <f>IF(Data!C20&gt;0,4-Data!C20,"")</f>
        <v>-2</v>
      </c>
      <c r="D20" s="1">
        <f>IF(Data!D20&gt;0,4-Data!D20,"")</f>
        <v>1</v>
      </c>
      <c r="E20" s="1">
        <f>IF(Data!E20&gt;0,4-Data!E20,"")</f>
        <v>1</v>
      </c>
      <c r="F20" s="1">
        <f>IF(Data!F20&gt;0,Data!F20-4,"")</f>
        <v>1</v>
      </c>
      <c r="G20" s="1">
        <f>IF(Data!G20&gt;0,Data!G20-4,"")</f>
        <v>1</v>
      </c>
      <c r="H20" s="1">
        <f>IF(Data!H20&gt;0,Data!H20-4,"")</f>
        <v>2</v>
      </c>
      <c r="I20" s="1">
        <f>IF(Data!I20&gt;0,4-Data!I20,"")</f>
        <v>-2</v>
      </c>
      <c r="J20" s="1">
        <f>IF(Data!J20&gt;0,4-Data!J20,"")</f>
        <v>3</v>
      </c>
      <c r="K20" s="1">
        <f>IF(Data!K20&gt;0,Data!K20-4,"")</f>
        <v>-3</v>
      </c>
      <c r="L20" s="1">
        <f>IF(Data!L20&gt;0,4-Data!L20,"")</f>
        <v>3</v>
      </c>
      <c r="M20" s="1">
        <f>IF(Data!M20&gt;0,Data!M20-4,"")</f>
        <v>1</v>
      </c>
      <c r="N20" s="1">
        <f>IF(Data!N20&gt;0,Data!N20-4,"")</f>
        <v>1</v>
      </c>
      <c r="O20" s="1">
        <f>IF(Data!O20&gt;0,Data!O20-4,"")</f>
        <v>0</v>
      </c>
      <c r="P20" s="1">
        <f>IF(Data!P20&gt;0,Data!P20-4,"")</f>
        <v>0</v>
      </c>
      <c r="Q20" s="1">
        <f>IF(Data!Q20&gt;0,4-Data!Q20,"")</f>
        <v>-1</v>
      </c>
      <c r="R20" s="1">
        <f>IF(Data!R20&gt;0,4-Data!R20,"")</f>
        <v>3</v>
      </c>
      <c r="S20" s="1">
        <f>IF(Data!S20&gt;0,4-Data!S20,"")</f>
        <v>2</v>
      </c>
      <c r="T20" s="1">
        <f>IF(Data!T20&gt;0,Data!T20-4,"")</f>
        <v>1</v>
      </c>
      <c r="U20" s="1">
        <f>IF(Data!U20&gt;0,4-Data!U20,"")</f>
        <v>1</v>
      </c>
      <c r="V20" s="1">
        <f>IF(Data!V20&gt;0,Data!V20-4,"")</f>
        <v>1</v>
      </c>
      <c r="W20" s="1">
        <f>IF(Data!W20&gt;0,4-Data!W20,"")</f>
        <v>3</v>
      </c>
      <c r="X20" s="1">
        <f>IF(Data!X20&gt;0,4-Data!X20,"")</f>
        <v>3</v>
      </c>
      <c r="Y20" s="1">
        <f>IF(Data!Y20&gt;0,4-Data!Y20,"")</f>
        <v>2</v>
      </c>
      <c r="Z20" s="1">
        <f>IF(Data!Z20&gt;0,Data!Z20-4,"")</f>
        <v>2</v>
      </c>
      <c r="AC20" s="4" t="str">
        <f t="shared" si="11"/>
        <v/>
      </c>
      <c r="AD20" s="4" t="str">
        <f t="shared" si="12"/>
        <v/>
      </c>
      <c r="AE20" s="4">
        <f t="shared" si="13"/>
        <v>1</v>
      </c>
      <c r="AF20" s="4">
        <f t="shared" si="14"/>
        <v>1</v>
      </c>
      <c r="AG20" s="4" t="str">
        <f t="shared" si="8"/>
        <v/>
      </c>
      <c r="AH20" s="4">
        <f t="shared" si="15"/>
        <v>1</v>
      </c>
      <c r="AI20" s="2">
        <f t="shared" si="10"/>
        <v>3</v>
      </c>
      <c r="AK20" s="2">
        <f>IF(MAX(COUNTIF(Data!A20:Z20,1),COUNTIF(Data!A20:Z20,2),COUNTIF(Data!A20:Z20,3),COUNTIF(Data!A20:Z20,4),COUNTIF(Data!A20:Z20,5),COUNTIF(Data!A20:Z20,6),COUNTIF(Data!A20:Z20,7))&gt;0,MAX(COUNTIF(Data!A20:Z20,1),COUNTIF(Data!A20:Z20,2),COUNTIF(Data!A20:Z20,3),COUNTIF(Data!A20:Z20,4),COUNTIF(Data!A20:Z20,5),COUNTIF(Data!A20:Z20,6),COUNTIF(Data!A20:Z20,7)),"")</f>
        <v>9</v>
      </c>
    </row>
    <row r="21" spans="1:37">
      <c r="A21" s="1">
        <f>IF(Data!A21&gt;0,Data!A21-4,"")</f>
        <v>1</v>
      </c>
      <c r="B21" s="1">
        <f>IF(Data!B21&gt;0,Data!B21-4,"")</f>
        <v>1</v>
      </c>
      <c r="C21" s="1">
        <f>IF(Data!C21&gt;0,4-Data!C21,"")</f>
        <v>1</v>
      </c>
      <c r="D21" s="1">
        <f>IF(Data!D21&gt;0,4-Data!D21,"")</f>
        <v>-1</v>
      </c>
      <c r="E21" s="1">
        <f>IF(Data!E21&gt;0,4-Data!E21,"")</f>
        <v>-1</v>
      </c>
      <c r="F21" s="1">
        <f>IF(Data!F21&gt;0,Data!F21-4,"")</f>
        <v>1</v>
      </c>
      <c r="G21" s="1">
        <f>IF(Data!G21&gt;0,Data!G21-4,"")</f>
        <v>1</v>
      </c>
      <c r="H21" s="1">
        <f>IF(Data!H21&gt;0,Data!H21-4,"")</f>
        <v>1</v>
      </c>
      <c r="I21" s="1">
        <f>IF(Data!I21&gt;0,4-Data!I21,"")</f>
        <v>2</v>
      </c>
      <c r="J21" s="1">
        <f>IF(Data!J21&gt;0,4-Data!J21,"")</f>
        <v>2</v>
      </c>
      <c r="K21" s="1">
        <f>IF(Data!K21&gt;0,Data!K21-4,"")</f>
        <v>2</v>
      </c>
      <c r="L21" s="1">
        <f>IF(Data!L21&gt;0,4-Data!L21,"")</f>
        <v>-2</v>
      </c>
      <c r="M21" s="1">
        <f>IF(Data!M21&gt;0,Data!M21-4,"")</f>
        <v>0</v>
      </c>
      <c r="N21" s="1">
        <f>IF(Data!N21&gt;0,Data!N21-4,"")</f>
        <v>2</v>
      </c>
      <c r="O21" s="1">
        <f>IF(Data!O21&gt;0,Data!O21-4,"")</f>
        <v>2</v>
      </c>
      <c r="P21" s="1">
        <f>IF(Data!P21&gt;0,Data!P21-4,"")</f>
        <v>1</v>
      </c>
      <c r="Q21" s="1">
        <f>IF(Data!Q21&gt;0,4-Data!Q21,"")</f>
        <v>-2</v>
      </c>
      <c r="R21" s="1">
        <f>IF(Data!R21&gt;0,4-Data!R21,"")</f>
        <v>-2</v>
      </c>
      <c r="S21" s="1">
        <f>IF(Data!S21&gt;0,4-Data!S21,"")</f>
        <v>1</v>
      </c>
      <c r="T21" s="1">
        <f>IF(Data!T21&gt;0,Data!T21-4,"")</f>
        <v>2</v>
      </c>
      <c r="U21" s="1">
        <f>IF(Data!U21&gt;0,4-Data!U21,"")</f>
        <v>-1</v>
      </c>
      <c r="V21" s="1">
        <f>IF(Data!V21&gt;0,Data!V21-4,"")</f>
        <v>0</v>
      </c>
      <c r="W21" s="1">
        <f>IF(Data!W21&gt;0,4-Data!W21,"")</f>
        <v>2</v>
      </c>
      <c r="X21" s="1">
        <f>IF(Data!X21&gt;0,4-Data!X21,"")</f>
        <v>-2</v>
      </c>
      <c r="Y21" s="1">
        <f>IF(Data!Y21&gt;0,4-Data!Y21,"")</f>
        <v>-2</v>
      </c>
      <c r="Z21" s="1">
        <f>IF(Data!Z21&gt;0,Data!Z21-4,"")</f>
        <v>2</v>
      </c>
      <c r="AC21" s="4">
        <f t="shared" si="11"/>
        <v>1</v>
      </c>
      <c r="AD21" s="4" t="str">
        <f t="shared" si="12"/>
        <v/>
      </c>
      <c r="AE21" s="4" t="str">
        <f t="shared" si="13"/>
        <v/>
      </c>
      <c r="AF21" s="4">
        <f t="shared" si="14"/>
        <v>1</v>
      </c>
      <c r="AG21" s="4" t="str">
        <f t="shared" si="8"/>
        <v/>
      </c>
      <c r="AH21" s="4" t="str">
        <f t="shared" si="15"/>
        <v/>
      </c>
      <c r="AI21" s="2">
        <f t="shared" si="10"/>
        <v>2</v>
      </c>
      <c r="AK21" s="2">
        <f>IF(MAX(COUNTIF(Data!A21:Z21,1),COUNTIF(Data!A21:Z21,2),COUNTIF(Data!A21:Z21,3),COUNTIF(Data!A21:Z21,4),COUNTIF(Data!A21:Z21,5),COUNTIF(Data!A21:Z21,6),COUNTIF(Data!A21:Z21,7))&gt;0,MAX(COUNTIF(Data!A21:Z21,1),COUNTIF(Data!A21:Z21,2),COUNTIF(Data!A21:Z21,3),COUNTIF(Data!A21:Z21,4),COUNTIF(Data!A21:Z21,5),COUNTIF(Data!A21:Z21,6),COUNTIF(Data!A21:Z21,7)),"")</f>
        <v>10</v>
      </c>
    </row>
    <row r="22" spans="1:37">
      <c r="A22" s="1">
        <f>IF(Data!A22&gt;0,Data!A22-4,"")</f>
        <v>2</v>
      </c>
      <c r="B22" s="1">
        <f>IF(Data!B22&gt;0,Data!B22-4,"")</f>
        <v>1</v>
      </c>
      <c r="C22" s="1">
        <f>IF(Data!C22&gt;0,4-Data!C22,"")</f>
        <v>2</v>
      </c>
      <c r="D22" s="1">
        <f>IF(Data!D22&gt;0,4-Data!D22,"")</f>
        <v>1</v>
      </c>
      <c r="E22" s="1">
        <f>IF(Data!E22&gt;0,4-Data!E22,"")</f>
        <v>-3</v>
      </c>
      <c r="F22" s="1">
        <f>IF(Data!F22&gt;0,Data!F22-4,"")</f>
        <v>3</v>
      </c>
      <c r="G22" s="1">
        <f>IF(Data!G22&gt;0,Data!G22-4,"")</f>
        <v>2</v>
      </c>
      <c r="H22" s="1">
        <f>IF(Data!H22&gt;0,Data!H22-4,"")</f>
        <v>2</v>
      </c>
      <c r="I22" s="1">
        <f>IF(Data!I22&gt;0,4-Data!I22,"")</f>
        <v>-2</v>
      </c>
      <c r="J22" s="1">
        <f>IF(Data!J22&gt;0,4-Data!J22,"")</f>
        <v>2</v>
      </c>
      <c r="K22" s="1">
        <f>IF(Data!K22&gt;0,Data!K22-4,"")</f>
        <v>-3</v>
      </c>
      <c r="L22" s="1">
        <f>IF(Data!L22&gt;0,4-Data!L22,"")</f>
        <v>2</v>
      </c>
      <c r="M22" s="1">
        <f>IF(Data!M22&gt;0,Data!M22-4,"")</f>
        <v>2</v>
      </c>
      <c r="N22" s="1">
        <f>IF(Data!N22&gt;0,Data!N22-4,"")</f>
        <v>2</v>
      </c>
      <c r="O22" s="1">
        <f>IF(Data!O22&gt;0,Data!O22-4,"")</f>
        <v>3</v>
      </c>
      <c r="P22" s="1">
        <f>IF(Data!P22&gt;0,Data!P22-4,"")</f>
        <v>2</v>
      </c>
      <c r="Q22" s="1">
        <f>IF(Data!Q22&gt;0,4-Data!Q22,"")</f>
        <v>-2</v>
      </c>
      <c r="R22" s="1">
        <f>IF(Data!R22&gt;0,4-Data!R22,"")</f>
        <v>2</v>
      </c>
      <c r="S22" s="1">
        <f>IF(Data!S22&gt;0,4-Data!S22,"")</f>
        <v>3</v>
      </c>
      <c r="T22" s="1">
        <f>IF(Data!T22&gt;0,Data!T22-4,"")</f>
        <v>2</v>
      </c>
      <c r="U22" s="1">
        <f>IF(Data!U22&gt;0,4-Data!U22,"")</f>
        <v>3</v>
      </c>
      <c r="V22" s="1">
        <f>IF(Data!V22&gt;0,Data!V22-4,"")</f>
        <v>1</v>
      </c>
      <c r="W22" s="1">
        <f>IF(Data!W22&gt;0,4-Data!W22,"")</f>
        <v>2</v>
      </c>
      <c r="X22" s="1">
        <f>IF(Data!X22&gt;0,4-Data!X22,"")</f>
        <v>-1</v>
      </c>
      <c r="Y22" s="1">
        <f>IF(Data!Y22&gt;0,4-Data!Y22,"")</f>
        <v>-1</v>
      </c>
      <c r="Z22" s="1">
        <f>IF(Data!Z22&gt;0,Data!Z22-4,"")</f>
        <v>3</v>
      </c>
      <c r="AC22" s="4" t="str">
        <f t="shared" si="11"/>
        <v/>
      </c>
      <c r="AD22" s="4" t="str">
        <f t="shared" si="12"/>
        <v/>
      </c>
      <c r="AE22" s="4">
        <f t="shared" si="13"/>
        <v>1</v>
      </c>
      <c r="AF22" s="4">
        <f t="shared" si="14"/>
        <v>1</v>
      </c>
      <c r="AG22" s="4">
        <f t="shared" si="8"/>
        <v>1</v>
      </c>
      <c r="AH22" s="4" t="str">
        <f t="shared" si="15"/>
        <v/>
      </c>
      <c r="AI22" s="2">
        <f t="shared" si="10"/>
        <v>3</v>
      </c>
      <c r="AK22" s="2">
        <f>IF(MAX(COUNTIF(Data!A22:Z22,1),COUNTIF(Data!A22:Z22,2),COUNTIF(Data!A22:Z22,3),COUNTIF(Data!A22:Z22,4),COUNTIF(Data!A22:Z22,5),COUNTIF(Data!A22:Z22,6),COUNTIF(Data!A22:Z22,7))&gt;0,MAX(COUNTIF(Data!A22:Z22,1),COUNTIF(Data!A22:Z22,2),COUNTIF(Data!A22:Z22,3),COUNTIF(Data!A22:Z22,4),COUNTIF(Data!A22:Z22,5),COUNTIF(Data!A22:Z22,6),COUNTIF(Data!A22:Z22,7)),"")</f>
        <v>9</v>
      </c>
    </row>
    <row r="23" spans="1:37">
      <c r="A23" s="1">
        <f>IF(Data!A23&gt;0,Data!A23-4,"")</f>
        <v>1</v>
      </c>
      <c r="B23" s="1">
        <f>IF(Data!B23&gt;0,Data!B23-4,"")</f>
        <v>1</v>
      </c>
      <c r="C23" s="1">
        <f>IF(Data!C23&gt;0,4-Data!C23,"")</f>
        <v>1</v>
      </c>
      <c r="D23" s="1">
        <f>IF(Data!D23&gt;0,4-Data!D23,"")</f>
        <v>-2</v>
      </c>
      <c r="E23" s="1">
        <f>IF(Data!E23&gt;0,4-Data!E23,"")</f>
        <v>-1</v>
      </c>
      <c r="F23" s="1">
        <f>IF(Data!F23&gt;0,Data!F23-4,"")</f>
        <v>2</v>
      </c>
      <c r="G23" s="1">
        <f>IF(Data!G23&gt;0,Data!G23-4,"")</f>
        <v>1</v>
      </c>
      <c r="H23" s="1">
        <f>IF(Data!H23&gt;0,Data!H23-4,"")</f>
        <v>1</v>
      </c>
      <c r="I23" s="1">
        <f>IF(Data!I23&gt;0,4-Data!I23,"")</f>
        <v>1</v>
      </c>
      <c r="J23" s="1">
        <f>IF(Data!J23&gt;0,4-Data!J23,"")</f>
        <v>2</v>
      </c>
      <c r="K23" s="1">
        <f>IF(Data!K23&gt;0,Data!K23-4,"")</f>
        <v>1</v>
      </c>
      <c r="L23" s="1">
        <f>IF(Data!L23&gt;0,4-Data!L23,"")</f>
        <v>-2</v>
      </c>
      <c r="M23" s="1">
        <f>IF(Data!M23&gt;0,Data!M23-4,"")</f>
        <v>1</v>
      </c>
      <c r="N23" s="1">
        <f>IF(Data!N23&gt;0,Data!N23-4,"")</f>
        <v>2</v>
      </c>
      <c r="O23" s="1">
        <f>IF(Data!O23&gt;0,Data!O23-4,"")</f>
        <v>1</v>
      </c>
      <c r="P23" s="1">
        <f>IF(Data!P23&gt;0,Data!P23-4,"")</f>
        <v>2</v>
      </c>
      <c r="Q23" s="1">
        <f>IF(Data!Q23&gt;0,4-Data!Q23,"")</f>
        <v>-2</v>
      </c>
      <c r="R23" s="1">
        <f>IF(Data!R23&gt;0,4-Data!R23,"")</f>
        <v>-2</v>
      </c>
      <c r="S23" s="1">
        <f>IF(Data!S23&gt;0,4-Data!S23,"")</f>
        <v>2</v>
      </c>
      <c r="T23" s="1">
        <f>IF(Data!T23&gt;0,Data!T23-4,"")</f>
        <v>2</v>
      </c>
      <c r="U23" s="1">
        <f>IF(Data!U23&gt;0,4-Data!U23,"")</f>
        <v>-1</v>
      </c>
      <c r="V23" s="1">
        <f>IF(Data!V23&gt;0,Data!V23-4,"")</f>
        <v>1</v>
      </c>
      <c r="W23" s="1">
        <f>IF(Data!W23&gt;0,4-Data!W23,"")</f>
        <v>1</v>
      </c>
      <c r="X23" s="1">
        <f>IF(Data!X23&gt;0,4-Data!X23,"")</f>
        <v>0</v>
      </c>
      <c r="Y23" s="1">
        <f>IF(Data!Y23&gt;0,4-Data!Y23,"")</f>
        <v>0</v>
      </c>
      <c r="Z23" s="1">
        <f>IF(Data!Z23&gt;0,Data!Z23-4,"")</f>
        <v>2</v>
      </c>
      <c r="AC23" s="4">
        <f t="shared" si="11"/>
        <v>1</v>
      </c>
      <c r="AD23" s="4" t="str">
        <f t="shared" si="12"/>
        <v/>
      </c>
      <c r="AE23" s="4" t="str">
        <f t="shared" si="13"/>
        <v/>
      </c>
      <c r="AF23" s="4">
        <f t="shared" si="14"/>
        <v>1</v>
      </c>
      <c r="AG23" s="4">
        <f t="shared" si="8"/>
        <v>1</v>
      </c>
      <c r="AH23" s="4" t="str">
        <f t="shared" si="15"/>
        <v/>
      </c>
      <c r="AI23" s="2">
        <f t="shared" si="10"/>
        <v>3</v>
      </c>
      <c r="AK23" s="2">
        <f>IF(MAX(COUNTIF(Data!A23:Z23,1),COUNTIF(Data!A23:Z23,2),COUNTIF(Data!A23:Z23,3),COUNTIF(Data!A23:Z23,4),COUNTIF(Data!A23:Z23,5),COUNTIF(Data!A23:Z23,6),COUNTIF(Data!A23:Z23,7))&gt;0,MAX(COUNTIF(Data!A23:Z23,1),COUNTIF(Data!A23:Z23,2),COUNTIF(Data!A23:Z23,3),COUNTIF(Data!A23:Z23,4),COUNTIF(Data!A23:Z23,5),COUNTIF(Data!A23:Z23,6),COUNTIF(Data!A23:Z23,7)),"")</f>
        <v>10</v>
      </c>
    </row>
    <row r="24" spans="1:37">
      <c r="A24" s="1">
        <f>IF(Data!A24&gt;0,Data!A24-4,"")</f>
        <v>2</v>
      </c>
      <c r="B24" s="1">
        <f>IF(Data!B24&gt;0,Data!B24-4,"")</f>
        <v>2</v>
      </c>
      <c r="C24" s="1">
        <f>IF(Data!C24&gt;0,4-Data!C24,"")</f>
        <v>1</v>
      </c>
      <c r="D24" s="1">
        <f>IF(Data!D24&gt;0,4-Data!D24,"")</f>
        <v>-2</v>
      </c>
      <c r="E24" s="1">
        <f>IF(Data!E24&gt;0,4-Data!E24,"")</f>
        <v>-1</v>
      </c>
      <c r="F24" s="1">
        <f>IF(Data!F24&gt;0,Data!F24-4,"")</f>
        <v>2</v>
      </c>
      <c r="G24" s="1">
        <f>IF(Data!G24&gt;0,Data!G24-4,"")</f>
        <v>2</v>
      </c>
      <c r="H24" s="1">
        <f>IF(Data!H24&gt;0,Data!H24-4,"")</f>
        <v>1</v>
      </c>
      <c r="I24" s="1">
        <f>IF(Data!I24&gt;0,4-Data!I24,"")</f>
        <v>2</v>
      </c>
      <c r="J24" s="1">
        <f>IF(Data!J24&gt;0,4-Data!J24,"")</f>
        <v>2</v>
      </c>
      <c r="K24" s="1">
        <f>IF(Data!K24&gt;0,Data!K24-4,"")</f>
        <v>2</v>
      </c>
      <c r="L24" s="1">
        <f>IF(Data!L24&gt;0,4-Data!L24,"")</f>
        <v>-2</v>
      </c>
      <c r="M24" s="1">
        <f>IF(Data!M24&gt;0,Data!M24-4,"")</f>
        <v>2</v>
      </c>
      <c r="N24" s="1">
        <f>IF(Data!N24&gt;0,Data!N24-4,"")</f>
        <v>2</v>
      </c>
      <c r="O24" s="1">
        <f>IF(Data!O24&gt;0,Data!O24-4,"")</f>
        <v>2</v>
      </c>
      <c r="P24" s="1">
        <f>IF(Data!P24&gt;0,Data!P24-4,"")</f>
        <v>2</v>
      </c>
      <c r="Q24" s="1">
        <f>IF(Data!Q24&gt;0,4-Data!Q24,"")</f>
        <v>-2</v>
      </c>
      <c r="R24" s="1">
        <f>IF(Data!R24&gt;0,4-Data!R24,"")</f>
        <v>-1</v>
      </c>
      <c r="S24" s="1">
        <f>IF(Data!S24&gt;0,4-Data!S24,"")</f>
        <v>1</v>
      </c>
      <c r="T24" s="1">
        <f>IF(Data!T24&gt;0,Data!T24-4,"")</f>
        <v>2</v>
      </c>
      <c r="U24" s="1">
        <f>IF(Data!U24&gt;0,4-Data!U24,"")</f>
        <v>-1</v>
      </c>
      <c r="V24" s="1">
        <f>IF(Data!V24&gt;0,Data!V24-4,"")</f>
        <v>1</v>
      </c>
      <c r="W24" s="1">
        <f>IF(Data!W24&gt;0,4-Data!W24,"")</f>
        <v>1</v>
      </c>
      <c r="X24" s="1">
        <f>IF(Data!X24&gt;0,4-Data!X24,"")</f>
        <v>-1</v>
      </c>
      <c r="Y24" s="1">
        <f>IF(Data!Y24&gt;0,4-Data!Y24,"")</f>
        <v>-2</v>
      </c>
      <c r="Z24" s="1">
        <f>IF(Data!Z24&gt;0,Data!Z24-4,"")</f>
        <v>2</v>
      </c>
      <c r="AC24" s="4">
        <f t="shared" si="11"/>
        <v>1</v>
      </c>
      <c r="AD24" s="4">
        <f t="shared" si="12"/>
        <v>1</v>
      </c>
      <c r="AE24" s="4" t="str">
        <f t="shared" si="13"/>
        <v/>
      </c>
      <c r="AF24" s="4">
        <f t="shared" si="14"/>
        <v>1</v>
      </c>
      <c r="AG24" s="4" t="str">
        <f t="shared" si="8"/>
        <v/>
      </c>
      <c r="AH24" s="4" t="str">
        <f t="shared" si="15"/>
        <v/>
      </c>
      <c r="AI24" s="2">
        <f t="shared" si="10"/>
        <v>3</v>
      </c>
      <c r="AK24" s="2">
        <f>IF(MAX(COUNTIF(Data!A24:Z24,1),COUNTIF(Data!A24:Z24,2),COUNTIF(Data!A24:Z24,3),COUNTIF(Data!A24:Z24,4),COUNTIF(Data!A24:Z24,5),COUNTIF(Data!A24:Z24,6),COUNTIF(Data!A24:Z24,7))&gt;0,MAX(COUNTIF(Data!A24:Z24,1),COUNTIF(Data!A24:Z24,2),COUNTIF(Data!A24:Z24,3),COUNTIF(Data!A24:Z24,4),COUNTIF(Data!A24:Z24,5),COUNTIF(Data!A24:Z24,6),COUNTIF(Data!A24:Z24,7)),"")</f>
        <v>15</v>
      </c>
    </row>
    <row r="25" spans="1:37">
      <c r="A25" s="1">
        <f>IF(Data!A25&gt;0,Data!A25-4,"")</f>
        <v>-1</v>
      </c>
      <c r="B25" s="1">
        <f>IF(Data!B25&gt;0,Data!B25-4,"")</f>
        <v>-1</v>
      </c>
      <c r="C25" s="1">
        <f>IF(Data!C25&gt;0,4-Data!C25,"")</f>
        <v>-1</v>
      </c>
      <c r="D25" s="1">
        <f>IF(Data!D25&gt;0,4-Data!D25,"")</f>
        <v>1</v>
      </c>
      <c r="E25" s="1">
        <f>IF(Data!E25&gt;0,4-Data!E25,"")</f>
        <v>1</v>
      </c>
      <c r="F25" s="1">
        <f>IF(Data!F25&gt;0,Data!F25-4,"")</f>
        <v>-1</v>
      </c>
      <c r="G25" s="1">
        <f>IF(Data!G25&gt;0,Data!G25-4,"")</f>
        <v>-1</v>
      </c>
      <c r="H25" s="1">
        <f>IF(Data!H25&gt;0,Data!H25-4,"")</f>
        <v>-1</v>
      </c>
      <c r="I25" s="1">
        <f>IF(Data!I25&gt;0,4-Data!I25,"")</f>
        <v>-1</v>
      </c>
      <c r="J25" s="1">
        <f>IF(Data!J25&gt;0,4-Data!J25,"")</f>
        <v>-1</v>
      </c>
      <c r="K25" s="1">
        <f>IF(Data!K25&gt;0,Data!K25-4,"")</f>
        <v>0</v>
      </c>
      <c r="L25" s="1">
        <f>IF(Data!L25&gt;0,4-Data!L25,"")</f>
        <v>1</v>
      </c>
      <c r="M25" s="1">
        <f>IF(Data!M25&gt;0,Data!M25-4,"")</f>
        <v>-1</v>
      </c>
      <c r="N25" s="1">
        <f>IF(Data!N25&gt;0,Data!N25-4,"")</f>
        <v>0</v>
      </c>
      <c r="O25" s="1">
        <f>IF(Data!O25&gt;0,Data!O25-4,"")</f>
        <v>-1</v>
      </c>
      <c r="P25" s="1">
        <f>IF(Data!P25&gt;0,Data!P25-4,"")</f>
        <v>-1</v>
      </c>
      <c r="Q25" s="1">
        <f>IF(Data!Q25&gt;0,4-Data!Q25,"")</f>
        <v>1</v>
      </c>
      <c r="R25" s="1">
        <f>IF(Data!R25&gt;0,4-Data!R25,"")</f>
        <v>1</v>
      </c>
      <c r="S25" s="1">
        <f>IF(Data!S25&gt;0,4-Data!S25,"")</f>
        <v>-1</v>
      </c>
      <c r="T25" s="1">
        <f>IF(Data!T25&gt;0,Data!T25-4,"")</f>
        <v>-1</v>
      </c>
      <c r="U25" s="1">
        <f>IF(Data!U25&gt;0,4-Data!U25,"")</f>
        <v>1</v>
      </c>
      <c r="V25" s="1">
        <f>IF(Data!V25&gt;0,Data!V25-4,"")</f>
        <v>-1</v>
      </c>
      <c r="W25" s="1">
        <f>IF(Data!W25&gt;0,4-Data!W25,"")</f>
        <v>-1</v>
      </c>
      <c r="X25" s="1">
        <f>IF(Data!X25&gt;0,4-Data!X25,"")</f>
        <v>1</v>
      </c>
      <c r="Y25" s="1">
        <f>IF(Data!Y25&gt;0,4-Data!Y25,"")</f>
        <v>1</v>
      </c>
      <c r="Z25" s="1">
        <f>IF(Data!Z25&gt;0,Data!Z25-4,"")</f>
        <v>-1</v>
      </c>
      <c r="AC25" s="4" t="str">
        <f t="shared" si="11"/>
        <v/>
      </c>
      <c r="AD25" s="4" t="str">
        <f t="shared" si="12"/>
        <v/>
      </c>
      <c r="AE25" s="4" t="str">
        <f t="shared" si="13"/>
        <v/>
      </c>
      <c r="AF25" s="4" t="str">
        <f t="shared" si="14"/>
        <v/>
      </c>
      <c r="AG25" s="4" t="str">
        <f t="shared" si="8"/>
        <v/>
      </c>
      <c r="AH25" s="4" t="str">
        <f t="shared" si="15"/>
        <v/>
      </c>
      <c r="AI25" s="2">
        <f t="shared" si="10"/>
        <v>0</v>
      </c>
      <c r="AK25" s="2">
        <f>IF(MAX(COUNTIF(Data!A25:Z25,1),COUNTIF(Data!A25:Z25,2),COUNTIF(Data!A25:Z25,3),COUNTIF(Data!A25:Z25,4),COUNTIF(Data!A25:Z25,5),COUNTIF(Data!A25:Z25,6),COUNTIF(Data!A25:Z25,7))&gt;0,MAX(COUNTIF(Data!A25:Z25,1),COUNTIF(Data!A25:Z25,2),COUNTIF(Data!A25:Z25,3),COUNTIF(Data!A25:Z25,4),COUNTIF(Data!A25:Z25,5),COUNTIF(Data!A25:Z25,6),COUNTIF(Data!A25:Z25,7)),"")</f>
        <v>19</v>
      </c>
    </row>
    <row r="26" spans="1:37">
      <c r="A26" s="1">
        <f>IF(Data!A26&gt;0,Data!A26-4,"")</f>
        <v>1</v>
      </c>
      <c r="B26" s="1">
        <f>IF(Data!B26&gt;0,Data!B26-4,"")</f>
        <v>2</v>
      </c>
      <c r="C26" s="1">
        <f>IF(Data!C26&gt;0,4-Data!C26,"")</f>
        <v>-2</v>
      </c>
      <c r="D26" s="1">
        <f>IF(Data!D26&gt;0,4-Data!D26,"")</f>
        <v>-1</v>
      </c>
      <c r="E26" s="1">
        <f>IF(Data!E26&gt;0,4-Data!E26,"")</f>
        <v>-2</v>
      </c>
      <c r="F26" s="1">
        <f>IF(Data!F26&gt;0,Data!F26-4,"")</f>
        <v>1</v>
      </c>
      <c r="G26" s="1">
        <f>IF(Data!G26&gt;0,Data!G26-4,"")</f>
        <v>2</v>
      </c>
      <c r="H26" s="1">
        <f>IF(Data!H26&gt;0,Data!H26-4,"")</f>
        <v>2</v>
      </c>
      <c r="I26" s="1">
        <f>IF(Data!I26&gt;0,4-Data!I26,"")</f>
        <v>3</v>
      </c>
      <c r="J26" s="1">
        <f>IF(Data!J26&gt;0,4-Data!J26,"")</f>
        <v>-3</v>
      </c>
      <c r="K26" s="1">
        <f>IF(Data!K26&gt;0,Data!K26-4,"")</f>
        <v>2</v>
      </c>
      <c r="L26" s="1">
        <f>IF(Data!L26&gt;0,4-Data!L26,"")</f>
        <v>-2</v>
      </c>
      <c r="M26" s="1">
        <f>IF(Data!M26&gt;0,Data!M26-4,"")</f>
        <v>3</v>
      </c>
      <c r="N26" s="1">
        <f>IF(Data!N26&gt;0,Data!N26-4,"")</f>
        <v>1</v>
      </c>
      <c r="O26" s="1">
        <f>IF(Data!O26&gt;0,Data!O26-4,"")</f>
        <v>3</v>
      </c>
      <c r="P26" s="1">
        <f>IF(Data!P26&gt;0,Data!P26-4,"")</f>
        <v>-1</v>
      </c>
      <c r="Q26" s="1">
        <f>IF(Data!Q26&gt;0,4-Data!Q26,"")</f>
        <v>-1</v>
      </c>
      <c r="R26" s="1">
        <f>IF(Data!R26&gt;0,4-Data!R26,"")</f>
        <v>-2</v>
      </c>
      <c r="S26" s="1">
        <f>IF(Data!S26&gt;0,4-Data!S26,"")</f>
        <v>1</v>
      </c>
      <c r="T26" s="1">
        <f>IF(Data!T26&gt;0,Data!T26-4,"")</f>
        <v>1</v>
      </c>
      <c r="U26" s="1">
        <f>IF(Data!U26&gt;0,4-Data!U26,"")</f>
        <v>-1</v>
      </c>
      <c r="V26" s="1">
        <f>IF(Data!V26&gt;0,Data!V26-4,"")</f>
        <v>1</v>
      </c>
      <c r="W26" s="1">
        <f>IF(Data!W26&gt;0,4-Data!W26,"")</f>
        <v>2</v>
      </c>
      <c r="X26" s="1">
        <f>IF(Data!X26&gt;0,4-Data!X26,"")</f>
        <v>-2</v>
      </c>
      <c r="Y26" s="1">
        <f>IF(Data!Y26&gt;0,4-Data!Y26,"")</f>
        <v>-1</v>
      </c>
      <c r="Z26" s="1">
        <f>IF(Data!Z26&gt;0,Data!Z26-4,"")</f>
        <v>1</v>
      </c>
      <c r="AC26" s="4" t="str">
        <f t="shared" si="11"/>
        <v/>
      </c>
      <c r="AD26" s="4">
        <f t="shared" si="12"/>
        <v>1</v>
      </c>
      <c r="AE26" s="4" t="str">
        <f t="shared" si="13"/>
        <v/>
      </c>
      <c r="AF26" s="4" t="str">
        <f t="shared" si="14"/>
        <v/>
      </c>
      <c r="AG26" s="4">
        <f t="shared" si="8"/>
        <v>1</v>
      </c>
      <c r="AH26" s="4">
        <f t="shared" si="15"/>
        <v>1</v>
      </c>
      <c r="AI26" s="2">
        <f t="shared" si="10"/>
        <v>3</v>
      </c>
      <c r="AK26" s="2">
        <f>IF(MAX(COUNTIF(Data!A26:Z26,1),COUNTIF(Data!A26:Z26,2),COUNTIF(Data!A26:Z26,3),COUNTIF(Data!A26:Z26,4),COUNTIF(Data!A26:Z26,5),COUNTIF(Data!A26:Z26,6),COUNTIF(Data!A26:Z26,7))&gt;0,MAX(COUNTIF(Data!A26:Z26,1),COUNTIF(Data!A26:Z26,2),COUNTIF(Data!A26:Z26,3),COUNTIF(Data!A26:Z26,4),COUNTIF(Data!A26:Z26,5),COUNTIF(Data!A26:Z26,6),COUNTIF(Data!A26:Z26,7)),"")</f>
        <v>10</v>
      </c>
    </row>
    <row r="27" spans="1:37">
      <c r="A27" s="1">
        <f>IF(Data!A27&gt;0,Data!A27-4,"")</f>
        <v>3</v>
      </c>
      <c r="B27" s="1">
        <f>IF(Data!B27&gt;0,Data!B27-4,"")</f>
        <v>3</v>
      </c>
      <c r="C27" s="1">
        <f>IF(Data!C27&gt;0,4-Data!C27,"")</f>
        <v>3</v>
      </c>
      <c r="D27" s="1">
        <f>IF(Data!D27&gt;0,4-Data!D27,"")</f>
        <v>3</v>
      </c>
      <c r="E27" s="1">
        <f>IF(Data!E27&gt;0,4-Data!E27,"")</f>
        <v>3</v>
      </c>
      <c r="F27" s="1">
        <f>IF(Data!F27&gt;0,Data!F27-4,"")</f>
        <v>3</v>
      </c>
      <c r="G27" s="1">
        <f>IF(Data!G27&gt;0,Data!G27-4,"")</f>
        <v>3</v>
      </c>
      <c r="H27" s="1">
        <f>IF(Data!H27&gt;0,Data!H27-4,"")</f>
        <v>3</v>
      </c>
      <c r="I27" s="1">
        <f>IF(Data!I27&gt;0,4-Data!I27,"")</f>
        <v>-3</v>
      </c>
      <c r="J27" s="1">
        <f>IF(Data!J27&gt;0,4-Data!J27,"")</f>
        <v>3</v>
      </c>
      <c r="K27" s="1">
        <f>IF(Data!K27&gt;0,Data!K27-4,"")</f>
        <v>-3</v>
      </c>
      <c r="L27" s="1">
        <f>IF(Data!L27&gt;0,4-Data!L27,"")</f>
        <v>3</v>
      </c>
      <c r="M27" s="1">
        <f>IF(Data!M27&gt;0,Data!M27-4,"")</f>
        <v>-3</v>
      </c>
      <c r="N27" s="1">
        <f>IF(Data!N27&gt;0,Data!N27-4,"")</f>
        <v>3</v>
      </c>
      <c r="O27" s="1">
        <f>IF(Data!O27&gt;0,Data!O27-4,"")</f>
        <v>3</v>
      </c>
      <c r="P27" s="1">
        <f>IF(Data!P27&gt;0,Data!P27-4,"")</f>
        <v>3</v>
      </c>
      <c r="Q27" s="1">
        <f>IF(Data!Q27&gt;0,4-Data!Q27,"")</f>
        <v>3</v>
      </c>
      <c r="R27" s="1">
        <f>IF(Data!R27&gt;0,4-Data!R27,"")</f>
        <v>3</v>
      </c>
      <c r="S27" s="1">
        <f>IF(Data!S27&gt;0,4-Data!S27,"")</f>
        <v>3</v>
      </c>
      <c r="T27" s="1">
        <f>IF(Data!T27&gt;0,Data!T27-4,"")</f>
        <v>3</v>
      </c>
      <c r="U27" s="1">
        <f>IF(Data!U27&gt;0,4-Data!U27,"")</f>
        <v>3</v>
      </c>
      <c r="V27" s="1">
        <f>IF(Data!V27&gt;0,Data!V27-4,"")</f>
        <v>3</v>
      </c>
      <c r="W27" s="1">
        <f>IF(Data!W27&gt;0,4-Data!W27,"")</f>
        <v>3</v>
      </c>
      <c r="X27" s="1">
        <f>IF(Data!X27&gt;0,4-Data!X27,"")</f>
        <v>3</v>
      </c>
      <c r="Y27" s="1">
        <f>IF(Data!Y27&gt;0,4-Data!Y27,"")</f>
        <v>3</v>
      </c>
      <c r="Z27" s="1">
        <f>IF(Data!Z27&gt;0,Data!Z27-4,"")</f>
        <v>3</v>
      </c>
      <c r="AC27" s="4" t="str">
        <f t="shared" si="11"/>
        <v/>
      </c>
      <c r="AD27" s="4">
        <f t="shared" si="12"/>
        <v>1</v>
      </c>
      <c r="AE27" s="4">
        <f t="shared" si="13"/>
        <v>1</v>
      </c>
      <c r="AF27" s="4">
        <f t="shared" si="14"/>
        <v>1</v>
      </c>
      <c r="AG27" s="4" t="str">
        <f t="shared" si="8"/>
        <v/>
      </c>
      <c r="AH27" s="4" t="str">
        <f t="shared" si="15"/>
        <v/>
      </c>
      <c r="AI27" s="2">
        <f t="shared" si="10"/>
        <v>3</v>
      </c>
      <c r="AK27" s="2">
        <f>IF(MAX(COUNTIF(Data!A27:Z27,1),COUNTIF(Data!A27:Z27,2),COUNTIF(Data!A27:Z27,3),COUNTIF(Data!A27:Z27,4),COUNTIF(Data!A27:Z27,5),COUNTIF(Data!A27:Z27,6),COUNTIF(Data!A27:Z27,7))&gt;0,MAX(COUNTIF(Data!A27:Z27,1),COUNTIF(Data!A27:Z27,2),COUNTIF(Data!A27:Z27,3),COUNTIF(Data!A27:Z27,4),COUNTIF(Data!A27:Z27,5),COUNTIF(Data!A27:Z27,6),COUNTIF(Data!A27:Z27,7)),"")</f>
        <v>14</v>
      </c>
    </row>
    <row r="28" spans="1:37">
      <c r="A28" s="1">
        <f>IF(Data!A28&gt;0,Data!A28-4,"")</f>
        <v>0</v>
      </c>
      <c r="B28" s="1">
        <f>IF(Data!B28&gt;0,Data!B28-4,"")</f>
        <v>0</v>
      </c>
      <c r="C28" s="1">
        <f>IF(Data!C28&gt;0,4-Data!C28,"")</f>
        <v>0</v>
      </c>
      <c r="D28" s="1">
        <f>IF(Data!D28&gt;0,4-Data!D28,"")</f>
        <v>0</v>
      </c>
      <c r="E28" s="1">
        <f>IF(Data!E28&gt;0,4-Data!E28,"")</f>
        <v>0</v>
      </c>
      <c r="F28" s="1">
        <f>IF(Data!F28&gt;0,Data!F28-4,"")</f>
        <v>0</v>
      </c>
      <c r="G28" s="1">
        <f>IF(Data!G28&gt;0,Data!G28-4,"")</f>
        <v>0</v>
      </c>
      <c r="H28" s="1">
        <f>IF(Data!H28&gt;0,Data!H28-4,"")</f>
        <v>0</v>
      </c>
      <c r="I28" s="1">
        <f>IF(Data!I28&gt;0,4-Data!I28,"")</f>
        <v>0</v>
      </c>
      <c r="J28" s="1">
        <f>IF(Data!J28&gt;0,4-Data!J28,"")</f>
        <v>0</v>
      </c>
      <c r="K28" s="1">
        <f>IF(Data!K28&gt;0,Data!K28-4,"")</f>
        <v>0</v>
      </c>
      <c r="L28" s="1">
        <f>IF(Data!L28&gt;0,4-Data!L28,"")</f>
        <v>0</v>
      </c>
      <c r="M28" s="1">
        <f>IF(Data!M28&gt;0,Data!M28-4,"")</f>
        <v>0</v>
      </c>
      <c r="N28" s="1">
        <f>IF(Data!N28&gt;0,Data!N28-4,"")</f>
        <v>0</v>
      </c>
      <c r="O28" s="1">
        <f>IF(Data!O28&gt;0,Data!O28-4,"")</f>
        <v>0</v>
      </c>
      <c r="P28" s="1">
        <f>IF(Data!P28&gt;0,Data!P28-4,"")</f>
        <v>0</v>
      </c>
      <c r="Q28" s="1">
        <f>IF(Data!Q28&gt;0,4-Data!Q28,"")</f>
        <v>0</v>
      </c>
      <c r="R28" s="1">
        <f>IF(Data!R28&gt;0,4-Data!R28,"")</f>
        <v>0</v>
      </c>
      <c r="S28" s="1">
        <f>IF(Data!S28&gt;0,4-Data!S28,"")</f>
        <v>0</v>
      </c>
      <c r="T28" s="1">
        <f>IF(Data!T28&gt;0,Data!T28-4,"")</f>
        <v>0</v>
      </c>
      <c r="U28" s="1">
        <f>IF(Data!U28&gt;0,4-Data!U28,"")</f>
        <v>0</v>
      </c>
      <c r="V28" s="1">
        <f>IF(Data!V28&gt;0,Data!V28-4,"")</f>
        <v>0</v>
      </c>
      <c r="W28" s="1">
        <f>IF(Data!W28&gt;0,4-Data!W28,"")</f>
        <v>0</v>
      </c>
      <c r="X28" s="1">
        <f>IF(Data!X28&gt;0,4-Data!X28,"")</f>
        <v>0</v>
      </c>
      <c r="Y28" s="1">
        <f>IF(Data!Y28&gt;0,4-Data!Y28,"")</f>
        <v>0</v>
      </c>
      <c r="Z28" s="1">
        <f>IF(Data!Z28&gt;0,Data!Z28-4,"")</f>
        <v>1</v>
      </c>
      <c r="AC28" s="4" t="str">
        <f t="shared" si="11"/>
        <v/>
      </c>
      <c r="AD28" s="4" t="str">
        <f t="shared" si="12"/>
        <v/>
      </c>
      <c r="AE28" s="4" t="str">
        <f t="shared" si="13"/>
        <v/>
      </c>
      <c r="AF28" s="4" t="str">
        <f t="shared" si="14"/>
        <v/>
      </c>
      <c r="AG28" s="4" t="str">
        <f t="shared" si="8"/>
        <v/>
      </c>
      <c r="AH28" s="4" t="str">
        <f t="shared" si="15"/>
        <v/>
      </c>
      <c r="AI28" s="2">
        <f t="shared" si="10"/>
        <v>0</v>
      </c>
      <c r="AK28" s="2">
        <f>IF(MAX(COUNTIF(Data!A28:Z28,1),COUNTIF(Data!A28:Z28,2),COUNTIF(Data!A28:Z28,3),COUNTIF(Data!A28:Z28,4),COUNTIF(Data!A28:Z28,5),COUNTIF(Data!A28:Z28,6),COUNTIF(Data!A28:Z28,7))&gt;0,MAX(COUNTIF(Data!A28:Z28,1),COUNTIF(Data!A28:Z28,2),COUNTIF(Data!A28:Z28,3),COUNTIF(Data!A28:Z28,4),COUNTIF(Data!A28:Z28,5),COUNTIF(Data!A28:Z28,6),COUNTIF(Data!A28:Z28,7)),"")</f>
        <v>25</v>
      </c>
    </row>
    <row r="29" spans="1:37">
      <c r="A29" s="1">
        <f>IF(Data!A29&gt;0,Data!A29-4,"")</f>
        <v>-3</v>
      </c>
      <c r="B29" s="1">
        <f>IF(Data!B29&gt;0,Data!B29-4,"")</f>
        <v>-3</v>
      </c>
      <c r="C29" s="1">
        <f>IF(Data!C29&gt;0,4-Data!C29,"")</f>
        <v>3</v>
      </c>
      <c r="D29" s="1">
        <f>IF(Data!D29&gt;0,4-Data!D29,"")</f>
        <v>3</v>
      </c>
      <c r="E29" s="1">
        <f>IF(Data!E29&gt;0,4-Data!E29,"")</f>
        <v>2</v>
      </c>
      <c r="F29" s="1">
        <f>IF(Data!F29&gt;0,Data!F29-4,"")</f>
        <v>-3</v>
      </c>
      <c r="G29" s="1">
        <f>IF(Data!G29&gt;0,Data!G29-4,"")</f>
        <v>-3</v>
      </c>
      <c r="H29" s="1">
        <f>IF(Data!H29&gt;0,Data!H29-4,"")</f>
        <v>-3</v>
      </c>
      <c r="I29" s="1">
        <f>IF(Data!I29&gt;0,4-Data!I29,"")</f>
        <v>3</v>
      </c>
      <c r="J29" s="1">
        <f>IF(Data!J29&gt;0,4-Data!J29,"")</f>
        <v>3</v>
      </c>
      <c r="K29" s="1">
        <f>IF(Data!K29&gt;0,Data!K29-4,"")</f>
        <v>-3</v>
      </c>
      <c r="L29" s="1">
        <f>IF(Data!L29&gt;0,4-Data!L29,"")</f>
        <v>3</v>
      </c>
      <c r="M29" s="1">
        <f>IF(Data!M29&gt;0,Data!M29-4,"")</f>
        <v>-3</v>
      </c>
      <c r="N29" s="1">
        <f>IF(Data!N29&gt;0,Data!N29-4,"")</f>
        <v>-3</v>
      </c>
      <c r="O29" s="1">
        <f>IF(Data!O29&gt;0,Data!O29-4,"")</f>
        <v>-3</v>
      </c>
      <c r="P29" s="1">
        <f>IF(Data!P29&gt;0,Data!P29-4,"")</f>
        <v>-3</v>
      </c>
      <c r="Q29" s="1">
        <f>IF(Data!Q29&gt;0,4-Data!Q29,"")</f>
        <v>3</v>
      </c>
      <c r="R29" s="1">
        <f>IF(Data!R29&gt;0,4-Data!R29,"")</f>
        <v>3</v>
      </c>
      <c r="S29" s="1">
        <f>IF(Data!S29&gt;0,4-Data!S29,"")</f>
        <v>3</v>
      </c>
      <c r="T29" s="1">
        <f>IF(Data!T29&gt;0,Data!T29-4,"")</f>
        <v>-3</v>
      </c>
      <c r="U29" s="1">
        <f>IF(Data!U29&gt;0,4-Data!U29,"")</f>
        <v>3</v>
      </c>
      <c r="V29" s="1">
        <f>IF(Data!V29&gt;0,Data!V29-4,"")</f>
        <v>0</v>
      </c>
      <c r="W29" s="1">
        <f>IF(Data!W29&gt;0,4-Data!W29,"")</f>
        <v>-1</v>
      </c>
      <c r="X29" s="1">
        <f>IF(Data!X29&gt;0,4-Data!X29,"")</f>
        <v>-2</v>
      </c>
      <c r="Y29" s="1">
        <f>IF(Data!Y29&gt;0,4-Data!Y29,"")</f>
        <v>-1</v>
      </c>
      <c r="Z29" s="1">
        <f>IF(Data!Z29&gt;0,Data!Z29-4,"")</f>
        <v>0</v>
      </c>
      <c r="AC29" s="4">
        <f t="shared" si="11"/>
        <v>1</v>
      </c>
      <c r="AD29" s="4">
        <f t="shared" si="12"/>
        <v>1</v>
      </c>
      <c r="AE29" s="4">
        <f t="shared" si="13"/>
        <v>1</v>
      </c>
      <c r="AF29" s="4">
        <f t="shared" si="14"/>
        <v>1</v>
      </c>
      <c r="AG29" s="4">
        <f t="shared" si="8"/>
        <v>1</v>
      </c>
      <c r="AH29" s="4">
        <f t="shared" si="15"/>
        <v>1</v>
      </c>
      <c r="AI29" s="2">
        <f t="shared" si="10"/>
        <v>6</v>
      </c>
      <c r="AK29" s="2">
        <f>IF(MAX(COUNTIF(Data!A29:Z29,1),COUNTIF(Data!A29:Z29,2),COUNTIF(Data!A29:Z29,3),COUNTIF(Data!A29:Z29,4),COUNTIF(Data!A29:Z29,5),COUNTIF(Data!A29:Z29,6),COUNTIF(Data!A29:Z29,7))&gt;0,MAX(COUNTIF(Data!A29:Z29,1),COUNTIF(Data!A29:Z29,2),COUNTIF(Data!A29:Z29,3),COUNTIF(Data!A29:Z29,4),COUNTIF(Data!A29:Z29,5),COUNTIF(Data!A29:Z29,6),COUNTIF(Data!A29:Z29,7)),"")</f>
        <v>20</v>
      </c>
    </row>
    <row r="30" spans="1:37">
      <c r="A30" s="1">
        <f>IF(Data!A30&gt;0,Data!A30-4,"")</f>
        <v>3</v>
      </c>
      <c r="B30" s="1">
        <f>IF(Data!B30&gt;0,Data!B30-4,"")</f>
        <v>3</v>
      </c>
      <c r="C30" s="1">
        <f>IF(Data!C30&gt;0,4-Data!C30,"")</f>
        <v>3</v>
      </c>
      <c r="D30" s="1">
        <f>IF(Data!D30&gt;0,4-Data!D30,"")</f>
        <v>-3</v>
      </c>
      <c r="E30" s="1">
        <f>IF(Data!E30&gt;0,4-Data!E30,"")</f>
        <v>-3</v>
      </c>
      <c r="F30" s="1">
        <f>IF(Data!F30&gt;0,Data!F30-4,"")</f>
        <v>3</v>
      </c>
      <c r="G30" s="1">
        <f>IF(Data!G30&gt;0,Data!G30-4,"")</f>
        <v>3</v>
      </c>
      <c r="H30" s="1">
        <f>IF(Data!H30&gt;0,Data!H30-4,"")</f>
        <v>3</v>
      </c>
      <c r="I30" s="1">
        <f>IF(Data!I30&gt;0,4-Data!I30,"")</f>
        <v>3</v>
      </c>
      <c r="J30" s="1">
        <f>IF(Data!J30&gt;0,4-Data!J30,"")</f>
        <v>2</v>
      </c>
      <c r="K30" s="1">
        <f>IF(Data!K30&gt;0,Data!K30-4,"")</f>
        <v>2</v>
      </c>
      <c r="L30" s="1">
        <f>IF(Data!L30&gt;0,4-Data!L30,"")</f>
        <v>-3</v>
      </c>
      <c r="M30" s="1">
        <f>IF(Data!M30&gt;0,Data!M30-4,"")</f>
        <v>2</v>
      </c>
      <c r="N30" s="1">
        <f>IF(Data!N30&gt;0,Data!N30-4,"")</f>
        <v>2</v>
      </c>
      <c r="O30" s="1">
        <f>IF(Data!O30&gt;0,Data!O30-4,"")</f>
        <v>1</v>
      </c>
      <c r="P30" s="1">
        <f>IF(Data!P30&gt;0,Data!P30-4,"")</f>
        <v>1</v>
      </c>
      <c r="Q30" s="1">
        <f>IF(Data!Q30&gt;0,4-Data!Q30,"")</f>
        <v>-2</v>
      </c>
      <c r="R30" s="1">
        <f>IF(Data!R30&gt;0,4-Data!R30,"")</f>
        <v>-3</v>
      </c>
      <c r="S30" s="1">
        <f>IF(Data!S30&gt;0,4-Data!S30,"")</f>
        <v>0</v>
      </c>
      <c r="T30" s="1">
        <f>IF(Data!T30&gt;0,Data!T30-4,"")</f>
        <v>1</v>
      </c>
      <c r="U30" s="1">
        <f>IF(Data!U30&gt;0,4-Data!U30,"")</f>
        <v>-2</v>
      </c>
      <c r="V30" s="1">
        <f>IF(Data!V30&gt;0,Data!V30-4,"")</f>
        <v>2</v>
      </c>
      <c r="W30" s="1">
        <f>IF(Data!W30&gt;0,4-Data!W30,"")</f>
        <v>-2</v>
      </c>
      <c r="X30" s="1">
        <f>IF(Data!X30&gt;0,4-Data!X30,"")</f>
        <v>-2</v>
      </c>
      <c r="Y30" s="1">
        <f>IF(Data!Y30&gt;0,4-Data!Y30,"")</f>
        <v>-2</v>
      </c>
      <c r="Z30" s="1">
        <f>IF(Data!Z30&gt;0,Data!Z30-4,"")</f>
        <v>2</v>
      </c>
      <c r="AC30" s="4">
        <f t="shared" si="11"/>
        <v>1</v>
      </c>
      <c r="AD30" s="4">
        <f t="shared" si="12"/>
        <v>1</v>
      </c>
      <c r="AE30" s="4">
        <f t="shared" si="13"/>
        <v>1</v>
      </c>
      <c r="AF30" s="4">
        <f t="shared" si="14"/>
        <v>1</v>
      </c>
      <c r="AG30" s="4">
        <f t="shared" si="8"/>
        <v>1</v>
      </c>
      <c r="AH30" s="4" t="str">
        <f t="shared" si="15"/>
        <v/>
      </c>
      <c r="AI30" s="2">
        <f t="shared" si="10"/>
        <v>5</v>
      </c>
      <c r="AK30" s="2">
        <f>IF(MAX(COUNTIF(Data!A30:Z30,1),COUNTIF(Data!A30:Z30,2),COUNTIF(Data!A30:Z30,3),COUNTIF(Data!A30:Z30,4),COUNTIF(Data!A30:Z30,5),COUNTIF(Data!A30:Z30,6),COUNTIF(Data!A30:Z30,7))&gt;0,MAX(COUNTIF(Data!A30:Z30,1),COUNTIF(Data!A30:Z30,2),COUNTIF(Data!A30:Z30,3),COUNTIF(Data!A30:Z30,4),COUNTIF(Data!A30:Z30,5),COUNTIF(Data!A30:Z30,6),COUNTIF(Data!A30:Z30,7)),"")</f>
        <v>10</v>
      </c>
    </row>
    <row r="31" spans="1:37">
      <c r="A31" s="1">
        <f>IF(Data!A31&gt;0,Data!A31-4,"")</f>
        <v>-3</v>
      </c>
      <c r="B31" s="1">
        <f>IF(Data!B31&gt;0,Data!B31-4,"")</f>
        <v>-3</v>
      </c>
      <c r="C31" s="1">
        <f>IF(Data!C31&gt;0,4-Data!C31,"")</f>
        <v>2</v>
      </c>
      <c r="D31" s="1">
        <f>IF(Data!D31&gt;0,4-Data!D31,"")</f>
        <v>2</v>
      </c>
      <c r="E31" s="1">
        <f>IF(Data!E31&gt;0,4-Data!E31,"")</f>
        <v>-1</v>
      </c>
      <c r="F31" s="1">
        <f>IF(Data!F31&gt;0,Data!F31-4,"")</f>
        <v>2</v>
      </c>
      <c r="G31" s="1">
        <f>IF(Data!G31&gt;0,Data!G31-4,"")</f>
        <v>-3</v>
      </c>
      <c r="H31" s="1">
        <f>IF(Data!H31&gt;0,Data!H31-4,"")</f>
        <v>2</v>
      </c>
      <c r="I31" s="1">
        <f>IF(Data!I31&gt;0,4-Data!I31,"")</f>
        <v>-1</v>
      </c>
      <c r="J31" s="1">
        <f>IF(Data!J31&gt;0,4-Data!J31,"")</f>
        <v>-3</v>
      </c>
      <c r="K31" s="1">
        <f>IF(Data!K31&gt;0,Data!K31-4,"")</f>
        <v>3</v>
      </c>
      <c r="L31" s="1">
        <f>IF(Data!L31&gt;0,4-Data!L31,"")</f>
        <v>-2</v>
      </c>
      <c r="M31" s="1">
        <f>IF(Data!M31&gt;0,Data!M31-4,"")</f>
        <v>3</v>
      </c>
      <c r="N31" s="1">
        <f>IF(Data!N31&gt;0,Data!N31-4,"")</f>
        <v>-3</v>
      </c>
      <c r="O31" s="1">
        <f>IF(Data!O31&gt;0,Data!O31-4,"")</f>
        <v>1</v>
      </c>
      <c r="P31" s="1">
        <f>IF(Data!P31&gt;0,Data!P31-4,"")</f>
        <v>3</v>
      </c>
      <c r="Q31" s="1">
        <f>IF(Data!Q31&gt;0,4-Data!Q31,"")</f>
        <v>-1</v>
      </c>
      <c r="R31" s="1">
        <f>IF(Data!R31&gt;0,4-Data!R31,"")</f>
        <v>-2</v>
      </c>
      <c r="S31" s="1">
        <f>IF(Data!S31&gt;0,4-Data!S31,"")</f>
        <v>3</v>
      </c>
      <c r="T31" s="1">
        <f>IF(Data!T31&gt;0,Data!T31-4,"")</f>
        <v>-2</v>
      </c>
      <c r="U31" s="1">
        <f>IF(Data!U31&gt;0,4-Data!U31,"")</f>
        <v>0</v>
      </c>
      <c r="V31" s="1">
        <f>IF(Data!V31&gt;0,Data!V31-4,"")</f>
        <v>-3</v>
      </c>
      <c r="W31" s="1">
        <f>IF(Data!W31&gt;0,4-Data!W31,"")</f>
        <v>3</v>
      </c>
      <c r="X31" s="1">
        <f>IF(Data!X31&gt;0,4-Data!X31,"")</f>
        <v>1</v>
      </c>
      <c r="Y31" s="1">
        <f>IF(Data!Y31&gt;0,4-Data!Y31,"")</f>
        <v>-3</v>
      </c>
      <c r="Z31" s="1">
        <f>IF(Data!Z31&gt;0,Data!Z31-4,"")</f>
        <v>3</v>
      </c>
      <c r="AC31" s="4">
        <f t="shared" si="11"/>
        <v>1</v>
      </c>
      <c r="AD31" s="4">
        <f t="shared" si="12"/>
        <v>1</v>
      </c>
      <c r="AE31" s="4">
        <f t="shared" si="13"/>
        <v>1</v>
      </c>
      <c r="AF31" s="4">
        <f t="shared" si="14"/>
        <v>1</v>
      </c>
      <c r="AG31" s="4">
        <f t="shared" si="8"/>
        <v>1</v>
      </c>
      <c r="AH31" s="4">
        <f t="shared" si="15"/>
        <v>1</v>
      </c>
      <c r="AI31" s="2">
        <f t="shared" si="10"/>
        <v>6</v>
      </c>
      <c r="AK31" s="2">
        <f>IF(MAX(COUNTIF(Data!A31:Z31,1),COUNTIF(Data!A31:Z31,2),COUNTIF(Data!A31:Z31,3),COUNTIF(Data!A31:Z31,4),COUNTIF(Data!A31:Z31,5),COUNTIF(Data!A31:Z31,6),COUNTIF(Data!A31:Z31,7))&gt;0,MAX(COUNTIF(Data!A31:Z31,1),COUNTIF(Data!A31:Z31,2),COUNTIF(Data!A31:Z31,3),COUNTIF(Data!A31:Z31,4),COUNTIF(Data!A31:Z31,5),COUNTIF(Data!A31:Z31,6),COUNTIF(Data!A31:Z31,7)),"")</f>
        <v>7</v>
      </c>
    </row>
    <row r="32" spans="1:37">
      <c r="A32" s="1">
        <f>IF(Data!A32&gt;0,Data!A32-4,"")</f>
        <v>2</v>
      </c>
      <c r="B32" s="1">
        <f>IF(Data!B32&gt;0,Data!B32-4,"")</f>
        <v>1</v>
      </c>
      <c r="C32" s="1">
        <f>IF(Data!C32&gt;0,4-Data!C32,"")</f>
        <v>-1</v>
      </c>
      <c r="D32" s="1">
        <f>IF(Data!D32&gt;0,4-Data!D32,"")</f>
        <v>-1</v>
      </c>
      <c r="E32" s="1">
        <f>IF(Data!E32&gt;0,4-Data!E32,"")</f>
        <v>-3</v>
      </c>
      <c r="F32" s="1">
        <f>IF(Data!F32&gt;0,Data!F32-4,"")</f>
        <v>2</v>
      </c>
      <c r="G32" s="1">
        <f>IF(Data!G32&gt;0,Data!G32-4,"")</f>
        <v>1</v>
      </c>
      <c r="H32" s="1">
        <f>IF(Data!H32&gt;0,Data!H32-4,"")</f>
        <v>1</v>
      </c>
      <c r="I32" s="1">
        <f>IF(Data!I32&gt;0,4-Data!I32,"")</f>
        <v>1</v>
      </c>
      <c r="J32" s="1">
        <f>IF(Data!J32&gt;0,4-Data!J32,"")</f>
        <v>0</v>
      </c>
      <c r="K32" s="1">
        <f>IF(Data!K32&gt;0,Data!K32-4,"")</f>
        <v>-1</v>
      </c>
      <c r="L32" s="1">
        <f>IF(Data!L32&gt;0,4-Data!L32,"")</f>
        <v>1</v>
      </c>
      <c r="M32" s="1">
        <f>IF(Data!M32&gt;0,Data!M32-4,"")</f>
        <v>2</v>
      </c>
      <c r="N32" s="1">
        <f>IF(Data!N32&gt;0,Data!N32-4,"")</f>
        <v>1</v>
      </c>
      <c r="O32" s="1">
        <f>IF(Data!O32&gt;0,Data!O32-4,"")</f>
        <v>0</v>
      </c>
      <c r="P32" s="1">
        <f>IF(Data!P32&gt;0,Data!P32-4,"")</f>
        <v>1</v>
      </c>
      <c r="Q32" s="1">
        <f>IF(Data!Q32&gt;0,4-Data!Q32,"")</f>
        <v>-1</v>
      </c>
      <c r="R32" s="1">
        <f>IF(Data!R32&gt;0,4-Data!R32,"")</f>
        <v>-2</v>
      </c>
      <c r="S32" s="1">
        <f>IF(Data!S32&gt;0,4-Data!S32,"")</f>
        <v>-1</v>
      </c>
      <c r="T32" s="1">
        <f>IF(Data!T32&gt;0,Data!T32-4,"")</f>
        <v>3</v>
      </c>
      <c r="U32" s="1">
        <f>IF(Data!U32&gt;0,4-Data!U32,"")</f>
        <v>-2</v>
      </c>
      <c r="V32" s="1">
        <f>IF(Data!V32&gt;0,Data!V32-4,"")</f>
        <v>1</v>
      </c>
      <c r="W32" s="1">
        <f>IF(Data!W32&gt;0,4-Data!W32,"")</f>
        <v>-1</v>
      </c>
      <c r="X32" s="1">
        <f>IF(Data!X32&gt;0,4-Data!X32,"")</f>
        <v>-2</v>
      </c>
      <c r="Y32" s="1">
        <f>IF(Data!Y32&gt;0,4-Data!Y32,"")</f>
        <v>-3</v>
      </c>
      <c r="Z32" s="1">
        <f>IF(Data!Z32&gt;0,Data!Z32-4,"")</f>
        <v>3</v>
      </c>
      <c r="AC32" s="4">
        <f t="shared" si="11"/>
        <v>1</v>
      </c>
      <c r="AD32" s="4">
        <f t="shared" si="12"/>
        <v>1</v>
      </c>
      <c r="AE32" s="4">
        <f t="shared" si="13"/>
        <v>1</v>
      </c>
      <c r="AF32" s="4" t="str">
        <f t="shared" si="14"/>
        <v/>
      </c>
      <c r="AG32" s="4">
        <f t="shared" si="8"/>
        <v>1</v>
      </c>
      <c r="AH32" s="4">
        <f t="shared" si="15"/>
        <v>1</v>
      </c>
      <c r="AI32" s="2">
        <f t="shared" si="10"/>
        <v>5</v>
      </c>
      <c r="AK32" s="2">
        <f>IF(MAX(COUNTIF(Data!A32:Z32,1),COUNTIF(Data!A32:Z32,2),COUNTIF(Data!A32:Z32,3),COUNTIF(Data!A32:Z32,4),COUNTIF(Data!A32:Z32,5),COUNTIF(Data!A32:Z32,6),COUNTIF(Data!A32:Z32,7))&gt;0,MAX(COUNTIF(Data!A32:Z32,1),COUNTIF(Data!A32:Z32,2),COUNTIF(Data!A32:Z32,3),COUNTIF(Data!A32:Z32,4),COUNTIF(Data!A32:Z32,5),COUNTIF(Data!A32:Z32,6),COUNTIF(Data!A32:Z32,7)),"")</f>
        <v>11</v>
      </c>
    </row>
    <row r="33" spans="1:37">
      <c r="A33" s="1">
        <f>IF(Data!A33&gt;0,Data!A33-4,"")</f>
        <v>3</v>
      </c>
      <c r="B33" s="1">
        <f>IF(Data!B33&gt;0,Data!B33-4,"")</f>
        <v>3</v>
      </c>
      <c r="C33" s="1">
        <f>IF(Data!C33&gt;0,4-Data!C33,"")</f>
        <v>3</v>
      </c>
      <c r="D33" s="1">
        <f>IF(Data!D33&gt;0,4-Data!D33,"")</f>
        <v>1</v>
      </c>
      <c r="E33" s="1">
        <f>IF(Data!E33&gt;0,4-Data!E33,"")</f>
        <v>3</v>
      </c>
      <c r="F33" s="1">
        <f>IF(Data!F33&gt;0,Data!F33-4,"")</f>
        <v>3</v>
      </c>
      <c r="G33" s="1">
        <f>IF(Data!G33&gt;0,Data!G33-4,"")</f>
        <v>3</v>
      </c>
      <c r="H33" s="1">
        <f>IF(Data!H33&gt;0,Data!H33-4,"")</f>
        <v>3</v>
      </c>
      <c r="I33" s="1">
        <f>IF(Data!I33&gt;0,4-Data!I33,"")</f>
        <v>-2</v>
      </c>
      <c r="J33" s="1">
        <f>IF(Data!J33&gt;0,4-Data!J33,"")</f>
        <v>3</v>
      </c>
      <c r="K33" s="1">
        <f>IF(Data!K33&gt;0,Data!K33-4,"")</f>
        <v>-3</v>
      </c>
      <c r="L33" s="1">
        <f>IF(Data!L33&gt;0,4-Data!L33,"")</f>
        <v>3</v>
      </c>
      <c r="M33" s="1">
        <f>IF(Data!M33&gt;0,Data!M33-4,"")</f>
        <v>2</v>
      </c>
      <c r="N33" s="1">
        <f>IF(Data!N33&gt;0,Data!N33-4,"")</f>
        <v>3</v>
      </c>
      <c r="O33" s="1">
        <f>IF(Data!O33&gt;0,Data!O33-4,"")</f>
        <v>3</v>
      </c>
      <c r="P33" s="1">
        <f>IF(Data!P33&gt;0,Data!P33-4,"")</f>
        <v>3</v>
      </c>
      <c r="Q33" s="1">
        <f>IF(Data!Q33&gt;0,4-Data!Q33,"")</f>
        <v>2</v>
      </c>
      <c r="R33" s="1">
        <f>IF(Data!R33&gt;0,4-Data!R33,"")</f>
        <v>3</v>
      </c>
      <c r="S33" s="1">
        <f>IF(Data!S33&gt;0,4-Data!S33,"")</f>
        <v>3</v>
      </c>
      <c r="T33" s="1">
        <f>IF(Data!T33&gt;0,Data!T33-4,"")</f>
        <v>2</v>
      </c>
      <c r="U33" s="1">
        <f>IF(Data!U33&gt;0,4-Data!U33,"")</f>
        <v>3</v>
      </c>
      <c r="V33" s="1">
        <f>IF(Data!V33&gt;0,Data!V33-4,"")</f>
        <v>3</v>
      </c>
      <c r="W33" s="1">
        <f>IF(Data!W33&gt;0,4-Data!W33,"")</f>
        <v>3</v>
      </c>
      <c r="X33" s="1">
        <f>IF(Data!X33&gt;0,4-Data!X33,"")</f>
        <v>3</v>
      </c>
      <c r="Y33" s="1">
        <f>IF(Data!Y33&gt;0,4-Data!Y33,"")</f>
        <v>1</v>
      </c>
      <c r="Z33" s="1">
        <f>IF(Data!Z33&gt;0,Data!Z33-4,"")</f>
        <v>3</v>
      </c>
      <c r="AC33" s="4" t="str">
        <f t="shared" si="11"/>
        <v/>
      </c>
      <c r="AD33" s="4" t="str">
        <f t="shared" si="12"/>
        <v/>
      </c>
      <c r="AE33" s="4">
        <f t="shared" si="13"/>
        <v>1</v>
      </c>
      <c r="AF33" s="4">
        <f t="shared" si="14"/>
        <v>1</v>
      </c>
      <c r="AG33" s="4" t="str">
        <f t="shared" si="8"/>
        <v/>
      </c>
      <c r="AH33" s="4" t="str">
        <f t="shared" si="15"/>
        <v/>
      </c>
      <c r="AI33" s="2">
        <f t="shared" si="10"/>
        <v>2</v>
      </c>
      <c r="AK33" s="2">
        <f>IF(MAX(COUNTIF(Data!A33:Z33,1),COUNTIF(Data!A33:Z33,2),COUNTIF(Data!A33:Z33,3),COUNTIF(Data!A33:Z33,4),COUNTIF(Data!A33:Z33,5),COUNTIF(Data!A33:Z33,6),COUNTIF(Data!A33:Z33,7))&gt;0,MAX(COUNTIF(Data!A33:Z33,1),COUNTIF(Data!A33:Z33,2),COUNTIF(Data!A33:Z33,3),COUNTIF(Data!A33:Z33,4),COUNTIF(Data!A33:Z33,5),COUNTIF(Data!A33:Z33,6),COUNTIF(Data!A33:Z33,7)),"")</f>
        <v>10</v>
      </c>
    </row>
    <row r="34" spans="1:37">
      <c r="A34" s="1">
        <f>IF(Data!A34&gt;0,Data!A34-4,"")</f>
        <v>3</v>
      </c>
      <c r="B34" s="1">
        <f>IF(Data!B34&gt;0,Data!B34-4,"")</f>
        <v>2</v>
      </c>
      <c r="C34" s="1">
        <f>IF(Data!C34&gt;0,4-Data!C34,"")</f>
        <v>3</v>
      </c>
      <c r="D34" s="1">
        <f>IF(Data!D34&gt;0,4-Data!D34,"")</f>
        <v>3</v>
      </c>
      <c r="E34" s="1">
        <f>IF(Data!E34&gt;0,4-Data!E34,"")</f>
        <v>3</v>
      </c>
      <c r="F34" s="1">
        <f>IF(Data!F34&gt;0,Data!F34-4,"")</f>
        <v>3</v>
      </c>
      <c r="G34" s="1">
        <f>IF(Data!G34&gt;0,Data!G34-4,"")</f>
        <v>2</v>
      </c>
      <c r="H34" s="1">
        <f>IF(Data!H34&gt;0,Data!H34-4,"")</f>
        <v>3</v>
      </c>
      <c r="I34" s="1">
        <f>IF(Data!I34&gt;0,4-Data!I34,"")</f>
        <v>3</v>
      </c>
      <c r="J34" s="1">
        <f>IF(Data!J34&gt;0,4-Data!J34,"")</f>
        <v>3</v>
      </c>
      <c r="K34" s="1">
        <f>IF(Data!K34&gt;0,Data!K34-4,"")</f>
        <v>-3</v>
      </c>
      <c r="L34" s="1">
        <f>IF(Data!L34&gt;0,4-Data!L34,"")</f>
        <v>3</v>
      </c>
      <c r="M34" s="1">
        <f>IF(Data!M34&gt;0,Data!M34-4,"")</f>
        <v>3</v>
      </c>
      <c r="N34" s="1">
        <f>IF(Data!N34&gt;0,Data!N34-4,"")</f>
        <v>3</v>
      </c>
      <c r="O34" s="1">
        <f>IF(Data!O34&gt;0,Data!O34-4,"")</f>
        <v>3</v>
      </c>
      <c r="P34" s="1">
        <f>IF(Data!P34&gt;0,Data!P34-4,"")</f>
        <v>3</v>
      </c>
      <c r="Q34" s="1">
        <f>IF(Data!Q34&gt;0,4-Data!Q34,"")</f>
        <v>3</v>
      </c>
      <c r="R34" s="1">
        <f>IF(Data!R34&gt;0,4-Data!R34,"")</f>
        <v>3</v>
      </c>
      <c r="S34" s="1">
        <f>IF(Data!S34&gt;0,4-Data!S34,"")</f>
        <v>3</v>
      </c>
      <c r="T34" s="1">
        <f>IF(Data!T34&gt;0,Data!T34-4,"")</f>
        <v>3</v>
      </c>
      <c r="U34" s="1">
        <f>IF(Data!U34&gt;0,4-Data!U34,"")</f>
        <v>3</v>
      </c>
      <c r="V34" s="1">
        <f>IF(Data!V34&gt;0,Data!V34-4,"")</f>
        <v>3</v>
      </c>
      <c r="W34" s="1">
        <f>IF(Data!W34&gt;0,4-Data!W34,"")</f>
        <v>3</v>
      </c>
      <c r="X34" s="1">
        <f>IF(Data!X34&gt;0,4-Data!X34,"")</f>
        <v>3</v>
      </c>
      <c r="Y34" s="1">
        <f>IF(Data!Y34&gt;0,4-Data!Y34,"")</f>
        <v>0</v>
      </c>
      <c r="Z34" s="1">
        <f>IF(Data!Z34&gt;0,Data!Z34-4,"")</f>
        <v>3</v>
      </c>
      <c r="AC34" s="4" t="str">
        <f t="shared" si="11"/>
        <v/>
      </c>
      <c r="AD34" s="4" t="str">
        <f t="shared" si="12"/>
        <v/>
      </c>
      <c r="AE34" s="4" t="str">
        <f t="shared" si="13"/>
        <v/>
      </c>
      <c r="AF34" s="4">
        <f t="shared" si="14"/>
        <v>1</v>
      </c>
      <c r="AG34" s="4" t="str">
        <f t="shared" si="8"/>
        <v/>
      </c>
      <c r="AH34" s="4" t="str">
        <f t="shared" si="15"/>
        <v/>
      </c>
      <c r="AI34" s="2">
        <f t="shared" si="10"/>
        <v>1</v>
      </c>
      <c r="AK34" s="2">
        <f>IF(MAX(COUNTIF(Data!A34:Z34,1),COUNTIF(Data!A34:Z34,2),COUNTIF(Data!A34:Z34,3),COUNTIF(Data!A34:Z34,4),COUNTIF(Data!A34:Z34,5),COUNTIF(Data!A34:Z34,6),COUNTIF(Data!A34:Z34,7))&gt;0,MAX(COUNTIF(Data!A34:Z34,1),COUNTIF(Data!A34:Z34,2),COUNTIF(Data!A34:Z34,3),COUNTIF(Data!A34:Z34,4),COUNTIF(Data!A34:Z34,5),COUNTIF(Data!A34:Z34,6),COUNTIF(Data!A34:Z34,7)),"")</f>
        <v>13</v>
      </c>
    </row>
    <row r="35" spans="1:37">
      <c r="A35" s="1">
        <f>IF(Data!A35&gt;0,Data!A35-4,"")</f>
        <v>2</v>
      </c>
      <c r="B35" s="1">
        <f>IF(Data!B35&gt;0,Data!B35-4,"")</f>
        <v>2</v>
      </c>
      <c r="C35" s="1">
        <f>IF(Data!C35&gt;0,4-Data!C35,"")</f>
        <v>3</v>
      </c>
      <c r="D35" s="1">
        <f>IF(Data!D35&gt;0,4-Data!D35,"")</f>
        <v>1</v>
      </c>
      <c r="E35" s="1">
        <f>IF(Data!E35&gt;0,4-Data!E35,"")</f>
        <v>2</v>
      </c>
      <c r="F35" s="1">
        <f>IF(Data!F35&gt;0,Data!F35-4,"")</f>
        <v>0</v>
      </c>
      <c r="G35" s="1">
        <f>IF(Data!G35&gt;0,Data!G35-4,"")</f>
        <v>0</v>
      </c>
      <c r="H35" s="1">
        <f>IF(Data!H35&gt;0,Data!H35-4,"")</f>
        <v>2</v>
      </c>
      <c r="I35" s="1">
        <f>IF(Data!I35&gt;0,4-Data!I35,"")</f>
        <v>-2</v>
      </c>
      <c r="J35" s="1">
        <f>IF(Data!J35&gt;0,4-Data!J35,"")</f>
        <v>2</v>
      </c>
      <c r="K35" s="1">
        <f>IF(Data!K35&gt;0,Data!K35-4,"")</f>
        <v>-2</v>
      </c>
      <c r="L35" s="1">
        <f>IF(Data!L35&gt;0,4-Data!L35,"")</f>
        <v>2</v>
      </c>
      <c r="M35" s="1">
        <f>IF(Data!M35&gt;0,Data!M35-4,"")</f>
        <v>1</v>
      </c>
      <c r="N35" s="1">
        <f>IF(Data!N35&gt;0,Data!N35-4,"")</f>
        <v>2</v>
      </c>
      <c r="O35" s="1">
        <f>IF(Data!O35&gt;0,Data!O35-4,"")</f>
        <v>0</v>
      </c>
      <c r="P35" s="1">
        <f>IF(Data!P35&gt;0,Data!P35-4,"")</f>
        <v>1</v>
      </c>
      <c r="Q35" s="1">
        <f>IF(Data!Q35&gt;0,4-Data!Q35,"")</f>
        <v>0</v>
      </c>
      <c r="R35" s="1">
        <f>IF(Data!R35&gt;0,4-Data!R35,"")</f>
        <v>0</v>
      </c>
      <c r="S35" s="1">
        <f>IF(Data!S35&gt;0,4-Data!S35,"")</f>
        <v>2</v>
      </c>
      <c r="T35" s="1">
        <f>IF(Data!T35&gt;0,Data!T35-4,"")</f>
        <v>0</v>
      </c>
      <c r="U35" s="1">
        <f>IF(Data!U35&gt;0,4-Data!U35,"")</f>
        <v>2</v>
      </c>
      <c r="V35" s="1">
        <f>IF(Data!V35&gt;0,Data!V35-4,"")</f>
        <v>0</v>
      </c>
      <c r="W35" s="1">
        <f>IF(Data!W35&gt;0,4-Data!W35,"")</f>
        <v>2</v>
      </c>
      <c r="X35" s="1">
        <f>IF(Data!X35&gt;0,4-Data!X35,"")</f>
        <v>1</v>
      </c>
      <c r="Y35" s="1">
        <f>IF(Data!Y35&gt;0,4-Data!Y35,"")</f>
        <v>1</v>
      </c>
      <c r="Z35" s="1">
        <f>IF(Data!Z35&gt;0,Data!Z35-4,"")</f>
        <v>1</v>
      </c>
      <c r="AC35" s="4" t="str">
        <f t="shared" si="11"/>
        <v/>
      </c>
      <c r="AD35" s="4" t="str">
        <f t="shared" si="12"/>
        <v/>
      </c>
      <c r="AE35" s="4">
        <f t="shared" si="13"/>
        <v>1</v>
      </c>
      <c r="AF35" s="4">
        <f t="shared" si="14"/>
        <v>1</v>
      </c>
      <c r="AG35" s="4" t="str">
        <f t="shared" si="8"/>
        <v/>
      </c>
      <c r="AH35" s="4" t="str">
        <f t="shared" si="15"/>
        <v/>
      </c>
      <c r="AI35" s="2">
        <f t="shared" si="10"/>
        <v>2</v>
      </c>
      <c r="AK35" s="2">
        <f>IF(MAX(COUNTIF(Data!A35:Z35,1),COUNTIF(Data!A35:Z35,2),COUNTIF(Data!A35:Z35,3),COUNTIF(Data!A35:Z35,4),COUNTIF(Data!A35:Z35,5),COUNTIF(Data!A35:Z35,6),COUNTIF(Data!A35:Z35,7))&gt;0,MAX(COUNTIF(Data!A35:Z35,1),COUNTIF(Data!A35:Z35,2),COUNTIF(Data!A35:Z35,3),COUNTIF(Data!A35:Z35,4),COUNTIF(Data!A35:Z35,5),COUNTIF(Data!A35:Z35,6),COUNTIF(Data!A35:Z35,7)),"")</f>
        <v>7</v>
      </c>
    </row>
    <row r="36" spans="1:37">
      <c r="A36" s="1">
        <f>IF(Data!A36&gt;0,Data!A36-4,"")</f>
        <v>3</v>
      </c>
      <c r="B36" s="1">
        <f>IF(Data!B36&gt;0,Data!B36-4,"")</f>
        <v>2</v>
      </c>
      <c r="C36" s="1">
        <f>IF(Data!C36&gt;0,4-Data!C36,"")</f>
        <v>-1</v>
      </c>
      <c r="D36" s="1">
        <f>IF(Data!D36&gt;0,4-Data!D36,"")</f>
        <v>1</v>
      </c>
      <c r="E36" s="1">
        <f>IF(Data!E36&gt;0,4-Data!E36,"")</f>
        <v>2</v>
      </c>
      <c r="F36" s="1">
        <f>IF(Data!F36&gt;0,Data!F36-4,"")</f>
        <v>3</v>
      </c>
      <c r="G36" s="1">
        <f>IF(Data!G36&gt;0,Data!G36-4,"")</f>
        <v>3</v>
      </c>
      <c r="H36" s="1">
        <f>IF(Data!H36&gt;0,Data!H36-4,"")</f>
        <v>2</v>
      </c>
      <c r="I36" s="1">
        <f>IF(Data!I36&gt;0,4-Data!I36,"")</f>
        <v>1</v>
      </c>
      <c r="J36" s="1">
        <f>IF(Data!J36&gt;0,4-Data!J36,"")</f>
        <v>2</v>
      </c>
      <c r="K36" s="1">
        <f>IF(Data!K36&gt;0,Data!K36-4,"")</f>
        <v>-2</v>
      </c>
      <c r="L36" s="1">
        <f>IF(Data!L36&gt;0,4-Data!L36,"")</f>
        <v>2</v>
      </c>
      <c r="M36" s="1">
        <f>IF(Data!M36&gt;0,Data!M36-4,"")</f>
        <v>1</v>
      </c>
      <c r="N36" s="1">
        <f>IF(Data!N36&gt;0,Data!N36-4,"")</f>
        <v>2</v>
      </c>
      <c r="O36" s="1">
        <f>IF(Data!O36&gt;0,Data!O36-4,"")</f>
        <v>2</v>
      </c>
      <c r="P36" s="1">
        <f>IF(Data!P36&gt;0,Data!P36-4,"")</f>
        <v>2</v>
      </c>
      <c r="Q36" s="1">
        <f>IF(Data!Q36&gt;0,4-Data!Q36,"")</f>
        <v>1</v>
      </c>
      <c r="R36" s="1">
        <f>IF(Data!R36&gt;0,4-Data!R36,"")</f>
        <v>1</v>
      </c>
      <c r="S36" s="1">
        <f>IF(Data!S36&gt;0,4-Data!S36,"")</f>
        <v>2</v>
      </c>
      <c r="T36" s="1">
        <f>IF(Data!T36&gt;0,Data!T36-4,"")</f>
        <v>3</v>
      </c>
      <c r="U36" s="1">
        <f>IF(Data!U36&gt;0,4-Data!U36,"")</f>
        <v>2</v>
      </c>
      <c r="V36" s="1">
        <f>IF(Data!V36&gt;0,Data!V36-4,"")</f>
        <v>3</v>
      </c>
      <c r="W36" s="1">
        <f>IF(Data!W36&gt;0,4-Data!W36,"")</f>
        <v>3</v>
      </c>
      <c r="X36" s="1">
        <f>IF(Data!X36&gt;0,4-Data!X36,"")</f>
        <v>3</v>
      </c>
      <c r="Y36" s="1">
        <f>IF(Data!Y36&gt;0,4-Data!Y36,"")</f>
        <v>1</v>
      </c>
      <c r="Z36" s="1">
        <f>IF(Data!Z36&gt;0,Data!Z36-4,"")</f>
        <v>3</v>
      </c>
      <c r="AC36" s="4" t="str">
        <f t="shared" si="11"/>
        <v/>
      </c>
      <c r="AD36" s="4" t="str">
        <f t="shared" si="12"/>
        <v/>
      </c>
      <c r="AE36" s="4" t="str">
        <f t="shared" si="13"/>
        <v/>
      </c>
      <c r="AF36" s="4">
        <f t="shared" si="14"/>
        <v>1</v>
      </c>
      <c r="AG36" s="4" t="str">
        <f t="shared" si="8"/>
        <v/>
      </c>
      <c r="AH36" s="4">
        <f t="shared" si="15"/>
        <v>1</v>
      </c>
      <c r="AI36" s="2">
        <f t="shared" si="10"/>
        <v>2</v>
      </c>
      <c r="AK36" s="2">
        <f>IF(MAX(COUNTIF(Data!A36:Z36,1),COUNTIF(Data!A36:Z36,2),COUNTIF(Data!A36:Z36,3),COUNTIF(Data!A36:Z36,4),COUNTIF(Data!A36:Z36,5),COUNTIF(Data!A36:Z36,6),COUNTIF(Data!A36:Z36,7))&gt;0,MAX(COUNTIF(Data!A36:Z36,1),COUNTIF(Data!A36:Z36,2),COUNTIF(Data!A36:Z36,3),COUNTIF(Data!A36:Z36,4),COUNTIF(Data!A36:Z36,5),COUNTIF(Data!A36:Z36,6),COUNTIF(Data!A36:Z36,7)),"")</f>
        <v>6</v>
      </c>
    </row>
    <row r="37" spans="1:37">
      <c r="A37" s="1">
        <f>IF(Data!A37&gt;0,Data!A37-4,"")</f>
        <v>1</v>
      </c>
      <c r="B37" s="1">
        <f>IF(Data!B37&gt;0,Data!B37-4,"")</f>
        <v>1</v>
      </c>
      <c r="C37" s="1">
        <f>IF(Data!C37&gt;0,4-Data!C37,"")</f>
        <v>2</v>
      </c>
      <c r="D37" s="1">
        <f>IF(Data!D37&gt;0,4-Data!D37,"")</f>
        <v>-2</v>
      </c>
      <c r="E37" s="1">
        <f>IF(Data!E37&gt;0,4-Data!E37,"")</f>
        <v>-1</v>
      </c>
      <c r="F37" s="1">
        <f>IF(Data!F37&gt;0,Data!F37-4,"")</f>
        <v>1</v>
      </c>
      <c r="G37" s="1">
        <f>IF(Data!G37&gt;0,Data!G37-4,"")</f>
        <v>1</v>
      </c>
      <c r="H37" s="1">
        <f>IF(Data!H37&gt;0,Data!H37-4,"")</f>
        <v>2</v>
      </c>
      <c r="I37" s="1">
        <f>IF(Data!I37&gt;0,4-Data!I37,"")</f>
        <v>-1</v>
      </c>
      <c r="J37" s="1">
        <f>IF(Data!J37&gt;0,4-Data!J37,"")</f>
        <v>1</v>
      </c>
      <c r="K37" s="1">
        <f>IF(Data!K37&gt;0,Data!K37-4,"")</f>
        <v>2</v>
      </c>
      <c r="L37" s="1">
        <f>IF(Data!L37&gt;0,4-Data!L37,"")</f>
        <v>-1</v>
      </c>
      <c r="M37" s="1">
        <f>IF(Data!M37&gt;0,Data!M37-4,"")</f>
        <v>1</v>
      </c>
      <c r="N37" s="1">
        <f>IF(Data!N37&gt;0,Data!N37-4,"")</f>
        <v>1</v>
      </c>
      <c r="O37" s="1">
        <f>IF(Data!O37&gt;0,Data!O37-4,"")</f>
        <v>1</v>
      </c>
      <c r="P37" s="1">
        <f>IF(Data!P37&gt;0,Data!P37-4,"")</f>
        <v>2</v>
      </c>
      <c r="Q37" s="1">
        <f>IF(Data!Q37&gt;0,4-Data!Q37,"")</f>
        <v>0</v>
      </c>
      <c r="R37" s="1">
        <f>IF(Data!R37&gt;0,4-Data!R37,"")</f>
        <v>0</v>
      </c>
      <c r="S37" s="1">
        <f>IF(Data!S37&gt;0,4-Data!S37,"")</f>
        <v>0</v>
      </c>
      <c r="T37" s="1">
        <f>IF(Data!T37&gt;0,Data!T37-4,"")</f>
        <v>2</v>
      </c>
      <c r="U37" s="1">
        <f>IF(Data!U37&gt;0,4-Data!U37,"")</f>
        <v>-1</v>
      </c>
      <c r="V37" s="1">
        <f>IF(Data!V37&gt;0,Data!V37-4,"")</f>
        <v>-1</v>
      </c>
      <c r="W37" s="1">
        <f>IF(Data!W37&gt;0,4-Data!W37,"")</f>
        <v>0</v>
      </c>
      <c r="X37" s="1">
        <f>IF(Data!X37&gt;0,4-Data!X37,"")</f>
        <v>-1</v>
      </c>
      <c r="Y37" s="1">
        <f>IF(Data!Y37&gt;0,4-Data!Y37,"")</f>
        <v>-1</v>
      </c>
      <c r="Z37" s="1">
        <f>IF(Data!Z37&gt;0,Data!Z37-4,"")</f>
        <v>2</v>
      </c>
      <c r="AC37" s="4" t="str">
        <f t="shared" si="11"/>
        <v/>
      </c>
      <c r="AD37" s="4" t="str">
        <f t="shared" si="12"/>
        <v/>
      </c>
      <c r="AE37" s="4" t="str">
        <f t="shared" si="13"/>
        <v/>
      </c>
      <c r="AF37" s="4" t="str">
        <f t="shared" si="14"/>
        <v/>
      </c>
      <c r="AG37" s="4" t="str">
        <f t="shared" si="8"/>
        <v/>
      </c>
      <c r="AH37" s="4" t="str">
        <f t="shared" si="15"/>
        <v/>
      </c>
      <c r="AI37" s="2">
        <f t="shared" si="10"/>
        <v>0</v>
      </c>
      <c r="AK37" s="2">
        <f>IF(MAX(COUNTIF(Data!A37:Z37,1),COUNTIF(Data!A37:Z37,2),COUNTIF(Data!A37:Z37,3),COUNTIF(Data!A37:Z37,4),COUNTIF(Data!A37:Z37,5),COUNTIF(Data!A37:Z37,6),COUNTIF(Data!A37:Z37,7))&gt;0,MAX(COUNTIF(Data!A37:Z37,1),COUNTIF(Data!A37:Z37,2),COUNTIF(Data!A37:Z37,3),COUNTIF(Data!A37:Z37,4),COUNTIF(Data!A37:Z37,5),COUNTIF(Data!A37:Z37,6),COUNTIF(Data!A37:Z37,7)),"")</f>
        <v>13</v>
      </c>
    </row>
    <row r="38" spans="1:37">
      <c r="A38" s="1">
        <f>IF(Data!A38&gt;0,Data!A38-4,"")</f>
        <v>3</v>
      </c>
      <c r="B38" s="1">
        <f>IF(Data!B38&gt;0,Data!B38-4,"")</f>
        <v>3</v>
      </c>
      <c r="C38" s="1">
        <f>IF(Data!C38&gt;0,4-Data!C38,"")</f>
        <v>3</v>
      </c>
      <c r="D38" s="1">
        <f>IF(Data!D38&gt;0,4-Data!D38,"")</f>
        <v>3</v>
      </c>
      <c r="E38" s="1">
        <f>IF(Data!E38&gt;0,4-Data!E38,"")</f>
        <v>3</v>
      </c>
      <c r="F38" s="1">
        <f>IF(Data!F38&gt;0,Data!F38-4,"")</f>
        <v>3</v>
      </c>
      <c r="G38" s="1">
        <f>IF(Data!G38&gt;0,Data!G38-4,"")</f>
        <v>3</v>
      </c>
      <c r="H38" s="1">
        <f>IF(Data!H38&gt;0,Data!H38-4,"")</f>
        <v>3</v>
      </c>
      <c r="I38" s="1">
        <f>IF(Data!I38&gt;0,4-Data!I38,"")</f>
        <v>3</v>
      </c>
      <c r="J38" s="1">
        <f>IF(Data!J38&gt;0,4-Data!J38,"")</f>
        <v>3</v>
      </c>
      <c r="K38" s="1">
        <f>IF(Data!K38&gt;0,Data!K38-4,"")</f>
        <v>-3</v>
      </c>
      <c r="L38" s="1">
        <f>IF(Data!L38&gt;0,4-Data!L38,"")</f>
        <v>3</v>
      </c>
      <c r="M38" s="1">
        <f>IF(Data!M38&gt;0,Data!M38-4,"")</f>
        <v>3</v>
      </c>
      <c r="N38" s="1">
        <f>IF(Data!N38&gt;0,Data!N38-4,"")</f>
        <v>3</v>
      </c>
      <c r="O38" s="1">
        <f>IF(Data!O38&gt;0,Data!O38-4,"")</f>
        <v>3</v>
      </c>
      <c r="P38" s="1">
        <f>IF(Data!P38&gt;0,Data!P38-4,"")</f>
        <v>3</v>
      </c>
      <c r="Q38" s="1">
        <f>IF(Data!Q38&gt;0,4-Data!Q38,"")</f>
        <v>3</v>
      </c>
      <c r="R38" s="1">
        <f>IF(Data!R38&gt;0,4-Data!R38,"")</f>
        <v>3</v>
      </c>
      <c r="S38" s="1">
        <f>IF(Data!S38&gt;0,4-Data!S38,"")</f>
        <v>3</v>
      </c>
      <c r="T38" s="1">
        <f>IF(Data!T38&gt;0,Data!T38-4,"")</f>
        <v>3</v>
      </c>
      <c r="U38" s="1">
        <f>IF(Data!U38&gt;0,4-Data!U38,"")</f>
        <v>3</v>
      </c>
      <c r="V38" s="1">
        <f>IF(Data!V38&gt;0,Data!V38-4,"")</f>
        <v>3</v>
      </c>
      <c r="W38" s="1">
        <f>IF(Data!W38&gt;0,4-Data!W38,"")</f>
        <v>3</v>
      </c>
      <c r="X38" s="1">
        <f>IF(Data!X38&gt;0,4-Data!X38,"")</f>
        <v>3</v>
      </c>
      <c r="Y38" s="1">
        <f>IF(Data!Y38&gt;0,4-Data!Y38,"")</f>
        <v>3</v>
      </c>
      <c r="Z38" s="1">
        <f>IF(Data!Z38&gt;0,Data!Z38-4,"")</f>
        <v>3</v>
      </c>
      <c r="AC38" s="4" t="str">
        <f t="shared" si="11"/>
        <v/>
      </c>
      <c r="AD38" s="4" t="str">
        <f t="shared" si="12"/>
        <v/>
      </c>
      <c r="AE38" s="4" t="str">
        <f t="shared" si="13"/>
        <v/>
      </c>
      <c r="AF38" s="4">
        <f t="shared" si="14"/>
        <v>1</v>
      </c>
      <c r="AG38" s="4" t="str">
        <f t="shared" si="8"/>
        <v/>
      </c>
      <c r="AH38" s="4" t="str">
        <f t="shared" si="15"/>
        <v/>
      </c>
      <c r="AI38" s="2">
        <f t="shared" si="10"/>
        <v>1</v>
      </c>
      <c r="AK38" s="2">
        <f>IF(MAX(COUNTIF(Data!A38:Z38,1),COUNTIF(Data!A38:Z38,2),COUNTIF(Data!A38:Z38,3),COUNTIF(Data!A38:Z38,4),COUNTIF(Data!A38:Z38,5),COUNTIF(Data!A38:Z38,6),COUNTIF(Data!A38:Z38,7))&gt;0,MAX(COUNTIF(Data!A38:Z38,1),COUNTIF(Data!A38:Z38,2),COUNTIF(Data!A38:Z38,3),COUNTIF(Data!A38:Z38,4),COUNTIF(Data!A38:Z38,5),COUNTIF(Data!A38:Z38,6),COUNTIF(Data!A38:Z38,7)),"")</f>
        <v>14</v>
      </c>
    </row>
    <row r="39" spans="1:37">
      <c r="A39" s="1">
        <f>IF(Data!A39&gt;0,Data!A39-4,"")</f>
        <v>-3</v>
      </c>
      <c r="B39" s="1">
        <f>IF(Data!B39&gt;0,Data!B39-4,"")</f>
        <v>-2</v>
      </c>
      <c r="C39" s="1">
        <f>IF(Data!C39&gt;0,4-Data!C39,"")</f>
        <v>-2</v>
      </c>
      <c r="D39" s="1">
        <f>IF(Data!D39&gt;0,4-Data!D39,"")</f>
        <v>3</v>
      </c>
      <c r="E39" s="1">
        <f>IF(Data!E39&gt;0,4-Data!E39,"")</f>
        <v>3</v>
      </c>
      <c r="F39" s="1">
        <f>IF(Data!F39&gt;0,Data!F39-4,"")</f>
        <v>-3</v>
      </c>
      <c r="G39" s="1">
        <f>IF(Data!G39&gt;0,Data!G39-4,"")</f>
        <v>-2</v>
      </c>
      <c r="H39" s="1">
        <f>IF(Data!H39&gt;0,Data!H39-4,"")</f>
        <v>-2</v>
      </c>
      <c r="I39" s="1">
        <f>IF(Data!I39&gt;0,4-Data!I39,"")</f>
        <v>3</v>
      </c>
      <c r="J39" s="1">
        <f>IF(Data!J39&gt;0,4-Data!J39,"")</f>
        <v>-3</v>
      </c>
      <c r="K39" s="1">
        <f>IF(Data!K39&gt;0,Data!K39-4,"")</f>
        <v>-2</v>
      </c>
      <c r="L39" s="1">
        <f>IF(Data!L39&gt;0,4-Data!L39,"")</f>
        <v>2</v>
      </c>
      <c r="M39" s="1">
        <f>IF(Data!M39&gt;0,Data!M39-4,"")</f>
        <v>-2</v>
      </c>
      <c r="N39" s="1">
        <f>IF(Data!N39&gt;0,Data!N39-4,"")</f>
        <v>-3</v>
      </c>
      <c r="O39" s="1">
        <f>IF(Data!O39&gt;0,Data!O39-4,"")</f>
        <v>-2</v>
      </c>
      <c r="P39" s="1">
        <f>IF(Data!P39&gt;0,Data!P39-4,"")</f>
        <v>-1</v>
      </c>
      <c r="Q39" s="1">
        <f>IF(Data!Q39&gt;0,4-Data!Q39,"")</f>
        <v>1</v>
      </c>
      <c r="R39" s="1">
        <f>IF(Data!R39&gt;0,4-Data!R39,"")</f>
        <v>-2</v>
      </c>
      <c r="S39" s="1">
        <f>IF(Data!S39&gt;0,4-Data!S39,"")</f>
        <v>-1</v>
      </c>
      <c r="T39" s="1">
        <f>IF(Data!T39&gt;0,Data!T39-4,"")</f>
        <v>1</v>
      </c>
      <c r="U39" s="1">
        <f>IF(Data!U39&gt;0,4-Data!U39,"")</f>
        <v>1</v>
      </c>
      <c r="V39" s="1">
        <f>IF(Data!V39&gt;0,Data!V39-4,"")</f>
        <v>-3</v>
      </c>
      <c r="W39" s="1">
        <f>IF(Data!W39&gt;0,4-Data!W39,"")</f>
        <v>2</v>
      </c>
      <c r="X39" s="1">
        <f>IF(Data!X39&gt;0,4-Data!X39,"")</f>
        <v>2</v>
      </c>
      <c r="Y39" s="1">
        <f>IF(Data!Y39&gt;0,4-Data!Y39,"")</f>
        <v>3</v>
      </c>
      <c r="Z39" s="1">
        <f>IF(Data!Z39&gt;0,Data!Z39-4,"")</f>
        <v>-2</v>
      </c>
      <c r="AC39" s="4">
        <f t="shared" si="11"/>
        <v>1</v>
      </c>
      <c r="AD39" s="4">
        <f t="shared" si="12"/>
        <v>1</v>
      </c>
      <c r="AE39" s="4">
        <f t="shared" si="13"/>
        <v>1</v>
      </c>
      <c r="AF39" s="4" t="str">
        <f t="shared" si="14"/>
        <v/>
      </c>
      <c r="AG39" s="4">
        <f t="shared" si="8"/>
        <v>1</v>
      </c>
      <c r="AH39" s="4" t="str">
        <f t="shared" si="15"/>
        <v/>
      </c>
      <c r="AI39" s="2">
        <f t="shared" si="10"/>
        <v>4</v>
      </c>
      <c r="AK39" s="2">
        <f>IF(MAX(COUNTIF(Data!A39:Z39,1),COUNTIF(Data!A39:Z39,2),COUNTIF(Data!A39:Z39,3),COUNTIF(Data!A39:Z39,4),COUNTIF(Data!A39:Z39,5),COUNTIF(Data!A39:Z39,6),COUNTIF(Data!A39:Z39,7))&gt;0,MAX(COUNTIF(Data!A39:Z39,1),COUNTIF(Data!A39:Z39,2),COUNTIF(Data!A39:Z39,3),COUNTIF(Data!A39:Z39,4),COUNTIF(Data!A39:Z39,5),COUNTIF(Data!A39:Z39,6),COUNTIF(Data!A39:Z39,7)),"")</f>
        <v>10</v>
      </c>
    </row>
    <row r="40" spans="1:37">
      <c r="A40" s="1">
        <f>IF(Data!A40&gt;0,Data!A40-4,"")</f>
        <v>3</v>
      </c>
      <c r="B40" s="1">
        <f>IF(Data!B40&gt;0,Data!B40-4,"")</f>
        <v>2</v>
      </c>
      <c r="C40" s="1">
        <f>IF(Data!C40&gt;0,4-Data!C40,"")</f>
        <v>3</v>
      </c>
      <c r="D40" s="1">
        <f>IF(Data!D40&gt;0,4-Data!D40,"")</f>
        <v>2</v>
      </c>
      <c r="E40" s="1">
        <f>IF(Data!E40&gt;0,4-Data!E40,"")</f>
        <v>2</v>
      </c>
      <c r="F40" s="1">
        <f>IF(Data!F40&gt;0,Data!F40-4,"")</f>
        <v>3</v>
      </c>
      <c r="G40" s="1">
        <f>IF(Data!G40&gt;0,Data!G40-4,"")</f>
        <v>3</v>
      </c>
      <c r="H40" s="1">
        <f>IF(Data!H40&gt;0,Data!H40-4,"")</f>
        <v>3</v>
      </c>
      <c r="I40" s="1">
        <f>IF(Data!I40&gt;0,4-Data!I40,"")</f>
        <v>3</v>
      </c>
      <c r="J40" s="1">
        <f>IF(Data!J40&gt;0,4-Data!J40,"")</f>
        <v>3</v>
      </c>
      <c r="K40" s="1">
        <f>IF(Data!K40&gt;0,Data!K40-4,"")</f>
        <v>-3</v>
      </c>
      <c r="L40" s="1">
        <f>IF(Data!L40&gt;0,4-Data!L40,"")</f>
        <v>3</v>
      </c>
      <c r="M40" s="1">
        <f>IF(Data!M40&gt;0,Data!M40-4,"")</f>
        <v>3</v>
      </c>
      <c r="N40" s="1">
        <f>IF(Data!N40&gt;0,Data!N40-4,"")</f>
        <v>3</v>
      </c>
      <c r="O40" s="1">
        <f>IF(Data!O40&gt;0,Data!O40-4,"")</f>
        <v>2</v>
      </c>
      <c r="P40" s="1">
        <f>IF(Data!P40&gt;0,Data!P40-4,"")</f>
        <v>3</v>
      </c>
      <c r="Q40" s="1">
        <f>IF(Data!Q40&gt;0,4-Data!Q40,"")</f>
        <v>3</v>
      </c>
      <c r="R40" s="1">
        <f>IF(Data!R40&gt;0,4-Data!R40,"")</f>
        <v>2</v>
      </c>
      <c r="S40" s="1">
        <f>IF(Data!S40&gt;0,4-Data!S40,"")</f>
        <v>2</v>
      </c>
      <c r="T40" s="1">
        <f>IF(Data!T40&gt;0,Data!T40-4,"")</f>
        <v>3</v>
      </c>
      <c r="U40" s="1">
        <f>IF(Data!U40&gt;0,4-Data!U40,"")</f>
        <v>2</v>
      </c>
      <c r="V40" s="1">
        <f>IF(Data!V40&gt;0,Data!V40-4,"")</f>
        <v>3</v>
      </c>
      <c r="W40" s="1">
        <f>IF(Data!W40&gt;0,4-Data!W40,"")</f>
        <v>2</v>
      </c>
      <c r="X40" s="1">
        <f>IF(Data!X40&gt;0,4-Data!X40,"")</f>
        <v>3</v>
      </c>
      <c r="Y40" s="1">
        <f>IF(Data!Y40&gt;0,4-Data!Y40,"")</f>
        <v>2</v>
      </c>
      <c r="Z40" s="1">
        <f>IF(Data!Z40&gt;0,Data!Z40-4,"")</f>
        <v>3</v>
      </c>
      <c r="AC40" s="4" t="str">
        <f t="shared" si="11"/>
        <v/>
      </c>
      <c r="AD40" s="4" t="str">
        <f t="shared" si="12"/>
        <v/>
      </c>
      <c r="AE40" s="4" t="str">
        <f t="shared" si="13"/>
        <v/>
      </c>
      <c r="AF40" s="4">
        <f t="shared" si="14"/>
        <v>1</v>
      </c>
      <c r="AG40" s="4" t="str">
        <f t="shared" si="8"/>
        <v/>
      </c>
      <c r="AH40" s="4" t="str">
        <f t="shared" si="15"/>
        <v/>
      </c>
      <c r="AI40" s="2">
        <f t="shared" si="10"/>
        <v>1</v>
      </c>
      <c r="AK40" s="2">
        <f>IF(MAX(COUNTIF(Data!A40:Z40,1),COUNTIF(Data!A40:Z40,2),COUNTIF(Data!A40:Z40,3),COUNTIF(Data!A40:Z40,4),COUNTIF(Data!A40:Z40,5),COUNTIF(Data!A40:Z40,6),COUNTIF(Data!A40:Z40,7))&gt;0,MAX(COUNTIF(Data!A40:Z40,1),COUNTIF(Data!A40:Z40,2),COUNTIF(Data!A40:Z40,3),COUNTIF(Data!A40:Z40,4),COUNTIF(Data!A40:Z40,5),COUNTIF(Data!A40:Z40,6),COUNTIF(Data!A40:Z40,7)),"")</f>
        <v>10</v>
      </c>
    </row>
    <row r="41" spans="1:37">
      <c r="A41" s="1">
        <f>IF(Data!A41&gt;0,Data!A41-4,"")</f>
        <v>3</v>
      </c>
      <c r="B41" s="1">
        <f>IF(Data!B41&gt;0,Data!B41-4,"")</f>
        <v>3</v>
      </c>
      <c r="C41" s="1">
        <f>IF(Data!C41&gt;0,4-Data!C41,"")</f>
        <v>3</v>
      </c>
      <c r="D41" s="1">
        <f>IF(Data!D41&gt;0,4-Data!D41,"")</f>
        <v>-3</v>
      </c>
      <c r="E41" s="1">
        <f>IF(Data!E41&gt;0,4-Data!E41,"")</f>
        <v>-3</v>
      </c>
      <c r="F41" s="1">
        <f>IF(Data!F41&gt;0,Data!F41-4,"")</f>
        <v>3</v>
      </c>
      <c r="G41" s="1">
        <f>IF(Data!G41&gt;0,Data!G41-4,"")</f>
        <v>3</v>
      </c>
      <c r="H41" s="1">
        <f>IF(Data!H41&gt;0,Data!H41-4,"")</f>
        <v>3</v>
      </c>
      <c r="I41" s="1">
        <f>IF(Data!I41&gt;0,4-Data!I41,"")</f>
        <v>3</v>
      </c>
      <c r="J41" s="1">
        <f>IF(Data!J41&gt;0,4-Data!J41,"")</f>
        <v>3</v>
      </c>
      <c r="K41" s="1">
        <f>IF(Data!K41&gt;0,Data!K41-4,"")</f>
        <v>3</v>
      </c>
      <c r="L41" s="1">
        <f>IF(Data!L41&gt;0,4-Data!L41,"")</f>
        <v>-3</v>
      </c>
      <c r="M41" s="1">
        <f>IF(Data!M41&gt;0,Data!M41-4,"")</f>
        <v>3</v>
      </c>
      <c r="N41" s="1">
        <f>IF(Data!N41&gt;0,Data!N41-4,"")</f>
        <v>3</v>
      </c>
      <c r="O41" s="1">
        <f>IF(Data!O41&gt;0,Data!O41-4,"")</f>
        <v>3</v>
      </c>
      <c r="P41" s="1">
        <f>IF(Data!P41&gt;0,Data!P41-4,"")</f>
        <v>3</v>
      </c>
      <c r="Q41" s="1">
        <f>IF(Data!Q41&gt;0,4-Data!Q41,"")</f>
        <v>-3</v>
      </c>
      <c r="R41" s="1">
        <f>IF(Data!R41&gt;0,4-Data!R41,"")</f>
        <v>-3</v>
      </c>
      <c r="S41" s="1">
        <f>IF(Data!S41&gt;0,4-Data!S41,"")</f>
        <v>3</v>
      </c>
      <c r="T41" s="1">
        <f>IF(Data!T41&gt;0,Data!T41-4,"")</f>
        <v>3</v>
      </c>
      <c r="U41" s="1">
        <f>IF(Data!U41&gt;0,4-Data!U41,"")</f>
        <v>-3</v>
      </c>
      <c r="V41" s="1">
        <f>IF(Data!V41&gt;0,Data!V41-4,"")</f>
        <v>3</v>
      </c>
      <c r="W41" s="1">
        <f>IF(Data!W41&gt;0,4-Data!W41,"")</f>
        <v>3</v>
      </c>
      <c r="X41" s="1">
        <f>IF(Data!X41&gt;0,4-Data!X41,"")</f>
        <v>0</v>
      </c>
      <c r="Y41" s="1">
        <f>IF(Data!Y41&gt;0,4-Data!Y41,"")</f>
        <v>-3</v>
      </c>
      <c r="Z41" s="1">
        <f>IF(Data!Z41&gt;0,Data!Z41-4,"")</f>
        <v>3</v>
      </c>
      <c r="AC41" s="4">
        <f t="shared" si="11"/>
        <v>1</v>
      </c>
      <c r="AD41" s="4">
        <f t="shared" si="12"/>
        <v>1</v>
      </c>
      <c r="AE41" s="4" t="str">
        <f t="shared" si="13"/>
        <v/>
      </c>
      <c r="AF41" s="4">
        <f t="shared" si="14"/>
        <v>1</v>
      </c>
      <c r="AG41" s="4">
        <f t="shared" si="8"/>
        <v>1</v>
      </c>
      <c r="AH41" s="4" t="str">
        <f t="shared" si="15"/>
        <v/>
      </c>
      <c r="AI41" s="2">
        <f t="shared" si="10"/>
        <v>4</v>
      </c>
      <c r="AK41" s="2">
        <f>IF(MAX(COUNTIF(Data!A41:Z41,1),COUNTIF(Data!A41:Z41,2),COUNTIF(Data!A41:Z41,3),COUNTIF(Data!A41:Z41,4),COUNTIF(Data!A41:Z41,5),COUNTIF(Data!A41:Z41,6),COUNTIF(Data!A41:Z41,7))&gt;0,MAX(COUNTIF(Data!A41:Z41,1),COUNTIF(Data!A41:Z41,2),COUNTIF(Data!A41:Z41,3),COUNTIF(Data!A41:Z41,4),COUNTIF(Data!A41:Z41,5),COUNTIF(Data!A41:Z41,6),COUNTIF(Data!A41:Z41,7)),"")</f>
        <v>20</v>
      </c>
    </row>
    <row r="42" spans="1:37">
      <c r="A42" s="1">
        <f>IF(Data!A42&gt;0,Data!A42-4,"")</f>
        <v>1</v>
      </c>
      <c r="B42" s="1">
        <f>IF(Data!B42&gt;0,Data!B42-4,"")</f>
        <v>1</v>
      </c>
      <c r="C42" s="1">
        <f>IF(Data!C42&gt;0,4-Data!C42,"")</f>
        <v>1</v>
      </c>
      <c r="D42" s="1">
        <f>IF(Data!D42&gt;0,4-Data!D42,"")</f>
        <v>1</v>
      </c>
      <c r="E42" s="1">
        <f>IF(Data!E42&gt;0,4-Data!E42,"")</f>
        <v>1</v>
      </c>
      <c r="F42" s="1">
        <f>IF(Data!F42&gt;0,Data!F42-4,"")</f>
        <v>1</v>
      </c>
      <c r="G42" s="1">
        <f>IF(Data!G42&gt;0,Data!G42-4,"")</f>
        <v>1</v>
      </c>
      <c r="H42" s="1">
        <f>IF(Data!H42&gt;0,Data!H42-4,"")</f>
        <v>1</v>
      </c>
      <c r="I42" s="1">
        <f>IF(Data!I42&gt;0,4-Data!I42,"")</f>
        <v>1</v>
      </c>
      <c r="J42" s="1">
        <f>IF(Data!J42&gt;0,4-Data!J42,"")</f>
        <v>1</v>
      </c>
      <c r="K42" s="1">
        <f>IF(Data!K42&gt;0,Data!K42-4,"")</f>
        <v>1</v>
      </c>
      <c r="L42" s="1">
        <f>IF(Data!L42&gt;0,4-Data!L42,"")</f>
        <v>1</v>
      </c>
      <c r="M42" s="1">
        <f>IF(Data!M42&gt;0,Data!M42-4,"")</f>
        <v>1</v>
      </c>
      <c r="N42" s="1">
        <f>IF(Data!N42&gt;0,Data!N42-4,"")</f>
        <v>1</v>
      </c>
      <c r="O42" s="1">
        <f>IF(Data!O42&gt;0,Data!O42-4,"")</f>
        <v>1</v>
      </c>
      <c r="P42" s="1">
        <f>IF(Data!P42&gt;0,Data!P42-4,"")</f>
        <v>1</v>
      </c>
      <c r="Q42" s="1">
        <f>IF(Data!Q42&gt;0,4-Data!Q42,"")</f>
        <v>1</v>
      </c>
      <c r="R42" s="1">
        <f>IF(Data!R42&gt;0,4-Data!R42,"")</f>
        <v>1</v>
      </c>
      <c r="S42" s="1">
        <f>IF(Data!S42&gt;0,4-Data!S42,"")</f>
        <v>1</v>
      </c>
      <c r="T42" s="1">
        <f>IF(Data!T42&gt;0,Data!T42-4,"")</f>
        <v>1</v>
      </c>
      <c r="U42" s="1">
        <f>IF(Data!U42&gt;0,4-Data!U42,"")</f>
        <v>1</v>
      </c>
      <c r="V42" s="1">
        <f>IF(Data!V42&gt;0,Data!V42-4,"")</f>
        <v>1</v>
      </c>
      <c r="W42" s="1">
        <f>IF(Data!W42&gt;0,4-Data!W42,"")</f>
        <v>1</v>
      </c>
      <c r="X42" s="1">
        <f>IF(Data!X42&gt;0,4-Data!X42,"")</f>
        <v>1</v>
      </c>
      <c r="Y42" s="1">
        <f>IF(Data!Y42&gt;0,4-Data!Y42,"")</f>
        <v>1</v>
      </c>
      <c r="Z42" s="1">
        <f>IF(Data!Z42&gt;0,Data!Z42-4,"")</f>
        <v>1</v>
      </c>
      <c r="AC42" s="4" t="str">
        <f t="shared" si="11"/>
        <v/>
      </c>
      <c r="AD42" s="4" t="str">
        <f t="shared" si="12"/>
        <v/>
      </c>
      <c r="AE42" s="4" t="str">
        <f t="shared" si="13"/>
        <v/>
      </c>
      <c r="AF42" s="4" t="str">
        <f t="shared" si="14"/>
        <v/>
      </c>
      <c r="AG42" s="4" t="str">
        <f t="shared" si="8"/>
        <v/>
      </c>
      <c r="AH42" s="4" t="str">
        <f t="shared" si="15"/>
        <v/>
      </c>
      <c r="AI42" s="2">
        <f t="shared" si="10"/>
        <v>0</v>
      </c>
      <c r="AK42" s="2">
        <f>IF(MAX(COUNTIF(Data!A42:Z42,1),COUNTIF(Data!A42:Z42,2),COUNTIF(Data!A42:Z42,3),COUNTIF(Data!A42:Z42,4),COUNTIF(Data!A42:Z42,5),COUNTIF(Data!A42:Z42,6),COUNTIF(Data!A42:Z42,7))&gt;0,MAX(COUNTIF(Data!A42:Z42,1),COUNTIF(Data!A42:Z42,2),COUNTIF(Data!A42:Z42,3),COUNTIF(Data!A42:Z42,4),COUNTIF(Data!A42:Z42,5),COUNTIF(Data!A42:Z42,6),COUNTIF(Data!A42:Z42,7)),"")</f>
        <v>13</v>
      </c>
    </row>
    <row r="43" spans="1:37">
      <c r="A43" s="1">
        <f>IF(Data!A43&gt;0,Data!A43-4,"")</f>
        <v>-2</v>
      </c>
      <c r="B43" s="1">
        <f>IF(Data!B43&gt;0,Data!B43-4,"")</f>
        <v>-2</v>
      </c>
      <c r="C43" s="1">
        <f>IF(Data!C43&gt;0,4-Data!C43,"")</f>
        <v>-2</v>
      </c>
      <c r="D43" s="1">
        <f>IF(Data!D43&gt;0,4-Data!D43,"")</f>
        <v>2</v>
      </c>
      <c r="E43" s="1">
        <f>IF(Data!E43&gt;0,4-Data!E43,"")</f>
        <v>2</v>
      </c>
      <c r="F43" s="1">
        <f>IF(Data!F43&gt;0,Data!F43-4,"")</f>
        <v>-2</v>
      </c>
      <c r="G43" s="1">
        <f>IF(Data!G43&gt;0,Data!G43-4,"")</f>
        <v>-2</v>
      </c>
      <c r="H43" s="1">
        <f>IF(Data!H43&gt;0,Data!H43-4,"")</f>
        <v>-2</v>
      </c>
      <c r="I43" s="1">
        <f>IF(Data!I43&gt;0,4-Data!I43,"")</f>
        <v>-2</v>
      </c>
      <c r="J43" s="1">
        <f>IF(Data!J43&gt;0,4-Data!J43,"")</f>
        <v>-2</v>
      </c>
      <c r="K43" s="1">
        <f>IF(Data!K43&gt;0,Data!K43-4,"")</f>
        <v>-2</v>
      </c>
      <c r="L43" s="1">
        <f>IF(Data!L43&gt;0,4-Data!L43,"")</f>
        <v>2</v>
      </c>
      <c r="M43" s="1">
        <f>IF(Data!M43&gt;0,Data!M43-4,"")</f>
        <v>-1</v>
      </c>
      <c r="N43" s="1">
        <f>IF(Data!N43&gt;0,Data!N43-4,"")</f>
        <v>-2</v>
      </c>
      <c r="O43" s="1">
        <f>IF(Data!O43&gt;0,Data!O43-4,"")</f>
        <v>-2</v>
      </c>
      <c r="P43" s="1">
        <f>IF(Data!P43&gt;0,Data!P43-4,"")</f>
        <v>-2</v>
      </c>
      <c r="Q43" s="1">
        <f>IF(Data!Q43&gt;0,4-Data!Q43,"")</f>
        <v>2</v>
      </c>
      <c r="R43" s="1">
        <f>IF(Data!R43&gt;0,4-Data!R43,"")</f>
        <v>2</v>
      </c>
      <c r="S43" s="1">
        <f>IF(Data!S43&gt;0,4-Data!S43,"")</f>
        <v>-2</v>
      </c>
      <c r="T43" s="1">
        <f>IF(Data!T43&gt;0,Data!T43-4,"")</f>
        <v>-2</v>
      </c>
      <c r="U43" s="1">
        <f>IF(Data!U43&gt;0,4-Data!U43,"")</f>
        <v>2</v>
      </c>
      <c r="V43" s="1">
        <f>IF(Data!V43&gt;0,Data!V43-4,"")</f>
        <v>-2</v>
      </c>
      <c r="W43" s="1">
        <f>IF(Data!W43&gt;0,4-Data!W43,"")</f>
        <v>-2</v>
      </c>
      <c r="X43" s="1">
        <f>IF(Data!X43&gt;0,4-Data!X43,"")</f>
        <v>2</v>
      </c>
      <c r="Y43" s="1">
        <f>IF(Data!Y43&gt;0,4-Data!Y43,"")</f>
        <v>2</v>
      </c>
      <c r="Z43" s="1">
        <f>IF(Data!Z43&gt;0,Data!Z43-4,"")</f>
        <v>-2</v>
      </c>
      <c r="AC43" s="4">
        <f t="shared" si="11"/>
        <v>1</v>
      </c>
      <c r="AD43" s="4">
        <f t="shared" si="12"/>
        <v>1</v>
      </c>
      <c r="AE43" s="4" t="str">
        <f t="shared" si="13"/>
        <v/>
      </c>
      <c r="AF43" s="4">
        <f t="shared" si="14"/>
        <v>1</v>
      </c>
      <c r="AG43" s="4">
        <f t="shared" si="8"/>
        <v>1</v>
      </c>
      <c r="AH43" s="4" t="str">
        <f t="shared" si="15"/>
        <v/>
      </c>
      <c r="AI43" s="2">
        <f t="shared" si="10"/>
        <v>4</v>
      </c>
      <c r="AK43" s="2">
        <f>IF(MAX(COUNTIF(Data!A43:Z43,1),COUNTIF(Data!A43:Z43,2),COUNTIF(Data!A43:Z43,3),COUNTIF(Data!A43:Z43,4),COUNTIF(Data!A43:Z43,5),COUNTIF(Data!A43:Z43,6),COUNTIF(Data!A43:Z43,7))&gt;0,MAX(COUNTIF(Data!A43:Z43,1),COUNTIF(Data!A43:Z43,2),COUNTIF(Data!A43:Z43,3),COUNTIF(Data!A43:Z43,4),COUNTIF(Data!A43:Z43,5),COUNTIF(Data!A43:Z43,6),COUNTIF(Data!A43:Z43,7)),"")</f>
        <v>20</v>
      </c>
    </row>
    <row r="44" spans="1:37">
      <c r="A44" s="1">
        <f>IF(Data!A44&gt;0,Data!A44-4,"")</f>
        <v>0</v>
      </c>
      <c r="B44" s="1">
        <f>IF(Data!B44&gt;0,Data!B44-4,"")</f>
        <v>0</v>
      </c>
      <c r="C44" s="1">
        <f>IF(Data!C44&gt;0,4-Data!C44,"")</f>
        <v>-1</v>
      </c>
      <c r="D44" s="1">
        <f>IF(Data!D44&gt;0,4-Data!D44,"")</f>
        <v>-1</v>
      </c>
      <c r="E44" s="1">
        <f>IF(Data!E44&gt;0,4-Data!E44,"")</f>
        <v>-1</v>
      </c>
      <c r="F44" s="1">
        <f>IF(Data!F44&gt;0,Data!F44-4,"")</f>
        <v>1</v>
      </c>
      <c r="G44" s="1">
        <f>IF(Data!G44&gt;0,Data!G44-4,"")</f>
        <v>2</v>
      </c>
      <c r="H44" s="1">
        <f>IF(Data!H44&gt;0,Data!H44-4,"")</f>
        <v>1</v>
      </c>
      <c r="I44" s="1">
        <f>IF(Data!I44&gt;0,4-Data!I44,"")</f>
        <v>0</v>
      </c>
      <c r="J44" s="1">
        <f>IF(Data!J44&gt;0,4-Data!J44,"")</f>
        <v>0</v>
      </c>
      <c r="K44" s="1">
        <f>IF(Data!K44&gt;0,Data!K44-4,"")</f>
        <v>0</v>
      </c>
      <c r="L44" s="1">
        <f>IF(Data!L44&gt;0,4-Data!L44,"")</f>
        <v>-1</v>
      </c>
      <c r="M44" s="1">
        <f>IF(Data!M44&gt;0,Data!M44-4,"")</f>
        <v>0</v>
      </c>
      <c r="N44" s="1">
        <f>IF(Data!N44&gt;0,Data!N44-4,"")</f>
        <v>1</v>
      </c>
      <c r="O44" s="1">
        <f>IF(Data!O44&gt;0,Data!O44-4,"")</f>
        <v>0</v>
      </c>
      <c r="P44" s="1">
        <f>IF(Data!P44&gt;0,Data!P44-4,"")</f>
        <v>1</v>
      </c>
      <c r="Q44" s="1">
        <f>IF(Data!Q44&gt;0,4-Data!Q44,"")</f>
        <v>-1</v>
      </c>
      <c r="R44" s="1">
        <f>IF(Data!R44&gt;0,4-Data!R44,"")</f>
        <v>0</v>
      </c>
      <c r="S44" s="1">
        <f>IF(Data!S44&gt;0,4-Data!S44,"")</f>
        <v>0</v>
      </c>
      <c r="T44" s="1">
        <f>IF(Data!T44&gt;0,Data!T44-4,"")</f>
        <v>0</v>
      </c>
      <c r="U44" s="1">
        <f>IF(Data!U44&gt;0,4-Data!U44,"")</f>
        <v>1</v>
      </c>
      <c r="V44" s="1">
        <f>IF(Data!V44&gt;0,Data!V44-4,"")</f>
        <v>1</v>
      </c>
      <c r="W44" s="1">
        <f>IF(Data!W44&gt;0,4-Data!W44,"")</f>
        <v>1</v>
      </c>
      <c r="X44" s="1">
        <f>IF(Data!X44&gt;0,4-Data!X44,"")</f>
        <v>0</v>
      </c>
      <c r="Y44" s="1">
        <f>IF(Data!Y44&gt;0,4-Data!Y44,"")</f>
        <v>0</v>
      </c>
      <c r="Z44" s="1">
        <f>IF(Data!Z44&gt;0,Data!Z44-4,"")</f>
        <v>0</v>
      </c>
      <c r="AC44" s="4" t="str">
        <f t="shared" si="11"/>
        <v/>
      </c>
      <c r="AD44" s="4" t="str">
        <f t="shared" si="12"/>
        <v/>
      </c>
      <c r="AE44" s="4" t="str">
        <f t="shared" si="13"/>
        <v/>
      </c>
      <c r="AF44" s="4" t="str">
        <f t="shared" si="14"/>
        <v/>
      </c>
      <c r="AG44" s="4" t="str">
        <f t="shared" si="8"/>
        <v/>
      </c>
      <c r="AH44" s="4" t="str">
        <f t="shared" si="15"/>
        <v/>
      </c>
      <c r="AI44" s="2">
        <f t="shared" si="10"/>
        <v>0</v>
      </c>
      <c r="AK44" s="2">
        <f>IF(MAX(COUNTIF(Data!A44:Z44,1),COUNTIF(Data!A44:Z44,2),COUNTIF(Data!A44:Z44,3),COUNTIF(Data!A44:Z44,4),COUNTIF(Data!A44:Z44,5),COUNTIF(Data!A44:Z44,6),COUNTIF(Data!A44:Z44,7))&gt;0,MAX(COUNTIF(Data!A44:Z44,1),COUNTIF(Data!A44:Z44,2),COUNTIF(Data!A44:Z44,3),COUNTIF(Data!A44:Z44,4),COUNTIF(Data!A44:Z44,5),COUNTIF(Data!A44:Z44,6),COUNTIF(Data!A44:Z44,7)),"")</f>
        <v>13</v>
      </c>
    </row>
    <row r="45" spans="1:37">
      <c r="A45" s="1">
        <f>IF(Data!A45&gt;0,Data!A45-4,"")</f>
        <v>0</v>
      </c>
      <c r="B45" s="1">
        <f>IF(Data!B45&gt;0,Data!B45-4,"")</f>
        <v>0</v>
      </c>
      <c r="C45" s="1">
        <f>IF(Data!C45&gt;0,4-Data!C45,"")</f>
        <v>0</v>
      </c>
      <c r="D45" s="1">
        <f>IF(Data!D45&gt;0,4-Data!D45,"")</f>
        <v>0</v>
      </c>
      <c r="E45" s="1">
        <f>IF(Data!E45&gt;0,4-Data!E45,"")</f>
        <v>1</v>
      </c>
      <c r="F45" s="1">
        <f>IF(Data!F45&gt;0,Data!F45-4,"")</f>
        <v>0</v>
      </c>
      <c r="G45" s="1">
        <f>IF(Data!G45&gt;0,Data!G45-4,"")</f>
        <v>-1</v>
      </c>
      <c r="H45" s="1">
        <f>IF(Data!H45&gt;0,Data!H45-4,"")</f>
        <v>0</v>
      </c>
      <c r="I45" s="1">
        <f>IF(Data!I45&gt;0,4-Data!I45,"")</f>
        <v>-1</v>
      </c>
      <c r="J45" s="1">
        <f>IF(Data!J45&gt;0,4-Data!J45,"")</f>
        <v>1</v>
      </c>
      <c r="K45" s="1">
        <f>IF(Data!K45&gt;0,Data!K45-4,"")</f>
        <v>0</v>
      </c>
      <c r="L45" s="1">
        <f>IF(Data!L45&gt;0,4-Data!L45,"")</f>
        <v>1</v>
      </c>
      <c r="M45" s="1">
        <f>IF(Data!M45&gt;0,Data!M45-4,"")</f>
        <v>-1</v>
      </c>
      <c r="N45" s="1">
        <f>IF(Data!N45&gt;0,Data!N45-4,"")</f>
        <v>-1</v>
      </c>
      <c r="O45" s="1">
        <f>IF(Data!O45&gt;0,Data!O45-4,"")</f>
        <v>-1</v>
      </c>
      <c r="P45" s="1">
        <f>IF(Data!P45&gt;0,Data!P45-4,"")</f>
        <v>-1</v>
      </c>
      <c r="Q45" s="1">
        <f>IF(Data!Q45&gt;0,4-Data!Q45,"")</f>
        <v>1</v>
      </c>
      <c r="R45" s="1">
        <f>IF(Data!R45&gt;0,4-Data!R45,"")</f>
        <v>1</v>
      </c>
      <c r="S45" s="1">
        <f>IF(Data!S45&gt;0,4-Data!S45,"")</f>
        <v>1</v>
      </c>
      <c r="T45" s="1">
        <f>IF(Data!T45&gt;0,Data!T45-4,"")</f>
        <v>-1</v>
      </c>
      <c r="U45" s="1">
        <f>IF(Data!U45&gt;0,4-Data!U45,"")</f>
        <v>1</v>
      </c>
      <c r="V45" s="1">
        <f>IF(Data!V45&gt;0,Data!V45-4,"")</f>
        <v>-1</v>
      </c>
      <c r="W45" s="1">
        <f>IF(Data!W45&gt;0,4-Data!W45,"")</f>
        <v>1</v>
      </c>
      <c r="X45" s="1">
        <f>IF(Data!X45&gt;0,4-Data!X45,"")</f>
        <v>1</v>
      </c>
      <c r="Y45" s="1">
        <f>IF(Data!Y45&gt;0,4-Data!Y45,"")</f>
        <v>1</v>
      </c>
      <c r="Z45" s="1">
        <f>IF(Data!Z45&gt;0,Data!Z45-4,"")</f>
        <v>-1</v>
      </c>
      <c r="AC45" s="4" t="str">
        <f t="shared" si="11"/>
        <v/>
      </c>
      <c r="AD45" s="4" t="str">
        <f t="shared" si="12"/>
        <v/>
      </c>
      <c r="AE45" s="4" t="str">
        <f t="shared" si="13"/>
        <v/>
      </c>
      <c r="AF45" s="4" t="str">
        <f t="shared" si="14"/>
        <v/>
      </c>
      <c r="AG45" s="4" t="str">
        <f t="shared" si="8"/>
        <v/>
      </c>
      <c r="AH45" s="4" t="str">
        <f t="shared" si="15"/>
        <v/>
      </c>
      <c r="AI45" s="2">
        <f t="shared" si="10"/>
        <v>0</v>
      </c>
      <c r="AK45" s="2">
        <f>IF(MAX(COUNTIF(Data!A45:Z45,1),COUNTIF(Data!A45:Z45,2),COUNTIF(Data!A45:Z45,3),COUNTIF(Data!A45:Z45,4),COUNTIF(Data!A45:Z45,5),COUNTIF(Data!A45:Z45,6),COUNTIF(Data!A45:Z45,7))&gt;0,MAX(COUNTIF(Data!A45:Z45,1),COUNTIF(Data!A45:Z45,2),COUNTIF(Data!A45:Z45,3),COUNTIF(Data!A45:Z45,4),COUNTIF(Data!A45:Z45,5),COUNTIF(Data!A45:Z45,6),COUNTIF(Data!A45:Z45,7)),"")</f>
        <v>18</v>
      </c>
    </row>
    <row r="46" spans="1:37">
      <c r="A46" s="1">
        <f>IF(Data!A46&gt;0,Data!A46-4,"")</f>
        <v>0</v>
      </c>
      <c r="B46" s="1">
        <f>IF(Data!B46&gt;0,Data!B46-4,"")</f>
        <v>1</v>
      </c>
      <c r="C46" s="1">
        <f>IF(Data!C46&gt;0,4-Data!C46,"")</f>
        <v>-1</v>
      </c>
      <c r="D46" s="1">
        <f>IF(Data!D46&gt;0,4-Data!D46,"")</f>
        <v>-2</v>
      </c>
      <c r="E46" s="1">
        <f>IF(Data!E46&gt;0,4-Data!E46,"")</f>
        <v>-1</v>
      </c>
      <c r="F46" s="1">
        <f>IF(Data!F46&gt;0,Data!F46-4,"")</f>
        <v>1</v>
      </c>
      <c r="G46" s="1">
        <f>IF(Data!G46&gt;0,Data!G46-4,"")</f>
        <v>1</v>
      </c>
      <c r="H46" s="1">
        <f>IF(Data!H46&gt;0,Data!H46-4,"")</f>
        <v>1</v>
      </c>
      <c r="I46" s="1">
        <f>IF(Data!I46&gt;0,4-Data!I46,"")</f>
        <v>0</v>
      </c>
      <c r="J46" s="1">
        <f>IF(Data!J46&gt;0,4-Data!J46,"")</f>
        <v>-2</v>
      </c>
      <c r="K46" s="1">
        <f>IF(Data!K46&gt;0,Data!K46-4,"")</f>
        <v>1</v>
      </c>
      <c r="L46" s="1">
        <f>IF(Data!L46&gt;0,4-Data!L46,"")</f>
        <v>0</v>
      </c>
      <c r="M46" s="1">
        <f>IF(Data!M46&gt;0,Data!M46-4,"")</f>
        <v>2</v>
      </c>
      <c r="N46" s="1">
        <f>IF(Data!N46&gt;0,Data!N46-4,"")</f>
        <v>1</v>
      </c>
      <c r="O46" s="1">
        <f>IF(Data!O46&gt;0,Data!O46-4,"")</f>
        <v>3</v>
      </c>
      <c r="P46" s="1">
        <f>IF(Data!P46&gt;0,Data!P46-4,"")</f>
        <v>2</v>
      </c>
      <c r="Q46" s="1">
        <f>IF(Data!Q46&gt;0,4-Data!Q46,"")</f>
        <v>0</v>
      </c>
      <c r="R46" s="1">
        <f>IF(Data!R46&gt;0,4-Data!R46,"")</f>
        <v>1</v>
      </c>
      <c r="S46" s="1">
        <f>IF(Data!S46&gt;0,4-Data!S46,"")</f>
        <v>1</v>
      </c>
      <c r="T46" s="1">
        <f>IF(Data!T46&gt;0,Data!T46-4,"")</f>
        <v>2</v>
      </c>
      <c r="U46" s="1">
        <f>IF(Data!U46&gt;0,4-Data!U46,"")</f>
        <v>-2</v>
      </c>
      <c r="V46" s="1">
        <f>IF(Data!V46&gt;0,Data!V46-4,"")</f>
        <v>1</v>
      </c>
      <c r="W46" s="1">
        <f>IF(Data!W46&gt;0,4-Data!W46,"")</f>
        <v>1</v>
      </c>
      <c r="X46" s="1">
        <f>IF(Data!X46&gt;0,4-Data!X46,"")</f>
        <v>-2</v>
      </c>
      <c r="Y46" s="1">
        <f>IF(Data!Y46&gt;0,4-Data!Y46,"")</f>
        <v>-1</v>
      </c>
      <c r="Z46" s="1">
        <f>IF(Data!Z46&gt;0,Data!Z46-4,"")</f>
        <v>0</v>
      </c>
      <c r="AC46" s="4">
        <f t="shared" si="11"/>
        <v>1</v>
      </c>
      <c r="AD46" s="4">
        <f t="shared" si="12"/>
        <v>1</v>
      </c>
      <c r="AE46" s="4" t="str">
        <f t="shared" si="13"/>
        <v/>
      </c>
      <c r="AF46" s="4" t="str">
        <f t="shared" si="14"/>
        <v/>
      </c>
      <c r="AG46" s="4" t="str">
        <f t="shared" si="8"/>
        <v/>
      </c>
      <c r="AH46" s="4">
        <f t="shared" si="15"/>
        <v>1</v>
      </c>
      <c r="AI46" s="2">
        <f t="shared" si="10"/>
        <v>3</v>
      </c>
      <c r="AK46" s="2">
        <f>IF(MAX(COUNTIF(Data!A46:Z46,1),COUNTIF(Data!A46:Z46,2),COUNTIF(Data!A46:Z46,3),COUNTIF(Data!A46:Z46,4),COUNTIF(Data!A46:Z46,5),COUNTIF(Data!A46:Z46,6),COUNTIF(Data!A46:Z46,7))&gt;0,MAX(COUNTIF(Data!A46:Z46,1),COUNTIF(Data!A46:Z46,2),COUNTIF(Data!A46:Z46,3),COUNTIF(Data!A46:Z46,4),COUNTIF(Data!A46:Z46,5),COUNTIF(Data!A46:Z46,6),COUNTIF(Data!A46:Z46,7)),"")</f>
        <v>10</v>
      </c>
    </row>
    <row r="47" spans="1:37">
      <c r="A47" s="1">
        <f>IF(Data!A47&gt;0,Data!A47-4,"")</f>
        <v>0</v>
      </c>
      <c r="B47" s="1">
        <f>IF(Data!B47&gt;0,Data!B47-4,"")</f>
        <v>0</v>
      </c>
      <c r="C47" s="1">
        <f>IF(Data!C47&gt;0,4-Data!C47,"")</f>
        <v>3</v>
      </c>
      <c r="D47" s="1">
        <f>IF(Data!D47&gt;0,4-Data!D47,"")</f>
        <v>3</v>
      </c>
      <c r="E47" s="1">
        <f>IF(Data!E47&gt;0,4-Data!E47,"")</f>
        <v>3</v>
      </c>
      <c r="F47" s="1">
        <f>IF(Data!F47&gt;0,Data!F47-4,"")</f>
        <v>-1</v>
      </c>
      <c r="G47" s="1">
        <f>IF(Data!G47&gt;0,Data!G47-4,"")</f>
        <v>0</v>
      </c>
      <c r="H47" s="1">
        <f>IF(Data!H47&gt;0,Data!H47-4,"")</f>
        <v>3</v>
      </c>
      <c r="I47" s="1">
        <f>IF(Data!I47&gt;0,4-Data!I47,"")</f>
        <v>2</v>
      </c>
      <c r="J47" s="1">
        <f>IF(Data!J47&gt;0,4-Data!J47,"")</f>
        <v>3</v>
      </c>
      <c r="K47" s="1">
        <f>IF(Data!K47&gt;0,Data!K47-4,"")</f>
        <v>-3</v>
      </c>
      <c r="L47" s="1">
        <f>IF(Data!L47&gt;0,4-Data!L47,"")</f>
        <v>1</v>
      </c>
      <c r="M47" s="1">
        <f>IF(Data!M47&gt;0,Data!M47-4,"")</f>
        <v>0</v>
      </c>
      <c r="N47" s="1">
        <f>IF(Data!N47&gt;0,Data!N47-4,"")</f>
        <v>1</v>
      </c>
      <c r="O47" s="1">
        <f>IF(Data!O47&gt;0,Data!O47-4,"")</f>
        <v>3</v>
      </c>
      <c r="P47" s="1">
        <f>IF(Data!P47&gt;0,Data!P47-4,"")</f>
        <v>0</v>
      </c>
      <c r="Q47" s="1">
        <f>IF(Data!Q47&gt;0,4-Data!Q47,"")</f>
        <v>0</v>
      </c>
      <c r="R47" s="1">
        <f>IF(Data!R47&gt;0,4-Data!R47,"")</f>
        <v>3</v>
      </c>
      <c r="S47" s="1">
        <f>IF(Data!S47&gt;0,4-Data!S47,"")</f>
        <v>0</v>
      </c>
      <c r="T47" s="1">
        <f>IF(Data!T47&gt;0,Data!T47-4,"")</f>
        <v>-1</v>
      </c>
      <c r="U47" s="1">
        <f>IF(Data!U47&gt;0,4-Data!U47,"")</f>
        <v>2</v>
      </c>
      <c r="V47" s="1">
        <f>IF(Data!V47&gt;0,Data!V47-4,"")</f>
        <v>-2</v>
      </c>
      <c r="W47" s="1">
        <f>IF(Data!W47&gt;0,4-Data!W47,"")</f>
        <v>2</v>
      </c>
      <c r="X47" s="1">
        <f>IF(Data!X47&gt;0,4-Data!X47,"")</f>
        <v>0</v>
      </c>
      <c r="Y47" s="1">
        <f>IF(Data!Y47&gt;0,4-Data!Y47,"")</f>
        <v>0</v>
      </c>
      <c r="Z47" s="1">
        <f>IF(Data!Z47&gt;0,Data!Z47-4,"")</f>
        <v>0</v>
      </c>
      <c r="AC47" s="4" t="str">
        <f t="shared" si="11"/>
        <v/>
      </c>
      <c r="AD47" s="4" t="str">
        <f t="shared" si="12"/>
        <v/>
      </c>
      <c r="AE47" s="4">
        <f t="shared" si="13"/>
        <v>1</v>
      </c>
      <c r="AF47" s="4">
        <f t="shared" si="14"/>
        <v>1</v>
      </c>
      <c r="AG47" s="4">
        <f t="shared" si="8"/>
        <v>1</v>
      </c>
      <c r="AH47" s="4" t="str">
        <f t="shared" si="15"/>
        <v/>
      </c>
      <c r="AI47" s="2">
        <f t="shared" si="10"/>
        <v>3</v>
      </c>
      <c r="AK47" s="2">
        <f>IF(MAX(COUNTIF(Data!A47:Z47,1),COUNTIF(Data!A47:Z47,2),COUNTIF(Data!A47:Z47,3),COUNTIF(Data!A47:Z47,4),COUNTIF(Data!A47:Z47,5),COUNTIF(Data!A47:Z47,6),COUNTIF(Data!A47:Z47,7))&gt;0,MAX(COUNTIF(Data!A47:Z47,1),COUNTIF(Data!A47:Z47,2),COUNTIF(Data!A47:Z47,3),COUNTIF(Data!A47:Z47,4),COUNTIF(Data!A47:Z47,5),COUNTIF(Data!A47:Z47,6),COUNTIF(Data!A47:Z47,7)),"")</f>
        <v>10</v>
      </c>
    </row>
    <row r="48" spans="1:37">
      <c r="A48" s="1">
        <f>IF(Data!A48&gt;0,Data!A48-4,"")</f>
        <v>2</v>
      </c>
      <c r="B48" s="1">
        <f>IF(Data!B48&gt;0,Data!B48-4,"")</f>
        <v>2</v>
      </c>
      <c r="C48" s="1">
        <f>IF(Data!C48&gt;0,4-Data!C48,"")</f>
        <v>-2</v>
      </c>
      <c r="D48" s="1">
        <f>IF(Data!D48&gt;0,4-Data!D48,"")</f>
        <v>-2</v>
      </c>
      <c r="E48" s="1">
        <f>IF(Data!E48&gt;0,4-Data!E48,"")</f>
        <v>-2</v>
      </c>
      <c r="F48" s="1">
        <f>IF(Data!F48&gt;0,Data!F48-4,"")</f>
        <v>2</v>
      </c>
      <c r="G48" s="1">
        <f>IF(Data!G48&gt;0,Data!G48-4,"")</f>
        <v>2</v>
      </c>
      <c r="H48" s="1">
        <f>IF(Data!H48&gt;0,Data!H48-4,"")</f>
        <v>2</v>
      </c>
      <c r="I48" s="1">
        <f>IF(Data!I48&gt;0,4-Data!I48,"")</f>
        <v>2</v>
      </c>
      <c r="J48" s="1">
        <f>IF(Data!J48&gt;0,4-Data!J48,"")</f>
        <v>-2</v>
      </c>
      <c r="K48" s="1">
        <f>IF(Data!K48&gt;0,Data!K48-4,"")</f>
        <v>2</v>
      </c>
      <c r="L48" s="1">
        <f>IF(Data!L48&gt;0,4-Data!L48,"")</f>
        <v>-2</v>
      </c>
      <c r="M48" s="1">
        <f>IF(Data!M48&gt;0,Data!M48-4,"")</f>
        <v>2</v>
      </c>
      <c r="N48" s="1">
        <f>IF(Data!N48&gt;0,Data!N48-4,"")</f>
        <v>2</v>
      </c>
      <c r="O48" s="1">
        <f>IF(Data!O48&gt;0,Data!O48-4,"")</f>
        <v>2</v>
      </c>
      <c r="P48" s="1">
        <f>IF(Data!P48&gt;0,Data!P48-4,"")</f>
        <v>2</v>
      </c>
      <c r="Q48" s="1">
        <f>IF(Data!Q48&gt;0,4-Data!Q48,"")</f>
        <v>-2</v>
      </c>
      <c r="R48" s="1">
        <f>IF(Data!R48&gt;0,4-Data!R48,"")</f>
        <v>-2</v>
      </c>
      <c r="S48" s="1">
        <f>IF(Data!S48&gt;0,4-Data!S48,"")</f>
        <v>-2</v>
      </c>
      <c r="T48" s="1">
        <f>IF(Data!T48&gt;0,Data!T48-4,"")</f>
        <v>2</v>
      </c>
      <c r="U48" s="1">
        <f>IF(Data!U48&gt;0,4-Data!U48,"")</f>
        <v>1</v>
      </c>
      <c r="V48" s="1">
        <f>IF(Data!V48&gt;0,Data!V48-4,"")</f>
        <v>1</v>
      </c>
      <c r="W48" s="1">
        <f>IF(Data!W48&gt;0,4-Data!W48,"")</f>
        <v>1</v>
      </c>
      <c r="X48" s="1">
        <f>IF(Data!X48&gt;0,4-Data!X48,"")</f>
        <v>1</v>
      </c>
      <c r="Y48" s="1">
        <f>IF(Data!Y48&gt;0,4-Data!Y48,"")</f>
        <v>1</v>
      </c>
      <c r="Z48" s="1">
        <f>IF(Data!Z48&gt;0,Data!Z48-4,"")</f>
        <v>-1</v>
      </c>
      <c r="AC48" s="4">
        <f t="shared" si="11"/>
        <v>1</v>
      </c>
      <c r="AD48" s="4">
        <f t="shared" si="12"/>
        <v>1</v>
      </c>
      <c r="AE48" s="4" t="str">
        <f t="shared" si="13"/>
        <v/>
      </c>
      <c r="AF48" s="4">
        <f t="shared" si="14"/>
        <v>1</v>
      </c>
      <c r="AG48" s="4">
        <f t="shared" si="8"/>
        <v>1</v>
      </c>
      <c r="AH48" s="4">
        <f t="shared" si="15"/>
        <v>1</v>
      </c>
      <c r="AI48" s="2">
        <f t="shared" si="10"/>
        <v>5</v>
      </c>
      <c r="AK48" s="2">
        <f>IF(MAX(COUNTIF(Data!A48:Z48,1),COUNTIF(Data!A48:Z48,2),COUNTIF(Data!A48:Z48,3),COUNTIF(Data!A48:Z48,4),COUNTIF(Data!A48:Z48,5),COUNTIF(Data!A48:Z48,6),COUNTIF(Data!A48:Z48,7))&gt;0,MAX(COUNTIF(Data!A48:Z48,1),COUNTIF(Data!A48:Z48,2),COUNTIF(Data!A48:Z48,3),COUNTIF(Data!A48:Z48,4),COUNTIF(Data!A48:Z48,5),COUNTIF(Data!A48:Z48,6),COUNTIF(Data!A48:Z48,7)),"")</f>
        <v>19</v>
      </c>
    </row>
    <row r="49" spans="1:37">
      <c r="A49" s="1">
        <f>IF(Data!A49&gt;0,Data!A49-4,"")</f>
        <v>1</v>
      </c>
      <c r="B49" s="1">
        <f>IF(Data!B49&gt;0,Data!B49-4,"")</f>
        <v>-1</v>
      </c>
      <c r="C49" s="1">
        <f>IF(Data!C49&gt;0,4-Data!C49,"")</f>
        <v>0</v>
      </c>
      <c r="D49" s="1">
        <f>IF(Data!D49&gt;0,4-Data!D49,"")</f>
        <v>0</v>
      </c>
      <c r="E49" s="1">
        <f>IF(Data!E49&gt;0,4-Data!E49,"")</f>
        <v>0</v>
      </c>
      <c r="F49" s="1">
        <f>IF(Data!F49&gt;0,Data!F49-4,"")</f>
        <v>0</v>
      </c>
      <c r="G49" s="1">
        <f>IF(Data!G49&gt;0,Data!G49-4,"")</f>
        <v>0</v>
      </c>
      <c r="H49" s="1">
        <f>IF(Data!H49&gt;0,Data!H49-4,"")</f>
        <v>0</v>
      </c>
      <c r="I49" s="1">
        <f>IF(Data!I49&gt;0,4-Data!I49,"")</f>
        <v>0</v>
      </c>
      <c r="J49" s="1">
        <f>IF(Data!J49&gt;0,4-Data!J49,"")</f>
        <v>0</v>
      </c>
      <c r="K49" s="1">
        <f>IF(Data!K49&gt;0,Data!K49-4,"")</f>
        <v>0</v>
      </c>
      <c r="L49" s="1">
        <f>IF(Data!L49&gt;0,4-Data!L49,"")</f>
        <v>0</v>
      </c>
      <c r="M49" s="1">
        <f>IF(Data!M49&gt;0,Data!M49-4,"")</f>
        <v>0</v>
      </c>
      <c r="N49" s="1">
        <f>IF(Data!N49&gt;0,Data!N49-4,"")</f>
        <v>0</v>
      </c>
      <c r="O49" s="1">
        <f>IF(Data!O49&gt;0,Data!O49-4,"")</f>
        <v>0</v>
      </c>
      <c r="P49" s="1">
        <f>IF(Data!P49&gt;0,Data!P49-4,"")</f>
        <v>0</v>
      </c>
      <c r="Q49" s="1">
        <f>IF(Data!Q49&gt;0,4-Data!Q49,"")</f>
        <v>0</v>
      </c>
      <c r="R49" s="1">
        <f>IF(Data!R49&gt;0,4-Data!R49,"")</f>
        <v>0</v>
      </c>
      <c r="S49" s="1">
        <f>IF(Data!S49&gt;0,4-Data!S49,"")</f>
        <v>0</v>
      </c>
      <c r="T49" s="1">
        <f>IF(Data!T49&gt;0,Data!T49-4,"")</f>
        <v>0</v>
      </c>
      <c r="U49" s="1">
        <f>IF(Data!U49&gt;0,4-Data!U49,"")</f>
        <v>0</v>
      </c>
      <c r="V49" s="1">
        <f>IF(Data!V49&gt;0,Data!V49-4,"")</f>
        <v>0</v>
      </c>
      <c r="W49" s="1">
        <f>IF(Data!W49&gt;0,4-Data!W49,"")</f>
        <v>0</v>
      </c>
      <c r="X49" s="1">
        <f>IF(Data!X49&gt;0,4-Data!X49,"")</f>
        <v>0</v>
      </c>
      <c r="Y49" s="1">
        <f>IF(Data!Y49&gt;0,4-Data!Y49,"")</f>
        <v>0</v>
      </c>
      <c r="Z49" s="1">
        <f>IF(Data!Z49&gt;0,Data!Z49-4,"")</f>
        <v>0</v>
      </c>
      <c r="AC49" s="4" t="str">
        <f t="shared" si="11"/>
        <v/>
      </c>
      <c r="AD49" s="4" t="str">
        <f t="shared" si="12"/>
        <v/>
      </c>
      <c r="AE49" s="4" t="str">
        <f t="shared" si="13"/>
        <v/>
      </c>
      <c r="AF49" s="4" t="str">
        <f t="shared" si="14"/>
        <v/>
      </c>
      <c r="AG49" s="4" t="str">
        <f t="shared" si="8"/>
        <v/>
      </c>
      <c r="AH49" s="4" t="str">
        <f t="shared" si="15"/>
        <v/>
      </c>
      <c r="AI49" s="2">
        <f t="shared" si="10"/>
        <v>0</v>
      </c>
      <c r="AK49" s="2">
        <f>IF(MAX(COUNTIF(Data!A49:Z49,1),COUNTIF(Data!A49:Z49,2),COUNTIF(Data!A49:Z49,3),COUNTIF(Data!A49:Z49,4),COUNTIF(Data!A49:Z49,5),COUNTIF(Data!A49:Z49,6),COUNTIF(Data!A49:Z49,7))&gt;0,MAX(COUNTIF(Data!A49:Z49,1),COUNTIF(Data!A49:Z49,2),COUNTIF(Data!A49:Z49,3),COUNTIF(Data!A49:Z49,4),COUNTIF(Data!A49:Z49,5),COUNTIF(Data!A49:Z49,6),COUNTIF(Data!A49:Z49,7)),"")</f>
        <v>24</v>
      </c>
    </row>
    <row r="50" spans="1:37">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4" t="str">
        <f t="shared" si="11"/>
        <v/>
      </c>
      <c r="AD50" s="4" t="str">
        <f t="shared" si="12"/>
        <v/>
      </c>
      <c r="AE50" s="4" t="str">
        <f t="shared" si="13"/>
        <v/>
      </c>
      <c r="AF50" s="4" t="str">
        <f t="shared" si="14"/>
        <v/>
      </c>
      <c r="AG50" s="4" t="str">
        <f t="shared" si="8"/>
        <v/>
      </c>
      <c r="AH50" s="4" t="str">
        <f t="shared" si="15"/>
        <v/>
      </c>
      <c r="AI50" s="2" t="str">
        <f t="shared" si="10"/>
        <v/>
      </c>
      <c r="AK50" s="2" t="str">
        <f>IF(MAX(COUNTIF(Data!A50:Z50,1),COUNTIF(Data!A50:Z50,2),COUNTIF(Data!A50:Z50,3),COUNTIF(Data!A50:Z50,4),COUNTIF(Data!A50:Z50,5),COUNTIF(Data!A50:Z50,6),COUNTIF(Data!A50:Z50,7))&gt;0,MAX(COUNTIF(Data!A50:Z50,1),COUNTIF(Data!A50:Z50,2),COUNTIF(Data!A50:Z50,3),COUNTIF(Data!A50:Z50,4),COUNTIF(Data!A50:Z50,5),COUNTIF(Data!A50:Z50,6),COUNTIF(Data!A50:Z50,7)),"")</f>
        <v/>
      </c>
    </row>
    <row r="51" spans="1:37">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4" t="str">
        <f t="shared" si="11"/>
        <v/>
      </c>
      <c r="AD51" s="4" t="str">
        <f t="shared" si="12"/>
        <v/>
      </c>
      <c r="AE51" s="4" t="str">
        <f t="shared" si="13"/>
        <v/>
      </c>
      <c r="AF51" s="4" t="str">
        <f t="shared" si="14"/>
        <v/>
      </c>
      <c r="AG51" s="4" t="str">
        <f t="shared" si="8"/>
        <v/>
      </c>
      <c r="AH51" s="4" t="str">
        <f t="shared" si="15"/>
        <v/>
      </c>
      <c r="AI51" s="2" t="str">
        <f t="shared" si="10"/>
        <v/>
      </c>
      <c r="AK51" s="2" t="str">
        <f>IF(MAX(COUNTIF(Data!A51:Z51,1),COUNTIF(Data!A51:Z51,2),COUNTIF(Data!A51:Z51,3),COUNTIF(Data!A51:Z51,4),COUNTIF(Data!A51:Z51,5),COUNTIF(Data!A51:Z51,6),COUNTIF(Data!A51:Z51,7))&gt;0,MAX(COUNTIF(Data!A51:Z51,1),COUNTIF(Data!A51:Z51,2),COUNTIF(Data!A51:Z51,3),COUNTIF(Data!A51:Z51,4),COUNTIF(Data!A51:Z51,5),COUNTIF(Data!A51:Z51,6),COUNTIF(Data!A51:Z51,7)),"")</f>
        <v/>
      </c>
    </row>
    <row r="52" spans="1:37">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4" t="str">
        <f t="shared" si="11"/>
        <v/>
      </c>
      <c r="AD52" s="4" t="str">
        <f t="shared" si="12"/>
        <v/>
      </c>
      <c r="AE52" s="4" t="str">
        <f t="shared" si="13"/>
        <v/>
      </c>
      <c r="AF52" s="4" t="str">
        <f t="shared" si="14"/>
        <v/>
      </c>
      <c r="AG52" s="4" t="str">
        <f t="shared" si="8"/>
        <v/>
      </c>
      <c r="AH52" s="4" t="str">
        <f t="shared" si="15"/>
        <v/>
      </c>
      <c r="AI52" s="2" t="str">
        <f t="shared" si="10"/>
        <v/>
      </c>
      <c r="AK52" s="2" t="str">
        <f>IF(MAX(COUNTIF(Data!A52:Z52,1),COUNTIF(Data!A52:Z52,2),COUNTIF(Data!A52:Z52,3),COUNTIF(Data!A52:Z52,4),COUNTIF(Data!A52:Z52,5),COUNTIF(Data!A52:Z52,6),COUNTIF(Data!A52:Z52,7))&gt;0,MAX(COUNTIF(Data!A52:Z52,1),COUNTIF(Data!A52:Z52,2),COUNTIF(Data!A52:Z52,3),COUNTIF(Data!A52:Z52,4),COUNTIF(Data!A52:Z52,5),COUNTIF(Data!A52:Z52,6),COUNTIF(Data!A52:Z52,7)),"")</f>
        <v/>
      </c>
    </row>
    <row r="53" spans="1:37">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4" t="str">
        <f t="shared" si="11"/>
        <v/>
      </c>
      <c r="AD53" s="4" t="str">
        <f t="shared" si="12"/>
        <v/>
      </c>
      <c r="AE53" s="4" t="str">
        <f t="shared" si="13"/>
        <v/>
      </c>
      <c r="AF53" s="4" t="str">
        <f t="shared" si="14"/>
        <v/>
      </c>
      <c r="AG53" s="4" t="str">
        <f t="shared" si="8"/>
        <v/>
      </c>
      <c r="AH53" s="4" t="str">
        <f t="shared" si="15"/>
        <v/>
      </c>
      <c r="AI53" s="2" t="str">
        <f t="shared" si="10"/>
        <v/>
      </c>
      <c r="AK53" s="2" t="str">
        <f>IF(MAX(COUNTIF(Data!A53:Z53,1),COUNTIF(Data!A53:Z53,2),COUNTIF(Data!A53:Z53,3),COUNTIF(Data!A53:Z53,4),COUNTIF(Data!A53:Z53,5),COUNTIF(Data!A53:Z53,6),COUNTIF(Data!A53:Z53,7))&gt;0,MAX(COUNTIF(Data!A53:Z53,1),COUNTIF(Data!A53:Z53,2),COUNTIF(Data!A53:Z53,3),COUNTIF(Data!A53:Z53,4),COUNTIF(Data!A53:Z53,5),COUNTIF(Data!A53:Z53,6),COUNTIF(Data!A53:Z53,7)),"")</f>
        <v/>
      </c>
    </row>
    <row r="54" spans="1:37">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4" t="str">
        <f t="shared" si="11"/>
        <v/>
      </c>
      <c r="AD54" s="4" t="str">
        <f t="shared" si="12"/>
        <v/>
      </c>
      <c r="AE54" s="4" t="str">
        <f t="shared" si="13"/>
        <v/>
      </c>
      <c r="AF54" s="4" t="str">
        <f t="shared" si="14"/>
        <v/>
      </c>
      <c r="AG54" s="4" t="str">
        <f t="shared" si="8"/>
        <v/>
      </c>
      <c r="AH54" s="4" t="str">
        <f t="shared" si="15"/>
        <v/>
      </c>
      <c r="AI54" s="2" t="str">
        <f t="shared" si="10"/>
        <v/>
      </c>
      <c r="AK54" s="2" t="str">
        <f>IF(MAX(COUNTIF(Data!A54:Z54,1),COUNTIF(Data!A54:Z54,2),COUNTIF(Data!A54:Z54,3),COUNTIF(Data!A54:Z54,4),COUNTIF(Data!A54:Z54,5),COUNTIF(Data!A54:Z54,6),COUNTIF(Data!A54:Z54,7))&gt;0,MAX(COUNTIF(Data!A54:Z54,1),COUNTIF(Data!A54:Z54,2),COUNTIF(Data!A54:Z54,3),COUNTIF(Data!A54:Z54,4),COUNTIF(Data!A54:Z54,5),COUNTIF(Data!A54:Z54,6),COUNTIF(Data!A54:Z54,7)),"")</f>
        <v/>
      </c>
    </row>
    <row r="55" spans="1:37">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4" t="str">
        <f t="shared" si="11"/>
        <v/>
      </c>
      <c r="AD55" s="4" t="str">
        <f t="shared" si="12"/>
        <v/>
      </c>
      <c r="AE55" s="4" t="str">
        <f t="shared" si="13"/>
        <v/>
      </c>
      <c r="AF55" s="4" t="str">
        <f t="shared" si="14"/>
        <v/>
      </c>
      <c r="AG55" s="4" t="str">
        <f t="shared" si="8"/>
        <v/>
      </c>
      <c r="AH55" s="4" t="str">
        <f t="shared" si="15"/>
        <v/>
      </c>
      <c r="AI55" s="2" t="str">
        <f t="shared" si="10"/>
        <v/>
      </c>
      <c r="AK55" s="2" t="str">
        <f>IF(MAX(COUNTIF(Data!A55:Z55,1),COUNTIF(Data!A55:Z55,2),COUNTIF(Data!A55:Z55,3),COUNTIF(Data!A55:Z55,4),COUNTIF(Data!A55:Z55,5),COUNTIF(Data!A55:Z55,6),COUNTIF(Data!A55:Z55,7))&gt;0,MAX(COUNTIF(Data!A55:Z55,1),COUNTIF(Data!A55:Z55,2),COUNTIF(Data!A55:Z55,3),COUNTIF(Data!A55:Z55,4),COUNTIF(Data!A55:Z55,5),COUNTIF(Data!A55:Z55,6),COUNTIF(Data!A55:Z55,7)),"")</f>
        <v/>
      </c>
    </row>
    <row r="56" spans="1:37">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4" t="str">
        <f t="shared" si="11"/>
        <v/>
      </c>
      <c r="AD56" s="4" t="str">
        <f t="shared" si="12"/>
        <v/>
      </c>
      <c r="AE56" s="4" t="str">
        <f t="shared" si="13"/>
        <v/>
      </c>
      <c r="AF56" s="4" t="str">
        <f t="shared" si="14"/>
        <v/>
      </c>
      <c r="AG56" s="4" t="str">
        <f t="shared" si="8"/>
        <v/>
      </c>
      <c r="AH56" s="4" t="str">
        <f t="shared" si="15"/>
        <v/>
      </c>
      <c r="AI56" s="2" t="str">
        <f t="shared" si="10"/>
        <v/>
      </c>
      <c r="AK56" s="2" t="str">
        <f>IF(MAX(COUNTIF(Data!A56:Z56,1),COUNTIF(Data!A56:Z56,2),COUNTIF(Data!A56:Z56,3),COUNTIF(Data!A56:Z56,4),COUNTIF(Data!A56:Z56,5),COUNTIF(Data!A56:Z56,6),COUNTIF(Data!A56:Z56,7))&gt;0,MAX(COUNTIF(Data!A56:Z56,1),COUNTIF(Data!A56:Z56,2),COUNTIF(Data!A56:Z56,3),COUNTIF(Data!A56:Z56,4),COUNTIF(Data!A56:Z56,5),COUNTIF(Data!A56:Z56,6),COUNTIF(Data!A56:Z56,7)),"")</f>
        <v/>
      </c>
    </row>
    <row r="57" spans="1:37">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4" t="str">
        <f t="shared" si="11"/>
        <v/>
      </c>
      <c r="AD57" s="4" t="str">
        <f t="shared" si="12"/>
        <v/>
      </c>
      <c r="AE57" s="4" t="str">
        <f t="shared" si="13"/>
        <v/>
      </c>
      <c r="AF57" s="4" t="str">
        <f t="shared" si="14"/>
        <v/>
      </c>
      <c r="AG57" s="4" t="str">
        <f t="shared" si="8"/>
        <v/>
      </c>
      <c r="AH57" s="4" t="str">
        <f t="shared" si="15"/>
        <v/>
      </c>
      <c r="AI57" s="2" t="str">
        <f t="shared" si="10"/>
        <v/>
      </c>
      <c r="AK57" s="2" t="str">
        <f>IF(MAX(COUNTIF(Data!A57:Z57,1),COUNTIF(Data!A57:Z57,2),COUNTIF(Data!A57:Z57,3),COUNTIF(Data!A57:Z57,4),COUNTIF(Data!A57:Z57,5),COUNTIF(Data!A57:Z57,6),COUNTIF(Data!A57:Z57,7))&gt;0,MAX(COUNTIF(Data!A57:Z57,1),COUNTIF(Data!A57:Z57,2),COUNTIF(Data!A57:Z57,3),COUNTIF(Data!A57:Z57,4),COUNTIF(Data!A57:Z57,5),COUNTIF(Data!A57:Z57,6),COUNTIF(Data!A57:Z57,7)),"")</f>
        <v/>
      </c>
    </row>
    <row r="58" spans="1:37">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4" t="str">
        <f t="shared" si="11"/>
        <v/>
      </c>
      <c r="AD58" s="4" t="str">
        <f t="shared" si="12"/>
        <v/>
      </c>
      <c r="AE58" s="4" t="str">
        <f t="shared" si="13"/>
        <v/>
      </c>
      <c r="AF58" s="4" t="str">
        <f t="shared" si="14"/>
        <v/>
      </c>
      <c r="AG58" s="4" t="str">
        <f t="shared" si="8"/>
        <v/>
      </c>
      <c r="AH58" s="4" t="str">
        <f t="shared" si="15"/>
        <v/>
      </c>
      <c r="AI58" s="2" t="str">
        <f t="shared" si="10"/>
        <v/>
      </c>
      <c r="AK58" s="2" t="str">
        <f>IF(MAX(COUNTIF(Data!A58:Z58,1),COUNTIF(Data!A58:Z58,2),COUNTIF(Data!A58:Z58,3),COUNTIF(Data!A58:Z58,4),COUNTIF(Data!A58:Z58,5),COUNTIF(Data!A58:Z58,6),COUNTIF(Data!A58:Z58,7))&gt;0,MAX(COUNTIF(Data!A58:Z58,1),COUNTIF(Data!A58:Z58,2),COUNTIF(Data!A58:Z58,3),COUNTIF(Data!A58:Z58,4),COUNTIF(Data!A58:Z58,5),COUNTIF(Data!A58:Z58,6),COUNTIF(Data!A58:Z58,7)),"")</f>
        <v/>
      </c>
    </row>
    <row r="59" spans="1:37">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4" t="str">
        <f t="shared" si="11"/>
        <v/>
      </c>
      <c r="AD59" s="4" t="str">
        <f t="shared" si="12"/>
        <v/>
      </c>
      <c r="AE59" s="4" t="str">
        <f t="shared" si="13"/>
        <v/>
      </c>
      <c r="AF59" s="4" t="str">
        <f t="shared" si="14"/>
        <v/>
      </c>
      <c r="AG59" s="4" t="str">
        <f t="shared" si="8"/>
        <v/>
      </c>
      <c r="AH59" s="4" t="str">
        <f t="shared" si="15"/>
        <v/>
      </c>
      <c r="AI59" s="2" t="str">
        <f t="shared" si="10"/>
        <v/>
      </c>
      <c r="AK59" s="2" t="str">
        <f>IF(MAX(COUNTIF(Data!A59:Z59,1),COUNTIF(Data!A59:Z59,2),COUNTIF(Data!A59:Z59,3),COUNTIF(Data!A59:Z59,4),COUNTIF(Data!A59:Z59,5),COUNTIF(Data!A59:Z59,6),COUNTIF(Data!A59:Z59,7))&gt;0,MAX(COUNTIF(Data!A59:Z59,1),COUNTIF(Data!A59:Z59,2),COUNTIF(Data!A59:Z59,3),COUNTIF(Data!A59:Z59,4),COUNTIF(Data!A59:Z59,5),COUNTIF(Data!A59:Z59,6),COUNTIF(Data!A59:Z59,7)),"")</f>
        <v/>
      </c>
    </row>
    <row r="60" spans="1:37">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4" t="str">
        <f t="shared" si="11"/>
        <v/>
      </c>
      <c r="AD60" s="4" t="str">
        <f t="shared" si="12"/>
        <v/>
      </c>
      <c r="AE60" s="4" t="str">
        <f t="shared" si="13"/>
        <v/>
      </c>
      <c r="AF60" s="4" t="str">
        <f t="shared" si="14"/>
        <v/>
      </c>
      <c r="AG60" s="4" t="str">
        <f t="shared" si="8"/>
        <v/>
      </c>
      <c r="AH60" s="4" t="str">
        <f t="shared" si="15"/>
        <v/>
      </c>
      <c r="AI60" s="2" t="str">
        <f t="shared" si="10"/>
        <v/>
      </c>
      <c r="AK60" s="2" t="str">
        <f>IF(MAX(COUNTIF(Data!A60:Z60,1),COUNTIF(Data!A60:Z60,2),COUNTIF(Data!A60:Z60,3),COUNTIF(Data!A60:Z60,4),COUNTIF(Data!A60:Z60,5),COUNTIF(Data!A60:Z60,6),COUNTIF(Data!A60:Z60,7))&gt;0,MAX(COUNTIF(Data!A60:Z60,1),COUNTIF(Data!A60:Z60,2),COUNTIF(Data!A60:Z60,3),COUNTIF(Data!A60:Z60,4),COUNTIF(Data!A60:Z60,5),COUNTIF(Data!A60:Z60,6),COUNTIF(Data!A60:Z60,7)),"")</f>
        <v/>
      </c>
    </row>
    <row r="61" spans="1:37">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4" t="str">
        <f t="shared" si="11"/>
        <v/>
      </c>
      <c r="AD61" s="4" t="str">
        <f t="shared" si="12"/>
        <v/>
      </c>
      <c r="AE61" s="4" t="str">
        <f t="shared" si="13"/>
        <v/>
      </c>
      <c r="AF61" s="4" t="str">
        <f t="shared" si="14"/>
        <v/>
      </c>
      <c r="AG61" s="4" t="str">
        <f t="shared" si="8"/>
        <v/>
      </c>
      <c r="AH61" s="4" t="str">
        <f t="shared" si="15"/>
        <v/>
      </c>
      <c r="AI61" s="2" t="str">
        <f t="shared" si="10"/>
        <v/>
      </c>
      <c r="AK61" s="2" t="str">
        <f>IF(MAX(COUNTIF(Data!A61:Z61,1),COUNTIF(Data!A61:Z61,2),COUNTIF(Data!A61:Z61,3),COUNTIF(Data!A61:Z61,4),COUNTIF(Data!A61:Z61,5),COUNTIF(Data!A61:Z61,6),COUNTIF(Data!A61:Z61,7))&gt;0,MAX(COUNTIF(Data!A61:Z61,1),COUNTIF(Data!A61:Z61,2),COUNTIF(Data!A61:Z61,3),COUNTIF(Data!A61:Z61,4),COUNTIF(Data!A61:Z61,5),COUNTIF(Data!A61:Z61,6),COUNTIF(Data!A61:Z61,7)),"")</f>
        <v/>
      </c>
    </row>
    <row r="62" spans="1:37">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4" t="str">
        <f t="shared" si="11"/>
        <v/>
      </c>
      <c r="AD62" s="4" t="str">
        <f t="shared" si="12"/>
        <v/>
      </c>
      <c r="AE62" s="4" t="str">
        <f t="shared" si="13"/>
        <v/>
      </c>
      <c r="AF62" s="4" t="str">
        <f t="shared" si="14"/>
        <v/>
      </c>
      <c r="AG62" s="4" t="str">
        <f t="shared" si="8"/>
        <v/>
      </c>
      <c r="AH62" s="4" t="str">
        <f t="shared" si="15"/>
        <v/>
      </c>
      <c r="AI62" s="2" t="str">
        <f t="shared" si="10"/>
        <v/>
      </c>
      <c r="AK62" s="2" t="str">
        <f>IF(MAX(COUNTIF(Data!A62:Z62,1),COUNTIF(Data!A62:Z62,2),COUNTIF(Data!A62:Z62,3),COUNTIF(Data!A62:Z62,4),COUNTIF(Data!A62:Z62,5),COUNTIF(Data!A62:Z62,6),COUNTIF(Data!A62:Z62,7))&gt;0,MAX(COUNTIF(Data!A62:Z62,1),COUNTIF(Data!A62:Z62,2),COUNTIF(Data!A62:Z62,3),COUNTIF(Data!A62:Z62,4),COUNTIF(Data!A62:Z62,5),COUNTIF(Data!A62:Z62,6),COUNTIF(Data!A62:Z62,7)),"")</f>
        <v/>
      </c>
    </row>
    <row r="63" spans="1:37">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4" t="str">
        <f t="shared" si="11"/>
        <v/>
      </c>
      <c r="AD63" s="4" t="str">
        <f t="shared" si="12"/>
        <v/>
      </c>
      <c r="AE63" s="4" t="str">
        <f t="shared" si="13"/>
        <v/>
      </c>
      <c r="AF63" s="4" t="str">
        <f t="shared" si="14"/>
        <v/>
      </c>
      <c r="AG63" s="4" t="str">
        <f t="shared" si="8"/>
        <v/>
      </c>
      <c r="AH63" s="4" t="str">
        <f t="shared" si="15"/>
        <v/>
      </c>
      <c r="AI63" s="2" t="str">
        <f t="shared" si="10"/>
        <v/>
      </c>
      <c r="AK63" s="2" t="str">
        <f>IF(MAX(COUNTIF(Data!A63:Z63,1),COUNTIF(Data!A63:Z63,2),COUNTIF(Data!A63:Z63,3),COUNTIF(Data!A63:Z63,4),COUNTIF(Data!A63:Z63,5),COUNTIF(Data!A63:Z63,6),COUNTIF(Data!A63:Z63,7))&gt;0,MAX(COUNTIF(Data!A63:Z63,1),COUNTIF(Data!A63:Z63,2),COUNTIF(Data!A63:Z63,3),COUNTIF(Data!A63:Z63,4),COUNTIF(Data!A63:Z63,5),COUNTIF(Data!A63:Z63,6),COUNTIF(Data!A63:Z63,7)),"")</f>
        <v/>
      </c>
    </row>
    <row r="64" spans="1:37">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4" t="str">
        <f t="shared" si="11"/>
        <v/>
      </c>
      <c r="AD64" s="4" t="str">
        <f t="shared" si="12"/>
        <v/>
      </c>
      <c r="AE64" s="4" t="str">
        <f t="shared" si="13"/>
        <v/>
      </c>
      <c r="AF64" s="4" t="str">
        <f t="shared" si="14"/>
        <v/>
      </c>
      <c r="AG64" s="4" t="str">
        <f t="shared" si="8"/>
        <v/>
      </c>
      <c r="AH64" s="4" t="str">
        <f t="shared" si="15"/>
        <v/>
      </c>
      <c r="AI64" s="2" t="str">
        <f t="shared" si="10"/>
        <v/>
      </c>
      <c r="AK64" s="2" t="str">
        <f>IF(MAX(COUNTIF(Data!A64:Z64,1),COUNTIF(Data!A64:Z64,2),COUNTIF(Data!A64:Z64,3),COUNTIF(Data!A64:Z64,4),COUNTIF(Data!A64:Z64,5),COUNTIF(Data!A64:Z64,6),COUNTIF(Data!A64:Z64,7))&gt;0,MAX(COUNTIF(Data!A64:Z64,1),COUNTIF(Data!A64:Z64,2),COUNTIF(Data!A64:Z64,3),COUNTIF(Data!A64:Z64,4),COUNTIF(Data!A64:Z64,5),COUNTIF(Data!A64:Z64,6),COUNTIF(Data!A64:Z64,7)),"")</f>
        <v/>
      </c>
    </row>
    <row r="65" spans="1:37">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4" t="str">
        <f t="shared" si="11"/>
        <v/>
      </c>
      <c r="AD65" s="4" t="str">
        <f t="shared" si="12"/>
        <v/>
      </c>
      <c r="AE65" s="4" t="str">
        <f t="shared" si="13"/>
        <v/>
      </c>
      <c r="AF65" s="4" t="str">
        <f t="shared" si="14"/>
        <v/>
      </c>
      <c r="AG65" s="4" t="str">
        <f t="shared" si="8"/>
        <v/>
      </c>
      <c r="AH65" s="4" t="str">
        <f t="shared" si="15"/>
        <v/>
      </c>
      <c r="AI65" s="2" t="str">
        <f t="shared" si="10"/>
        <v/>
      </c>
      <c r="AK65" s="2" t="str">
        <f>IF(MAX(COUNTIF(Data!A65:Z65,1),COUNTIF(Data!A65:Z65,2),COUNTIF(Data!A65:Z65,3),COUNTIF(Data!A65:Z65,4),COUNTIF(Data!A65:Z65,5),COUNTIF(Data!A65:Z65,6),COUNTIF(Data!A65:Z65,7))&gt;0,MAX(COUNTIF(Data!A65:Z65,1),COUNTIF(Data!A65:Z65,2),COUNTIF(Data!A65:Z65,3),COUNTIF(Data!A65:Z65,4),COUNTIF(Data!A65:Z65,5),COUNTIF(Data!A65:Z65,6),COUNTIF(Data!A65:Z65,7)),"")</f>
        <v/>
      </c>
    </row>
    <row r="66" spans="1:37">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4" t="str">
        <f t="shared" si="11"/>
        <v/>
      </c>
      <c r="AD66" s="4" t="str">
        <f t="shared" si="12"/>
        <v/>
      </c>
      <c r="AE66" s="4" t="str">
        <f t="shared" si="13"/>
        <v/>
      </c>
      <c r="AF66" s="4" t="str">
        <f t="shared" si="14"/>
        <v/>
      </c>
      <c r="AG66" s="4" t="str">
        <f t="shared" si="8"/>
        <v/>
      </c>
      <c r="AH66" s="4" t="str">
        <f t="shared" si="15"/>
        <v/>
      </c>
      <c r="AI66" s="2" t="str">
        <f t="shared" si="10"/>
        <v/>
      </c>
      <c r="AK66" s="2" t="str">
        <f>IF(MAX(COUNTIF(Data!A66:Z66,1),COUNTIF(Data!A66:Z66,2),COUNTIF(Data!A66:Z66,3),COUNTIF(Data!A66:Z66,4),COUNTIF(Data!A66:Z66,5),COUNTIF(Data!A66:Z66,6),COUNTIF(Data!A66:Z66,7))&gt;0,MAX(COUNTIF(Data!A66:Z66,1),COUNTIF(Data!A66:Z66,2),COUNTIF(Data!A66:Z66,3),COUNTIF(Data!A66:Z66,4),COUNTIF(Data!A66:Z66,5),COUNTIF(Data!A66:Z66,6),COUNTIF(Data!A66:Z66,7)),"")</f>
        <v/>
      </c>
    </row>
    <row r="67" spans="1:37">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4" t="str">
        <f t="shared" si="11"/>
        <v/>
      </c>
      <c r="AD67" s="4" t="str">
        <f t="shared" si="12"/>
        <v/>
      </c>
      <c r="AE67" s="4" t="str">
        <f t="shared" si="13"/>
        <v/>
      </c>
      <c r="AF67" s="4" t="str">
        <f t="shared" si="14"/>
        <v/>
      </c>
      <c r="AG67" s="4" t="str">
        <f t="shared" si="8"/>
        <v/>
      </c>
      <c r="AH67" s="4" t="str">
        <f t="shared" si="15"/>
        <v/>
      </c>
      <c r="AI67" s="2" t="str">
        <f t="shared" si="10"/>
        <v/>
      </c>
      <c r="AK67" s="2" t="str">
        <f>IF(MAX(COUNTIF(Data!A67:Z67,1),COUNTIF(Data!A67:Z67,2),COUNTIF(Data!A67:Z67,3),COUNTIF(Data!A67:Z67,4),COUNTIF(Data!A67:Z67,5),COUNTIF(Data!A67:Z67,6),COUNTIF(Data!A67:Z67,7))&gt;0,MAX(COUNTIF(Data!A67:Z67,1),COUNTIF(Data!A67:Z67,2),COUNTIF(Data!A67:Z67,3),COUNTIF(Data!A67:Z67,4),COUNTIF(Data!A67:Z67,5),COUNTIF(Data!A67:Z67,6),COUNTIF(Data!A67:Z67,7)),"")</f>
        <v/>
      </c>
    </row>
    <row r="68" spans="1:37">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4" t="str">
        <f t="shared" si="11"/>
        <v/>
      </c>
      <c r="AD68" s="4" t="str">
        <f t="shared" si="12"/>
        <v/>
      </c>
      <c r="AE68" s="4" t="str">
        <f t="shared" si="13"/>
        <v/>
      </c>
      <c r="AF68" s="4" t="str">
        <f t="shared" si="14"/>
        <v/>
      </c>
      <c r="AG68" s="4" t="str">
        <f t="shared" si="8"/>
        <v/>
      </c>
      <c r="AH68" s="4" t="str">
        <f t="shared" si="15"/>
        <v/>
      </c>
      <c r="AI68" s="2" t="str">
        <f t="shared" si="10"/>
        <v/>
      </c>
      <c r="AK68" s="2" t="str">
        <f>IF(MAX(COUNTIF(Data!A68:Z68,1),COUNTIF(Data!A68:Z68,2),COUNTIF(Data!A68:Z68,3),COUNTIF(Data!A68:Z68,4),COUNTIF(Data!A68:Z68,5),COUNTIF(Data!A68:Z68,6),COUNTIF(Data!A68:Z68,7))&gt;0,MAX(COUNTIF(Data!A68:Z68,1),COUNTIF(Data!A68:Z68,2),COUNTIF(Data!A68:Z68,3),COUNTIF(Data!A68:Z68,4),COUNTIF(Data!A68:Z68,5),COUNTIF(Data!A68:Z68,6),COUNTIF(Data!A68:Z68,7)),"")</f>
        <v/>
      </c>
    </row>
    <row r="69" spans="1:37">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4" t="str">
        <f t="shared" ref="AC69:AC132" si="16">IF((MAX(A69,L69,N69,P69,X69,Y69)-MIN(A69,L69,N69,P69,X69,Y69))&gt;3,1,"")</f>
        <v/>
      </c>
      <c r="AD69" s="4" t="str">
        <f t="shared" ref="AD69:AD132" si="17">IF((MAX(B69,D69,M69,U69)-MIN(B69,D69,M69,U69))&gt;3,1,"")</f>
        <v/>
      </c>
      <c r="AE69" s="4" t="str">
        <f t="shared" ref="AE69:AE132" si="18">IF((MAX(I69,T69,V69,W69)-MIN(I69,T69,V69,W69))&gt;3,1,"")</f>
        <v/>
      </c>
      <c r="AF69" s="4" t="str">
        <f t="shared" ref="AF69:AF132" si="19">IF((MAX(H69,K69,Q69,S69)-MIN(H69,K69,Q69,S69))&gt;3,1,"")</f>
        <v/>
      </c>
      <c r="AG69" s="4" t="str">
        <f t="shared" ref="AG69:AG132" si="20">IF((MAX(E69,F69,G69,R69)-MIN(E69,F69,G69,R69))&gt;3,1,"")</f>
        <v/>
      </c>
      <c r="AH69" s="4" t="str">
        <f t="shared" ref="AH69:AH132" si="21">IF((MAX(C69,J69,O69,Z69)-MIN(C69,J69,O69,Z69))&gt;3,1,"")</f>
        <v/>
      </c>
      <c r="AI69" s="2" t="str">
        <f t="shared" ref="AI69:AI132" si="22">IF(COUNT(A69:Z69)&gt;0,IF(COUNT(AC69,AD69,AE69,AF69,AG69,AH69)&gt;0,SUM(AC69,AD69,AE69,AF69,AG69,AH69),0),"")</f>
        <v/>
      </c>
      <c r="AK69" s="2" t="str">
        <f>IF(MAX(COUNTIF(Data!A69:Z69,1),COUNTIF(Data!A69:Z69,2),COUNTIF(Data!A69:Z69,3),COUNTIF(Data!A69:Z69,4),COUNTIF(Data!A69:Z69,5),COUNTIF(Data!A69:Z69,6),COUNTIF(Data!A69:Z69,7))&gt;0,MAX(COUNTIF(Data!A69:Z69,1),COUNTIF(Data!A69:Z69,2),COUNTIF(Data!A69:Z69,3),COUNTIF(Data!A69:Z69,4),COUNTIF(Data!A69:Z69,5),COUNTIF(Data!A69:Z69,6),COUNTIF(Data!A69:Z69,7)),"")</f>
        <v/>
      </c>
    </row>
    <row r="70" spans="1:37">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4" t="str">
        <f t="shared" si="16"/>
        <v/>
      </c>
      <c r="AD70" s="4" t="str">
        <f t="shared" si="17"/>
        <v/>
      </c>
      <c r="AE70" s="4" t="str">
        <f t="shared" si="18"/>
        <v/>
      </c>
      <c r="AF70" s="4" t="str">
        <f t="shared" si="19"/>
        <v/>
      </c>
      <c r="AG70" s="4" t="str">
        <f t="shared" si="20"/>
        <v/>
      </c>
      <c r="AH70" s="4" t="str">
        <f t="shared" si="21"/>
        <v/>
      </c>
      <c r="AI70" s="2" t="str">
        <f t="shared" si="22"/>
        <v/>
      </c>
      <c r="AK70" s="2" t="str">
        <f>IF(MAX(COUNTIF(Data!A70:Z70,1),COUNTIF(Data!A70:Z70,2),COUNTIF(Data!A70:Z70,3),COUNTIF(Data!A70:Z70,4),COUNTIF(Data!A70:Z70,5),COUNTIF(Data!A70:Z70,6),COUNTIF(Data!A70:Z70,7))&gt;0,MAX(COUNTIF(Data!A70:Z70,1),COUNTIF(Data!A70:Z70,2),COUNTIF(Data!A70:Z70,3),COUNTIF(Data!A70:Z70,4),COUNTIF(Data!A70:Z70,5),COUNTIF(Data!A70:Z70,6),COUNTIF(Data!A70:Z70,7)),"")</f>
        <v/>
      </c>
    </row>
    <row r="71" spans="1:37">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4" t="str">
        <f t="shared" si="16"/>
        <v/>
      </c>
      <c r="AD71" s="4" t="str">
        <f t="shared" si="17"/>
        <v/>
      </c>
      <c r="AE71" s="4" t="str">
        <f t="shared" si="18"/>
        <v/>
      </c>
      <c r="AF71" s="4" t="str">
        <f t="shared" si="19"/>
        <v/>
      </c>
      <c r="AG71" s="4" t="str">
        <f t="shared" si="20"/>
        <v/>
      </c>
      <c r="AH71" s="4" t="str">
        <f t="shared" si="21"/>
        <v/>
      </c>
      <c r="AI71" s="2" t="str">
        <f t="shared" si="22"/>
        <v/>
      </c>
      <c r="AK71" s="2" t="str">
        <f>IF(MAX(COUNTIF(Data!A71:Z71,1),COUNTIF(Data!A71:Z71,2),COUNTIF(Data!A71:Z71,3),COUNTIF(Data!A71:Z71,4),COUNTIF(Data!A71:Z71,5),COUNTIF(Data!A71:Z71,6),COUNTIF(Data!A71:Z71,7))&gt;0,MAX(COUNTIF(Data!A71:Z71,1),COUNTIF(Data!A71:Z71,2),COUNTIF(Data!A71:Z71,3),COUNTIF(Data!A71:Z71,4),COUNTIF(Data!A71:Z71,5),COUNTIF(Data!A71:Z71,6),COUNTIF(Data!A71:Z71,7)),"")</f>
        <v/>
      </c>
    </row>
    <row r="72" spans="1:37">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4" t="str">
        <f t="shared" si="16"/>
        <v/>
      </c>
      <c r="AD72" s="4" t="str">
        <f t="shared" si="17"/>
        <v/>
      </c>
      <c r="AE72" s="4" t="str">
        <f t="shared" si="18"/>
        <v/>
      </c>
      <c r="AF72" s="4" t="str">
        <f t="shared" si="19"/>
        <v/>
      </c>
      <c r="AG72" s="4" t="str">
        <f t="shared" si="20"/>
        <v/>
      </c>
      <c r="AH72" s="4" t="str">
        <f t="shared" si="21"/>
        <v/>
      </c>
      <c r="AI72" s="2" t="str">
        <f t="shared" si="22"/>
        <v/>
      </c>
      <c r="AK72" s="2" t="str">
        <f>IF(MAX(COUNTIF(Data!A72:Z72,1),COUNTIF(Data!A72:Z72,2),COUNTIF(Data!A72:Z72,3),COUNTIF(Data!A72:Z72,4),COUNTIF(Data!A72:Z72,5),COUNTIF(Data!A72:Z72,6),COUNTIF(Data!A72:Z72,7))&gt;0,MAX(COUNTIF(Data!A72:Z72,1),COUNTIF(Data!A72:Z72,2),COUNTIF(Data!A72:Z72,3),COUNTIF(Data!A72:Z72,4),COUNTIF(Data!A72:Z72,5),COUNTIF(Data!A72:Z72,6),COUNTIF(Data!A72:Z72,7)),"")</f>
        <v/>
      </c>
    </row>
    <row r="73" spans="1:37">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4" t="str">
        <f t="shared" si="16"/>
        <v/>
      </c>
      <c r="AD73" s="4" t="str">
        <f t="shared" si="17"/>
        <v/>
      </c>
      <c r="AE73" s="4" t="str">
        <f t="shared" si="18"/>
        <v/>
      </c>
      <c r="AF73" s="4" t="str">
        <f t="shared" si="19"/>
        <v/>
      </c>
      <c r="AG73" s="4" t="str">
        <f t="shared" si="20"/>
        <v/>
      </c>
      <c r="AH73" s="4" t="str">
        <f t="shared" si="21"/>
        <v/>
      </c>
      <c r="AI73" s="2" t="str">
        <f t="shared" si="22"/>
        <v/>
      </c>
      <c r="AK73" s="2" t="str">
        <f>IF(MAX(COUNTIF(Data!A73:Z73,1),COUNTIF(Data!A73:Z73,2),COUNTIF(Data!A73:Z73,3),COUNTIF(Data!A73:Z73,4),COUNTIF(Data!A73:Z73,5),COUNTIF(Data!A73:Z73,6),COUNTIF(Data!A73:Z73,7))&gt;0,MAX(COUNTIF(Data!A73:Z73,1),COUNTIF(Data!A73:Z73,2),COUNTIF(Data!A73:Z73,3),COUNTIF(Data!A73:Z73,4),COUNTIF(Data!A73:Z73,5),COUNTIF(Data!A73:Z73,6),COUNTIF(Data!A73:Z73,7)),"")</f>
        <v/>
      </c>
    </row>
    <row r="74" spans="1:37">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4" t="str">
        <f t="shared" si="16"/>
        <v/>
      </c>
      <c r="AD74" s="4" t="str">
        <f t="shared" si="17"/>
        <v/>
      </c>
      <c r="AE74" s="4" t="str">
        <f t="shared" si="18"/>
        <v/>
      </c>
      <c r="AF74" s="4" t="str">
        <f t="shared" si="19"/>
        <v/>
      </c>
      <c r="AG74" s="4" t="str">
        <f t="shared" si="20"/>
        <v/>
      </c>
      <c r="AH74" s="4" t="str">
        <f t="shared" si="21"/>
        <v/>
      </c>
      <c r="AI74" s="2" t="str">
        <f t="shared" si="22"/>
        <v/>
      </c>
      <c r="AK74" s="2" t="str">
        <f>IF(MAX(COUNTIF(Data!A74:Z74,1),COUNTIF(Data!A74:Z74,2),COUNTIF(Data!A74:Z74,3),COUNTIF(Data!A74:Z74,4),COUNTIF(Data!A74:Z74,5),COUNTIF(Data!A74:Z74,6),COUNTIF(Data!A74:Z74,7))&gt;0,MAX(COUNTIF(Data!A74:Z74,1),COUNTIF(Data!A74:Z74,2),COUNTIF(Data!A74:Z74,3),COUNTIF(Data!A74:Z74,4),COUNTIF(Data!A74:Z74,5),COUNTIF(Data!A74:Z74,6),COUNTIF(Data!A74:Z74,7)),"")</f>
        <v/>
      </c>
    </row>
    <row r="75" spans="1:37">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4" t="str">
        <f t="shared" si="16"/>
        <v/>
      </c>
      <c r="AD75" s="4" t="str">
        <f t="shared" si="17"/>
        <v/>
      </c>
      <c r="AE75" s="4" t="str">
        <f t="shared" si="18"/>
        <v/>
      </c>
      <c r="AF75" s="4" t="str">
        <f t="shared" si="19"/>
        <v/>
      </c>
      <c r="AG75" s="4" t="str">
        <f t="shared" si="20"/>
        <v/>
      </c>
      <c r="AH75" s="4" t="str">
        <f t="shared" si="21"/>
        <v/>
      </c>
      <c r="AI75" s="2" t="str">
        <f t="shared" si="22"/>
        <v/>
      </c>
      <c r="AK75" s="2" t="str">
        <f>IF(MAX(COUNTIF(Data!A75:Z75,1),COUNTIF(Data!A75:Z75,2),COUNTIF(Data!A75:Z75,3),COUNTIF(Data!A75:Z75,4),COUNTIF(Data!A75:Z75,5),COUNTIF(Data!A75:Z75,6),COUNTIF(Data!A75:Z75,7))&gt;0,MAX(COUNTIF(Data!A75:Z75,1),COUNTIF(Data!A75:Z75,2),COUNTIF(Data!A75:Z75,3),COUNTIF(Data!A75:Z75,4),COUNTIF(Data!A75:Z75,5),COUNTIF(Data!A75:Z75,6),COUNTIF(Data!A75:Z75,7)),"")</f>
        <v/>
      </c>
    </row>
    <row r="76" spans="1:37">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4" t="str">
        <f t="shared" si="16"/>
        <v/>
      </c>
      <c r="AD76" s="4" t="str">
        <f t="shared" si="17"/>
        <v/>
      </c>
      <c r="AE76" s="4" t="str">
        <f t="shared" si="18"/>
        <v/>
      </c>
      <c r="AF76" s="4" t="str">
        <f t="shared" si="19"/>
        <v/>
      </c>
      <c r="AG76" s="4" t="str">
        <f t="shared" si="20"/>
        <v/>
      </c>
      <c r="AH76" s="4" t="str">
        <f t="shared" si="21"/>
        <v/>
      </c>
      <c r="AI76" s="2" t="str">
        <f t="shared" si="22"/>
        <v/>
      </c>
      <c r="AK76" s="2" t="str">
        <f>IF(MAX(COUNTIF(Data!A76:Z76,1),COUNTIF(Data!A76:Z76,2),COUNTIF(Data!A76:Z76,3),COUNTIF(Data!A76:Z76,4),COUNTIF(Data!A76:Z76,5),COUNTIF(Data!A76:Z76,6),COUNTIF(Data!A76:Z76,7))&gt;0,MAX(COUNTIF(Data!A76:Z76,1),COUNTIF(Data!A76:Z76,2),COUNTIF(Data!A76:Z76,3),COUNTIF(Data!A76:Z76,4),COUNTIF(Data!A76:Z76,5),COUNTIF(Data!A76:Z76,6),COUNTIF(Data!A76:Z76,7)),"")</f>
        <v/>
      </c>
    </row>
    <row r="77" spans="1:37">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4" t="str">
        <f t="shared" si="16"/>
        <v/>
      </c>
      <c r="AD77" s="4" t="str">
        <f t="shared" si="17"/>
        <v/>
      </c>
      <c r="AE77" s="4" t="str">
        <f t="shared" si="18"/>
        <v/>
      </c>
      <c r="AF77" s="4" t="str">
        <f t="shared" si="19"/>
        <v/>
      </c>
      <c r="AG77" s="4" t="str">
        <f t="shared" si="20"/>
        <v/>
      </c>
      <c r="AH77" s="4" t="str">
        <f t="shared" si="21"/>
        <v/>
      </c>
      <c r="AI77" s="2" t="str">
        <f t="shared" si="22"/>
        <v/>
      </c>
      <c r="AK77" s="2" t="str">
        <f>IF(MAX(COUNTIF(Data!A77:Z77,1),COUNTIF(Data!A77:Z77,2),COUNTIF(Data!A77:Z77,3),COUNTIF(Data!A77:Z77,4),COUNTIF(Data!A77:Z77,5),COUNTIF(Data!A77:Z77,6),COUNTIF(Data!A77:Z77,7))&gt;0,MAX(COUNTIF(Data!A77:Z77,1),COUNTIF(Data!A77:Z77,2),COUNTIF(Data!A77:Z77,3),COUNTIF(Data!A77:Z77,4),COUNTIF(Data!A77:Z77,5),COUNTIF(Data!A77:Z77,6),COUNTIF(Data!A77:Z77,7)),"")</f>
        <v/>
      </c>
    </row>
    <row r="78" spans="1:37">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4" t="str">
        <f t="shared" si="16"/>
        <v/>
      </c>
      <c r="AD78" s="4" t="str">
        <f t="shared" si="17"/>
        <v/>
      </c>
      <c r="AE78" s="4" t="str">
        <f t="shared" si="18"/>
        <v/>
      </c>
      <c r="AF78" s="4" t="str">
        <f t="shared" si="19"/>
        <v/>
      </c>
      <c r="AG78" s="4" t="str">
        <f t="shared" si="20"/>
        <v/>
      </c>
      <c r="AH78" s="4" t="str">
        <f t="shared" si="21"/>
        <v/>
      </c>
      <c r="AI78" s="2" t="str">
        <f t="shared" si="22"/>
        <v/>
      </c>
      <c r="AK78" s="2" t="str">
        <f>IF(MAX(COUNTIF(Data!A78:Z78,1),COUNTIF(Data!A78:Z78,2),COUNTIF(Data!A78:Z78,3),COUNTIF(Data!A78:Z78,4),COUNTIF(Data!A78:Z78,5),COUNTIF(Data!A78:Z78,6),COUNTIF(Data!A78:Z78,7))&gt;0,MAX(COUNTIF(Data!A78:Z78,1),COUNTIF(Data!A78:Z78,2),COUNTIF(Data!A78:Z78,3),COUNTIF(Data!A78:Z78,4),COUNTIF(Data!A78:Z78,5),COUNTIF(Data!A78:Z78,6),COUNTIF(Data!A78:Z78,7)),"")</f>
        <v/>
      </c>
    </row>
    <row r="79" spans="1:37">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4" t="str">
        <f t="shared" si="16"/>
        <v/>
      </c>
      <c r="AD79" s="4" t="str">
        <f t="shared" si="17"/>
        <v/>
      </c>
      <c r="AE79" s="4" t="str">
        <f t="shared" si="18"/>
        <v/>
      </c>
      <c r="AF79" s="4" t="str">
        <f t="shared" si="19"/>
        <v/>
      </c>
      <c r="AG79" s="4" t="str">
        <f t="shared" si="20"/>
        <v/>
      </c>
      <c r="AH79" s="4" t="str">
        <f t="shared" si="21"/>
        <v/>
      </c>
      <c r="AI79" s="2" t="str">
        <f t="shared" si="22"/>
        <v/>
      </c>
      <c r="AK79" s="2" t="str">
        <f>IF(MAX(COUNTIF(Data!A79:Z79,1),COUNTIF(Data!A79:Z79,2),COUNTIF(Data!A79:Z79,3),COUNTIF(Data!A79:Z79,4),COUNTIF(Data!A79:Z79,5),COUNTIF(Data!A79:Z79,6),COUNTIF(Data!A79:Z79,7))&gt;0,MAX(COUNTIF(Data!A79:Z79,1),COUNTIF(Data!A79:Z79,2),COUNTIF(Data!A79:Z79,3),COUNTIF(Data!A79:Z79,4),COUNTIF(Data!A79:Z79,5),COUNTIF(Data!A79:Z79,6),COUNTIF(Data!A79:Z79,7)),"")</f>
        <v/>
      </c>
    </row>
    <row r="80" spans="1:37">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4" t="str">
        <f t="shared" si="16"/>
        <v/>
      </c>
      <c r="AD80" s="4" t="str">
        <f t="shared" si="17"/>
        <v/>
      </c>
      <c r="AE80" s="4" t="str">
        <f t="shared" si="18"/>
        <v/>
      </c>
      <c r="AF80" s="4" t="str">
        <f t="shared" si="19"/>
        <v/>
      </c>
      <c r="AG80" s="4" t="str">
        <f t="shared" si="20"/>
        <v/>
      </c>
      <c r="AH80" s="4" t="str">
        <f t="shared" si="21"/>
        <v/>
      </c>
      <c r="AI80" s="2" t="str">
        <f t="shared" si="22"/>
        <v/>
      </c>
      <c r="AK80" s="2" t="str">
        <f>IF(MAX(COUNTIF(Data!A80:Z80,1),COUNTIF(Data!A80:Z80,2),COUNTIF(Data!A80:Z80,3),COUNTIF(Data!A80:Z80,4),COUNTIF(Data!A80:Z80,5),COUNTIF(Data!A80:Z80,6),COUNTIF(Data!A80:Z80,7))&gt;0,MAX(COUNTIF(Data!A80:Z80,1),COUNTIF(Data!A80:Z80,2),COUNTIF(Data!A80:Z80,3),COUNTIF(Data!A80:Z80,4),COUNTIF(Data!A80:Z80,5),COUNTIF(Data!A80:Z80,6),COUNTIF(Data!A80:Z80,7)),"")</f>
        <v/>
      </c>
    </row>
    <row r="81" spans="1:37">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4" t="str">
        <f t="shared" si="16"/>
        <v/>
      </c>
      <c r="AD81" s="4" t="str">
        <f t="shared" si="17"/>
        <v/>
      </c>
      <c r="AE81" s="4" t="str">
        <f t="shared" si="18"/>
        <v/>
      </c>
      <c r="AF81" s="4" t="str">
        <f t="shared" si="19"/>
        <v/>
      </c>
      <c r="AG81" s="4" t="str">
        <f t="shared" si="20"/>
        <v/>
      </c>
      <c r="AH81" s="4" t="str">
        <f t="shared" si="21"/>
        <v/>
      </c>
      <c r="AI81" s="2" t="str">
        <f t="shared" si="22"/>
        <v/>
      </c>
      <c r="AK81" s="2" t="str">
        <f>IF(MAX(COUNTIF(Data!A81:Z81,1),COUNTIF(Data!A81:Z81,2),COUNTIF(Data!A81:Z81,3),COUNTIF(Data!A81:Z81,4),COUNTIF(Data!A81:Z81,5),COUNTIF(Data!A81:Z81,6),COUNTIF(Data!A81:Z81,7))&gt;0,MAX(COUNTIF(Data!A81:Z81,1),COUNTIF(Data!A81:Z81,2),COUNTIF(Data!A81:Z81,3),COUNTIF(Data!A81:Z81,4),COUNTIF(Data!A81:Z81,5),COUNTIF(Data!A81:Z81,6),COUNTIF(Data!A81:Z81,7)),"")</f>
        <v/>
      </c>
    </row>
    <row r="82" spans="1:37">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4" t="str">
        <f t="shared" si="16"/>
        <v/>
      </c>
      <c r="AD82" s="4" t="str">
        <f t="shared" si="17"/>
        <v/>
      </c>
      <c r="AE82" s="4" t="str">
        <f t="shared" si="18"/>
        <v/>
      </c>
      <c r="AF82" s="4" t="str">
        <f t="shared" si="19"/>
        <v/>
      </c>
      <c r="AG82" s="4" t="str">
        <f t="shared" si="20"/>
        <v/>
      </c>
      <c r="AH82" s="4" t="str">
        <f t="shared" si="21"/>
        <v/>
      </c>
      <c r="AI82" s="2" t="str">
        <f t="shared" si="22"/>
        <v/>
      </c>
      <c r="AK82" s="2" t="str">
        <f>IF(MAX(COUNTIF(Data!A82:Z82,1),COUNTIF(Data!A82:Z82,2),COUNTIF(Data!A82:Z82,3),COUNTIF(Data!A82:Z82,4),COUNTIF(Data!A82:Z82,5),COUNTIF(Data!A82:Z82,6),COUNTIF(Data!A82:Z82,7))&gt;0,MAX(COUNTIF(Data!A82:Z82,1),COUNTIF(Data!A82:Z82,2),COUNTIF(Data!A82:Z82,3),COUNTIF(Data!A82:Z82,4),COUNTIF(Data!A82:Z82,5),COUNTIF(Data!A82:Z82,6),COUNTIF(Data!A82:Z82,7)),"")</f>
        <v/>
      </c>
    </row>
    <row r="83" spans="1:37">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4" t="str">
        <f t="shared" si="16"/>
        <v/>
      </c>
      <c r="AD83" s="4" t="str">
        <f t="shared" si="17"/>
        <v/>
      </c>
      <c r="AE83" s="4" t="str">
        <f t="shared" si="18"/>
        <v/>
      </c>
      <c r="AF83" s="4" t="str">
        <f t="shared" si="19"/>
        <v/>
      </c>
      <c r="AG83" s="4" t="str">
        <f t="shared" si="20"/>
        <v/>
      </c>
      <c r="AH83" s="4" t="str">
        <f t="shared" si="21"/>
        <v/>
      </c>
      <c r="AI83" s="2" t="str">
        <f t="shared" si="22"/>
        <v/>
      </c>
      <c r="AK83" s="2" t="str">
        <f>IF(MAX(COUNTIF(Data!A83:Z83,1),COUNTIF(Data!A83:Z83,2),COUNTIF(Data!A83:Z83,3),COUNTIF(Data!A83:Z83,4),COUNTIF(Data!A83:Z83,5),COUNTIF(Data!A83:Z83,6),COUNTIF(Data!A83:Z83,7))&gt;0,MAX(COUNTIF(Data!A83:Z83,1),COUNTIF(Data!A83:Z83,2),COUNTIF(Data!A83:Z83,3),COUNTIF(Data!A83:Z83,4),COUNTIF(Data!A83:Z83,5),COUNTIF(Data!A83:Z83,6),COUNTIF(Data!A83:Z83,7)),"")</f>
        <v/>
      </c>
    </row>
    <row r="84" spans="1:37">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4" t="str">
        <f t="shared" si="16"/>
        <v/>
      </c>
      <c r="AD84" s="4" t="str">
        <f t="shared" si="17"/>
        <v/>
      </c>
      <c r="AE84" s="4" t="str">
        <f t="shared" si="18"/>
        <v/>
      </c>
      <c r="AF84" s="4" t="str">
        <f t="shared" si="19"/>
        <v/>
      </c>
      <c r="AG84" s="4" t="str">
        <f t="shared" si="20"/>
        <v/>
      </c>
      <c r="AH84" s="4" t="str">
        <f t="shared" si="21"/>
        <v/>
      </c>
      <c r="AI84" s="2" t="str">
        <f t="shared" si="22"/>
        <v/>
      </c>
      <c r="AK84" s="2" t="str">
        <f>IF(MAX(COUNTIF(Data!A84:Z84,1),COUNTIF(Data!A84:Z84,2),COUNTIF(Data!A84:Z84,3),COUNTIF(Data!A84:Z84,4),COUNTIF(Data!A84:Z84,5),COUNTIF(Data!A84:Z84,6),COUNTIF(Data!A84:Z84,7))&gt;0,MAX(COUNTIF(Data!A84:Z84,1),COUNTIF(Data!A84:Z84,2),COUNTIF(Data!A84:Z84,3),COUNTIF(Data!A84:Z84,4),COUNTIF(Data!A84:Z84,5),COUNTIF(Data!A84:Z84,6),COUNTIF(Data!A84:Z84,7)),"")</f>
        <v/>
      </c>
    </row>
    <row r="85" spans="1:37">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4" t="str">
        <f t="shared" si="16"/>
        <v/>
      </c>
      <c r="AD85" s="4" t="str">
        <f t="shared" si="17"/>
        <v/>
      </c>
      <c r="AE85" s="4" t="str">
        <f t="shared" si="18"/>
        <v/>
      </c>
      <c r="AF85" s="4" t="str">
        <f t="shared" si="19"/>
        <v/>
      </c>
      <c r="AG85" s="4" t="str">
        <f t="shared" si="20"/>
        <v/>
      </c>
      <c r="AH85" s="4" t="str">
        <f t="shared" si="21"/>
        <v/>
      </c>
      <c r="AI85" s="2" t="str">
        <f t="shared" si="22"/>
        <v/>
      </c>
      <c r="AK85" s="2" t="str">
        <f>IF(MAX(COUNTIF(Data!A85:Z85,1),COUNTIF(Data!A85:Z85,2),COUNTIF(Data!A85:Z85,3),COUNTIF(Data!A85:Z85,4),COUNTIF(Data!A85:Z85,5),COUNTIF(Data!A85:Z85,6),COUNTIF(Data!A85:Z85,7))&gt;0,MAX(COUNTIF(Data!A85:Z85,1),COUNTIF(Data!A85:Z85,2),COUNTIF(Data!A85:Z85,3),COUNTIF(Data!A85:Z85,4),COUNTIF(Data!A85:Z85,5),COUNTIF(Data!A85:Z85,6),COUNTIF(Data!A85:Z85,7)),"")</f>
        <v/>
      </c>
    </row>
    <row r="86" spans="1:37">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4" t="str">
        <f t="shared" si="16"/>
        <v/>
      </c>
      <c r="AD86" s="4" t="str">
        <f t="shared" si="17"/>
        <v/>
      </c>
      <c r="AE86" s="4" t="str">
        <f t="shared" si="18"/>
        <v/>
      </c>
      <c r="AF86" s="4" t="str">
        <f t="shared" si="19"/>
        <v/>
      </c>
      <c r="AG86" s="4" t="str">
        <f t="shared" si="20"/>
        <v/>
      </c>
      <c r="AH86" s="4" t="str">
        <f t="shared" si="21"/>
        <v/>
      </c>
      <c r="AI86" s="2" t="str">
        <f t="shared" si="22"/>
        <v/>
      </c>
      <c r="AK86" s="2" t="str">
        <f>IF(MAX(COUNTIF(Data!A86:Z86,1),COUNTIF(Data!A86:Z86,2),COUNTIF(Data!A86:Z86,3),COUNTIF(Data!A86:Z86,4),COUNTIF(Data!A86:Z86,5),COUNTIF(Data!A86:Z86,6),COUNTIF(Data!A86:Z86,7))&gt;0,MAX(COUNTIF(Data!A86:Z86,1),COUNTIF(Data!A86:Z86,2),COUNTIF(Data!A86:Z86,3),COUNTIF(Data!A86:Z86,4),COUNTIF(Data!A86:Z86,5),COUNTIF(Data!A86:Z86,6),COUNTIF(Data!A86:Z86,7)),"")</f>
        <v/>
      </c>
    </row>
    <row r="87" spans="1:37">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4" t="str">
        <f t="shared" si="16"/>
        <v/>
      </c>
      <c r="AD87" s="4" t="str">
        <f t="shared" si="17"/>
        <v/>
      </c>
      <c r="AE87" s="4" t="str">
        <f t="shared" si="18"/>
        <v/>
      </c>
      <c r="AF87" s="4" t="str">
        <f t="shared" si="19"/>
        <v/>
      </c>
      <c r="AG87" s="4" t="str">
        <f t="shared" si="20"/>
        <v/>
      </c>
      <c r="AH87" s="4" t="str">
        <f t="shared" si="21"/>
        <v/>
      </c>
      <c r="AI87" s="2" t="str">
        <f t="shared" si="22"/>
        <v/>
      </c>
      <c r="AK87" s="2" t="str">
        <f>IF(MAX(COUNTIF(Data!A87:Z87,1),COUNTIF(Data!A87:Z87,2),COUNTIF(Data!A87:Z87,3),COUNTIF(Data!A87:Z87,4),COUNTIF(Data!A87:Z87,5),COUNTIF(Data!A87:Z87,6),COUNTIF(Data!A87:Z87,7))&gt;0,MAX(COUNTIF(Data!A87:Z87,1),COUNTIF(Data!A87:Z87,2),COUNTIF(Data!A87:Z87,3),COUNTIF(Data!A87:Z87,4),COUNTIF(Data!A87:Z87,5),COUNTIF(Data!A87:Z87,6),COUNTIF(Data!A87:Z87,7)),"")</f>
        <v/>
      </c>
    </row>
    <row r="88" spans="1:37">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4" t="str">
        <f t="shared" si="16"/>
        <v/>
      </c>
      <c r="AD88" s="4" t="str">
        <f t="shared" si="17"/>
        <v/>
      </c>
      <c r="AE88" s="4" t="str">
        <f t="shared" si="18"/>
        <v/>
      </c>
      <c r="AF88" s="4" t="str">
        <f t="shared" si="19"/>
        <v/>
      </c>
      <c r="AG88" s="4" t="str">
        <f t="shared" si="20"/>
        <v/>
      </c>
      <c r="AH88" s="4" t="str">
        <f t="shared" si="21"/>
        <v/>
      </c>
      <c r="AI88" s="2" t="str">
        <f t="shared" si="22"/>
        <v/>
      </c>
      <c r="AK88" s="2" t="str">
        <f>IF(MAX(COUNTIF(Data!A88:Z88,1),COUNTIF(Data!A88:Z88,2),COUNTIF(Data!A88:Z88,3),COUNTIF(Data!A88:Z88,4),COUNTIF(Data!A88:Z88,5),COUNTIF(Data!A88:Z88,6),COUNTIF(Data!A88:Z88,7))&gt;0,MAX(COUNTIF(Data!A88:Z88,1),COUNTIF(Data!A88:Z88,2),COUNTIF(Data!A88:Z88,3),COUNTIF(Data!A88:Z88,4),COUNTIF(Data!A88:Z88,5),COUNTIF(Data!A88:Z88,6),COUNTIF(Data!A88:Z88,7)),"")</f>
        <v/>
      </c>
    </row>
    <row r="89" spans="1:37">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4" t="str">
        <f t="shared" si="16"/>
        <v/>
      </c>
      <c r="AD89" s="4" t="str">
        <f t="shared" si="17"/>
        <v/>
      </c>
      <c r="AE89" s="4" t="str">
        <f t="shared" si="18"/>
        <v/>
      </c>
      <c r="AF89" s="4" t="str">
        <f t="shared" si="19"/>
        <v/>
      </c>
      <c r="AG89" s="4" t="str">
        <f t="shared" si="20"/>
        <v/>
      </c>
      <c r="AH89" s="4" t="str">
        <f t="shared" si="21"/>
        <v/>
      </c>
      <c r="AI89" s="2" t="str">
        <f t="shared" si="22"/>
        <v/>
      </c>
      <c r="AK89" s="2" t="str">
        <f>IF(MAX(COUNTIF(Data!A89:Z89,1),COUNTIF(Data!A89:Z89,2),COUNTIF(Data!A89:Z89,3),COUNTIF(Data!A89:Z89,4),COUNTIF(Data!A89:Z89,5),COUNTIF(Data!A89:Z89,6),COUNTIF(Data!A89:Z89,7))&gt;0,MAX(COUNTIF(Data!A89:Z89,1),COUNTIF(Data!A89:Z89,2),COUNTIF(Data!A89:Z89,3),COUNTIF(Data!A89:Z89,4),COUNTIF(Data!A89:Z89,5),COUNTIF(Data!A89:Z89,6),COUNTIF(Data!A89:Z89,7)),"")</f>
        <v/>
      </c>
    </row>
    <row r="90" spans="1:37">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4" t="str">
        <f t="shared" si="16"/>
        <v/>
      </c>
      <c r="AD90" s="4" t="str">
        <f t="shared" si="17"/>
        <v/>
      </c>
      <c r="AE90" s="4" t="str">
        <f t="shared" si="18"/>
        <v/>
      </c>
      <c r="AF90" s="4" t="str">
        <f t="shared" si="19"/>
        <v/>
      </c>
      <c r="AG90" s="4" t="str">
        <f t="shared" si="20"/>
        <v/>
      </c>
      <c r="AH90" s="4" t="str">
        <f t="shared" si="21"/>
        <v/>
      </c>
      <c r="AI90" s="2" t="str">
        <f t="shared" si="22"/>
        <v/>
      </c>
      <c r="AK90" s="2" t="str">
        <f>IF(MAX(COUNTIF(Data!A90:Z90,1),COUNTIF(Data!A90:Z90,2),COUNTIF(Data!A90:Z90,3),COUNTIF(Data!A90:Z90,4),COUNTIF(Data!A90:Z90,5),COUNTIF(Data!A90:Z90,6),COUNTIF(Data!A90:Z90,7))&gt;0,MAX(COUNTIF(Data!A90:Z90,1),COUNTIF(Data!A90:Z90,2),COUNTIF(Data!A90:Z90,3),COUNTIF(Data!A90:Z90,4),COUNTIF(Data!A90:Z90,5),COUNTIF(Data!A90:Z90,6),COUNTIF(Data!A90:Z90,7)),"")</f>
        <v/>
      </c>
    </row>
    <row r="91" spans="1:37">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4" t="str">
        <f t="shared" si="16"/>
        <v/>
      </c>
      <c r="AD91" s="4" t="str">
        <f t="shared" si="17"/>
        <v/>
      </c>
      <c r="AE91" s="4" t="str">
        <f t="shared" si="18"/>
        <v/>
      </c>
      <c r="AF91" s="4" t="str">
        <f t="shared" si="19"/>
        <v/>
      </c>
      <c r="AG91" s="4" t="str">
        <f t="shared" si="20"/>
        <v/>
      </c>
      <c r="AH91" s="4" t="str">
        <f t="shared" si="21"/>
        <v/>
      </c>
      <c r="AI91" s="2" t="str">
        <f t="shared" si="22"/>
        <v/>
      </c>
      <c r="AK91" s="2" t="str">
        <f>IF(MAX(COUNTIF(Data!A91:Z91,1),COUNTIF(Data!A91:Z91,2),COUNTIF(Data!A91:Z91,3),COUNTIF(Data!A91:Z91,4),COUNTIF(Data!A91:Z91,5),COUNTIF(Data!A91:Z91,6),COUNTIF(Data!A91:Z91,7))&gt;0,MAX(COUNTIF(Data!A91:Z91,1),COUNTIF(Data!A91:Z91,2),COUNTIF(Data!A91:Z91,3),COUNTIF(Data!A91:Z91,4),COUNTIF(Data!A91:Z91,5),COUNTIF(Data!A91:Z91,6),COUNTIF(Data!A91:Z91,7)),"")</f>
        <v/>
      </c>
    </row>
    <row r="92" spans="1:37">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4" t="str">
        <f t="shared" si="16"/>
        <v/>
      </c>
      <c r="AD92" s="4" t="str">
        <f t="shared" si="17"/>
        <v/>
      </c>
      <c r="AE92" s="4" t="str">
        <f t="shared" si="18"/>
        <v/>
      </c>
      <c r="AF92" s="4" t="str">
        <f t="shared" si="19"/>
        <v/>
      </c>
      <c r="AG92" s="4" t="str">
        <f t="shared" si="20"/>
        <v/>
      </c>
      <c r="AH92" s="4" t="str">
        <f t="shared" si="21"/>
        <v/>
      </c>
      <c r="AI92" s="2" t="str">
        <f t="shared" si="22"/>
        <v/>
      </c>
      <c r="AK92" s="2" t="str">
        <f>IF(MAX(COUNTIF(Data!A92:Z92,1),COUNTIF(Data!A92:Z92,2),COUNTIF(Data!A92:Z92,3),COUNTIF(Data!A92:Z92,4),COUNTIF(Data!A92:Z92,5),COUNTIF(Data!A92:Z92,6),COUNTIF(Data!A92:Z92,7))&gt;0,MAX(COUNTIF(Data!A92:Z92,1),COUNTIF(Data!A92:Z92,2),COUNTIF(Data!A92:Z92,3),COUNTIF(Data!A92:Z92,4),COUNTIF(Data!A92:Z92,5),COUNTIF(Data!A92:Z92,6),COUNTIF(Data!A92:Z92,7)),"")</f>
        <v/>
      </c>
    </row>
    <row r="93" spans="1:37">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4" t="str">
        <f t="shared" si="16"/>
        <v/>
      </c>
      <c r="AD93" s="4" t="str">
        <f t="shared" si="17"/>
        <v/>
      </c>
      <c r="AE93" s="4" t="str">
        <f t="shared" si="18"/>
        <v/>
      </c>
      <c r="AF93" s="4" t="str">
        <f t="shared" si="19"/>
        <v/>
      </c>
      <c r="AG93" s="4" t="str">
        <f t="shared" si="20"/>
        <v/>
      </c>
      <c r="AH93" s="4" t="str">
        <f t="shared" si="21"/>
        <v/>
      </c>
      <c r="AI93" s="2" t="str">
        <f t="shared" si="22"/>
        <v/>
      </c>
      <c r="AK93" s="2" t="str">
        <f>IF(MAX(COUNTIF(Data!A93:Z93,1),COUNTIF(Data!A93:Z93,2),COUNTIF(Data!A93:Z93,3),COUNTIF(Data!A93:Z93,4),COUNTIF(Data!A93:Z93,5),COUNTIF(Data!A93:Z93,6),COUNTIF(Data!A93:Z93,7))&gt;0,MAX(COUNTIF(Data!A93:Z93,1),COUNTIF(Data!A93:Z93,2),COUNTIF(Data!A93:Z93,3),COUNTIF(Data!A93:Z93,4),COUNTIF(Data!A93:Z93,5),COUNTIF(Data!A93:Z93,6),COUNTIF(Data!A93:Z93,7)),"")</f>
        <v/>
      </c>
    </row>
    <row r="94" spans="1:37">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4" t="str">
        <f t="shared" si="16"/>
        <v/>
      </c>
      <c r="AD94" s="4" t="str">
        <f t="shared" si="17"/>
        <v/>
      </c>
      <c r="AE94" s="4" t="str">
        <f t="shared" si="18"/>
        <v/>
      </c>
      <c r="AF94" s="4" t="str">
        <f t="shared" si="19"/>
        <v/>
      </c>
      <c r="AG94" s="4" t="str">
        <f t="shared" si="20"/>
        <v/>
      </c>
      <c r="AH94" s="4" t="str">
        <f t="shared" si="21"/>
        <v/>
      </c>
      <c r="AI94" s="2" t="str">
        <f t="shared" si="22"/>
        <v/>
      </c>
      <c r="AK94" s="2" t="str">
        <f>IF(MAX(COUNTIF(Data!A94:Z94,1),COUNTIF(Data!A94:Z94,2),COUNTIF(Data!A94:Z94,3),COUNTIF(Data!A94:Z94,4),COUNTIF(Data!A94:Z94,5),COUNTIF(Data!A94:Z94,6),COUNTIF(Data!A94:Z94,7))&gt;0,MAX(COUNTIF(Data!A94:Z94,1),COUNTIF(Data!A94:Z94,2),COUNTIF(Data!A94:Z94,3),COUNTIF(Data!A94:Z94,4),COUNTIF(Data!A94:Z94,5),COUNTIF(Data!A94:Z94,6),COUNTIF(Data!A94:Z94,7)),"")</f>
        <v/>
      </c>
    </row>
    <row r="95" spans="1:37">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4" t="str">
        <f t="shared" si="16"/>
        <v/>
      </c>
      <c r="AD95" s="4" t="str">
        <f t="shared" si="17"/>
        <v/>
      </c>
      <c r="AE95" s="4" t="str">
        <f t="shared" si="18"/>
        <v/>
      </c>
      <c r="AF95" s="4" t="str">
        <f t="shared" si="19"/>
        <v/>
      </c>
      <c r="AG95" s="4" t="str">
        <f t="shared" si="20"/>
        <v/>
      </c>
      <c r="AH95" s="4" t="str">
        <f t="shared" si="21"/>
        <v/>
      </c>
      <c r="AI95" s="2" t="str">
        <f t="shared" si="22"/>
        <v/>
      </c>
      <c r="AK95" s="2" t="str">
        <f>IF(MAX(COUNTIF(Data!A95:Z95,1),COUNTIF(Data!A95:Z95,2),COUNTIF(Data!A95:Z95,3),COUNTIF(Data!A95:Z95,4),COUNTIF(Data!A95:Z95,5),COUNTIF(Data!A95:Z95,6),COUNTIF(Data!A95:Z95,7))&gt;0,MAX(COUNTIF(Data!A95:Z95,1),COUNTIF(Data!A95:Z95,2),COUNTIF(Data!A95:Z95,3),COUNTIF(Data!A95:Z95,4),COUNTIF(Data!A95:Z95,5),COUNTIF(Data!A95:Z95,6),COUNTIF(Data!A95:Z95,7)),"")</f>
        <v/>
      </c>
    </row>
    <row r="96" spans="1:37">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4" t="str">
        <f t="shared" si="16"/>
        <v/>
      </c>
      <c r="AD96" s="4" t="str">
        <f t="shared" si="17"/>
        <v/>
      </c>
      <c r="AE96" s="4" t="str">
        <f t="shared" si="18"/>
        <v/>
      </c>
      <c r="AF96" s="4" t="str">
        <f t="shared" si="19"/>
        <v/>
      </c>
      <c r="AG96" s="4" t="str">
        <f t="shared" si="20"/>
        <v/>
      </c>
      <c r="AH96" s="4" t="str">
        <f t="shared" si="21"/>
        <v/>
      </c>
      <c r="AI96" s="2" t="str">
        <f t="shared" si="22"/>
        <v/>
      </c>
      <c r="AK96" s="2" t="str">
        <f>IF(MAX(COUNTIF(Data!A96:Z96,1),COUNTIF(Data!A96:Z96,2),COUNTIF(Data!A96:Z96,3),COUNTIF(Data!A96:Z96,4),COUNTIF(Data!A96:Z96,5),COUNTIF(Data!A96:Z96,6),COUNTIF(Data!A96:Z96,7))&gt;0,MAX(COUNTIF(Data!A96:Z96,1),COUNTIF(Data!A96:Z96,2),COUNTIF(Data!A96:Z96,3),COUNTIF(Data!A96:Z96,4),COUNTIF(Data!A96:Z96,5),COUNTIF(Data!A96:Z96,6),COUNTIF(Data!A96:Z96,7)),"")</f>
        <v/>
      </c>
    </row>
    <row r="97" spans="1:37">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4" t="str">
        <f t="shared" si="16"/>
        <v/>
      </c>
      <c r="AD97" s="4" t="str">
        <f t="shared" si="17"/>
        <v/>
      </c>
      <c r="AE97" s="4" t="str">
        <f t="shared" si="18"/>
        <v/>
      </c>
      <c r="AF97" s="4" t="str">
        <f t="shared" si="19"/>
        <v/>
      </c>
      <c r="AG97" s="4" t="str">
        <f t="shared" si="20"/>
        <v/>
      </c>
      <c r="AH97" s="4" t="str">
        <f t="shared" si="21"/>
        <v/>
      </c>
      <c r="AI97" s="2" t="str">
        <f t="shared" si="22"/>
        <v/>
      </c>
      <c r="AK97" s="2" t="str">
        <f>IF(MAX(COUNTIF(Data!A97:Z97,1),COUNTIF(Data!A97:Z97,2),COUNTIF(Data!A97:Z97,3),COUNTIF(Data!A97:Z97,4),COUNTIF(Data!A97:Z97,5),COUNTIF(Data!A97:Z97,6),COUNTIF(Data!A97:Z97,7))&gt;0,MAX(COUNTIF(Data!A97:Z97,1),COUNTIF(Data!A97:Z97,2),COUNTIF(Data!A97:Z97,3),COUNTIF(Data!A97:Z97,4),COUNTIF(Data!A97:Z97,5),COUNTIF(Data!A97:Z97,6),COUNTIF(Data!A97:Z97,7)),"")</f>
        <v/>
      </c>
    </row>
    <row r="98" spans="1:37">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4" t="str">
        <f t="shared" si="16"/>
        <v/>
      </c>
      <c r="AD98" s="4" t="str">
        <f t="shared" si="17"/>
        <v/>
      </c>
      <c r="AE98" s="4" t="str">
        <f t="shared" si="18"/>
        <v/>
      </c>
      <c r="AF98" s="4" t="str">
        <f t="shared" si="19"/>
        <v/>
      </c>
      <c r="AG98" s="4" t="str">
        <f t="shared" si="20"/>
        <v/>
      </c>
      <c r="AH98" s="4" t="str">
        <f t="shared" si="21"/>
        <v/>
      </c>
      <c r="AI98" s="2" t="str">
        <f t="shared" si="22"/>
        <v/>
      </c>
      <c r="AK98" s="2" t="str">
        <f>IF(MAX(COUNTIF(Data!A98:Z98,1),COUNTIF(Data!A98:Z98,2),COUNTIF(Data!A98:Z98,3),COUNTIF(Data!A98:Z98,4),COUNTIF(Data!A98:Z98,5),COUNTIF(Data!A98:Z98,6),COUNTIF(Data!A98:Z98,7))&gt;0,MAX(COUNTIF(Data!A98:Z98,1),COUNTIF(Data!A98:Z98,2),COUNTIF(Data!A98:Z98,3),COUNTIF(Data!A98:Z98,4),COUNTIF(Data!A98:Z98,5),COUNTIF(Data!A98:Z98,6),COUNTIF(Data!A98:Z98,7)),"")</f>
        <v/>
      </c>
    </row>
    <row r="99" spans="1:37">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4" t="str">
        <f t="shared" si="16"/>
        <v/>
      </c>
      <c r="AD99" s="4" t="str">
        <f t="shared" si="17"/>
        <v/>
      </c>
      <c r="AE99" s="4" t="str">
        <f t="shared" si="18"/>
        <v/>
      </c>
      <c r="AF99" s="4" t="str">
        <f t="shared" si="19"/>
        <v/>
      </c>
      <c r="AG99" s="4" t="str">
        <f t="shared" si="20"/>
        <v/>
      </c>
      <c r="AH99" s="4" t="str">
        <f t="shared" si="21"/>
        <v/>
      </c>
      <c r="AI99" s="2" t="str">
        <f t="shared" si="22"/>
        <v/>
      </c>
      <c r="AK99" s="2" t="str">
        <f>IF(MAX(COUNTIF(Data!A99:Z99,1),COUNTIF(Data!A99:Z99,2),COUNTIF(Data!A99:Z99,3),COUNTIF(Data!A99:Z99,4),COUNTIF(Data!A99:Z99,5),COUNTIF(Data!A99:Z99,6),COUNTIF(Data!A99:Z99,7))&gt;0,MAX(COUNTIF(Data!A99:Z99,1),COUNTIF(Data!A99:Z99,2),COUNTIF(Data!A99:Z99,3),COUNTIF(Data!A99:Z99,4),COUNTIF(Data!A99:Z99,5),COUNTIF(Data!A99:Z99,6),COUNTIF(Data!A99:Z99,7)),"")</f>
        <v/>
      </c>
    </row>
    <row r="100" spans="1:37">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4" t="str">
        <f t="shared" si="16"/>
        <v/>
      </c>
      <c r="AD100" s="4" t="str">
        <f t="shared" si="17"/>
        <v/>
      </c>
      <c r="AE100" s="4" t="str">
        <f t="shared" si="18"/>
        <v/>
      </c>
      <c r="AF100" s="4" t="str">
        <f t="shared" si="19"/>
        <v/>
      </c>
      <c r="AG100" s="4" t="str">
        <f t="shared" si="20"/>
        <v/>
      </c>
      <c r="AH100" s="4" t="str">
        <f t="shared" si="21"/>
        <v/>
      </c>
      <c r="AI100" s="2" t="str">
        <f t="shared" si="22"/>
        <v/>
      </c>
      <c r="AK100" s="2" t="str">
        <f>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
      </c>
    </row>
    <row r="101" spans="1:37">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4" t="str">
        <f t="shared" si="16"/>
        <v/>
      </c>
      <c r="AD101" s="4" t="str">
        <f t="shared" si="17"/>
        <v/>
      </c>
      <c r="AE101" s="4" t="str">
        <f t="shared" si="18"/>
        <v/>
      </c>
      <c r="AF101" s="4" t="str">
        <f t="shared" si="19"/>
        <v/>
      </c>
      <c r="AG101" s="4" t="str">
        <f t="shared" si="20"/>
        <v/>
      </c>
      <c r="AH101" s="4" t="str">
        <f t="shared" si="21"/>
        <v/>
      </c>
      <c r="AI101" s="2" t="str">
        <f t="shared" si="22"/>
        <v/>
      </c>
      <c r="AK101" s="2" t="str">
        <f>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
      </c>
    </row>
    <row r="102" spans="1:37">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4" t="str">
        <f t="shared" si="16"/>
        <v/>
      </c>
      <c r="AD102" s="4" t="str">
        <f t="shared" si="17"/>
        <v/>
      </c>
      <c r="AE102" s="4" t="str">
        <f t="shared" si="18"/>
        <v/>
      </c>
      <c r="AF102" s="4" t="str">
        <f t="shared" si="19"/>
        <v/>
      </c>
      <c r="AG102" s="4" t="str">
        <f t="shared" si="20"/>
        <v/>
      </c>
      <c r="AH102" s="4" t="str">
        <f t="shared" si="21"/>
        <v/>
      </c>
      <c r="AI102" s="2" t="str">
        <f t="shared" si="22"/>
        <v/>
      </c>
      <c r="AK102" s="2" t="str">
        <f>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
      </c>
    </row>
    <row r="103" spans="1:37">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4" t="str">
        <f t="shared" si="16"/>
        <v/>
      </c>
      <c r="AD103" s="4" t="str">
        <f t="shared" si="17"/>
        <v/>
      </c>
      <c r="AE103" s="4" t="str">
        <f t="shared" si="18"/>
        <v/>
      </c>
      <c r="AF103" s="4" t="str">
        <f t="shared" si="19"/>
        <v/>
      </c>
      <c r="AG103" s="4" t="str">
        <f t="shared" si="20"/>
        <v/>
      </c>
      <c r="AH103" s="4" t="str">
        <f t="shared" si="21"/>
        <v/>
      </c>
      <c r="AI103" s="2" t="str">
        <f t="shared" si="22"/>
        <v/>
      </c>
      <c r="AK103" s="2" t="str">
        <f>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
      </c>
    </row>
    <row r="104" spans="1:37">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4" t="str">
        <f t="shared" si="16"/>
        <v/>
      </c>
      <c r="AD104" s="4" t="str">
        <f t="shared" si="17"/>
        <v/>
      </c>
      <c r="AE104" s="4" t="str">
        <f t="shared" si="18"/>
        <v/>
      </c>
      <c r="AF104" s="4" t="str">
        <f t="shared" si="19"/>
        <v/>
      </c>
      <c r="AG104" s="4" t="str">
        <f t="shared" si="20"/>
        <v/>
      </c>
      <c r="AH104" s="4" t="str">
        <f t="shared" si="21"/>
        <v/>
      </c>
      <c r="AI104" s="2" t="str">
        <f t="shared" si="22"/>
        <v/>
      </c>
      <c r="AK104" s="2" t="str">
        <f>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
      </c>
    </row>
    <row r="105" spans="1:37">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4" t="str">
        <f t="shared" si="16"/>
        <v/>
      </c>
      <c r="AD105" s="4" t="str">
        <f t="shared" si="17"/>
        <v/>
      </c>
      <c r="AE105" s="4" t="str">
        <f t="shared" si="18"/>
        <v/>
      </c>
      <c r="AF105" s="4" t="str">
        <f t="shared" si="19"/>
        <v/>
      </c>
      <c r="AG105" s="4" t="str">
        <f t="shared" si="20"/>
        <v/>
      </c>
      <c r="AH105" s="4" t="str">
        <f t="shared" si="21"/>
        <v/>
      </c>
      <c r="AI105" s="2" t="str">
        <f t="shared" si="22"/>
        <v/>
      </c>
      <c r="AK105" s="2" t="str">
        <f>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
      </c>
    </row>
    <row r="106" spans="1:37">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4" t="str">
        <f t="shared" si="16"/>
        <v/>
      </c>
      <c r="AD106" s="4" t="str">
        <f t="shared" si="17"/>
        <v/>
      </c>
      <c r="AE106" s="4" t="str">
        <f t="shared" si="18"/>
        <v/>
      </c>
      <c r="AF106" s="4" t="str">
        <f t="shared" si="19"/>
        <v/>
      </c>
      <c r="AG106" s="4" t="str">
        <f t="shared" si="20"/>
        <v/>
      </c>
      <c r="AH106" s="4" t="str">
        <f t="shared" si="21"/>
        <v/>
      </c>
      <c r="AI106" s="2" t="str">
        <f t="shared" si="22"/>
        <v/>
      </c>
      <c r="AK106" s="2" t="str">
        <f>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
      </c>
    </row>
    <row r="107" spans="1:37">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4" t="str">
        <f t="shared" si="16"/>
        <v/>
      </c>
      <c r="AD107" s="4" t="str">
        <f t="shared" si="17"/>
        <v/>
      </c>
      <c r="AE107" s="4" t="str">
        <f t="shared" si="18"/>
        <v/>
      </c>
      <c r="AF107" s="4" t="str">
        <f t="shared" si="19"/>
        <v/>
      </c>
      <c r="AG107" s="4" t="str">
        <f t="shared" si="20"/>
        <v/>
      </c>
      <c r="AH107" s="4" t="str">
        <f t="shared" si="21"/>
        <v/>
      </c>
      <c r="AI107" s="2" t="str">
        <f t="shared" si="22"/>
        <v/>
      </c>
      <c r="AK107" s="2" t="str">
        <f>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
      </c>
    </row>
    <row r="108" spans="1:37">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4" t="str">
        <f t="shared" si="16"/>
        <v/>
      </c>
      <c r="AD108" s="4" t="str">
        <f t="shared" si="17"/>
        <v/>
      </c>
      <c r="AE108" s="4" t="str">
        <f t="shared" si="18"/>
        <v/>
      </c>
      <c r="AF108" s="4" t="str">
        <f t="shared" si="19"/>
        <v/>
      </c>
      <c r="AG108" s="4" t="str">
        <f t="shared" si="20"/>
        <v/>
      </c>
      <c r="AH108" s="4" t="str">
        <f t="shared" si="21"/>
        <v/>
      </c>
      <c r="AI108" s="2" t="str">
        <f t="shared" si="22"/>
        <v/>
      </c>
      <c r="AK108" s="2" t="str">
        <f>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
      </c>
    </row>
    <row r="109" spans="1:37">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4" t="str">
        <f t="shared" si="16"/>
        <v/>
      </c>
      <c r="AD109" s="4" t="str">
        <f t="shared" si="17"/>
        <v/>
      </c>
      <c r="AE109" s="4" t="str">
        <f t="shared" si="18"/>
        <v/>
      </c>
      <c r="AF109" s="4" t="str">
        <f t="shared" si="19"/>
        <v/>
      </c>
      <c r="AG109" s="4" t="str">
        <f t="shared" si="20"/>
        <v/>
      </c>
      <c r="AH109" s="4" t="str">
        <f t="shared" si="21"/>
        <v/>
      </c>
      <c r="AI109" s="2" t="str">
        <f t="shared" si="22"/>
        <v/>
      </c>
      <c r="AK109" s="2" t="str">
        <f>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
      </c>
    </row>
    <row r="110" spans="1:37">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4" t="str">
        <f t="shared" si="16"/>
        <v/>
      </c>
      <c r="AD110" s="4" t="str">
        <f t="shared" si="17"/>
        <v/>
      </c>
      <c r="AE110" s="4" t="str">
        <f t="shared" si="18"/>
        <v/>
      </c>
      <c r="AF110" s="4" t="str">
        <f t="shared" si="19"/>
        <v/>
      </c>
      <c r="AG110" s="4" t="str">
        <f t="shared" si="20"/>
        <v/>
      </c>
      <c r="AH110" s="4" t="str">
        <f t="shared" si="21"/>
        <v/>
      </c>
      <c r="AI110" s="2" t="str">
        <f t="shared" si="22"/>
        <v/>
      </c>
      <c r="AK110" s="2" t="str">
        <f>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
      </c>
    </row>
    <row r="111" spans="1:37">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4" t="str">
        <f t="shared" si="16"/>
        <v/>
      </c>
      <c r="AD111" s="4" t="str">
        <f t="shared" si="17"/>
        <v/>
      </c>
      <c r="AE111" s="4" t="str">
        <f t="shared" si="18"/>
        <v/>
      </c>
      <c r="AF111" s="4" t="str">
        <f t="shared" si="19"/>
        <v/>
      </c>
      <c r="AG111" s="4" t="str">
        <f t="shared" si="20"/>
        <v/>
      </c>
      <c r="AH111" s="4" t="str">
        <f t="shared" si="21"/>
        <v/>
      </c>
      <c r="AI111" s="2" t="str">
        <f t="shared" si="22"/>
        <v/>
      </c>
      <c r="AK111" s="2" t="str">
        <f>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
      </c>
    </row>
    <row r="112" spans="1:37">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4" t="str">
        <f t="shared" si="16"/>
        <v/>
      </c>
      <c r="AD112" s="4" t="str">
        <f t="shared" si="17"/>
        <v/>
      </c>
      <c r="AE112" s="4" t="str">
        <f t="shared" si="18"/>
        <v/>
      </c>
      <c r="AF112" s="4" t="str">
        <f t="shared" si="19"/>
        <v/>
      </c>
      <c r="AG112" s="4" t="str">
        <f t="shared" si="20"/>
        <v/>
      </c>
      <c r="AH112" s="4" t="str">
        <f t="shared" si="21"/>
        <v/>
      </c>
      <c r="AI112" s="2" t="str">
        <f t="shared" si="22"/>
        <v/>
      </c>
      <c r="AK112" s="2" t="str">
        <f>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
      </c>
    </row>
    <row r="113" spans="1:37">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4" t="str">
        <f t="shared" si="16"/>
        <v/>
      </c>
      <c r="AD113" s="4" t="str">
        <f t="shared" si="17"/>
        <v/>
      </c>
      <c r="AE113" s="4" t="str">
        <f t="shared" si="18"/>
        <v/>
      </c>
      <c r="AF113" s="4" t="str">
        <f t="shared" si="19"/>
        <v/>
      </c>
      <c r="AG113" s="4" t="str">
        <f t="shared" si="20"/>
        <v/>
      </c>
      <c r="AH113" s="4" t="str">
        <f t="shared" si="21"/>
        <v/>
      </c>
      <c r="AI113" s="2" t="str">
        <f t="shared" si="22"/>
        <v/>
      </c>
      <c r="AK113" s="2" t="str">
        <f>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
      </c>
    </row>
    <row r="114" spans="1:37">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4" t="str">
        <f t="shared" si="16"/>
        <v/>
      </c>
      <c r="AD114" s="4" t="str">
        <f t="shared" si="17"/>
        <v/>
      </c>
      <c r="AE114" s="4" t="str">
        <f t="shared" si="18"/>
        <v/>
      </c>
      <c r="AF114" s="4" t="str">
        <f t="shared" si="19"/>
        <v/>
      </c>
      <c r="AG114" s="4" t="str">
        <f t="shared" si="20"/>
        <v/>
      </c>
      <c r="AH114" s="4" t="str">
        <f t="shared" si="21"/>
        <v/>
      </c>
      <c r="AI114" s="2" t="str">
        <f t="shared" si="22"/>
        <v/>
      </c>
      <c r="AK114" s="2" t="str">
        <f>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
      </c>
    </row>
    <row r="115" spans="1:37">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4" t="str">
        <f t="shared" si="16"/>
        <v/>
      </c>
      <c r="AD115" s="4" t="str">
        <f t="shared" si="17"/>
        <v/>
      </c>
      <c r="AE115" s="4" t="str">
        <f t="shared" si="18"/>
        <v/>
      </c>
      <c r="AF115" s="4" t="str">
        <f t="shared" si="19"/>
        <v/>
      </c>
      <c r="AG115" s="4" t="str">
        <f t="shared" si="20"/>
        <v/>
      </c>
      <c r="AH115" s="4" t="str">
        <f t="shared" si="21"/>
        <v/>
      </c>
      <c r="AI115" s="2" t="str">
        <f t="shared" si="22"/>
        <v/>
      </c>
      <c r="AK115" s="2" t="str">
        <f>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
      </c>
    </row>
    <row r="116" spans="1:37">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4" t="str">
        <f t="shared" si="16"/>
        <v/>
      </c>
      <c r="AD116" s="4" t="str">
        <f t="shared" si="17"/>
        <v/>
      </c>
      <c r="AE116" s="4" t="str">
        <f t="shared" si="18"/>
        <v/>
      </c>
      <c r="AF116" s="4" t="str">
        <f t="shared" si="19"/>
        <v/>
      </c>
      <c r="AG116" s="4" t="str">
        <f t="shared" si="20"/>
        <v/>
      </c>
      <c r="AH116" s="4" t="str">
        <f t="shared" si="21"/>
        <v/>
      </c>
      <c r="AI116" s="2" t="str">
        <f t="shared" si="22"/>
        <v/>
      </c>
      <c r="AK116" s="2" t="str">
        <f>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
      </c>
    </row>
    <row r="117" spans="1:37">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4" t="str">
        <f t="shared" si="16"/>
        <v/>
      </c>
      <c r="AD117" s="4" t="str">
        <f t="shared" si="17"/>
        <v/>
      </c>
      <c r="AE117" s="4" t="str">
        <f t="shared" si="18"/>
        <v/>
      </c>
      <c r="AF117" s="4" t="str">
        <f t="shared" si="19"/>
        <v/>
      </c>
      <c r="AG117" s="4" t="str">
        <f t="shared" si="20"/>
        <v/>
      </c>
      <c r="AH117" s="4" t="str">
        <f t="shared" si="21"/>
        <v/>
      </c>
      <c r="AI117" s="2" t="str">
        <f t="shared" si="22"/>
        <v/>
      </c>
      <c r="AK117" s="2" t="str">
        <f>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
      </c>
    </row>
    <row r="118" spans="1:37">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4" t="str">
        <f t="shared" si="16"/>
        <v/>
      </c>
      <c r="AD118" s="4" t="str">
        <f t="shared" si="17"/>
        <v/>
      </c>
      <c r="AE118" s="4" t="str">
        <f t="shared" si="18"/>
        <v/>
      </c>
      <c r="AF118" s="4" t="str">
        <f t="shared" si="19"/>
        <v/>
      </c>
      <c r="AG118" s="4" t="str">
        <f t="shared" si="20"/>
        <v/>
      </c>
      <c r="AH118" s="4" t="str">
        <f t="shared" si="21"/>
        <v/>
      </c>
      <c r="AI118" s="2" t="str">
        <f t="shared" si="22"/>
        <v/>
      </c>
      <c r="AK118" s="2" t="str">
        <f>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
      </c>
    </row>
    <row r="119" spans="1:37">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4" t="str">
        <f t="shared" si="16"/>
        <v/>
      </c>
      <c r="AD119" s="4" t="str">
        <f t="shared" si="17"/>
        <v/>
      </c>
      <c r="AE119" s="4" t="str">
        <f t="shared" si="18"/>
        <v/>
      </c>
      <c r="AF119" s="4" t="str">
        <f t="shared" si="19"/>
        <v/>
      </c>
      <c r="AG119" s="4" t="str">
        <f t="shared" si="20"/>
        <v/>
      </c>
      <c r="AH119" s="4" t="str">
        <f t="shared" si="21"/>
        <v/>
      </c>
      <c r="AI119" s="2" t="str">
        <f t="shared" si="22"/>
        <v/>
      </c>
      <c r="AK119" s="2" t="str">
        <f>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
      </c>
    </row>
    <row r="120" spans="1:37">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4" t="str">
        <f t="shared" si="16"/>
        <v/>
      </c>
      <c r="AD120" s="4" t="str">
        <f t="shared" si="17"/>
        <v/>
      </c>
      <c r="AE120" s="4" t="str">
        <f t="shared" si="18"/>
        <v/>
      </c>
      <c r="AF120" s="4" t="str">
        <f t="shared" si="19"/>
        <v/>
      </c>
      <c r="AG120" s="4" t="str">
        <f t="shared" si="20"/>
        <v/>
      </c>
      <c r="AH120" s="4" t="str">
        <f t="shared" si="21"/>
        <v/>
      </c>
      <c r="AI120" s="2" t="str">
        <f t="shared" si="22"/>
        <v/>
      </c>
      <c r="AK120" s="2" t="str">
        <f>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
      </c>
    </row>
    <row r="121" spans="1:37">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4" t="str">
        <f t="shared" si="16"/>
        <v/>
      </c>
      <c r="AD121" s="4" t="str">
        <f t="shared" si="17"/>
        <v/>
      </c>
      <c r="AE121" s="4" t="str">
        <f t="shared" si="18"/>
        <v/>
      </c>
      <c r="AF121" s="4" t="str">
        <f t="shared" si="19"/>
        <v/>
      </c>
      <c r="AG121" s="4" t="str">
        <f t="shared" si="20"/>
        <v/>
      </c>
      <c r="AH121" s="4" t="str">
        <f t="shared" si="21"/>
        <v/>
      </c>
      <c r="AI121" s="2" t="str">
        <f t="shared" si="22"/>
        <v/>
      </c>
      <c r="AK121" s="2" t="str">
        <f>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
      </c>
    </row>
    <row r="122" spans="1:37">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4" t="str">
        <f t="shared" si="16"/>
        <v/>
      </c>
      <c r="AD122" s="4" t="str">
        <f t="shared" si="17"/>
        <v/>
      </c>
      <c r="AE122" s="4" t="str">
        <f t="shared" si="18"/>
        <v/>
      </c>
      <c r="AF122" s="4" t="str">
        <f t="shared" si="19"/>
        <v/>
      </c>
      <c r="AG122" s="4" t="str">
        <f t="shared" si="20"/>
        <v/>
      </c>
      <c r="AH122" s="4" t="str">
        <f t="shared" si="21"/>
        <v/>
      </c>
      <c r="AI122" s="2" t="str">
        <f t="shared" si="22"/>
        <v/>
      </c>
      <c r="AK122" s="2" t="str">
        <f>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
      </c>
    </row>
    <row r="123" spans="1:37">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4" t="str">
        <f t="shared" si="16"/>
        <v/>
      </c>
      <c r="AD123" s="4" t="str">
        <f t="shared" si="17"/>
        <v/>
      </c>
      <c r="AE123" s="4" t="str">
        <f t="shared" si="18"/>
        <v/>
      </c>
      <c r="AF123" s="4" t="str">
        <f t="shared" si="19"/>
        <v/>
      </c>
      <c r="AG123" s="4" t="str">
        <f t="shared" si="20"/>
        <v/>
      </c>
      <c r="AH123" s="4" t="str">
        <f t="shared" si="21"/>
        <v/>
      </c>
      <c r="AI123" s="2" t="str">
        <f t="shared" si="22"/>
        <v/>
      </c>
      <c r="AK123" s="2" t="str">
        <f>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
      </c>
    </row>
    <row r="124" spans="1:37">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4" t="str">
        <f t="shared" si="16"/>
        <v/>
      </c>
      <c r="AD124" s="4" t="str">
        <f t="shared" si="17"/>
        <v/>
      </c>
      <c r="AE124" s="4" t="str">
        <f t="shared" si="18"/>
        <v/>
      </c>
      <c r="AF124" s="4" t="str">
        <f t="shared" si="19"/>
        <v/>
      </c>
      <c r="AG124" s="4" t="str">
        <f t="shared" si="20"/>
        <v/>
      </c>
      <c r="AH124" s="4" t="str">
        <f t="shared" si="21"/>
        <v/>
      </c>
      <c r="AI124" s="2" t="str">
        <f t="shared" si="22"/>
        <v/>
      </c>
      <c r="AK124" s="2" t="str">
        <f>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
      </c>
    </row>
    <row r="125" spans="1:37">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4" t="str">
        <f t="shared" si="16"/>
        <v/>
      </c>
      <c r="AD125" s="4" t="str">
        <f t="shared" si="17"/>
        <v/>
      </c>
      <c r="AE125" s="4" t="str">
        <f t="shared" si="18"/>
        <v/>
      </c>
      <c r="AF125" s="4" t="str">
        <f t="shared" si="19"/>
        <v/>
      </c>
      <c r="AG125" s="4" t="str">
        <f t="shared" si="20"/>
        <v/>
      </c>
      <c r="AH125" s="4" t="str">
        <f t="shared" si="21"/>
        <v/>
      </c>
      <c r="AI125" s="2" t="str">
        <f t="shared" si="22"/>
        <v/>
      </c>
      <c r="AK125" s="2" t="str">
        <f>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
      </c>
    </row>
    <row r="126" spans="1:37">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4" t="str">
        <f t="shared" si="16"/>
        <v/>
      </c>
      <c r="AD126" s="4" t="str">
        <f t="shared" si="17"/>
        <v/>
      </c>
      <c r="AE126" s="4" t="str">
        <f t="shared" si="18"/>
        <v/>
      </c>
      <c r="AF126" s="4" t="str">
        <f t="shared" si="19"/>
        <v/>
      </c>
      <c r="AG126" s="4" t="str">
        <f t="shared" si="20"/>
        <v/>
      </c>
      <c r="AH126" s="4" t="str">
        <f t="shared" si="21"/>
        <v/>
      </c>
      <c r="AI126" s="2" t="str">
        <f t="shared" si="22"/>
        <v/>
      </c>
      <c r="AK126" s="2" t="str">
        <f>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
      </c>
    </row>
    <row r="127" spans="1:37">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4" t="str">
        <f t="shared" si="16"/>
        <v/>
      </c>
      <c r="AD127" s="4" t="str">
        <f t="shared" si="17"/>
        <v/>
      </c>
      <c r="AE127" s="4" t="str">
        <f t="shared" si="18"/>
        <v/>
      </c>
      <c r="AF127" s="4" t="str">
        <f t="shared" si="19"/>
        <v/>
      </c>
      <c r="AG127" s="4" t="str">
        <f t="shared" si="20"/>
        <v/>
      </c>
      <c r="AH127" s="4" t="str">
        <f t="shared" si="21"/>
        <v/>
      </c>
      <c r="AI127" s="2" t="str">
        <f t="shared" si="22"/>
        <v/>
      </c>
      <c r="AK127" s="2" t="str">
        <f>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
      </c>
    </row>
    <row r="128" spans="1:37">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4" t="str">
        <f t="shared" si="16"/>
        <v/>
      </c>
      <c r="AD128" s="4" t="str">
        <f t="shared" si="17"/>
        <v/>
      </c>
      <c r="AE128" s="4" t="str">
        <f t="shared" si="18"/>
        <v/>
      </c>
      <c r="AF128" s="4" t="str">
        <f t="shared" si="19"/>
        <v/>
      </c>
      <c r="AG128" s="4" t="str">
        <f t="shared" si="20"/>
        <v/>
      </c>
      <c r="AH128" s="4" t="str">
        <f t="shared" si="21"/>
        <v/>
      </c>
      <c r="AI128" s="2" t="str">
        <f t="shared" si="22"/>
        <v/>
      </c>
      <c r="AK128" s="2" t="str">
        <f>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
      </c>
    </row>
    <row r="129" spans="1:37">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4" t="str">
        <f t="shared" si="16"/>
        <v/>
      </c>
      <c r="AD129" s="4" t="str">
        <f t="shared" si="17"/>
        <v/>
      </c>
      <c r="AE129" s="4" t="str">
        <f t="shared" si="18"/>
        <v/>
      </c>
      <c r="AF129" s="4" t="str">
        <f t="shared" si="19"/>
        <v/>
      </c>
      <c r="AG129" s="4" t="str">
        <f t="shared" si="20"/>
        <v/>
      </c>
      <c r="AH129" s="4" t="str">
        <f t="shared" si="21"/>
        <v/>
      </c>
      <c r="AI129" s="2" t="str">
        <f t="shared" si="22"/>
        <v/>
      </c>
      <c r="AK129" s="2" t="str">
        <f>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
      </c>
    </row>
    <row r="130" spans="1:37">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4" t="str">
        <f t="shared" si="16"/>
        <v/>
      </c>
      <c r="AD130" s="4" t="str">
        <f t="shared" si="17"/>
        <v/>
      </c>
      <c r="AE130" s="4" t="str">
        <f t="shared" si="18"/>
        <v/>
      </c>
      <c r="AF130" s="4" t="str">
        <f t="shared" si="19"/>
        <v/>
      </c>
      <c r="AG130" s="4" t="str">
        <f t="shared" si="20"/>
        <v/>
      </c>
      <c r="AH130" s="4" t="str">
        <f t="shared" si="21"/>
        <v/>
      </c>
      <c r="AI130" s="2" t="str">
        <f t="shared" si="22"/>
        <v/>
      </c>
      <c r="AK130" s="2" t="str">
        <f>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
      </c>
    </row>
    <row r="131" spans="1:37">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4" t="str">
        <f t="shared" si="16"/>
        <v/>
      </c>
      <c r="AD131" s="4" t="str">
        <f t="shared" si="17"/>
        <v/>
      </c>
      <c r="AE131" s="4" t="str">
        <f t="shared" si="18"/>
        <v/>
      </c>
      <c r="AF131" s="4" t="str">
        <f t="shared" si="19"/>
        <v/>
      </c>
      <c r="AG131" s="4" t="str">
        <f t="shared" si="20"/>
        <v/>
      </c>
      <c r="AH131" s="4" t="str">
        <f t="shared" si="21"/>
        <v/>
      </c>
      <c r="AI131" s="2" t="str">
        <f t="shared" si="22"/>
        <v/>
      </c>
      <c r="AK131" s="2" t="str">
        <f>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
      </c>
    </row>
    <row r="132" spans="1:37">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4" t="str">
        <f t="shared" si="16"/>
        <v/>
      </c>
      <c r="AD132" s="4" t="str">
        <f t="shared" si="17"/>
        <v/>
      </c>
      <c r="AE132" s="4" t="str">
        <f t="shared" si="18"/>
        <v/>
      </c>
      <c r="AF132" s="4" t="str">
        <f t="shared" si="19"/>
        <v/>
      </c>
      <c r="AG132" s="4" t="str">
        <f t="shared" si="20"/>
        <v/>
      </c>
      <c r="AH132" s="4" t="str">
        <f t="shared" si="21"/>
        <v/>
      </c>
      <c r="AI132" s="2" t="str">
        <f t="shared" si="22"/>
        <v/>
      </c>
      <c r="AK132" s="2" t="str">
        <f>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
      </c>
    </row>
    <row r="133" spans="1:37">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4" t="str">
        <f t="shared" ref="AC133:AC196" si="23">IF((MAX(A133,L133,N133,P133,X133,Y133)-MIN(A133,L133,N133,P133,X133,Y133))&gt;3,1,"")</f>
        <v/>
      </c>
      <c r="AD133" s="4" t="str">
        <f t="shared" ref="AD133:AD196" si="24">IF((MAX(B133,D133,M133,U133)-MIN(B133,D133,M133,U133))&gt;3,1,"")</f>
        <v/>
      </c>
      <c r="AE133" s="4" t="str">
        <f t="shared" ref="AE133:AE196" si="25">IF((MAX(I133,T133,V133,W133)-MIN(I133,T133,V133,W133))&gt;3,1,"")</f>
        <v/>
      </c>
      <c r="AF133" s="4" t="str">
        <f t="shared" ref="AF133:AF196" si="26">IF((MAX(H133,K133,Q133,S133)-MIN(H133,K133,Q133,S133))&gt;3,1,"")</f>
        <v/>
      </c>
      <c r="AG133" s="4" t="str">
        <f t="shared" ref="AG133:AG196" si="27">IF((MAX(E133,F133,G133,R133)-MIN(E133,F133,G133,R133))&gt;3,1,"")</f>
        <v/>
      </c>
      <c r="AH133" s="4" t="str">
        <f t="shared" ref="AH133:AH196" si="28">IF((MAX(C133,J133,O133,Z133)-MIN(C133,J133,O133,Z133))&gt;3,1,"")</f>
        <v/>
      </c>
      <c r="AI133" s="2" t="str">
        <f t="shared" ref="AI133:AI196" si="29">IF(COUNT(A133:Z133)&gt;0,IF(COUNT(AC133,AD133,AE133,AF133,AG133,AH133)&gt;0,SUM(AC133,AD133,AE133,AF133,AG133,AH133),0),"")</f>
        <v/>
      </c>
      <c r="AK133" s="2" t="str">
        <f>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
      </c>
    </row>
    <row r="134" spans="1:37">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4" t="str">
        <f t="shared" si="23"/>
        <v/>
      </c>
      <c r="AD134" s="4" t="str">
        <f t="shared" si="24"/>
        <v/>
      </c>
      <c r="AE134" s="4" t="str">
        <f t="shared" si="25"/>
        <v/>
      </c>
      <c r="AF134" s="4" t="str">
        <f t="shared" si="26"/>
        <v/>
      </c>
      <c r="AG134" s="4" t="str">
        <f t="shared" si="27"/>
        <v/>
      </c>
      <c r="AH134" s="4" t="str">
        <f t="shared" si="28"/>
        <v/>
      </c>
      <c r="AI134" s="2" t="str">
        <f t="shared" si="29"/>
        <v/>
      </c>
      <c r="AK134" s="2" t="str">
        <f>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
      </c>
    </row>
    <row r="135" spans="1:37">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4" t="str">
        <f t="shared" si="23"/>
        <v/>
      </c>
      <c r="AD135" s="4" t="str">
        <f t="shared" si="24"/>
        <v/>
      </c>
      <c r="AE135" s="4" t="str">
        <f t="shared" si="25"/>
        <v/>
      </c>
      <c r="AF135" s="4" t="str">
        <f t="shared" si="26"/>
        <v/>
      </c>
      <c r="AG135" s="4" t="str">
        <f t="shared" si="27"/>
        <v/>
      </c>
      <c r="AH135" s="4" t="str">
        <f t="shared" si="28"/>
        <v/>
      </c>
      <c r="AI135" s="2" t="str">
        <f t="shared" si="29"/>
        <v/>
      </c>
      <c r="AK135" s="2" t="str">
        <f>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
      </c>
    </row>
    <row r="136" spans="1:37">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4" t="str">
        <f t="shared" si="23"/>
        <v/>
      </c>
      <c r="AD136" s="4" t="str">
        <f t="shared" si="24"/>
        <v/>
      </c>
      <c r="AE136" s="4" t="str">
        <f t="shared" si="25"/>
        <v/>
      </c>
      <c r="AF136" s="4" t="str">
        <f t="shared" si="26"/>
        <v/>
      </c>
      <c r="AG136" s="4" t="str">
        <f t="shared" si="27"/>
        <v/>
      </c>
      <c r="AH136" s="4" t="str">
        <f t="shared" si="28"/>
        <v/>
      </c>
      <c r="AI136" s="2" t="str">
        <f t="shared" si="29"/>
        <v/>
      </c>
      <c r="AK136" s="2" t="str">
        <f>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
      </c>
    </row>
    <row r="137" spans="1:37">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4" t="str">
        <f t="shared" si="23"/>
        <v/>
      </c>
      <c r="AD137" s="4" t="str">
        <f t="shared" si="24"/>
        <v/>
      </c>
      <c r="AE137" s="4" t="str">
        <f t="shared" si="25"/>
        <v/>
      </c>
      <c r="AF137" s="4" t="str">
        <f t="shared" si="26"/>
        <v/>
      </c>
      <c r="AG137" s="4" t="str">
        <f t="shared" si="27"/>
        <v/>
      </c>
      <c r="AH137" s="4" t="str">
        <f t="shared" si="28"/>
        <v/>
      </c>
      <c r="AI137" s="2" t="str">
        <f t="shared" si="29"/>
        <v/>
      </c>
      <c r="AK137" s="2" t="str">
        <f>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
      </c>
    </row>
    <row r="138" spans="1:37">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4" t="str">
        <f t="shared" si="23"/>
        <v/>
      </c>
      <c r="AD138" s="4" t="str">
        <f t="shared" si="24"/>
        <v/>
      </c>
      <c r="AE138" s="4" t="str">
        <f t="shared" si="25"/>
        <v/>
      </c>
      <c r="AF138" s="4" t="str">
        <f t="shared" si="26"/>
        <v/>
      </c>
      <c r="AG138" s="4" t="str">
        <f t="shared" si="27"/>
        <v/>
      </c>
      <c r="AH138" s="4" t="str">
        <f t="shared" si="28"/>
        <v/>
      </c>
      <c r="AI138" s="2" t="str">
        <f t="shared" si="29"/>
        <v/>
      </c>
      <c r="AK138" s="2" t="str">
        <f>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
      </c>
    </row>
    <row r="139" spans="1:37">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4" t="str">
        <f t="shared" si="23"/>
        <v/>
      </c>
      <c r="AD139" s="4" t="str">
        <f t="shared" si="24"/>
        <v/>
      </c>
      <c r="AE139" s="4" t="str">
        <f t="shared" si="25"/>
        <v/>
      </c>
      <c r="AF139" s="4" t="str">
        <f t="shared" si="26"/>
        <v/>
      </c>
      <c r="AG139" s="4" t="str">
        <f t="shared" si="27"/>
        <v/>
      </c>
      <c r="AH139" s="4" t="str">
        <f t="shared" si="28"/>
        <v/>
      </c>
      <c r="AI139" s="2" t="str">
        <f t="shared" si="29"/>
        <v/>
      </c>
      <c r="AK139" s="2" t="str">
        <f>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
      </c>
    </row>
    <row r="140" spans="1:37">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4" t="str">
        <f t="shared" si="23"/>
        <v/>
      </c>
      <c r="AD140" s="4" t="str">
        <f t="shared" si="24"/>
        <v/>
      </c>
      <c r="AE140" s="4" t="str">
        <f t="shared" si="25"/>
        <v/>
      </c>
      <c r="AF140" s="4" t="str">
        <f t="shared" si="26"/>
        <v/>
      </c>
      <c r="AG140" s="4" t="str">
        <f t="shared" si="27"/>
        <v/>
      </c>
      <c r="AH140" s="4" t="str">
        <f t="shared" si="28"/>
        <v/>
      </c>
      <c r="AI140" s="2" t="str">
        <f t="shared" si="29"/>
        <v/>
      </c>
      <c r="AK140" s="2" t="str">
        <f>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
      </c>
    </row>
    <row r="141" spans="1:37">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4" t="str">
        <f t="shared" si="23"/>
        <v/>
      </c>
      <c r="AD141" s="4" t="str">
        <f t="shared" si="24"/>
        <v/>
      </c>
      <c r="AE141" s="4" t="str">
        <f t="shared" si="25"/>
        <v/>
      </c>
      <c r="AF141" s="4" t="str">
        <f t="shared" si="26"/>
        <v/>
      </c>
      <c r="AG141" s="4" t="str">
        <f t="shared" si="27"/>
        <v/>
      </c>
      <c r="AH141" s="4" t="str">
        <f t="shared" si="28"/>
        <v/>
      </c>
      <c r="AI141" s="2" t="str">
        <f t="shared" si="29"/>
        <v/>
      </c>
      <c r="AK141" s="2" t="str">
        <f>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
      </c>
    </row>
    <row r="142" spans="1:37">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4" t="str">
        <f t="shared" si="23"/>
        <v/>
      </c>
      <c r="AD142" s="4" t="str">
        <f t="shared" si="24"/>
        <v/>
      </c>
      <c r="AE142" s="4" t="str">
        <f t="shared" si="25"/>
        <v/>
      </c>
      <c r="AF142" s="4" t="str">
        <f t="shared" si="26"/>
        <v/>
      </c>
      <c r="AG142" s="4" t="str">
        <f t="shared" si="27"/>
        <v/>
      </c>
      <c r="AH142" s="4" t="str">
        <f t="shared" si="28"/>
        <v/>
      </c>
      <c r="AI142" s="2" t="str">
        <f t="shared" si="29"/>
        <v/>
      </c>
      <c r="AK142" s="2" t="str">
        <f>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
      </c>
    </row>
    <row r="143" spans="1:37">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4" t="str">
        <f t="shared" si="23"/>
        <v/>
      </c>
      <c r="AD143" s="4" t="str">
        <f t="shared" si="24"/>
        <v/>
      </c>
      <c r="AE143" s="4" t="str">
        <f t="shared" si="25"/>
        <v/>
      </c>
      <c r="AF143" s="4" t="str">
        <f t="shared" si="26"/>
        <v/>
      </c>
      <c r="AG143" s="4" t="str">
        <f t="shared" si="27"/>
        <v/>
      </c>
      <c r="AH143" s="4" t="str">
        <f t="shared" si="28"/>
        <v/>
      </c>
      <c r="AI143" s="2" t="str">
        <f t="shared" si="29"/>
        <v/>
      </c>
      <c r="AK143" s="2" t="str">
        <f>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
      </c>
    </row>
    <row r="144" spans="1:37">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4" t="str">
        <f t="shared" si="23"/>
        <v/>
      </c>
      <c r="AD144" s="4" t="str">
        <f t="shared" si="24"/>
        <v/>
      </c>
      <c r="AE144" s="4" t="str">
        <f t="shared" si="25"/>
        <v/>
      </c>
      <c r="AF144" s="4" t="str">
        <f t="shared" si="26"/>
        <v/>
      </c>
      <c r="AG144" s="4" t="str">
        <f t="shared" si="27"/>
        <v/>
      </c>
      <c r="AH144" s="4" t="str">
        <f t="shared" si="28"/>
        <v/>
      </c>
      <c r="AI144" s="2" t="str">
        <f t="shared" si="29"/>
        <v/>
      </c>
      <c r="AK144" s="2" t="str">
        <f>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
      </c>
    </row>
    <row r="145" spans="1:37">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4" t="str">
        <f t="shared" si="23"/>
        <v/>
      </c>
      <c r="AD145" s="4" t="str">
        <f t="shared" si="24"/>
        <v/>
      </c>
      <c r="AE145" s="4" t="str">
        <f t="shared" si="25"/>
        <v/>
      </c>
      <c r="AF145" s="4" t="str">
        <f t="shared" si="26"/>
        <v/>
      </c>
      <c r="AG145" s="4" t="str">
        <f t="shared" si="27"/>
        <v/>
      </c>
      <c r="AH145" s="4" t="str">
        <f t="shared" si="28"/>
        <v/>
      </c>
      <c r="AI145" s="2" t="str">
        <f t="shared" si="29"/>
        <v/>
      </c>
      <c r="AK145" s="2" t="str">
        <f>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
      </c>
    </row>
    <row r="146" spans="1:37">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4" t="str">
        <f t="shared" si="23"/>
        <v/>
      </c>
      <c r="AD146" s="4" t="str">
        <f t="shared" si="24"/>
        <v/>
      </c>
      <c r="AE146" s="4" t="str">
        <f t="shared" si="25"/>
        <v/>
      </c>
      <c r="AF146" s="4" t="str">
        <f t="shared" si="26"/>
        <v/>
      </c>
      <c r="AG146" s="4" t="str">
        <f t="shared" si="27"/>
        <v/>
      </c>
      <c r="AH146" s="4" t="str">
        <f t="shared" si="28"/>
        <v/>
      </c>
      <c r="AI146" s="2" t="str">
        <f t="shared" si="29"/>
        <v/>
      </c>
      <c r="AK146" s="2" t="str">
        <f>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
      </c>
    </row>
    <row r="147" spans="1:37">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4" t="str">
        <f t="shared" si="23"/>
        <v/>
      </c>
      <c r="AD147" s="4" t="str">
        <f t="shared" si="24"/>
        <v/>
      </c>
      <c r="AE147" s="4" t="str">
        <f t="shared" si="25"/>
        <v/>
      </c>
      <c r="AF147" s="4" t="str">
        <f t="shared" si="26"/>
        <v/>
      </c>
      <c r="AG147" s="4" t="str">
        <f t="shared" si="27"/>
        <v/>
      </c>
      <c r="AH147" s="4" t="str">
        <f t="shared" si="28"/>
        <v/>
      </c>
      <c r="AI147" s="2" t="str">
        <f t="shared" si="29"/>
        <v/>
      </c>
      <c r="AK147" s="2" t="str">
        <f>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
      </c>
    </row>
    <row r="148" spans="1:37">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4" t="str">
        <f t="shared" si="23"/>
        <v/>
      </c>
      <c r="AD148" s="4" t="str">
        <f t="shared" si="24"/>
        <v/>
      </c>
      <c r="AE148" s="4" t="str">
        <f t="shared" si="25"/>
        <v/>
      </c>
      <c r="AF148" s="4" t="str">
        <f t="shared" si="26"/>
        <v/>
      </c>
      <c r="AG148" s="4" t="str">
        <f t="shared" si="27"/>
        <v/>
      </c>
      <c r="AH148" s="4" t="str">
        <f t="shared" si="28"/>
        <v/>
      </c>
      <c r="AI148" s="2" t="str">
        <f t="shared" si="29"/>
        <v/>
      </c>
      <c r="AK148" s="2" t="str">
        <f>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
      </c>
    </row>
    <row r="149" spans="1:37">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4" t="str">
        <f t="shared" si="23"/>
        <v/>
      </c>
      <c r="AD149" s="4" t="str">
        <f t="shared" si="24"/>
        <v/>
      </c>
      <c r="AE149" s="4" t="str">
        <f t="shared" si="25"/>
        <v/>
      </c>
      <c r="AF149" s="4" t="str">
        <f t="shared" si="26"/>
        <v/>
      </c>
      <c r="AG149" s="4" t="str">
        <f t="shared" si="27"/>
        <v/>
      </c>
      <c r="AH149" s="4" t="str">
        <f t="shared" si="28"/>
        <v/>
      </c>
      <c r="AI149" s="2" t="str">
        <f t="shared" si="29"/>
        <v/>
      </c>
      <c r="AK149" s="2" t="str">
        <f>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
      </c>
    </row>
    <row r="150" spans="1:37">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4" t="str">
        <f t="shared" si="23"/>
        <v/>
      </c>
      <c r="AD150" s="4" t="str">
        <f t="shared" si="24"/>
        <v/>
      </c>
      <c r="AE150" s="4" t="str">
        <f t="shared" si="25"/>
        <v/>
      </c>
      <c r="AF150" s="4" t="str">
        <f t="shared" si="26"/>
        <v/>
      </c>
      <c r="AG150" s="4" t="str">
        <f t="shared" si="27"/>
        <v/>
      </c>
      <c r="AH150" s="4" t="str">
        <f t="shared" si="28"/>
        <v/>
      </c>
      <c r="AI150" s="2" t="str">
        <f t="shared" si="29"/>
        <v/>
      </c>
      <c r="AK150" s="2" t="str">
        <f>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
      </c>
    </row>
    <row r="151" spans="1:37">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4" t="str">
        <f t="shared" si="23"/>
        <v/>
      </c>
      <c r="AD151" s="4" t="str">
        <f t="shared" si="24"/>
        <v/>
      </c>
      <c r="AE151" s="4" t="str">
        <f t="shared" si="25"/>
        <v/>
      </c>
      <c r="AF151" s="4" t="str">
        <f t="shared" si="26"/>
        <v/>
      </c>
      <c r="AG151" s="4" t="str">
        <f t="shared" si="27"/>
        <v/>
      </c>
      <c r="AH151" s="4" t="str">
        <f t="shared" si="28"/>
        <v/>
      </c>
      <c r="AI151" s="2" t="str">
        <f t="shared" si="29"/>
        <v/>
      </c>
      <c r="AK151" s="2" t="str">
        <f>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
      </c>
    </row>
    <row r="152" spans="1:37">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4" t="str">
        <f t="shared" si="23"/>
        <v/>
      </c>
      <c r="AD152" s="4" t="str">
        <f t="shared" si="24"/>
        <v/>
      </c>
      <c r="AE152" s="4" t="str">
        <f t="shared" si="25"/>
        <v/>
      </c>
      <c r="AF152" s="4" t="str">
        <f t="shared" si="26"/>
        <v/>
      </c>
      <c r="AG152" s="4" t="str">
        <f t="shared" si="27"/>
        <v/>
      </c>
      <c r="AH152" s="4" t="str">
        <f t="shared" si="28"/>
        <v/>
      </c>
      <c r="AI152" s="2" t="str">
        <f t="shared" si="29"/>
        <v/>
      </c>
      <c r="AK152" s="2" t="str">
        <f>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
      </c>
    </row>
    <row r="153" spans="1:37">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4" t="str">
        <f t="shared" si="23"/>
        <v/>
      </c>
      <c r="AD153" s="4" t="str">
        <f t="shared" si="24"/>
        <v/>
      </c>
      <c r="AE153" s="4" t="str">
        <f t="shared" si="25"/>
        <v/>
      </c>
      <c r="AF153" s="4" t="str">
        <f t="shared" si="26"/>
        <v/>
      </c>
      <c r="AG153" s="4" t="str">
        <f t="shared" si="27"/>
        <v/>
      </c>
      <c r="AH153" s="4" t="str">
        <f t="shared" si="28"/>
        <v/>
      </c>
      <c r="AI153" s="2" t="str">
        <f t="shared" si="29"/>
        <v/>
      </c>
      <c r="AK153" s="2" t="str">
        <f>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
      </c>
    </row>
    <row r="154" spans="1:37">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4" t="str">
        <f t="shared" si="23"/>
        <v/>
      </c>
      <c r="AD154" s="4" t="str">
        <f t="shared" si="24"/>
        <v/>
      </c>
      <c r="AE154" s="4" t="str">
        <f t="shared" si="25"/>
        <v/>
      </c>
      <c r="AF154" s="4" t="str">
        <f t="shared" si="26"/>
        <v/>
      </c>
      <c r="AG154" s="4" t="str">
        <f t="shared" si="27"/>
        <v/>
      </c>
      <c r="AH154" s="4" t="str">
        <f t="shared" si="28"/>
        <v/>
      </c>
      <c r="AI154" s="2" t="str">
        <f t="shared" si="29"/>
        <v/>
      </c>
      <c r="AK154" s="2" t="str">
        <f>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
      </c>
    </row>
    <row r="155" spans="1:37">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4" t="str">
        <f t="shared" si="23"/>
        <v/>
      </c>
      <c r="AD155" s="4" t="str">
        <f t="shared" si="24"/>
        <v/>
      </c>
      <c r="AE155" s="4" t="str">
        <f t="shared" si="25"/>
        <v/>
      </c>
      <c r="AF155" s="4" t="str">
        <f t="shared" si="26"/>
        <v/>
      </c>
      <c r="AG155" s="4" t="str">
        <f t="shared" si="27"/>
        <v/>
      </c>
      <c r="AH155" s="4" t="str">
        <f t="shared" si="28"/>
        <v/>
      </c>
      <c r="AI155" s="2" t="str">
        <f t="shared" si="29"/>
        <v/>
      </c>
      <c r="AK155" s="2" t="str">
        <f>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
      </c>
    </row>
    <row r="156" spans="1:37">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4" t="str">
        <f t="shared" si="23"/>
        <v/>
      </c>
      <c r="AD156" s="4" t="str">
        <f t="shared" si="24"/>
        <v/>
      </c>
      <c r="AE156" s="4" t="str">
        <f t="shared" si="25"/>
        <v/>
      </c>
      <c r="AF156" s="4" t="str">
        <f t="shared" si="26"/>
        <v/>
      </c>
      <c r="AG156" s="4" t="str">
        <f t="shared" si="27"/>
        <v/>
      </c>
      <c r="AH156" s="4" t="str">
        <f t="shared" si="28"/>
        <v/>
      </c>
      <c r="AI156" s="2" t="str">
        <f t="shared" si="29"/>
        <v/>
      </c>
      <c r="AK156" s="2" t="str">
        <f>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
      </c>
    </row>
    <row r="157" spans="1:37">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4" t="str">
        <f t="shared" si="23"/>
        <v/>
      </c>
      <c r="AD157" s="4" t="str">
        <f t="shared" si="24"/>
        <v/>
      </c>
      <c r="AE157" s="4" t="str">
        <f t="shared" si="25"/>
        <v/>
      </c>
      <c r="AF157" s="4" t="str">
        <f t="shared" si="26"/>
        <v/>
      </c>
      <c r="AG157" s="4" t="str">
        <f t="shared" si="27"/>
        <v/>
      </c>
      <c r="AH157" s="4" t="str">
        <f t="shared" si="28"/>
        <v/>
      </c>
      <c r="AI157" s="2" t="str">
        <f t="shared" si="29"/>
        <v/>
      </c>
      <c r="AK157" s="2" t="str">
        <f>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
      </c>
    </row>
    <row r="158" spans="1:37">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4" t="str">
        <f t="shared" si="23"/>
        <v/>
      </c>
      <c r="AD158" s="4" t="str">
        <f t="shared" si="24"/>
        <v/>
      </c>
      <c r="AE158" s="4" t="str">
        <f t="shared" si="25"/>
        <v/>
      </c>
      <c r="AF158" s="4" t="str">
        <f t="shared" si="26"/>
        <v/>
      </c>
      <c r="AG158" s="4" t="str">
        <f t="shared" si="27"/>
        <v/>
      </c>
      <c r="AH158" s="4" t="str">
        <f t="shared" si="28"/>
        <v/>
      </c>
      <c r="AI158" s="2" t="str">
        <f t="shared" si="29"/>
        <v/>
      </c>
      <c r="AK158" s="2" t="str">
        <f>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
      </c>
    </row>
    <row r="159" spans="1:37">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4" t="str">
        <f t="shared" si="23"/>
        <v/>
      </c>
      <c r="AD159" s="4" t="str">
        <f t="shared" si="24"/>
        <v/>
      </c>
      <c r="AE159" s="4" t="str">
        <f t="shared" si="25"/>
        <v/>
      </c>
      <c r="AF159" s="4" t="str">
        <f t="shared" si="26"/>
        <v/>
      </c>
      <c r="AG159" s="4" t="str">
        <f t="shared" si="27"/>
        <v/>
      </c>
      <c r="AH159" s="4" t="str">
        <f t="shared" si="28"/>
        <v/>
      </c>
      <c r="AI159" s="2" t="str">
        <f t="shared" si="29"/>
        <v/>
      </c>
      <c r="AK159" s="2" t="str">
        <f>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
      </c>
    </row>
    <row r="160" spans="1:37">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4" t="str">
        <f t="shared" si="23"/>
        <v/>
      </c>
      <c r="AD160" s="4" t="str">
        <f t="shared" si="24"/>
        <v/>
      </c>
      <c r="AE160" s="4" t="str">
        <f t="shared" si="25"/>
        <v/>
      </c>
      <c r="AF160" s="4" t="str">
        <f t="shared" si="26"/>
        <v/>
      </c>
      <c r="AG160" s="4" t="str">
        <f t="shared" si="27"/>
        <v/>
      </c>
      <c r="AH160" s="4" t="str">
        <f t="shared" si="28"/>
        <v/>
      </c>
      <c r="AI160" s="2" t="str">
        <f t="shared" si="29"/>
        <v/>
      </c>
      <c r="AK160" s="2" t="str">
        <f>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
      </c>
    </row>
    <row r="161" spans="1:37">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4" t="str">
        <f t="shared" si="23"/>
        <v/>
      </c>
      <c r="AD161" s="4" t="str">
        <f t="shared" si="24"/>
        <v/>
      </c>
      <c r="AE161" s="4" t="str">
        <f t="shared" si="25"/>
        <v/>
      </c>
      <c r="AF161" s="4" t="str">
        <f t="shared" si="26"/>
        <v/>
      </c>
      <c r="AG161" s="4" t="str">
        <f t="shared" si="27"/>
        <v/>
      </c>
      <c r="AH161" s="4" t="str">
        <f t="shared" si="28"/>
        <v/>
      </c>
      <c r="AI161" s="2" t="str">
        <f t="shared" si="29"/>
        <v/>
      </c>
      <c r="AK161" s="2" t="str">
        <f>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
      </c>
    </row>
    <row r="162" spans="1:37">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4" t="str">
        <f t="shared" si="23"/>
        <v/>
      </c>
      <c r="AD162" s="4" t="str">
        <f t="shared" si="24"/>
        <v/>
      </c>
      <c r="AE162" s="4" t="str">
        <f t="shared" si="25"/>
        <v/>
      </c>
      <c r="AF162" s="4" t="str">
        <f t="shared" si="26"/>
        <v/>
      </c>
      <c r="AG162" s="4" t="str">
        <f t="shared" si="27"/>
        <v/>
      </c>
      <c r="AH162" s="4" t="str">
        <f t="shared" si="28"/>
        <v/>
      </c>
      <c r="AI162" s="2" t="str">
        <f t="shared" si="29"/>
        <v/>
      </c>
      <c r="AK162" s="2" t="str">
        <f>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
      </c>
    </row>
    <row r="163" spans="1:37">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4" t="str">
        <f t="shared" si="23"/>
        <v/>
      </c>
      <c r="AD163" s="4" t="str">
        <f t="shared" si="24"/>
        <v/>
      </c>
      <c r="AE163" s="4" t="str">
        <f t="shared" si="25"/>
        <v/>
      </c>
      <c r="AF163" s="4" t="str">
        <f t="shared" si="26"/>
        <v/>
      </c>
      <c r="AG163" s="4" t="str">
        <f t="shared" si="27"/>
        <v/>
      </c>
      <c r="AH163" s="4" t="str">
        <f t="shared" si="28"/>
        <v/>
      </c>
      <c r="AI163" s="2" t="str">
        <f t="shared" si="29"/>
        <v/>
      </c>
      <c r="AK163" s="2" t="str">
        <f>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
      </c>
    </row>
    <row r="164" spans="1:37">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4" t="str">
        <f t="shared" si="23"/>
        <v/>
      </c>
      <c r="AD164" s="4" t="str">
        <f t="shared" si="24"/>
        <v/>
      </c>
      <c r="AE164" s="4" t="str">
        <f t="shared" si="25"/>
        <v/>
      </c>
      <c r="AF164" s="4" t="str">
        <f t="shared" si="26"/>
        <v/>
      </c>
      <c r="AG164" s="4" t="str">
        <f t="shared" si="27"/>
        <v/>
      </c>
      <c r="AH164" s="4" t="str">
        <f t="shared" si="28"/>
        <v/>
      </c>
      <c r="AI164" s="2" t="str">
        <f t="shared" si="29"/>
        <v/>
      </c>
      <c r="AK164" s="2" t="str">
        <f>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
      </c>
    </row>
    <row r="165" spans="1:37">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4" t="str">
        <f t="shared" si="23"/>
        <v/>
      </c>
      <c r="AD165" s="4" t="str">
        <f t="shared" si="24"/>
        <v/>
      </c>
      <c r="AE165" s="4" t="str">
        <f t="shared" si="25"/>
        <v/>
      </c>
      <c r="AF165" s="4" t="str">
        <f t="shared" si="26"/>
        <v/>
      </c>
      <c r="AG165" s="4" t="str">
        <f t="shared" si="27"/>
        <v/>
      </c>
      <c r="AH165" s="4" t="str">
        <f t="shared" si="28"/>
        <v/>
      </c>
      <c r="AI165" s="2" t="str">
        <f t="shared" si="29"/>
        <v/>
      </c>
      <c r="AK165" s="2" t="str">
        <f>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
      </c>
    </row>
    <row r="166" spans="1:37">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4" t="str">
        <f t="shared" si="23"/>
        <v/>
      </c>
      <c r="AD166" s="4" t="str">
        <f t="shared" si="24"/>
        <v/>
      </c>
      <c r="AE166" s="4" t="str">
        <f t="shared" si="25"/>
        <v/>
      </c>
      <c r="AF166" s="4" t="str">
        <f t="shared" si="26"/>
        <v/>
      </c>
      <c r="AG166" s="4" t="str">
        <f t="shared" si="27"/>
        <v/>
      </c>
      <c r="AH166" s="4" t="str">
        <f t="shared" si="28"/>
        <v/>
      </c>
      <c r="AI166" s="2" t="str">
        <f t="shared" si="29"/>
        <v/>
      </c>
      <c r="AK166" s="2" t="str">
        <f>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
      </c>
    </row>
    <row r="167" spans="1:37">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4" t="str">
        <f t="shared" si="23"/>
        <v/>
      </c>
      <c r="AD167" s="4" t="str">
        <f t="shared" si="24"/>
        <v/>
      </c>
      <c r="AE167" s="4" t="str">
        <f t="shared" si="25"/>
        <v/>
      </c>
      <c r="AF167" s="4" t="str">
        <f t="shared" si="26"/>
        <v/>
      </c>
      <c r="AG167" s="4" t="str">
        <f t="shared" si="27"/>
        <v/>
      </c>
      <c r="AH167" s="4" t="str">
        <f t="shared" si="28"/>
        <v/>
      </c>
      <c r="AI167" s="2" t="str">
        <f t="shared" si="29"/>
        <v/>
      </c>
      <c r="AK167" s="2" t="str">
        <f>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
      </c>
    </row>
    <row r="168" spans="1:37">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4" t="str">
        <f t="shared" si="23"/>
        <v/>
      </c>
      <c r="AD168" s="4" t="str">
        <f t="shared" si="24"/>
        <v/>
      </c>
      <c r="AE168" s="4" t="str">
        <f t="shared" si="25"/>
        <v/>
      </c>
      <c r="AF168" s="4" t="str">
        <f t="shared" si="26"/>
        <v/>
      </c>
      <c r="AG168" s="4" t="str">
        <f t="shared" si="27"/>
        <v/>
      </c>
      <c r="AH168" s="4" t="str">
        <f t="shared" si="28"/>
        <v/>
      </c>
      <c r="AI168" s="2" t="str">
        <f t="shared" si="29"/>
        <v/>
      </c>
      <c r="AK168" s="2" t="str">
        <f>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
      </c>
    </row>
    <row r="169" spans="1:37">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4" t="str">
        <f t="shared" si="23"/>
        <v/>
      </c>
      <c r="AD169" s="4" t="str">
        <f t="shared" si="24"/>
        <v/>
      </c>
      <c r="AE169" s="4" t="str">
        <f t="shared" si="25"/>
        <v/>
      </c>
      <c r="AF169" s="4" t="str">
        <f t="shared" si="26"/>
        <v/>
      </c>
      <c r="AG169" s="4" t="str">
        <f t="shared" si="27"/>
        <v/>
      </c>
      <c r="AH169" s="4" t="str">
        <f t="shared" si="28"/>
        <v/>
      </c>
      <c r="AI169" s="2" t="str">
        <f t="shared" si="29"/>
        <v/>
      </c>
      <c r="AK169" s="2" t="str">
        <f>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
      </c>
    </row>
    <row r="170" spans="1:37">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4" t="str">
        <f t="shared" si="23"/>
        <v/>
      </c>
      <c r="AD170" s="4" t="str">
        <f t="shared" si="24"/>
        <v/>
      </c>
      <c r="AE170" s="4" t="str">
        <f t="shared" si="25"/>
        <v/>
      </c>
      <c r="AF170" s="4" t="str">
        <f t="shared" si="26"/>
        <v/>
      </c>
      <c r="AG170" s="4" t="str">
        <f t="shared" si="27"/>
        <v/>
      </c>
      <c r="AH170" s="4" t="str">
        <f t="shared" si="28"/>
        <v/>
      </c>
      <c r="AI170" s="2" t="str">
        <f t="shared" si="29"/>
        <v/>
      </c>
      <c r="AK170" s="2" t="str">
        <f>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
      </c>
    </row>
    <row r="171" spans="1:37">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4" t="str">
        <f t="shared" si="23"/>
        <v/>
      </c>
      <c r="AD171" s="4" t="str">
        <f t="shared" si="24"/>
        <v/>
      </c>
      <c r="AE171" s="4" t="str">
        <f t="shared" si="25"/>
        <v/>
      </c>
      <c r="AF171" s="4" t="str">
        <f t="shared" si="26"/>
        <v/>
      </c>
      <c r="AG171" s="4" t="str">
        <f t="shared" si="27"/>
        <v/>
      </c>
      <c r="AH171" s="4" t="str">
        <f t="shared" si="28"/>
        <v/>
      </c>
      <c r="AI171" s="2" t="str">
        <f t="shared" si="29"/>
        <v/>
      </c>
      <c r="AK171" s="2" t="str">
        <f>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
      </c>
    </row>
    <row r="172" spans="1:37">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4" t="str">
        <f t="shared" si="23"/>
        <v/>
      </c>
      <c r="AD172" s="4" t="str">
        <f t="shared" si="24"/>
        <v/>
      </c>
      <c r="AE172" s="4" t="str">
        <f t="shared" si="25"/>
        <v/>
      </c>
      <c r="AF172" s="4" t="str">
        <f t="shared" si="26"/>
        <v/>
      </c>
      <c r="AG172" s="4" t="str">
        <f t="shared" si="27"/>
        <v/>
      </c>
      <c r="AH172" s="4" t="str">
        <f t="shared" si="28"/>
        <v/>
      </c>
      <c r="AI172" s="2" t="str">
        <f t="shared" si="29"/>
        <v/>
      </c>
      <c r="AK172" s="2" t="str">
        <f>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
      </c>
    </row>
    <row r="173" spans="1:37">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4" t="str">
        <f t="shared" si="23"/>
        <v/>
      </c>
      <c r="AD173" s="4" t="str">
        <f t="shared" si="24"/>
        <v/>
      </c>
      <c r="AE173" s="4" t="str">
        <f t="shared" si="25"/>
        <v/>
      </c>
      <c r="AF173" s="4" t="str">
        <f t="shared" si="26"/>
        <v/>
      </c>
      <c r="AG173" s="4" t="str">
        <f t="shared" si="27"/>
        <v/>
      </c>
      <c r="AH173" s="4" t="str">
        <f t="shared" si="28"/>
        <v/>
      </c>
      <c r="AI173" s="2" t="str">
        <f t="shared" si="29"/>
        <v/>
      </c>
      <c r="AK173" s="2" t="str">
        <f>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
      </c>
    </row>
    <row r="174" spans="1:37">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4" t="str">
        <f t="shared" si="23"/>
        <v/>
      </c>
      <c r="AD174" s="4" t="str">
        <f t="shared" si="24"/>
        <v/>
      </c>
      <c r="AE174" s="4" t="str">
        <f t="shared" si="25"/>
        <v/>
      </c>
      <c r="AF174" s="4" t="str">
        <f t="shared" si="26"/>
        <v/>
      </c>
      <c r="AG174" s="4" t="str">
        <f t="shared" si="27"/>
        <v/>
      </c>
      <c r="AH174" s="4" t="str">
        <f t="shared" si="28"/>
        <v/>
      </c>
      <c r="AI174" s="2" t="str">
        <f t="shared" si="29"/>
        <v/>
      </c>
      <c r="AK174" s="2" t="str">
        <f>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
      </c>
    </row>
    <row r="175" spans="1:37">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4" t="str">
        <f t="shared" si="23"/>
        <v/>
      </c>
      <c r="AD175" s="4" t="str">
        <f t="shared" si="24"/>
        <v/>
      </c>
      <c r="AE175" s="4" t="str">
        <f t="shared" si="25"/>
        <v/>
      </c>
      <c r="AF175" s="4" t="str">
        <f t="shared" si="26"/>
        <v/>
      </c>
      <c r="AG175" s="4" t="str">
        <f t="shared" si="27"/>
        <v/>
      </c>
      <c r="AH175" s="4" t="str">
        <f t="shared" si="28"/>
        <v/>
      </c>
      <c r="AI175" s="2" t="str">
        <f t="shared" si="29"/>
        <v/>
      </c>
      <c r="AK175" s="2" t="str">
        <f>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
      </c>
    </row>
    <row r="176" spans="1:37">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4" t="str">
        <f t="shared" si="23"/>
        <v/>
      </c>
      <c r="AD176" s="4" t="str">
        <f t="shared" si="24"/>
        <v/>
      </c>
      <c r="AE176" s="4" t="str">
        <f t="shared" si="25"/>
        <v/>
      </c>
      <c r="AF176" s="4" t="str">
        <f t="shared" si="26"/>
        <v/>
      </c>
      <c r="AG176" s="4" t="str">
        <f t="shared" si="27"/>
        <v/>
      </c>
      <c r="AH176" s="4" t="str">
        <f t="shared" si="28"/>
        <v/>
      </c>
      <c r="AI176" s="2" t="str">
        <f t="shared" si="29"/>
        <v/>
      </c>
      <c r="AK176" s="2" t="str">
        <f>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
      </c>
    </row>
    <row r="177" spans="1:37">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4" t="str">
        <f t="shared" si="23"/>
        <v/>
      </c>
      <c r="AD177" s="4" t="str">
        <f t="shared" si="24"/>
        <v/>
      </c>
      <c r="AE177" s="4" t="str">
        <f t="shared" si="25"/>
        <v/>
      </c>
      <c r="AF177" s="4" t="str">
        <f t="shared" si="26"/>
        <v/>
      </c>
      <c r="AG177" s="4" t="str">
        <f t="shared" si="27"/>
        <v/>
      </c>
      <c r="AH177" s="4" t="str">
        <f t="shared" si="28"/>
        <v/>
      </c>
      <c r="AI177" s="2" t="str">
        <f t="shared" si="29"/>
        <v/>
      </c>
      <c r="AK177" s="2" t="str">
        <f>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
      </c>
    </row>
    <row r="178" spans="1:37">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4" t="str">
        <f t="shared" si="23"/>
        <v/>
      </c>
      <c r="AD178" s="4" t="str">
        <f t="shared" si="24"/>
        <v/>
      </c>
      <c r="AE178" s="4" t="str">
        <f t="shared" si="25"/>
        <v/>
      </c>
      <c r="AF178" s="4" t="str">
        <f t="shared" si="26"/>
        <v/>
      </c>
      <c r="AG178" s="4" t="str">
        <f t="shared" si="27"/>
        <v/>
      </c>
      <c r="AH178" s="4" t="str">
        <f t="shared" si="28"/>
        <v/>
      </c>
      <c r="AI178" s="2" t="str">
        <f t="shared" si="29"/>
        <v/>
      </c>
      <c r="AK178" s="2" t="str">
        <f>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
      </c>
    </row>
    <row r="179" spans="1:37">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4" t="str">
        <f t="shared" si="23"/>
        <v/>
      </c>
      <c r="AD179" s="4" t="str">
        <f t="shared" si="24"/>
        <v/>
      </c>
      <c r="AE179" s="4" t="str">
        <f t="shared" si="25"/>
        <v/>
      </c>
      <c r="AF179" s="4" t="str">
        <f t="shared" si="26"/>
        <v/>
      </c>
      <c r="AG179" s="4" t="str">
        <f t="shared" si="27"/>
        <v/>
      </c>
      <c r="AH179" s="4" t="str">
        <f t="shared" si="28"/>
        <v/>
      </c>
      <c r="AI179" s="2" t="str">
        <f t="shared" si="29"/>
        <v/>
      </c>
      <c r="AK179" s="2" t="str">
        <f>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
      </c>
    </row>
    <row r="180" spans="1:37">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4" t="str">
        <f t="shared" si="23"/>
        <v/>
      </c>
      <c r="AD180" s="4" t="str">
        <f t="shared" si="24"/>
        <v/>
      </c>
      <c r="AE180" s="4" t="str">
        <f t="shared" si="25"/>
        <v/>
      </c>
      <c r="AF180" s="4" t="str">
        <f t="shared" si="26"/>
        <v/>
      </c>
      <c r="AG180" s="4" t="str">
        <f t="shared" si="27"/>
        <v/>
      </c>
      <c r="AH180" s="4" t="str">
        <f t="shared" si="28"/>
        <v/>
      </c>
      <c r="AI180" s="2" t="str">
        <f t="shared" si="29"/>
        <v/>
      </c>
      <c r="AK180" s="2" t="str">
        <f>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
      </c>
    </row>
    <row r="181" spans="1:37">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4" t="str">
        <f t="shared" si="23"/>
        <v/>
      </c>
      <c r="AD181" s="4" t="str">
        <f t="shared" si="24"/>
        <v/>
      </c>
      <c r="AE181" s="4" t="str">
        <f t="shared" si="25"/>
        <v/>
      </c>
      <c r="AF181" s="4" t="str">
        <f t="shared" si="26"/>
        <v/>
      </c>
      <c r="AG181" s="4" t="str">
        <f t="shared" si="27"/>
        <v/>
      </c>
      <c r="AH181" s="4" t="str">
        <f t="shared" si="28"/>
        <v/>
      </c>
      <c r="AI181" s="2" t="str">
        <f t="shared" si="29"/>
        <v/>
      </c>
      <c r="AK181" s="2" t="str">
        <f>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
      </c>
    </row>
    <row r="182" spans="1:37">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4" t="str">
        <f t="shared" si="23"/>
        <v/>
      </c>
      <c r="AD182" s="4" t="str">
        <f t="shared" si="24"/>
        <v/>
      </c>
      <c r="AE182" s="4" t="str">
        <f t="shared" si="25"/>
        <v/>
      </c>
      <c r="AF182" s="4" t="str">
        <f t="shared" si="26"/>
        <v/>
      </c>
      <c r="AG182" s="4" t="str">
        <f t="shared" si="27"/>
        <v/>
      </c>
      <c r="AH182" s="4" t="str">
        <f t="shared" si="28"/>
        <v/>
      </c>
      <c r="AI182" s="2" t="str">
        <f t="shared" si="29"/>
        <v/>
      </c>
      <c r="AK182" s="2" t="str">
        <f>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
      </c>
    </row>
    <row r="183" spans="1:37">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4" t="str">
        <f t="shared" si="23"/>
        <v/>
      </c>
      <c r="AD183" s="4" t="str">
        <f t="shared" si="24"/>
        <v/>
      </c>
      <c r="AE183" s="4" t="str">
        <f t="shared" si="25"/>
        <v/>
      </c>
      <c r="AF183" s="4" t="str">
        <f t="shared" si="26"/>
        <v/>
      </c>
      <c r="AG183" s="4" t="str">
        <f t="shared" si="27"/>
        <v/>
      </c>
      <c r="AH183" s="4" t="str">
        <f t="shared" si="28"/>
        <v/>
      </c>
      <c r="AI183" s="2" t="str">
        <f t="shared" si="29"/>
        <v/>
      </c>
      <c r="AK183" s="2" t="str">
        <f>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
      </c>
    </row>
    <row r="184" spans="1:37">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4" t="str">
        <f t="shared" si="23"/>
        <v/>
      </c>
      <c r="AD184" s="4" t="str">
        <f t="shared" si="24"/>
        <v/>
      </c>
      <c r="AE184" s="4" t="str">
        <f t="shared" si="25"/>
        <v/>
      </c>
      <c r="AF184" s="4" t="str">
        <f t="shared" si="26"/>
        <v/>
      </c>
      <c r="AG184" s="4" t="str">
        <f t="shared" si="27"/>
        <v/>
      </c>
      <c r="AH184" s="4" t="str">
        <f t="shared" si="28"/>
        <v/>
      </c>
      <c r="AI184" s="2" t="str">
        <f t="shared" si="29"/>
        <v/>
      </c>
      <c r="AK184" s="2" t="str">
        <f>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
      </c>
    </row>
    <row r="185" spans="1:37">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4" t="str">
        <f t="shared" si="23"/>
        <v/>
      </c>
      <c r="AD185" s="4" t="str">
        <f t="shared" si="24"/>
        <v/>
      </c>
      <c r="AE185" s="4" t="str">
        <f t="shared" si="25"/>
        <v/>
      </c>
      <c r="AF185" s="4" t="str">
        <f t="shared" si="26"/>
        <v/>
      </c>
      <c r="AG185" s="4" t="str">
        <f t="shared" si="27"/>
        <v/>
      </c>
      <c r="AH185" s="4" t="str">
        <f t="shared" si="28"/>
        <v/>
      </c>
      <c r="AI185" s="2" t="str">
        <f t="shared" si="29"/>
        <v/>
      </c>
      <c r="AK185" s="2" t="str">
        <f>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
      </c>
    </row>
    <row r="186" spans="1:37">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4" t="str">
        <f t="shared" si="23"/>
        <v/>
      </c>
      <c r="AD186" s="4" t="str">
        <f t="shared" si="24"/>
        <v/>
      </c>
      <c r="AE186" s="4" t="str">
        <f t="shared" si="25"/>
        <v/>
      </c>
      <c r="AF186" s="4" t="str">
        <f t="shared" si="26"/>
        <v/>
      </c>
      <c r="AG186" s="4" t="str">
        <f t="shared" si="27"/>
        <v/>
      </c>
      <c r="AH186" s="4" t="str">
        <f t="shared" si="28"/>
        <v/>
      </c>
      <c r="AI186" s="2" t="str">
        <f t="shared" si="29"/>
        <v/>
      </c>
      <c r="AK186" s="2" t="str">
        <f>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
      </c>
    </row>
    <row r="187" spans="1:37">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4" t="str">
        <f t="shared" si="23"/>
        <v/>
      </c>
      <c r="AD187" s="4" t="str">
        <f t="shared" si="24"/>
        <v/>
      </c>
      <c r="AE187" s="4" t="str">
        <f t="shared" si="25"/>
        <v/>
      </c>
      <c r="AF187" s="4" t="str">
        <f t="shared" si="26"/>
        <v/>
      </c>
      <c r="AG187" s="4" t="str">
        <f t="shared" si="27"/>
        <v/>
      </c>
      <c r="AH187" s="4" t="str">
        <f t="shared" si="28"/>
        <v/>
      </c>
      <c r="AI187" s="2" t="str">
        <f t="shared" si="29"/>
        <v/>
      </c>
      <c r="AK187" s="2" t="str">
        <f>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
      </c>
    </row>
    <row r="188" spans="1:37">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4" t="str">
        <f t="shared" si="23"/>
        <v/>
      </c>
      <c r="AD188" s="4" t="str">
        <f t="shared" si="24"/>
        <v/>
      </c>
      <c r="AE188" s="4" t="str">
        <f t="shared" si="25"/>
        <v/>
      </c>
      <c r="AF188" s="4" t="str">
        <f t="shared" si="26"/>
        <v/>
      </c>
      <c r="AG188" s="4" t="str">
        <f t="shared" si="27"/>
        <v/>
      </c>
      <c r="AH188" s="4" t="str">
        <f t="shared" si="28"/>
        <v/>
      </c>
      <c r="AI188" s="2" t="str">
        <f t="shared" si="29"/>
        <v/>
      </c>
      <c r="AK188" s="2" t="str">
        <f>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
      </c>
    </row>
    <row r="189" spans="1:37">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4" t="str">
        <f t="shared" si="23"/>
        <v/>
      </c>
      <c r="AD189" s="4" t="str">
        <f t="shared" si="24"/>
        <v/>
      </c>
      <c r="AE189" s="4" t="str">
        <f t="shared" si="25"/>
        <v/>
      </c>
      <c r="AF189" s="4" t="str">
        <f t="shared" si="26"/>
        <v/>
      </c>
      <c r="AG189" s="4" t="str">
        <f t="shared" si="27"/>
        <v/>
      </c>
      <c r="AH189" s="4" t="str">
        <f t="shared" si="28"/>
        <v/>
      </c>
      <c r="AI189" s="2" t="str">
        <f t="shared" si="29"/>
        <v/>
      </c>
      <c r="AK189" s="2" t="str">
        <f>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
      </c>
    </row>
    <row r="190" spans="1:37">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4" t="str">
        <f t="shared" si="23"/>
        <v/>
      </c>
      <c r="AD190" s="4" t="str">
        <f t="shared" si="24"/>
        <v/>
      </c>
      <c r="AE190" s="4" t="str">
        <f t="shared" si="25"/>
        <v/>
      </c>
      <c r="AF190" s="4" t="str">
        <f t="shared" si="26"/>
        <v/>
      </c>
      <c r="AG190" s="4" t="str">
        <f t="shared" si="27"/>
        <v/>
      </c>
      <c r="AH190" s="4" t="str">
        <f t="shared" si="28"/>
        <v/>
      </c>
      <c r="AI190" s="2" t="str">
        <f t="shared" si="29"/>
        <v/>
      </c>
      <c r="AK190" s="2" t="str">
        <f>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
      </c>
    </row>
    <row r="191" spans="1:37">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4" t="str">
        <f t="shared" si="23"/>
        <v/>
      </c>
      <c r="AD191" s="4" t="str">
        <f t="shared" si="24"/>
        <v/>
      </c>
      <c r="AE191" s="4" t="str">
        <f t="shared" si="25"/>
        <v/>
      </c>
      <c r="AF191" s="4" t="str">
        <f t="shared" si="26"/>
        <v/>
      </c>
      <c r="AG191" s="4" t="str">
        <f t="shared" si="27"/>
        <v/>
      </c>
      <c r="AH191" s="4" t="str">
        <f t="shared" si="28"/>
        <v/>
      </c>
      <c r="AI191" s="2" t="str">
        <f t="shared" si="29"/>
        <v/>
      </c>
      <c r="AK191" s="2" t="str">
        <f>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
      </c>
    </row>
    <row r="192" spans="1:37">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4" t="str">
        <f t="shared" si="23"/>
        <v/>
      </c>
      <c r="AD192" s="4" t="str">
        <f t="shared" si="24"/>
        <v/>
      </c>
      <c r="AE192" s="4" t="str">
        <f t="shared" si="25"/>
        <v/>
      </c>
      <c r="AF192" s="4" t="str">
        <f t="shared" si="26"/>
        <v/>
      </c>
      <c r="AG192" s="4" t="str">
        <f t="shared" si="27"/>
        <v/>
      </c>
      <c r="AH192" s="4" t="str">
        <f t="shared" si="28"/>
        <v/>
      </c>
      <c r="AI192" s="2" t="str">
        <f t="shared" si="29"/>
        <v/>
      </c>
      <c r="AK192" s="2" t="str">
        <f>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
      </c>
    </row>
    <row r="193" spans="1:37">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4" t="str">
        <f t="shared" si="23"/>
        <v/>
      </c>
      <c r="AD193" s="4" t="str">
        <f t="shared" si="24"/>
        <v/>
      </c>
      <c r="AE193" s="4" t="str">
        <f t="shared" si="25"/>
        <v/>
      </c>
      <c r="AF193" s="4" t="str">
        <f t="shared" si="26"/>
        <v/>
      </c>
      <c r="AG193" s="4" t="str">
        <f t="shared" si="27"/>
        <v/>
      </c>
      <c r="AH193" s="4" t="str">
        <f t="shared" si="28"/>
        <v/>
      </c>
      <c r="AI193" s="2" t="str">
        <f t="shared" si="29"/>
        <v/>
      </c>
      <c r="AK193" s="2" t="str">
        <f>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
      </c>
    </row>
    <row r="194" spans="1:37">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4" t="str">
        <f t="shared" si="23"/>
        <v/>
      </c>
      <c r="AD194" s="4" t="str">
        <f t="shared" si="24"/>
        <v/>
      </c>
      <c r="AE194" s="4" t="str">
        <f t="shared" si="25"/>
        <v/>
      </c>
      <c r="AF194" s="4" t="str">
        <f t="shared" si="26"/>
        <v/>
      </c>
      <c r="AG194" s="4" t="str">
        <f t="shared" si="27"/>
        <v/>
      </c>
      <c r="AH194" s="4" t="str">
        <f t="shared" si="28"/>
        <v/>
      </c>
      <c r="AI194" s="2" t="str">
        <f t="shared" si="29"/>
        <v/>
      </c>
      <c r="AK194" s="2" t="str">
        <f>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
      </c>
    </row>
    <row r="195" spans="1:37">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4" t="str">
        <f t="shared" si="23"/>
        <v/>
      </c>
      <c r="AD195" s="4" t="str">
        <f t="shared" si="24"/>
        <v/>
      </c>
      <c r="AE195" s="4" t="str">
        <f t="shared" si="25"/>
        <v/>
      </c>
      <c r="AF195" s="4" t="str">
        <f t="shared" si="26"/>
        <v/>
      </c>
      <c r="AG195" s="4" t="str">
        <f t="shared" si="27"/>
        <v/>
      </c>
      <c r="AH195" s="4" t="str">
        <f t="shared" si="28"/>
        <v/>
      </c>
      <c r="AI195" s="2" t="str">
        <f t="shared" si="29"/>
        <v/>
      </c>
      <c r="AK195" s="2" t="str">
        <f>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
      </c>
    </row>
    <row r="196" spans="1:37">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4" t="str">
        <f t="shared" si="23"/>
        <v/>
      </c>
      <c r="AD196" s="4" t="str">
        <f t="shared" si="24"/>
        <v/>
      </c>
      <c r="AE196" s="4" t="str">
        <f t="shared" si="25"/>
        <v/>
      </c>
      <c r="AF196" s="4" t="str">
        <f t="shared" si="26"/>
        <v/>
      </c>
      <c r="AG196" s="4" t="str">
        <f t="shared" si="27"/>
        <v/>
      </c>
      <c r="AH196" s="4" t="str">
        <f t="shared" si="28"/>
        <v/>
      </c>
      <c r="AI196" s="2" t="str">
        <f t="shared" si="29"/>
        <v/>
      </c>
      <c r="AK196" s="2" t="str">
        <f>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
      </c>
    </row>
    <row r="197" spans="1:37">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4" t="str">
        <f t="shared" ref="AC197:AC260" si="30">IF((MAX(A197,L197,N197,P197,X197,Y197)-MIN(A197,L197,N197,P197,X197,Y197))&gt;3,1,"")</f>
        <v/>
      </c>
      <c r="AD197" s="4" t="str">
        <f t="shared" ref="AD197:AD260" si="31">IF((MAX(B197,D197,M197,U197)-MIN(B197,D197,M197,U197))&gt;3,1,"")</f>
        <v/>
      </c>
      <c r="AE197" s="4" t="str">
        <f t="shared" ref="AE197:AE260" si="32">IF((MAX(I197,T197,V197,W197)-MIN(I197,T197,V197,W197))&gt;3,1,"")</f>
        <v/>
      </c>
      <c r="AF197" s="4" t="str">
        <f t="shared" ref="AF197:AF260" si="33">IF((MAX(H197,K197,Q197,S197)-MIN(H197,K197,Q197,S197))&gt;3,1,"")</f>
        <v/>
      </c>
      <c r="AG197" s="4" t="str">
        <f t="shared" ref="AG197:AG260" si="34">IF((MAX(E197,F197,G197,R197)-MIN(E197,F197,G197,R197))&gt;3,1,"")</f>
        <v/>
      </c>
      <c r="AH197" s="4" t="str">
        <f t="shared" ref="AH197:AH260" si="35">IF((MAX(C197,J197,O197,Z197)-MIN(C197,J197,O197,Z197))&gt;3,1,"")</f>
        <v/>
      </c>
      <c r="AI197" s="2" t="str">
        <f t="shared" ref="AI197:AI260" si="36">IF(COUNT(A197:Z197)&gt;0,IF(COUNT(AC197,AD197,AE197,AF197,AG197,AH197)&gt;0,SUM(AC197,AD197,AE197,AF197,AG197,AH197),0),"")</f>
        <v/>
      </c>
      <c r="AK197" s="2" t="str">
        <f>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
      </c>
    </row>
    <row r="198" spans="1:37">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4" t="str">
        <f t="shared" si="30"/>
        <v/>
      </c>
      <c r="AD198" s="4" t="str">
        <f t="shared" si="31"/>
        <v/>
      </c>
      <c r="AE198" s="4" t="str">
        <f t="shared" si="32"/>
        <v/>
      </c>
      <c r="AF198" s="4" t="str">
        <f t="shared" si="33"/>
        <v/>
      </c>
      <c r="AG198" s="4" t="str">
        <f t="shared" si="34"/>
        <v/>
      </c>
      <c r="AH198" s="4" t="str">
        <f t="shared" si="35"/>
        <v/>
      </c>
      <c r="AI198" s="2" t="str">
        <f t="shared" si="36"/>
        <v/>
      </c>
      <c r="AK198" s="2" t="str">
        <f>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
      </c>
    </row>
    <row r="199" spans="1:37">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4" t="str">
        <f t="shared" si="30"/>
        <v/>
      </c>
      <c r="AD199" s="4" t="str">
        <f t="shared" si="31"/>
        <v/>
      </c>
      <c r="AE199" s="4" t="str">
        <f t="shared" si="32"/>
        <v/>
      </c>
      <c r="AF199" s="4" t="str">
        <f t="shared" si="33"/>
        <v/>
      </c>
      <c r="AG199" s="4" t="str">
        <f t="shared" si="34"/>
        <v/>
      </c>
      <c r="AH199" s="4" t="str">
        <f t="shared" si="35"/>
        <v/>
      </c>
      <c r="AI199" s="2" t="str">
        <f t="shared" si="36"/>
        <v/>
      </c>
      <c r="AK199" s="2" t="str">
        <f>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
      </c>
    </row>
    <row r="200" spans="1:37">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4" t="str">
        <f t="shared" si="30"/>
        <v/>
      </c>
      <c r="AD200" s="4" t="str">
        <f t="shared" si="31"/>
        <v/>
      </c>
      <c r="AE200" s="4" t="str">
        <f t="shared" si="32"/>
        <v/>
      </c>
      <c r="AF200" s="4" t="str">
        <f t="shared" si="33"/>
        <v/>
      </c>
      <c r="AG200" s="4" t="str">
        <f t="shared" si="34"/>
        <v/>
      </c>
      <c r="AH200" s="4" t="str">
        <f t="shared" si="35"/>
        <v/>
      </c>
      <c r="AI200" s="2" t="str">
        <f t="shared" si="36"/>
        <v/>
      </c>
      <c r="AK200" s="2" t="str">
        <f>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
      </c>
    </row>
    <row r="201" spans="1:37">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4" t="str">
        <f t="shared" si="30"/>
        <v/>
      </c>
      <c r="AD201" s="4" t="str">
        <f t="shared" si="31"/>
        <v/>
      </c>
      <c r="AE201" s="4" t="str">
        <f t="shared" si="32"/>
        <v/>
      </c>
      <c r="AF201" s="4" t="str">
        <f t="shared" si="33"/>
        <v/>
      </c>
      <c r="AG201" s="4" t="str">
        <f t="shared" si="34"/>
        <v/>
      </c>
      <c r="AH201" s="4" t="str">
        <f t="shared" si="35"/>
        <v/>
      </c>
      <c r="AI201" s="2" t="str">
        <f t="shared" si="36"/>
        <v/>
      </c>
      <c r="AK201" s="2" t="str">
        <f>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
      </c>
    </row>
    <row r="202" spans="1:37">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4" t="str">
        <f t="shared" si="30"/>
        <v/>
      </c>
      <c r="AD202" s="4" t="str">
        <f t="shared" si="31"/>
        <v/>
      </c>
      <c r="AE202" s="4" t="str">
        <f t="shared" si="32"/>
        <v/>
      </c>
      <c r="AF202" s="4" t="str">
        <f t="shared" si="33"/>
        <v/>
      </c>
      <c r="AG202" s="4" t="str">
        <f t="shared" si="34"/>
        <v/>
      </c>
      <c r="AH202" s="4" t="str">
        <f t="shared" si="35"/>
        <v/>
      </c>
      <c r="AI202" s="2" t="str">
        <f t="shared" si="36"/>
        <v/>
      </c>
      <c r="AK202" s="2" t="str">
        <f>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
      </c>
    </row>
    <row r="203" spans="1:37">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4" t="str">
        <f t="shared" si="30"/>
        <v/>
      </c>
      <c r="AD203" s="4" t="str">
        <f t="shared" si="31"/>
        <v/>
      </c>
      <c r="AE203" s="4" t="str">
        <f t="shared" si="32"/>
        <v/>
      </c>
      <c r="AF203" s="4" t="str">
        <f t="shared" si="33"/>
        <v/>
      </c>
      <c r="AG203" s="4" t="str">
        <f t="shared" si="34"/>
        <v/>
      </c>
      <c r="AH203" s="4" t="str">
        <f t="shared" si="35"/>
        <v/>
      </c>
      <c r="AI203" s="2" t="str">
        <f t="shared" si="36"/>
        <v/>
      </c>
      <c r="AK203" s="2" t="str">
        <f>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
      </c>
    </row>
    <row r="204" spans="1:37">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4" t="str">
        <f t="shared" si="30"/>
        <v/>
      </c>
      <c r="AD204" s="4" t="str">
        <f t="shared" si="31"/>
        <v/>
      </c>
      <c r="AE204" s="4" t="str">
        <f t="shared" si="32"/>
        <v/>
      </c>
      <c r="AF204" s="4" t="str">
        <f t="shared" si="33"/>
        <v/>
      </c>
      <c r="AG204" s="4" t="str">
        <f t="shared" si="34"/>
        <v/>
      </c>
      <c r="AH204" s="4" t="str">
        <f t="shared" si="35"/>
        <v/>
      </c>
      <c r="AI204" s="2" t="str">
        <f t="shared" si="36"/>
        <v/>
      </c>
      <c r="AK204" s="2" t="str">
        <f>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
      </c>
    </row>
    <row r="205" spans="1:37">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4" t="str">
        <f t="shared" si="30"/>
        <v/>
      </c>
      <c r="AD205" s="4" t="str">
        <f t="shared" si="31"/>
        <v/>
      </c>
      <c r="AE205" s="4" t="str">
        <f t="shared" si="32"/>
        <v/>
      </c>
      <c r="AF205" s="4" t="str">
        <f t="shared" si="33"/>
        <v/>
      </c>
      <c r="AG205" s="4" t="str">
        <f t="shared" si="34"/>
        <v/>
      </c>
      <c r="AH205" s="4" t="str">
        <f t="shared" si="35"/>
        <v/>
      </c>
      <c r="AI205" s="2" t="str">
        <f t="shared" si="36"/>
        <v/>
      </c>
      <c r="AK205" s="2" t="str">
        <f>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
      </c>
    </row>
    <row r="206" spans="1:37">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4" t="str">
        <f t="shared" si="30"/>
        <v/>
      </c>
      <c r="AD206" s="4" t="str">
        <f t="shared" si="31"/>
        <v/>
      </c>
      <c r="AE206" s="4" t="str">
        <f t="shared" si="32"/>
        <v/>
      </c>
      <c r="AF206" s="4" t="str">
        <f t="shared" si="33"/>
        <v/>
      </c>
      <c r="AG206" s="4" t="str">
        <f t="shared" si="34"/>
        <v/>
      </c>
      <c r="AH206" s="4" t="str">
        <f t="shared" si="35"/>
        <v/>
      </c>
      <c r="AI206" s="2" t="str">
        <f t="shared" si="36"/>
        <v/>
      </c>
      <c r="AK206" s="2" t="str">
        <f>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
      </c>
    </row>
    <row r="207" spans="1:37">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4" t="str">
        <f t="shared" si="30"/>
        <v/>
      </c>
      <c r="AD207" s="4" t="str">
        <f t="shared" si="31"/>
        <v/>
      </c>
      <c r="AE207" s="4" t="str">
        <f t="shared" si="32"/>
        <v/>
      </c>
      <c r="AF207" s="4" t="str">
        <f t="shared" si="33"/>
        <v/>
      </c>
      <c r="AG207" s="4" t="str">
        <f t="shared" si="34"/>
        <v/>
      </c>
      <c r="AH207" s="4" t="str">
        <f t="shared" si="35"/>
        <v/>
      </c>
      <c r="AI207" s="2" t="str">
        <f t="shared" si="36"/>
        <v/>
      </c>
      <c r="AK207" s="2" t="str">
        <f>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
      </c>
    </row>
    <row r="208" spans="1:37">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4" t="str">
        <f t="shared" si="30"/>
        <v/>
      </c>
      <c r="AD208" s="4" t="str">
        <f t="shared" si="31"/>
        <v/>
      </c>
      <c r="AE208" s="4" t="str">
        <f t="shared" si="32"/>
        <v/>
      </c>
      <c r="AF208" s="4" t="str">
        <f t="shared" si="33"/>
        <v/>
      </c>
      <c r="AG208" s="4" t="str">
        <f t="shared" si="34"/>
        <v/>
      </c>
      <c r="AH208" s="4" t="str">
        <f t="shared" si="35"/>
        <v/>
      </c>
      <c r="AI208" s="2" t="str">
        <f t="shared" si="36"/>
        <v/>
      </c>
      <c r="AK208" s="2" t="str">
        <f>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
      </c>
    </row>
    <row r="209" spans="1:37">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4" t="str">
        <f t="shared" si="30"/>
        <v/>
      </c>
      <c r="AD209" s="4" t="str">
        <f t="shared" si="31"/>
        <v/>
      </c>
      <c r="AE209" s="4" t="str">
        <f t="shared" si="32"/>
        <v/>
      </c>
      <c r="AF209" s="4" t="str">
        <f t="shared" si="33"/>
        <v/>
      </c>
      <c r="AG209" s="4" t="str">
        <f t="shared" si="34"/>
        <v/>
      </c>
      <c r="AH209" s="4" t="str">
        <f t="shared" si="35"/>
        <v/>
      </c>
      <c r="AI209" s="2" t="str">
        <f t="shared" si="36"/>
        <v/>
      </c>
      <c r="AK209" s="2" t="str">
        <f>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
      </c>
    </row>
    <row r="210" spans="1:37">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4" t="str">
        <f t="shared" si="30"/>
        <v/>
      </c>
      <c r="AD210" s="4" t="str">
        <f t="shared" si="31"/>
        <v/>
      </c>
      <c r="AE210" s="4" t="str">
        <f t="shared" si="32"/>
        <v/>
      </c>
      <c r="AF210" s="4" t="str">
        <f t="shared" si="33"/>
        <v/>
      </c>
      <c r="AG210" s="4" t="str">
        <f t="shared" si="34"/>
        <v/>
      </c>
      <c r="AH210" s="4" t="str">
        <f t="shared" si="35"/>
        <v/>
      </c>
      <c r="AI210" s="2" t="str">
        <f t="shared" si="36"/>
        <v/>
      </c>
      <c r="AK210" s="2" t="str">
        <f>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
      </c>
    </row>
    <row r="211" spans="1:37">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4" t="str">
        <f t="shared" si="30"/>
        <v/>
      </c>
      <c r="AD211" s="4" t="str">
        <f t="shared" si="31"/>
        <v/>
      </c>
      <c r="AE211" s="4" t="str">
        <f t="shared" si="32"/>
        <v/>
      </c>
      <c r="AF211" s="4" t="str">
        <f t="shared" si="33"/>
        <v/>
      </c>
      <c r="AG211" s="4" t="str">
        <f t="shared" si="34"/>
        <v/>
      </c>
      <c r="AH211" s="4" t="str">
        <f t="shared" si="35"/>
        <v/>
      </c>
      <c r="AI211" s="2" t="str">
        <f t="shared" si="36"/>
        <v/>
      </c>
      <c r="AK211" s="2" t="str">
        <f>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
      </c>
    </row>
    <row r="212" spans="1:37">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4" t="str">
        <f t="shared" si="30"/>
        <v/>
      </c>
      <c r="AD212" s="4" t="str">
        <f t="shared" si="31"/>
        <v/>
      </c>
      <c r="AE212" s="4" t="str">
        <f t="shared" si="32"/>
        <v/>
      </c>
      <c r="AF212" s="4" t="str">
        <f t="shared" si="33"/>
        <v/>
      </c>
      <c r="AG212" s="4" t="str">
        <f t="shared" si="34"/>
        <v/>
      </c>
      <c r="AH212" s="4" t="str">
        <f t="shared" si="35"/>
        <v/>
      </c>
      <c r="AI212" s="2" t="str">
        <f t="shared" si="36"/>
        <v/>
      </c>
      <c r="AK212" s="2" t="str">
        <f>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
      </c>
    </row>
    <row r="213" spans="1:37">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4" t="str">
        <f t="shared" si="30"/>
        <v/>
      </c>
      <c r="AD213" s="4" t="str">
        <f t="shared" si="31"/>
        <v/>
      </c>
      <c r="AE213" s="4" t="str">
        <f t="shared" si="32"/>
        <v/>
      </c>
      <c r="AF213" s="4" t="str">
        <f t="shared" si="33"/>
        <v/>
      </c>
      <c r="AG213" s="4" t="str">
        <f t="shared" si="34"/>
        <v/>
      </c>
      <c r="AH213" s="4" t="str">
        <f t="shared" si="35"/>
        <v/>
      </c>
      <c r="AI213" s="2" t="str">
        <f t="shared" si="36"/>
        <v/>
      </c>
      <c r="AK213" s="2" t="str">
        <f>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
      </c>
    </row>
    <row r="214" spans="1:37">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4" t="str">
        <f t="shared" si="30"/>
        <v/>
      </c>
      <c r="AD214" s="4" t="str">
        <f t="shared" si="31"/>
        <v/>
      </c>
      <c r="AE214" s="4" t="str">
        <f t="shared" si="32"/>
        <v/>
      </c>
      <c r="AF214" s="4" t="str">
        <f t="shared" si="33"/>
        <v/>
      </c>
      <c r="AG214" s="4" t="str">
        <f t="shared" si="34"/>
        <v/>
      </c>
      <c r="AH214" s="4" t="str">
        <f t="shared" si="35"/>
        <v/>
      </c>
      <c r="AI214" s="2" t="str">
        <f t="shared" si="36"/>
        <v/>
      </c>
      <c r="AK214" s="2" t="str">
        <f>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
      </c>
    </row>
    <row r="215" spans="1:37">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4" t="str">
        <f t="shared" si="30"/>
        <v/>
      </c>
      <c r="AD215" s="4" t="str">
        <f t="shared" si="31"/>
        <v/>
      </c>
      <c r="AE215" s="4" t="str">
        <f t="shared" si="32"/>
        <v/>
      </c>
      <c r="AF215" s="4" t="str">
        <f t="shared" si="33"/>
        <v/>
      </c>
      <c r="AG215" s="4" t="str">
        <f t="shared" si="34"/>
        <v/>
      </c>
      <c r="AH215" s="4" t="str">
        <f t="shared" si="35"/>
        <v/>
      </c>
      <c r="AI215" s="2" t="str">
        <f t="shared" si="36"/>
        <v/>
      </c>
      <c r="AK215" s="2" t="str">
        <f>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
      </c>
    </row>
    <row r="216" spans="1:37">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4" t="str">
        <f t="shared" si="30"/>
        <v/>
      </c>
      <c r="AD216" s="4" t="str">
        <f t="shared" si="31"/>
        <v/>
      </c>
      <c r="AE216" s="4" t="str">
        <f t="shared" si="32"/>
        <v/>
      </c>
      <c r="AF216" s="4" t="str">
        <f t="shared" si="33"/>
        <v/>
      </c>
      <c r="AG216" s="4" t="str">
        <f t="shared" si="34"/>
        <v/>
      </c>
      <c r="AH216" s="4" t="str">
        <f t="shared" si="35"/>
        <v/>
      </c>
      <c r="AI216" s="2" t="str">
        <f t="shared" si="36"/>
        <v/>
      </c>
      <c r="AK216" s="2" t="str">
        <f>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
      </c>
    </row>
    <row r="217" spans="1:37">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4" t="str">
        <f t="shared" si="30"/>
        <v/>
      </c>
      <c r="AD217" s="4" t="str">
        <f t="shared" si="31"/>
        <v/>
      </c>
      <c r="AE217" s="4" t="str">
        <f t="shared" si="32"/>
        <v/>
      </c>
      <c r="AF217" s="4" t="str">
        <f t="shared" si="33"/>
        <v/>
      </c>
      <c r="AG217" s="4" t="str">
        <f t="shared" si="34"/>
        <v/>
      </c>
      <c r="AH217" s="4" t="str">
        <f t="shared" si="35"/>
        <v/>
      </c>
      <c r="AI217" s="2" t="str">
        <f t="shared" si="36"/>
        <v/>
      </c>
      <c r="AK217" s="2" t="str">
        <f>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
      </c>
    </row>
    <row r="218" spans="1:37">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4" t="str">
        <f t="shared" si="30"/>
        <v/>
      </c>
      <c r="AD218" s="4" t="str">
        <f t="shared" si="31"/>
        <v/>
      </c>
      <c r="AE218" s="4" t="str">
        <f t="shared" si="32"/>
        <v/>
      </c>
      <c r="AF218" s="4" t="str">
        <f t="shared" si="33"/>
        <v/>
      </c>
      <c r="AG218" s="4" t="str">
        <f t="shared" si="34"/>
        <v/>
      </c>
      <c r="AH218" s="4" t="str">
        <f t="shared" si="35"/>
        <v/>
      </c>
      <c r="AI218" s="2" t="str">
        <f t="shared" si="36"/>
        <v/>
      </c>
      <c r="AK218" s="2" t="str">
        <f>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
      </c>
    </row>
    <row r="219" spans="1:37">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4" t="str">
        <f t="shared" si="30"/>
        <v/>
      </c>
      <c r="AD219" s="4" t="str">
        <f t="shared" si="31"/>
        <v/>
      </c>
      <c r="AE219" s="4" t="str">
        <f t="shared" si="32"/>
        <v/>
      </c>
      <c r="AF219" s="4" t="str">
        <f t="shared" si="33"/>
        <v/>
      </c>
      <c r="AG219" s="4" t="str">
        <f t="shared" si="34"/>
        <v/>
      </c>
      <c r="AH219" s="4" t="str">
        <f t="shared" si="35"/>
        <v/>
      </c>
      <c r="AI219" s="2" t="str">
        <f t="shared" si="36"/>
        <v/>
      </c>
      <c r="AK219" s="2" t="str">
        <f>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
      </c>
    </row>
    <row r="220" spans="1:37">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4" t="str">
        <f t="shared" si="30"/>
        <v/>
      </c>
      <c r="AD220" s="4" t="str">
        <f t="shared" si="31"/>
        <v/>
      </c>
      <c r="AE220" s="4" t="str">
        <f t="shared" si="32"/>
        <v/>
      </c>
      <c r="AF220" s="4" t="str">
        <f t="shared" si="33"/>
        <v/>
      </c>
      <c r="AG220" s="4" t="str">
        <f t="shared" si="34"/>
        <v/>
      </c>
      <c r="AH220" s="4" t="str">
        <f t="shared" si="35"/>
        <v/>
      </c>
      <c r="AI220" s="2" t="str">
        <f t="shared" si="36"/>
        <v/>
      </c>
      <c r="AK220" s="2" t="str">
        <f>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
      </c>
    </row>
    <row r="221" spans="1:37">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4" t="str">
        <f t="shared" si="30"/>
        <v/>
      </c>
      <c r="AD221" s="4" t="str">
        <f t="shared" si="31"/>
        <v/>
      </c>
      <c r="AE221" s="4" t="str">
        <f t="shared" si="32"/>
        <v/>
      </c>
      <c r="AF221" s="4" t="str">
        <f t="shared" si="33"/>
        <v/>
      </c>
      <c r="AG221" s="4" t="str">
        <f t="shared" si="34"/>
        <v/>
      </c>
      <c r="AH221" s="4" t="str">
        <f t="shared" si="35"/>
        <v/>
      </c>
      <c r="AI221" s="2" t="str">
        <f t="shared" si="36"/>
        <v/>
      </c>
      <c r="AK221" s="2" t="str">
        <f>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
      </c>
    </row>
    <row r="222" spans="1:37">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4" t="str">
        <f t="shared" si="30"/>
        <v/>
      </c>
      <c r="AD222" s="4" t="str">
        <f t="shared" si="31"/>
        <v/>
      </c>
      <c r="AE222" s="4" t="str">
        <f t="shared" si="32"/>
        <v/>
      </c>
      <c r="AF222" s="4" t="str">
        <f t="shared" si="33"/>
        <v/>
      </c>
      <c r="AG222" s="4" t="str">
        <f t="shared" si="34"/>
        <v/>
      </c>
      <c r="AH222" s="4" t="str">
        <f t="shared" si="35"/>
        <v/>
      </c>
      <c r="AI222" s="2" t="str">
        <f t="shared" si="36"/>
        <v/>
      </c>
      <c r="AK222" s="2" t="str">
        <f>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
      </c>
    </row>
    <row r="223" spans="1:37">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4" t="str">
        <f t="shared" si="30"/>
        <v/>
      </c>
      <c r="AD223" s="4" t="str">
        <f t="shared" si="31"/>
        <v/>
      </c>
      <c r="AE223" s="4" t="str">
        <f t="shared" si="32"/>
        <v/>
      </c>
      <c r="AF223" s="4" t="str">
        <f t="shared" si="33"/>
        <v/>
      </c>
      <c r="AG223" s="4" t="str">
        <f t="shared" si="34"/>
        <v/>
      </c>
      <c r="AH223" s="4" t="str">
        <f t="shared" si="35"/>
        <v/>
      </c>
      <c r="AI223" s="2" t="str">
        <f t="shared" si="36"/>
        <v/>
      </c>
      <c r="AK223" s="2" t="str">
        <f>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
      </c>
    </row>
    <row r="224" spans="1:37">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4" t="str">
        <f t="shared" si="30"/>
        <v/>
      </c>
      <c r="AD224" s="4" t="str">
        <f t="shared" si="31"/>
        <v/>
      </c>
      <c r="AE224" s="4" t="str">
        <f t="shared" si="32"/>
        <v/>
      </c>
      <c r="AF224" s="4" t="str">
        <f t="shared" si="33"/>
        <v/>
      </c>
      <c r="AG224" s="4" t="str">
        <f t="shared" si="34"/>
        <v/>
      </c>
      <c r="AH224" s="4" t="str">
        <f t="shared" si="35"/>
        <v/>
      </c>
      <c r="AI224" s="2" t="str">
        <f t="shared" si="36"/>
        <v/>
      </c>
      <c r="AK224" s="2" t="str">
        <f>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
      </c>
    </row>
    <row r="225" spans="1:37">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4" t="str">
        <f t="shared" si="30"/>
        <v/>
      </c>
      <c r="AD225" s="4" t="str">
        <f t="shared" si="31"/>
        <v/>
      </c>
      <c r="AE225" s="4" t="str">
        <f t="shared" si="32"/>
        <v/>
      </c>
      <c r="AF225" s="4" t="str">
        <f t="shared" si="33"/>
        <v/>
      </c>
      <c r="AG225" s="4" t="str">
        <f t="shared" si="34"/>
        <v/>
      </c>
      <c r="AH225" s="4" t="str">
        <f t="shared" si="35"/>
        <v/>
      </c>
      <c r="AI225" s="2" t="str">
        <f t="shared" si="36"/>
        <v/>
      </c>
      <c r="AK225" s="2" t="str">
        <f>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
      </c>
    </row>
    <row r="226" spans="1:37">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4" t="str">
        <f t="shared" si="30"/>
        <v/>
      </c>
      <c r="AD226" s="4" t="str">
        <f t="shared" si="31"/>
        <v/>
      </c>
      <c r="AE226" s="4" t="str">
        <f t="shared" si="32"/>
        <v/>
      </c>
      <c r="AF226" s="4" t="str">
        <f t="shared" si="33"/>
        <v/>
      </c>
      <c r="AG226" s="4" t="str">
        <f t="shared" si="34"/>
        <v/>
      </c>
      <c r="AH226" s="4" t="str">
        <f t="shared" si="35"/>
        <v/>
      </c>
      <c r="AI226" s="2" t="str">
        <f t="shared" si="36"/>
        <v/>
      </c>
      <c r="AK226" s="2" t="str">
        <f>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
      </c>
    </row>
    <row r="227" spans="1:37">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4" t="str">
        <f t="shared" si="30"/>
        <v/>
      </c>
      <c r="AD227" s="4" t="str">
        <f t="shared" si="31"/>
        <v/>
      </c>
      <c r="AE227" s="4" t="str">
        <f t="shared" si="32"/>
        <v/>
      </c>
      <c r="AF227" s="4" t="str">
        <f t="shared" si="33"/>
        <v/>
      </c>
      <c r="AG227" s="4" t="str">
        <f t="shared" si="34"/>
        <v/>
      </c>
      <c r="AH227" s="4" t="str">
        <f t="shared" si="35"/>
        <v/>
      </c>
      <c r="AI227" s="2" t="str">
        <f t="shared" si="36"/>
        <v/>
      </c>
      <c r="AK227" s="2" t="str">
        <f>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
      </c>
    </row>
    <row r="228" spans="1:37">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4" t="str">
        <f t="shared" si="30"/>
        <v/>
      </c>
      <c r="AD228" s="4" t="str">
        <f t="shared" si="31"/>
        <v/>
      </c>
      <c r="AE228" s="4" t="str">
        <f t="shared" si="32"/>
        <v/>
      </c>
      <c r="AF228" s="4" t="str">
        <f t="shared" si="33"/>
        <v/>
      </c>
      <c r="AG228" s="4" t="str">
        <f t="shared" si="34"/>
        <v/>
      </c>
      <c r="AH228" s="4" t="str">
        <f t="shared" si="35"/>
        <v/>
      </c>
      <c r="AI228" s="2" t="str">
        <f t="shared" si="36"/>
        <v/>
      </c>
      <c r="AK228" s="2" t="str">
        <f>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
      </c>
    </row>
    <row r="229" spans="1:37">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4" t="str">
        <f t="shared" si="30"/>
        <v/>
      </c>
      <c r="AD229" s="4" t="str">
        <f t="shared" si="31"/>
        <v/>
      </c>
      <c r="AE229" s="4" t="str">
        <f t="shared" si="32"/>
        <v/>
      </c>
      <c r="AF229" s="4" t="str">
        <f t="shared" si="33"/>
        <v/>
      </c>
      <c r="AG229" s="4" t="str">
        <f t="shared" si="34"/>
        <v/>
      </c>
      <c r="AH229" s="4" t="str">
        <f t="shared" si="35"/>
        <v/>
      </c>
      <c r="AI229" s="2" t="str">
        <f t="shared" si="36"/>
        <v/>
      </c>
      <c r="AK229" s="2" t="str">
        <f>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
      </c>
    </row>
    <row r="230" spans="1:37">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4" t="str">
        <f t="shared" si="30"/>
        <v/>
      </c>
      <c r="AD230" s="4" t="str">
        <f t="shared" si="31"/>
        <v/>
      </c>
      <c r="AE230" s="4" t="str">
        <f t="shared" si="32"/>
        <v/>
      </c>
      <c r="AF230" s="4" t="str">
        <f t="shared" si="33"/>
        <v/>
      </c>
      <c r="AG230" s="4" t="str">
        <f t="shared" si="34"/>
        <v/>
      </c>
      <c r="AH230" s="4" t="str">
        <f t="shared" si="35"/>
        <v/>
      </c>
      <c r="AI230" s="2" t="str">
        <f t="shared" si="36"/>
        <v/>
      </c>
      <c r="AK230" s="2" t="str">
        <f>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
      </c>
    </row>
    <row r="231" spans="1:37">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4" t="str">
        <f t="shared" si="30"/>
        <v/>
      </c>
      <c r="AD231" s="4" t="str">
        <f t="shared" si="31"/>
        <v/>
      </c>
      <c r="AE231" s="4" t="str">
        <f t="shared" si="32"/>
        <v/>
      </c>
      <c r="AF231" s="4" t="str">
        <f t="shared" si="33"/>
        <v/>
      </c>
      <c r="AG231" s="4" t="str">
        <f t="shared" si="34"/>
        <v/>
      </c>
      <c r="AH231" s="4" t="str">
        <f t="shared" si="35"/>
        <v/>
      </c>
      <c r="AI231" s="2" t="str">
        <f t="shared" si="36"/>
        <v/>
      </c>
      <c r="AK231" s="2" t="str">
        <f>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
      </c>
    </row>
    <row r="232" spans="1:37">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4" t="str">
        <f t="shared" si="30"/>
        <v/>
      </c>
      <c r="AD232" s="4" t="str">
        <f t="shared" si="31"/>
        <v/>
      </c>
      <c r="AE232" s="4" t="str">
        <f t="shared" si="32"/>
        <v/>
      </c>
      <c r="AF232" s="4" t="str">
        <f t="shared" si="33"/>
        <v/>
      </c>
      <c r="AG232" s="4" t="str">
        <f t="shared" si="34"/>
        <v/>
      </c>
      <c r="AH232" s="4" t="str">
        <f t="shared" si="35"/>
        <v/>
      </c>
      <c r="AI232" s="2" t="str">
        <f t="shared" si="36"/>
        <v/>
      </c>
      <c r="AK232" s="2" t="str">
        <f>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
      </c>
    </row>
    <row r="233" spans="1:37">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4" t="str">
        <f t="shared" si="30"/>
        <v/>
      </c>
      <c r="AD233" s="4" t="str">
        <f t="shared" si="31"/>
        <v/>
      </c>
      <c r="AE233" s="4" t="str">
        <f t="shared" si="32"/>
        <v/>
      </c>
      <c r="AF233" s="4" t="str">
        <f t="shared" si="33"/>
        <v/>
      </c>
      <c r="AG233" s="4" t="str">
        <f t="shared" si="34"/>
        <v/>
      </c>
      <c r="AH233" s="4" t="str">
        <f t="shared" si="35"/>
        <v/>
      </c>
      <c r="AI233" s="2" t="str">
        <f t="shared" si="36"/>
        <v/>
      </c>
      <c r="AK233" s="2" t="str">
        <f>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
      </c>
    </row>
    <row r="234" spans="1:37">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4" t="str">
        <f t="shared" si="30"/>
        <v/>
      </c>
      <c r="AD234" s="4" t="str">
        <f t="shared" si="31"/>
        <v/>
      </c>
      <c r="AE234" s="4" t="str">
        <f t="shared" si="32"/>
        <v/>
      </c>
      <c r="AF234" s="4" t="str">
        <f t="shared" si="33"/>
        <v/>
      </c>
      <c r="AG234" s="4" t="str">
        <f t="shared" si="34"/>
        <v/>
      </c>
      <c r="AH234" s="4" t="str">
        <f t="shared" si="35"/>
        <v/>
      </c>
      <c r="AI234" s="2" t="str">
        <f t="shared" si="36"/>
        <v/>
      </c>
      <c r="AK234" s="2" t="str">
        <f>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
      </c>
    </row>
    <row r="235" spans="1:37">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4" t="str">
        <f t="shared" si="30"/>
        <v/>
      </c>
      <c r="AD235" s="4" t="str">
        <f t="shared" si="31"/>
        <v/>
      </c>
      <c r="AE235" s="4" t="str">
        <f t="shared" si="32"/>
        <v/>
      </c>
      <c r="AF235" s="4" t="str">
        <f t="shared" si="33"/>
        <v/>
      </c>
      <c r="AG235" s="4" t="str">
        <f t="shared" si="34"/>
        <v/>
      </c>
      <c r="AH235" s="4" t="str">
        <f t="shared" si="35"/>
        <v/>
      </c>
      <c r="AI235" s="2" t="str">
        <f t="shared" si="36"/>
        <v/>
      </c>
      <c r="AK235" s="2" t="str">
        <f>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
      </c>
    </row>
    <row r="236" spans="1:37">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4" t="str">
        <f t="shared" si="30"/>
        <v/>
      </c>
      <c r="AD236" s="4" t="str">
        <f t="shared" si="31"/>
        <v/>
      </c>
      <c r="AE236" s="4" t="str">
        <f t="shared" si="32"/>
        <v/>
      </c>
      <c r="AF236" s="4" t="str">
        <f t="shared" si="33"/>
        <v/>
      </c>
      <c r="AG236" s="4" t="str">
        <f t="shared" si="34"/>
        <v/>
      </c>
      <c r="AH236" s="4" t="str">
        <f t="shared" si="35"/>
        <v/>
      </c>
      <c r="AI236" s="2" t="str">
        <f t="shared" si="36"/>
        <v/>
      </c>
      <c r="AK236" s="2" t="str">
        <f>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
      </c>
    </row>
    <row r="237" spans="1:37">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4" t="str">
        <f t="shared" si="30"/>
        <v/>
      </c>
      <c r="AD237" s="4" t="str">
        <f t="shared" si="31"/>
        <v/>
      </c>
      <c r="AE237" s="4" t="str">
        <f t="shared" si="32"/>
        <v/>
      </c>
      <c r="AF237" s="4" t="str">
        <f t="shared" si="33"/>
        <v/>
      </c>
      <c r="AG237" s="4" t="str">
        <f t="shared" si="34"/>
        <v/>
      </c>
      <c r="AH237" s="4" t="str">
        <f t="shared" si="35"/>
        <v/>
      </c>
      <c r="AI237" s="2" t="str">
        <f t="shared" si="36"/>
        <v/>
      </c>
      <c r="AK237" s="2" t="str">
        <f>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
      </c>
    </row>
    <row r="238" spans="1:37">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4" t="str">
        <f t="shared" si="30"/>
        <v/>
      </c>
      <c r="AD238" s="4" t="str">
        <f t="shared" si="31"/>
        <v/>
      </c>
      <c r="AE238" s="4" t="str">
        <f t="shared" si="32"/>
        <v/>
      </c>
      <c r="AF238" s="4" t="str">
        <f t="shared" si="33"/>
        <v/>
      </c>
      <c r="AG238" s="4" t="str">
        <f t="shared" si="34"/>
        <v/>
      </c>
      <c r="AH238" s="4" t="str">
        <f t="shared" si="35"/>
        <v/>
      </c>
      <c r="AI238" s="2" t="str">
        <f t="shared" si="36"/>
        <v/>
      </c>
      <c r="AK238" s="2" t="str">
        <f>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
      </c>
    </row>
    <row r="239" spans="1:37">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4" t="str">
        <f t="shared" si="30"/>
        <v/>
      </c>
      <c r="AD239" s="4" t="str">
        <f t="shared" si="31"/>
        <v/>
      </c>
      <c r="AE239" s="4" t="str">
        <f t="shared" si="32"/>
        <v/>
      </c>
      <c r="AF239" s="4" t="str">
        <f t="shared" si="33"/>
        <v/>
      </c>
      <c r="AG239" s="4" t="str">
        <f t="shared" si="34"/>
        <v/>
      </c>
      <c r="AH239" s="4" t="str">
        <f t="shared" si="35"/>
        <v/>
      </c>
      <c r="AI239" s="2" t="str">
        <f t="shared" si="36"/>
        <v/>
      </c>
      <c r="AK239" s="2" t="str">
        <f>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
      </c>
    </row>
    <row r="240" spans="1:37">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4" t="str">
        <f t="shared" si="30"/>
        <v/>
      </c>
      <c r="AD240" s="4" t="str">
        <f t="shared" si="31"/>
        <v/>
      </c>
      <c r="AE240" s="4" t="str">
        <f t="shared" si="32"/>
        <v/>
      </c>
      <c r="AF240" s="4" t="str">
        <f t="shared" si="33"/>
        <v/>
      </c>
      <c r="AG240" s="4" t="str">
        <f t="shared" si="34"/>
        <v/>
      </c>
      <c r="AH240" s="4" t="str">
        <f t="shared" si="35"/>
        <v/>
      </c>
      <c r="AI240" s="2" t="str">
        <f t="shared" si="36"/>
        <v/>
      </c>
      <c r="AK240" s="2" t="str">
        <f>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
      </c>
    </row>
    <row r="241" spans="1:37">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4" t="str">
        <f t="shared" si="30"/>
        <v/>
      </c>
      <c r="AD241" s="4" t="str">
        <f t="shared" si="31"/>
        <v/>
      </c>
      <c r="AE241" s="4" t="str">
        <f t="shared" si="32"/>
        <v/>
      </c>
      <c r="AF241" s="4" t="str">
        <f t="shared" si="33"/>
        <v/>
      </c>
      <c r="AG241" s="4" t="str">
        <f t="shared" si="34"/>
        <v/>
      </c>
      <c r="AH241" s="4" t="str">
        <f t="shared" si="35"/>
        <v/>
      </c>
      <c r="AI241" s="2" t="str">
        <f t="shared" si="36"/>
        <v/>
      </c>
      <c r="AK241" s="2" t="str">
        <f>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
      </c>
    </row>
    <row r="242" spans="1:37">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4" t="str">
        <f t="shared" si="30"/>
        <v/>
      </c>
      <c r="AD242" s="4" t="str">
        <f t="shared" si="31"/>
        <v/>
      </c>
      <c r="AE242" s="4" t="str">
        <f t="shared" si="32"/>
        <v/>
      </c>
      <c r="AF242" s="4" t="str">
        <f t="shared" si="33"/>
        <v/>
      </c>
      <c r="AG242" s="4" t="str">
        <f t="shared" si="34"/>
        <v/>
      </c>
      <c r="AH242" s="4" t="str">
        <f t="shared" si="35"/>
        <v/>
      </c>
      <c r="AI242" s="2" t="str">
        <f t="shared" si="36"/>
        <v/>
      </c>
      <c r="AK242" s="2" t="str">
        <f>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
      </c>
    </row>
    <row r="243" spans="1:37">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4" t="str">
        <f t="shared" si="30"/>
        <v/>
      </c>
      <c r="AD243" s="4" t="str">
        <f t="shared" si="31"/>
        <v/>
      </c>
      <c r="AE243" s="4" t="str">
        <f t="shared" si="32"/>
        <v/>
      </c>
      <c r="AF243" s="4" t="str">
        <f t="shared" si="33"/>
        <v/>
      </c>
      <c r="AG243" s="4" t="str">
        <f t="shared" si="34"/>
        <v/>
      </c>
      <c r="AH243" s="4" t="str">
        <f t="shared" si="35"/>
        <v/>
      </c>
      <c r="AI243" s="2" t="str">
        <f t="shared" si="36"/>
        <v/>
      </c>
      <c r="AK243" s="2" t="str">
        <f>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
      </c>
    </row>
    <row r="244" spans="1:37">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4" t="str">
        <f t="shared" si="30"/>
        <v/>
      </c>
      <c r="AD244" s="4" t="str">
        <f t="shared" si="31"/>
        <v/>
      </c>
      <c r="AE244" s="4" t="str">
        <f t="shared" si="32"/>
        <v/>
      </c>
      <c r="AF244" s="4" t="str">
        <f t="shared" si="33"/>
        <v/>
      </c>
      <c r="AG244" s="4" t="str">
        <f t="shared" si="34"/>
        <v/>
      </c>
      <c r="AH244" s="4" t="str">
        <f t="shared" si="35"/>
        <v/>
      </c>
      <c r="AI244" s="2" t="str">
        <f t="shared" si="36"/>
        <v/>
      </c>
      <c r="AK244" s="2" t="str">
        <f>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
      </c>
    </row>
    <row r="245" spans="1:37">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4" t="str">
        <f t="shared" si="30"/>
        <v/>
      </c>
      <c r="AD245" s="4" t="str">
        <f t="shared" si="31"/>
        <v/>
      </c>
      <c r="AE245" s="4" t="str">
        <f t="shared" si="32"/>
        <v/>
      </c>
      <c r="AF245" s="4" t="str">
        <f t="shared" si="33"/>
        <v/>
      </c>
      <c r="AG245" s="4" t="str">
        <f t="shared" si="34"/>
        <v/>
      </c>
      <c r="AH245" s="4" t="str">
        <f t="shared" si="35"/>
        <v/>
      </c>
      <c r="AI245" s="2" t="str">
        <f t="shared" si="36"/>
        <v/>
      </c>
      <c r="AK245" s="2" t="str">
        <f>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
      </c>
    </row>
    <row r="246" spans="1:37">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4" t="str">
        <f t="shared" si="30"/>
        <v/>
      </c>
      <c r="AD246" s="4" t="str">
        <f t="shared" si="31"/>
        <v/>
      </c>
      <c r="AE246" s="4" t="str">
        <f t="shared" si="32"/>
        <v/>
      </c>
      <c r="AF246" s="4" t="str">
        <f t="shared" si="33"/>
        <v/>
      </c>
      <c r="AG246" s="4" t="str">
        <f t="shared" si="34"/>
        <v/>
      </c>
      <c r="AH246" s="4" t="str">
        <f t="shared" si="35"/>
        <v/>
      </c>
      <c r="AI246" s="2" t="str">
        <f t="shared" si="36"/>
        <v/>
      </c>
      <c r="AK246" s="2" t="str">
        <f>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
      </c>
    </row>
    <row r="247" spans="1:37">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4" t="str">
        <f t="shared" si="30"/>
        <v/>
      </c>
      <c r="AD247" s="4" t="str">
        <f t="shared" si="31"/>
        <v/>
      </c>
      <c r="AE247" s="4" t="str">
        <f t="shared" si="32"/>
        <v/>
      </c>
      <c r="AF247" s="4" t="str">
        <f t="shared" si="33"/>
        <v/>
      </c>
      <c r="AG247" s="4" t="str">
        <f t="shared" si="34"/>
        <v/>
      </c>
      <c r="AH247" s="4" t="str">
        <f t="shared" si="35"/>
        <v/>
      </c>
      <c r="AI247" s="2" t="str">
        <f t="shared" si="36"/>
        <v/>
      </c>
      <c r="AK247" s="2" t="str">
        <f>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
      </c>
    </row>
    <row r="248" spans="1:37">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4" t="str">
        <f t="shared" si="30"/>
        <v/>
      </c>
      <c r="AD248" s="4" t="str">
        <f t="shared" si="31"/>
        <v/>
      </c>
      <c r="AE248" s="4" t="str">
        <f t="shared" si="32"/>
        <v/>
      </c>
      <c r="AF248" s="4" t="str">
        <f t="shared" si="33"/>
        <v/>
      </c>
      <c r="AG248" s="4" t="str">
        <f t="shared" si="34"/>
        <v/>
      </c>
      <c r="AH248" s="4" t="str">
        <f t="shared" si="35"/>
        <v/>
      </c>
      <c r="AI248" s="2" t="str">
        <f t="shared" si="36"/>
        <v/>
      </c>
      <c r="AK248" s="2" t="str">
        <f>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
      </c>
    </row>
    <row r="249" spans="1:37">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4" t="str">
        <f t="shared" si="30"/>
        <v/>
      </c>
      <c r="AD249" s="4" t="str">
        <f t="shared" si="31"/>
        <v/>
      </c>
      <c r="AE249" s="4" t="str">
        <f t="shared" si="32"/>
        <v/>
      </c>
      <c r="AF249" s="4" t="str">
        <f t="shared" si="33"/>
        <v/>
      </c>
      <c r="AG249" s="4" t="str">
        <f t="shared" si="34"/>
        <v/>
      </c>
      <c r="AH249" s="4" t="str">
        <f t="shared" si="35"/>
        <v/>
      </c>
      <c r="AI249" s="2" t="str">
        <f t="shared" si="36"/>
        <v/>
      </c>
      <c r="AK249" s="2" t="str">
        <f>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
      </c>
    </row>
    <row r="250" spans="1:37">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4" t="str">
        <f t="shared" si="30"/>
        <v/>
      </c>
      <c r="AD250" s="4" t="str">
        <f t="shared" si="31"/>
        <v/>
      </c>
      <c r="AE250" s="4" t="str">
        <f t="shared" si="32"/>
        <v/>
      </c>
      <c r="AF250" s="4" t="str">
        <f t="shared" si="33"/>
        <v/>
      </c>
      <c r="AG250" s="4" t="str">
        <f t="shared" si="34"/>
        <v/>
      </c>
      <c r="AH250" s="4" t="str">
        <f t="shared" si="35"/>
        <v/>
      </c>
      <c r="AI250" s="2" t="str">
        <f t="shared" si="36"/>
        <v/>
      </c>
      <c r="AK250" s="2" t="str">
        <f>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
      </c>
    </row>
    <row r="251" spans="1:37">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4" t="str">
        <f t="shared" si="30"/>
        <v/>
      </c>
      <c r="AD251" s="4" t="str">
        <f t="shared" si="31"/>
        <v/>
      </c>
      <c r="AE251" s="4" t="str">
        <f t="shared" si="32"/>
        <v/>
      </c>
      <c r="AF251" s="4" t="str">
        <f t="shared" si="33"/>
        <v/>
      </c>
      <c r="AG251" s="4" t="str">
        <f t="shared" si="34"/>
        <v/>
      </c>
      <c r="AH251" s="4" t="str">
        <f t="shared" si="35"/>
        <v/>
      </c>
      <c r="AI251" s="2" t="str">
        <f t="shared" si="36"/>
        <v/>
      </c>
      <c r="AK251" s="2" t="str">
        <f>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
      </c>
    </row>
    <row r="252" spans="1:37">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4" t="str">
        <f t="shared" si="30"/>
        <v/>
      </c>
      <c r="AD252" s="4" t="str">
        <f t="shared" si="31"/>
        <v/>
      </c>
      <c r="AE252" s="4" t="str">
        <f t="shared" si="32"/>
        <v/>
      </c>
      <c r="AF252" s="4" t="str">
        <f t="shared" si="33"/>
        <v/>
      </c>
      <c r="AG252" s="4" t="str">
        <f t="shared" si="34"/>
        <v/>
      </c>
      <c r="AH252" s="4" t="str">
        <f t="shared" si="35"/>
        <v/>
      </c>
      <c r="AI252" s="2" t="str">
        <f t="shared" si="36"/>
        <v/>
      </c>
      <c r="AK252" s="2" t="str">
        <f>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
      </c>
    </row>
    <row r="253" spans="1:37">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4" t="str">
        <f t="shared" si="30"/>
        <v/>
      </c>
      <c r="AD253" s="4" t="str">
        <f t="shared" si="31"/>
        <v/>
      </c>
      <c r="AE253" s="4" t="str">
        <f t="shared" si="32"/>
        <v/>
      </c>
      <c r="AF253" s="4" t="str">
        <f t="shared" si="33"/>
        <v/>
      </c>
      <c r="AG253" s="4" t="str">
        <f t="shared" si="34"/>
        <v/>
      </c>
      <c r="AH253" s="4" t="str">
        <f t="shared" si="35"/>
        <v/>
      </c>
      <c r="AI253" s="2" t="str">
        <f t="shared" si="36"/>
        <v/>
      </c>
      <c r="AK253" s="2" t="str">
        <f>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
      </c>
    </row>
    <row r="254" spans="1:37">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4" t="str">
        <f t="shared" si="30"/>
        <v/>
      </c>
      <c r="AD254" s="4" t="str">
        <f t="shared" si="31"/>
        <v/>
      </c>
      <c r="AE254" s="4" t="str">
        <f t="shared" si="32"/>
        <v/>
      </c>
      <c r="AF254" s="4" t="str">
        <f t="shared" si="33"/>
        <v/>
      </c>
      <c r="AG254" s="4" t="str">
        <f t="shared" si="34"/>
        <v/>
      </c>
      <c r="AH254" s="4" t="str">
        <f t="shared" si="35"/>
        <v/>
      </c>
      <c r="AI254" s="2" t="str">
        <f t="shared" si="36"/>
        <v/>
      </c>
      <c r="AK254" s="2" t="str">
        <f>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
      </c>
    </row>
    <row r="255" spans="1:37">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4" t="str">
        <f t="shared" si="30"/>
        <v/>
      </c>
      <c r="AD255" s="4" t="str">
        <f t="shared" si="31"/>
        <v/>
      </c>
      <c r="AE255" s="4" t="str">
        <f t="shared" si="32"/>
        <v/>
      </c>
      <c r="AF255" s="4" t="str">
        <f t="shared" si="33"/>
        <v/>
      </c>
      <c r="AG255" s="4" t="str">
        <f t="shared" si="34"/>
        <v/>
      </c>
      <c r="AH255" s="4" t="str">
        <f t="shared" si="35"/>
        <v/>
      </c>
      <c r="AI255" s="2" t="str">
        <f t="shared" si="36"/>
        <v/>
      </c>
      <c r="AK255" s="2" t="str">
        <f>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
      </c>
    </row>
    <row r="256" spans="1:37">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4" t="str">
        <f t="shared" si="30"/>
        <v/>
      </c>
      <c r="AD256" s="4" t="str">
        <f t="shared" si="31"/>
        <v/>
      </c>
      <c r="AE256" s="4" t="str">
        <f t="shared" si="32"/>
        <v/>
      </c>
      <c r="AF256" s="4" t="str">
        <f t="shared" si="33"/>
        <v/>
      </c>
      <c r="AG256" s="4" t="str">
        <f t="shared" si="34"/>
        <v/>
      </c>
      <c r="AH256" s="4" t="str">
        <f t="shared" si="35"/>
        <v/>
      </c>
      <c r="AI256" s="2" t="str">
        <f t="shared" si="36"/>
        <v/>
      </c>
      <c r="AK256" s="2" t="str">
        <f>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
      </c>
    </row>
    <row r="257" spans="1:37">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4" t="str">
        <f t="shared" si="30"/>
        <v/>
      </c>
      <c r="AD257" s="4" t="str">
        <f t="shared" si="31"/>
        <v/>
      </c>
      <c r="AE257" s="4" t="str">
        <f t="shared" si="32"/>
        <v/>
      </c>
      <c r="AF257" s="4" t="str">
        <f t="shared" si="33"/>
        <v/>
      </c>
      <c r="AG257" s="4" t="str">
        <f t="shared" si="34"/>
        <v/>
      </c>
      <c r="AH257" s="4" t="str">
        <f t="shared" si="35"/>
        <v/>
      </c>
      <c r="AI257" s="2" t="str">
        <f t="shared" si="36"/>
        <v/>
      </c>
      <c r="AK257" s="2" t="str">
        <f>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
      </c>
    </row>
    <row r="258" spans="1:37">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4" t="str">
        <f t="shared" si="30"/>
        <v/>
      </c>
      <c r="AD258" s="4" t="str">
        <f t="shared" si="31"/>
        <v/>
      </c>
      <c r="AE258" s="4" t="str">
        <f t="shared" si="32"/>
        <v/>
      </c>
      <c r="AF258" s="4" t="str">
        <f t="shared" si="33"/>
        <v/>
      </c>
      <c r="AG258" s="4" t="str">
        <f t="shared" si="34"/>
        <v/>
      </c>
      <c r="AH258" s="4" t="str">
        <f t="shared" si="35"/>
        <v/>
      </c>
      <c r="AI258" s="2" t="str">
        <f t="shared" si="36"/>
        <v/>
      </c>
      <c r="AK258" s="2" t="str">
        <f>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
      </c>
    </row>
    <row r="259" spans="1:37">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4" t="str">
        <f t="shared" si="30"/>
        <v/>
      </c>
      <c r="AD259" s="4" t="str">
        <f t="shared" si="31"/>
        <v/>
      </c>
      <c r="AE259" s="4" t="str">
        <f t="shared" si="32"/>
        <v/>
      </c>
      <c r="AF259" s="4" t="str">
        <f t="shared" si="33"/>
        <v/>
      </c>
      <c r="AG259" s="4" t="str">
        <f t="shared" si="34"/>
        <v/>
      </c>
      <c r="AH259" s="4" t="str">
        <f t="shared" si="35"/>
        <v/>
      </c>
      <c r="AI259" s="2" t="str">
        <f t="shared" si="36"/>
        <v/>
      </c>
      <c r="AK259" s="2" t="str">
        <f>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spans="1:37">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4" t="str">
        <f t="shared" si="30"/>
        <v/>
      </c>
      <c r="AD260" s="4" t="str">
        <f t="shared" si="31"/>
        <v/>
      </c>
      <c r="AE260" s="4" t="str">
        <f t="shared" si="32"/>
        <v/>
      </c>
      <c r="AF260" s="4" t="str">
        <f t="shared" si="33"/>
        <v/>
      </c>
      <c r="AG260" s="4" t="str">
        <f t="shared" si="34"/>
        <v/>
      </c>
      <c r="AH260" s="4" t="str">
        <f t="shared" si="35"/>
        <v/>
      </c>
      <c r="AI260" s="2" t="str">
        <f t="shared" si="36"/>
        <v/>
      </c>
      <c r="AK260" s="2" t="str">
        <f>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spans="1:37">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4" t="str">
        <f t="shared" ref="AC261:AC324" si="37">IF((MAX(A261,L261,N261,P261,X261,Y261)-MIN(A261,L261,N261,P261,X261,Y261))&gt;3,1,"")</f>
        <v/>
      </c>
      <c r="AD261" s="4" t="str">
        <f t="shared" ref="AD261:AD324" si="38">IF((MAX(B261,D261,M261,U261)-MIN(B261,D261,M261,U261))&gt;3,1,"")</f>
        <v/>
      </c>
      <c r="AE261" s="4" t="str">
        <f t="shared" ref="AE261:AE324" si="39">IF((MAX(I261,T261,V261,W261)-MIN(I261,T261,V261,W261))&gt;3,1,"")</f>
        <v/>
      </c>
      <c r="AF261" s="4" t="str">
        <f t="shared" ref="AF261:AF324" si="40">IF((MAX(H261,K261,Q261,S261)-MIN(H261,K261,Q261,S261))&gt;3,1,"")</f>
        <v/>
      </c>
      <c r="AG261" s="4" t="str">
        <f t="shared" ref="AG261:AG324" si="41">IF((MAX(E261,F261,G261,R261)-MIN(E261,F261,G261,R261))&gt;3,1,"")</f>
        <v/>
      </c>
      <c r="AH261" s="4" t="str">
        <f t="shared" ref="AH261:AH324" si="42">IF((MAX(C261,J261,O261,Z261)-MIN(C261,J261,O261,Z261))&gt;3,1,"")</f>
        <v/>
      </c>
      <c r="AI261" s="2" t="str">
        <f t="shared" ref="AI261:AI324" si="43">IF(COUNT(A261:Z261)&gt;0,IF(COUNT(AC261,AD261,AE261,AF261,AG261,AH261)&gt;0,SUM(AC261,AD261,AE261,AF261,AG261,AH261),0),"")</f>
        <v/>
      </c>
      <c r="AK261" s="2" t="str">
        <f>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spans="1:37">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4" t="str">
        <f t="shared" si="37"/>
        <v/>
      </c>
      <c r="AD262" s="4" t="str">
        <f t="shared" si="38"/>
        <v/>
      </c>
      <c r="AE262" s="4" t="str">
        <f t="shared" si="39"/>
        <v/>
      </c>
      <c r="AF262" s="4" t="str">
        <f t="shared" si="40"/>
        <v/>
      </c>
      <c r="AG262" s="4" t="str">
        <f t="shared" si="41"/>
        <v/>
      </c>
      <c r="AH262" s="4" t="str">
        <f t="shared" si="42"/>
        <v/>
      </c>
      <c r="AI262" s="2" t="str">
        <f t="shared" si="43"/>
        <v/>
      </c>
      <c r="AK262" s="2" t="str">
        <f>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spans="1:37">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4" t="str">
        <f t="shared" si="37"/>
        <v/>
      </c>
      <c r="AD263" s="4" t="str">
        <f t="shared" si="38"/>
        <v/>
      </c>
      <c r="AE263" s="4" t="str">
        <f t="shared" si="39"/>
        <v/>
      </c>
      <c r="AF263" s="4" t="str">
        <f t="shared" si="40"/>
        <v/>
      </c>
      <c r="AG263" s="4" t="str">
        <f t="shared" si="41"/>
        <v/>
      </c>
      <c r="AH263" s="4" t="str">
        <f t="shared" si="42"/>
        <v/>
      </c>
      <c r="AI263" s="2" t="str">
        <f t="shared" si="43"/>
        <v/>
      </c>
      <c r="AK263" s="2" t="str">
        <f>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spans="1:37">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4" t="str">
        <f t="shared" si="37"/>
        <v/>
      </c>
      <c r="AD264" s="4" t="str">
        <f t="shared" si="38"/>
        <v/>
      </c>
      <c r="AE264" s="4" t="str">
        <f t="shared" si="39"/>
        <v/>
      </c>
      <c r="AF264" s="4" t="str">
        <f t="shared" si="40"/>
        <v/>
      </c>
      <c r="AG264" s="4" t="str">
        <f t="shared" si="41"/>
        <v/>
      </c>
      <c r="AH264" s="4" t="str">
        <f t="shared" si="42"/>
        <v/>
      </c>
      <c r="AI264" s="2" t="str">
        <f t="shared" si="43"/>
        <v/>
      </c>
      <c r="AK264" s="2" t="str">
        <f>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spans="1:37">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4" t="str">
        <f t="shared" si="37"/>
        <v/>
      </c>
      <c r="AD265" s="4" t="str">
        <f t="shared" si="38"/>
        <v/>
      </c>
      <c r="AE265" s="4" t="str">
        <f t="shared" si="39"/>
        <v/>
      </c>
      <c r="AF265" s="4" t="str">
        <f t="shared" si="40"/>
        <v/>
      </c>
      <c r="AG265" s="4" t="str">
        <f t="shared" si="41"/>
        <v/>
      </c>
      <c r="AH265" s="4" t="str">
        <f t="shared" si="42"/>
        <v/>
      </c>
      <c r="AI265" s="2" t="str">
        <f t="shared" si="43"/>
        <v/>
      </c>
      <c r="AK265" s="2" t="str">
        <f>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spans="1:37">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4" t="str">
        <f t="shared" si="37"/>
        <v/>
      </c>
      <c r="AD266" s="4" t="str">
        <f t="shared" si="38"/>
        <v/>
      </c>
      <c r="AE266" s="4" t="str">
        <f t="shared" si="39"/>
        <v/>
      </c>
      <c r="AF266" s="4" t="str">
        <f t="shared" si="40"/>
        <v/>
      </c>
      <c r="AG266" s="4" t="str">
        <f t="shared" si="41"/>
        <v/>
      </c>
      <c r="AH266" s="4" t="str">
        <f t="shared" si="42"/>
        <v/>
      </c>
      <c r="AI266" s="2" t="str">
        <f t="shared" si="43"/>
        <v/>
      </c>
      <c r="AK266" s="2" t="str">
        <f>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spans="1:37">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4" t="str">
        <f t="shared" si="37"/>
        <v/>
      </c>
      <c r="AD267" s="4" t="str">
        <f t="shared" si="38"/>
        <v/>
      </c>
      <c r="AE267" s="4" t="str">
        <f t="shared" si="39"/>
        <v/>
      </c>
      <c r="AF267" s="4" t="str">
        <f t="shared" si="40"/>
        <v/>
      </c>
      <c r="AG267" s="4" t="str">
        <f t="shared" si="41"/>
        <v/>
      </c>
      <c r="AH267" s="4" t="str">
        <f t="shared" si="42"/>
        <v/>
      </c>
      <c r="AI267" s="2" t="str">
        <f t="shared" si="43"/>
        <v/>
      </c>
      <c r="AK267" s="2" t="str">
        <f>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spans="1:37">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4" t="str">
        <f t="shared" si="37"/>
        <v/>
      </c>
      <c r="AD268" s="4" t="str">
        <f t="shared" si="38"/>
        <v/>
      </c>
      <c r="AE268" s="4" t="str">
        <f t="shared" si="39"/>
        <v/>
      </c>
      <c r="AF268" s="4" t="str">
        <f t="shared" si="40"/>
        <v/>
      </c>
      <c r="AG268" s="4" t="str">
        <f t="shared" si="41"/>
        <v/>
      </c>
      <c r="AH268" s="4" t="str">
        <f t="shared" si="42"/>
        <v/>
      </c>
      <c r="AI268" s="2" t="str">
        <f t="shared" si="43"/>
        <v/>
      </c>
      <c r="AK268" s="2" t="str">
        <f>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spans="1:37">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4" t="str">
        <f t="shared" si="37"/>
        <v/>
      </c>
      <c r="AD269" s="4" t="str">
        <f t="shared" si="38"/>
        <v/>
      </c>
      <c r="AE269" s="4" t="str">
        <f t="shared" si="39"/>
        <v/>
      </c>
      <c r="AF269" s="4" t="str">
        <f t="shared" si="40"/>
        <v/>
      </c>
      <c r="AG269" s="4" t="str">
        <f t="shared" si="41"/>
        <v/>
      </c>
      <c r="AH269" s="4" t="str">
        <f t="shared" si="42"/>
        <v/>
      </c>
      <c r="AI269" s="2" t="str">
        <f t="shared" si="43"/>
        <v/>
      </c>
      <c r="AK269" s="2" t="str">
        <f>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spans="1:37">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4" t="str">
        <f t="shared" si="37"/>
        <v/>
      </c>
      <c r="AD270" s="4" t="str">
        <f t="shared" si="38"/>
        <v/>
      </c>
      <c r="AE270" s="4" t="str">
        <f t="shared" si="39"/>
        <v/>
      </c>
      <c r="AF270" s="4" t="str">
        <f t="shared" si="40"/>
        <v/>
      </c>
      <c r="AG270" s="4" t="str">
        <f t="shared" si="41"/>
        <v/>
      </c>
      <c r="AH270" s="4" t="str">
        <f t="shared" si="42"/>
        <v/>
      </c>
      <c r="AI270" s="2" t="str">
        <f t="shared" si="43"/>
        <v/>
      </c>
      <c r="AK270" s="2" t="str">
        <f>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spans="1:37">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4" t="str">
        <f t="shared" si="37"/>
        <v/>
      </c>
      <c r="AD271" s="4" t="str">
        <f t="shared" si="38"/>
        <v/>
      </c>
      <c r="AE271" s="4" t="str">
        <f t="shared" si="39"/>
        <v/>
      </c>
      <c r="AF271" s="4" t="str">
        <f t="shared" si="40"/>
        <v/>
      </c>
      <c r="AG271" s="4" t="str">
        <f t="shared" si="41"/>
        <v/>
      </c>
      <c r="AH271" s="4" t="str">
        <f t="shared" si="42"/>
        <v/>
      </c>
      <c r="AI271" s="2" t="str">
        <f t="shared" si="43"/>
        <v/>
      </c>
      <c r="AK271" s="2" t="str">
        <f>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spans="1:37">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4" t="str">
        <f t="shared" si="37"/>
        <v/>
      </c>
      <c r="AD272" s="4" t="str">
        <f t="shared" si="38"/>
        <v/>
      </c>
      <c r="AE272" s="4" t="str">
        <f t="shared" si="39"/>
        <v/>
      </c>
      <c r="AF272" s="4" t="str">
        <f t="shared" si="40"/>
        <v/>
      </c>
      <c r="AG272" s="4" t="str">
        <f t="shared" si="41"/>
        <v/>
      </c>
      <c r="AH272" s="4" t="str">
        <f t="shared" si="42"/>
        <v/>
      </c>
      <c r="AI272" s="2" t="str">
        <f t="shared" si="43"/>
        <v/>
      </c>
      <c r="AK272" s="2" t="str">
        <f>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spans="1:37">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4" t="str">
        <f t="shared" si="37"/>
        <v/>
      </c>
      <c r="AD273" s="4" t="str">
        <f t="shared" si="38"/>
        <v/>
      </c>
      <c r="AE273" s="4" t="str">
        <f t="shared" si="39"/>
        <v/>
      </c>
      <c r="AF273" s="4" t="str">
        <f t="shared" si="40"/>
        <v/>
      </c>
      <c r="AG273" s="4" t="str">
        <f t="shared" si="41"/>
        <v/>
      </c>
      <c r="AH273" s="4" t="str">
        <f t="shared" si="42"/>
        <v/>
      </c>
      <c r="AI273" s="2" t="str">
        <f t="shared" si="43"/>
        <v/>
      </c>
      <c r="AK273" s="2" t="str">
        <f>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spans="1:37">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4" t="str">
        <f t="shared" si="37"/>
        <v/>
      </c>
      <c r="AD274" s="4" t="str">
        <f t="shared" si="38"/>
        <v/>
      </c>
      <c r="AE274" s="4" t="str">
        <f t="shared" si="39"/>
        <v/>
      </c>
      <c r="AF274" s="4" t="str">
        <f t="shared" si="40"/>
        <v/>
      </c>
      <c r="AG274" s="4" t="str">
        <f t="shared" si="41"/>
        <v/>
      </c>
      <c r="AH274" s="4" t="str">
        <f t="shared" si="42"/>
        <v/>
      </c>
      <c r="AI274" s="2" t="str">
        <f t="shared" si="43"/>
        <v/>
      </c>
      <c r="AK274" s="2" t="str">
        <f>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spans="1:37">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4" t="str">
        <f t="shared" si="37"/>
        <v/>
      </c>
      <c r="AD275" s="4" t="str">
        <f t="shared" si="38"/>
        <v/>
      </c>
      <c r="AE275" s="4" t="str">
        <f t="shared" si="39"/>
        <v/>
      </c>
      <c r="AF275" s="4" t="str">
        <f t="shared" si="40"/>
        <v/>
      </c>
      <c r="AG275" s="4" t="str">
        <f t="shared" si="41"/>
        <v/>
      </c>
      <c r="AH275" s="4" t="str">
        <f t="shared" si="42"/>
        <v/>
      </c>
      <c r="AI275" s="2" t="str">
        <f t="shared" si="43"/>
        <v/>
      </c>
      <c r="AK275" s="2" t="str">
        <f>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spans="1:37">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4" t="str">
        <f t="shared" si="37"/>
        <v/>
      </c>
      <c r="AD276" s="4" t="str">
        <f t="shared" si="38"/>
        <v/>
      </c>
      <c r="AE276" s="4" t="str">
        <f t="shared" si="39"/>
        <v/>
      </c>
      <c r="AF276" s="4" t="str">
        <f t="shared" si="40"/>
        <v/>
      </c>
      <c r="AG276" s="4" t="str">
        <f t="shared" si="41"/>
        <v/>
      </c>
      <c r="AH276" s="4" t="str">
        <f t="shared" si="42"/>
        <v/>
      </c>
      <c r="AI276" s="2" t="str">
        <f t="shared" si="43"/>
        <v/>
      </c>
      <c r="AK276" s="2" t="str">
        <f>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spans="1:37">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4" t="str">
        <f t="shared" si="37"/>
        <v/>
      </c>
      <c r="AD277" s="4" t="str">
        <f t="shared" si="38"/>
        <v/>
      </c>
      <c r="AE277" s="4" t="str">
        <f t="shared" si="39"/>
        <v/>
      </c>
      <c r="AF277" s="4" t="str">
        <f t="shared" si="40"/>
        <v/>
      </c>
      <c r="AG277" s="4" t="str">
        <f t="shared" si="41"/>
        <v/>
      </c>
      <c r="AH277" s="4" t="str">
        <f t="shared" si="42"/>
        <v/>
      </c>
      <c r="AI277" s="2" t="str">
        <f t="shared" si="43"/>
        <v/>
      </c>
      <c r="AK277" s="2" t="str">
        <f>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spans="1:37">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4" t="str">
        <f t="shared" si="37"/>
        <v/>
      </c>
      <c r="AD278" s="4" t="str">
        <f t="shared" si="38"/>
        <v/>
      </c>
      <c r="AE278" s="4" t="str">
        <f t="shared" si="39"/>
        <v/>
      </c>
      <c r="AF278" s="4" t="str">
        <f t="shared" si="40"/>
        <v/>
      </c>
      <c r="AG278" s="4" t="str">
        <f t="shared" si="41"/>
        <v/>
      </c>
      <c r="AH278" s="4" t="str">
        <f t="shared" si="42"/>
        <v/>
      </c>
      <c r="AI278" s="2" t="str">
        <f t="shared" si="43"/>
        <v/>
      </c>
      <c r="AK278" s="2" t="str">
        <f>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spans="1:37">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4" t="str">
        <f t="shared" si="37"/>
        <v/>
      </c>
      <c r="AD279" s="4" t="str">
        <f t="shared" si="38"/>
        <v/>
      </c>
      <c r="AE279" s="4" t="str">
        <f t="shared" si="39"/>
        <v/>
      </c>
      <c r="AF279" s="4" t="str">
        <f t="shared" si="40"/>
        <v/>
      </c>
      <c r="AG279" s="4" t="str">
        <f t="shared" si="41"/>
        <v/>
      </c>
      <c r="AH279" s="4" t="str">
        <f t="shared" si="42"/>
        <v/>
      </c>
      <c r="AI279" s="2" t="str">
        <f t="shared" si="43"/>
        <v/>
      </c>
      <c r="AK279" s="2" t="str">
        <f>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spans="1:37">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4" t="str">
        <f t="shared" si="37"/>
        <v/>
      </c>
      <c r="AD280" s="4" t="str">
        <f t="shared" si="38"/>
        <v/>
      </c>
      <c r="AE280" s="4" t="str">
        <f t="shared" si="39"/>
        <v/>
      </c>
      <c r="AF280" s="4" t="str">
        <f t="shared" si="40"/>
        <v/>
      </c>
      <c r="AG280" s="4" t="str">
        <f t="shared" si="41"/>
        <v/>
      </c>
      <c r="AH280" s="4" t="str">
        <f t="shared" si="42"/>
        <v/>
      </c>
      <c r="AI280" s="2" t="str">
        <f t="shared" si="43"/>
        <v/>
      </c>
      <c r="AK280" s="2" t="str">
        <f>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spans="1:37">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4" t="str">
        <f t="shared" si="37"/>
        <v/>
      </c>
      <c r="AD281" s="4" t="str">
        <f t="shared" si="38"/>
        <v/>
      </c>
      <c r="AE281" s="4" t="str">
        <f t="shared" si="39"/>
        <v/>
      </c>
      <c r="AF281" s="4" t="str">
        <f t="shared" si="40"/>
        <v/>
      </c>
      <c r="AG281" s="4" t="str">
        <f t="shared" si="41"/>
        <v/>
      </c>
      <c r="AH281" s="4" t="str">
        <f t="shared" si="42"/>
        <v/>
      </c>
      <c r="AI281" s="2" t="str">
        <f t="shared" si="43"/>
        <v/>
      </c>
      <c r="AK281" s="2" t="str">
        <f>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spans="1:37">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4" t="str">
        <f t="shared" si="37"/>
        <v/>
      </c>
      <c r="AD282" s="4" t="str">
        <f t="shared" si="38"/>
        <v/>
      </c>
      <c r="AE282" s="4" t="str">
        <f t="shared" si="39"/>
        <v/>
      </c>
      <c r="AF282" s="4" t="str">
        <f t="shared" si="40"/>
        <v/>
      </c>
      <c r="AG282" s="4" t="str">
        <f t="shared" si="41"/>
        <v/>
      </c>
      <c r="AH282" s="4" t="str">
        <f t="shared" si="42"/>
        <v/>
      </c>
      <c r="AI282" s="2" t="str">
        <f t="shared" si="43"/>
        <v/>
      </c>
      <c r="AK282" s="2" t="str">
        <f>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spans="1:37">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4" t="str">
        <f t="shared" si="37"/>
        <v/>
      </c>
      <c r="AD283" s="4" t="str">
        <f t="shared" si="38"/>
        <v/>
      </c>
      <c r="AE283" s="4" t="str">
        <f t="shared" si="39"/>
        <v/>
      </c>
      <c r="AF283" s="4" t="str">
        <f t="shared" si="40"/>
        <v/>
      </c>
      <c r="AG283" s="4" t="str">
        <f t="shared" si="41"/>
        <v/>
      </c>
      <c r="AH283" s="4" t="str">
        <f t="shared" si="42"/>
        <v/>
      </c>
      <c r="AI283" s="2" t="str">
        <f t="shared" si="43"/>
        <v/>
      </c>
      <c r="AK283" s="2" t="str">
        <f>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spans="1:37">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4" t="str">
        <f t="shared" si="37"/>
        <v/>
      </c>
      <c r="AD284" s="4" t="str">
        <f t="shared" si="38"/>
        <v/>
      </c>
      <c r="AE284" s="4" t="str">
        <f t="shared" si="39"/>
        <v/>
      </c>
      <c r="AF284" s="4" t="str">
        <f t="shared" si="40"/>
        <v/>
      </c>
      <c r="AG284" s="4" t="str">
        <f t="shared" si="41"/>
        <v/>
      </c>
      <c r="AH284" s="4" t="str">
        <f t="shared" si="42"/>
        <v/>
      </c>
      <c r="AI284" s="2" t="str">
        <f t="shared" si="43"/>
        <v/>
      </c>
      <c r="AK284" s="2" t="str">
        <f>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spans="1:37">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4" t="str">
        <f t="shared" si="37"/>
        <v/>
      </c>
      <c r="AD285" s="4" t="str">
        <f t="shared" si="38"/>
        <v/>
      </c>
      <c r="AE285" s="4" t="str">
        <f t="shared" si="39"/>
        <v/>
      </c>
      <c r="AF285" s="4" t="str">
        <f t="shared" si="40"/>
        <v/>
      </c>
      <c r="AG285" s="4" t="str">
        <f t="shared" si="41"/>
        <v/>
      </c>
      <c r="AH285" s="4" t="str">
        <f t="shared" si="42"/>
        <v/>
      </c>
      <c r="AI285" s="2" t="str">
        <f t="shared" si="43"/>
        <v/>
      </c>
      <c r="AK285" s="2" t="str">
        <f>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spans="1:37">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4" t="str">
        <f t="shared" si="37"/>
        <v/>
      </c>
      <c r="AD286" s="4" t="str">
        <f t="shared" si="38"/>
        <v/>
      </c>
      <c r="AE286" s="4" t="str">
        <f t="shared" si="39"/>
        <v/>
      </c>
      <c r="AF286" s="4" t="str">
        <f t="shared" si="40"/>
        <v/>
      </c>
      <c r="AG286" s="4" t="str">
        <f t="shared" si="41"/>
        <v/>
      </c>
      <c r="AH286" s="4" t="str">
        <f t="shared" si="42"/>
        <v/>
      </c>
      <c r="AI286" s="2" t="str">
        <f t="shared" si="43"/>
        <v/>
      </c>
      <c r="AK286" s="2" t="str">
        <f>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spans="1:37">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4" t="str">
        <f t="shared" si="37"/>
        <v/>
      </c>
      <c r="AD287" s="4" t="str">
        <f t="shared" si="38"/>
        <v/>
      </c>
      <c r="AE287" s="4" t="str">
        <f t="shared" si="39"/>
        <v/>
      </c>
      <c r="AF287" s="4" t="str">
        <f t="shared" si="40"/>
        <v/>
      </c>
      <c r="AG287" s="4" t="str">
        <f t="shared" si="41"/>
        <v/>
      </c>
      <c r="AH287" s="4" t="str">
        <f t="shared" si="42"/>
        <v/>
      </c>
      <c r="AI287" s="2" t="str">
        <f t="shared" si="43"/>
        <v/>
      </c>
      <c r="AK287" s="2" t="str">
        <f>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spans="1:37">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4" t="str">
        <f t="shared" si="37"/>
        <v/>
      </c>
      <c r="AD288" s="4" t="str">
        <f t="shared" si="38"/>
        <v/>
      </c>
      <c r="AE288" s="4" t="str">
        <f t="shared" si="39"/>
        <v/>
      </c>
      <c r="AF288" s="4" t="str">
        <f t="shared" si="40"/>
        <v/>
      </c>
      <c r="AG288" s="4" t="str">
        <f t="shared" si="41"/>
        <v/>
      </c>
      <c r="AH288" s="4" t="str">
        <f t="shared" si="42"/>
        <v/>
      </c>
      <c r="AI288" s="2" t="str">
        <f t="shared" si="43"/>
        <v/>
      </c>
      <c r="AK288" s="2" t="str">
        <f>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spans="1:37">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4" t="str">
        <f t="shared" si="37"/>
        <v/>
      </c>
      <c r="AD289" s="4" t="str">
        <f t="shared" si="38"/>
        <v/>
      </c>
      <c r="AE289" s="4" t="str">
        <f t="shared" si="39"/>
        <v/>
      </c>
      <c r="AF289" s="4" t="str">
        <f t="shared" si="40"/>
        <v/>
      </c>
      <c r="AG289" s="4" t="str">
        <f t="shared" si="41"/>
        <v/>
      </c>
      <c r="AH289" s="4" t="str">
        <f t="shared" si="42"/>
        <v/>
      </c>
      <c r="AI289" s="2" t="str">
        <f t="shared" si="43"/>
        <v/>
      </c>
      <c r="AK289" s="2" t="str">
        <f>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spans="1:37">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4" t="str">
        <f t="shared" si="37"/>
        <v/>
      </c>
      <c r="AD290" s="4" t="str">
        <f t="shared" si="38"/>
        <v/>
      </c>
      <c r="AE290" s="4" t="str">
        <f t="shared" si="39"/>
        <v/>
      </c>
      <c r="AF290" s="4" t="str">
        <f t="shared" si="40"/>
        <v/>
      </c>
      <c r="AG290" s="4" t="str">
        <f t="shared" si="41"/>
        <v/>
      </c>
      <c r="AH290" s="4" t="str">
        <f t="shared" si="42"/>
        <v/>
      </c>
      <c r="AI290" s="2" t="str">
        <f t="shared" si="43"/>
        <v/>
      </c>
      <c r="AK290" s="2" t="str">
        <f>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spans="1:37">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4" t="str">
        <f t="shared" si="37"/>
        <v/>
      </c>
      <c r="AD291" s="4" t="str">
        <f t="shared" si="38"/>
        <v/>
      </c>
      <c r="AE291" s="4" t="str">
        <f t="shared" si="39"/>
        <v/>
      </c>
      <c r="AF291" s="4" t="str">
        <f t="shared" si="40"/>
        <v/>
      </c>
      <c r="AG291" s="4" t="str">
        <f t="shared" si="41"/>
        <v/>
      </c>
      <c r="AH291" s="4" t="str">
        <f t="shared" si="42"/>
        <v/>
      </c>
      <c r="AI291" s="2" t="str">
        <f t="shared" si="43"/>
        <v/>
      </c>
      <c r="AK291" s="2" t="str">
        <f>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spans="1:37">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4" t="str">
        <f t="shared" si="37"/>
        <v/>
      </c>
      <c r="AD292" s="4" t="str">
        <f t="shared" si="38"/>
        <v/>
      </c>
      <c r="AE292" s="4" t="str">
        <f t="shared" si="39"/>
        <v/>
      </c>
      <c r="AF292" s="4" t="str">
        <f t="shared" si="40"/>
        <v/>
      </c>
      <c r="AG292" s="4" t="str">
        <f t="shared" si="41"/>
        <v/>
      </c>
      <c r="AH292" s="4" t="str">
        <f t="shared" si="42"/>
        <v/>
      </c>
      <c r="AI292" s="2" t="str">
        <f t="shared" si="43"/>
        <v/>
      </c>
      <c r="AK292" s="2" t="str">
        <f>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spans="1:37">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4" t="str">
        <f t="shared" si="37"/>
        <v/>
      </c>
      <c r="AD293" s="4" t="str">
        <f t="shared" si="38"/>
        <v/>
      </c>
      <c r="AE293" s="4" t="str">
        <f t="shared" si="39"/>
        <v/>
      </c>
      <c r="AF293" s="4" t="str">
        <f t="shared" si="40"/>
        <v/>
      </c>
      <c r="AG293" s="4" t="str">
        <f t="shared" si="41"/>
        <v/>
      </c>
      <c r="AH293" s="4" t="str">
        <f t="shared" si="42"/>
        <v/>
      </c>
      <c r="AI293" s="2" t="str">
        <f t="shared" si="43"/>
        <v/>
      </c>
      <c r="AK293" s="2" t="str">
        <f>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spans="1:37">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4" t="str">
        <f t="shared" si="37"/>
        <v/>
      </c>
      <c r="AD294" s="4" t="str">
        <f t="shared" si="38"/>
        <v/>
      </c>
      <c r="AE294" s="4" t="str">
        <f t="shared" si="39"/>
        <v/>
      </c>
      <c r="AF294" s="4" t="str">
        <f t="shared" si="40"/>
        <v/>
      </c>
      <c r="AG294" s="4" t="str">
        <f t="shared" si="41"/>
        <v/>
      </c>
      <c r="AH294" s="4" t="str">
        <f t="shared" si="42"/>
        <v/>
      </c>
      <c r="AI294" s="2" t="str">
        <f t="shared" si="43"/>
        <v/>
      </c>
      <c r="AK294" s="2" t="str">
        <f>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spans="1:37">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4" t="str">
        <f t="shared" si="37"/>
        <v/>
      </c>
      <c r="AD295" s="4" t="str">
        <f t="shared" si="38"/>
        <v/>
      </c>
      <c r="AE295" s="4" t="str">
        <f t="shared" si="39"/>
        <v/>
      </c>
      <c r="AF295" s="4" t="str">
        <f t="shared" si="40"/>
        <v/>
      </c>
      <c r="AG295" s="4" t="str">
        <f t="shared" si="41"/>
        <v/>
      </c>
      <c r="AH295" s="4" t="str">
        <f t="shared" si="42"/>
        <v/>
      </c>
      <c r="AI295" s="2" t="str">
        <f t="shared" si="43"/>
        <v/>
      </c>
      <c r="AK295" s="2" t="str">
        <f>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spans="1:37">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4" t="str">
        <f t="shared" si="37"/>
        <v/>
      </c>
      <c r="AD296" s="4" t="str">
        <f t="shared" si="38"/>
        <v/>
      </c>
      <c r="AE296" s="4" t="str">
        <f t="shared" si="39"/>
        <v/>
      </c>
      <c r="AF296" s="4" t="str">
        <f t="shared" si="40"/>
        <v/>
      </c>
      <c r="AG296" s="4" t="str">
        <f t="shared" si="41"/>
        <v/>
      </c>
      <c r="AH296" s="4" t="str">
        <f t="shared" si="42"/>
        <v/>
      </c>
      <c r="AI296" s="2" t="str">
        <f t="shared" si="43"/>
        <v/>
      </c>
      <c r="AK296" s="2" t="str">
        <f>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spans="1:37">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4" t="str">
        <f t="shared" si="37"/>
        <v/>
      </c>
      <c r="AD297" s="4" t="str">
        <f t="shared" si="38"/>
        <v/>
      </c>
      <c r="AE297" s="4" t="str">
        <f t="shared" si="39"/>
        <v/>
      </c>
      <c r="AF297" s="4" t="str">
        <f t="shared" si="40"/>
        <v/>
      </c>
      <c r="AG297" s="4" t="str">
        <f t="shared" si="41"/>
        <v/>
      </c>
      <c r="AH297" s="4" t="str">
        <f t="shared" si="42"/>
        <v/>
      </c>
      <c r="AI297" s="2" t="str">
        <f t="shared" si="43"/>
        <v/>
      </c>
      <c r="AK297" s="2" t="str">
        <f>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spans="1:37">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4" t="str">
        <f t="shared" si="37"/>
        <v/>
      </c>
      <c r="AD298" s="4" t="str">
        <f t="shared" si="38"/>
        <v/>
      </c>
      <c r="AE298" s="4" t="str">
        <f t="shared" si="39"/>
        <v/>
      </c>
      <c r="AF298" s="4" t="str">
        <f t="shared" si="40"/>
        <v/>
      </c>
      <c r="AG298" s="4" t="str">
        <f t="shared" si="41"/>
        <v/>
      </c>
      <c r="AH298" s="4" t="str">
        <f t="shared" si="42"/>
        <v/>
      </c>
      <c r="AI298" s="2" t="str">
        <f t="shared" si="43"/>
        <v/>
      </c>
      <c r="AK298" s="2" t="str">
        <f>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spans="1:37">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4" t="str">
        <f t="shared" si="37"/>
        <v/>
      </c>
      <c r="AD299" s="4" t="str">
        <f t="shared" si="38"/>
        <v/>
      </c>
      <c r="AE299" s="4" t="str">
        <f t="shared" si="39"/>
        <v/>
      </c>
      <c r="AF299" s="4" t="str">
        <f t="shared" si="40"/>
        <v/>
      </c>
      <c r="AG299" s="4" t="str">
        <f t="shared" si="41"/>
        <v/>
      </c>
      <c r="AH299" s="4" t="str">
        <f t="shared" si="42"/>
        <v/>
      </c>
      <c r="AI299" s="2" t="str">
        <f t="shared" si="43"/>
        <v/>
      </c>
      <c r="AK299" s="2" t="str">
        <f>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spans="1:37">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4" t="str">
        <f t="shared" si="37"/>
        <v/>
      </c>
      <c r="AD300" s="4" t="str">
        <f t="shared" si="38"/>
        <v/>
      </c>
      <c r="AE300" s="4" t="str">
        <f t="shared" si="39"/>
        <v/>
      </c>
      <c r="AF300" s="4" t="str">
        <f t="shared" si="40"/>
        <v/>
      </c>
      <c r="AG300" s="4" t="str">
        <f t="shared" si="41"/>
        <v/>
      </c>
      <c r="AH300" s="4" t="str">
        <f t="shared" si="42"/>
        <v/>
      </c>
      <c r="AI300" s="2" t="str">
        <f t="shared" si="43"/>
        <v/>
      </c>
      <c r="AK300" s="2" t="str">
        <f>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spans="1:37">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4" t="str">
        <f t="shared" si="37"/>
        <v/>
      </c>
      <c r="AD301" s="4" t="str">
        <f t="shared" si="38"/>
        <v/>
      </c>
      <c r="AE301" s="4" t="str">
        <f t="shared" si="39"/>
        <v/>
      </c>
      <c r="AF301" s="4" t="str">
        <f t="shared" si="40"/>
        <v/>
      </c>
      <c r="AG301" s="4" t="str">
        <f t="shared" si="41"/>
        <v/>
      </c>
      <c r="AH301" s="4" t="str">
        <f t="shared" si="42"/>
        <v/>
      </c>
      <c r="AI301" s="2" t="str">
        <f t="shared" si="43"/>
        <v/>
      </c>
      <c r="AK301" s="2" t="str">
        <f>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spans="1:37">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4" t="str">
        <f t="shared" si="37"/>
        <v/>
      </c>
      <c r="AD302" s="4" t="str">
        <f t="shared" si="38"/>
        <v/>
      </c>
      <c r="AE302" s="4" t="str">
        <f t="shared" si="39"/>
        <v/>
      </c>
      <c r="AF302" s="4" t="str">
        <f t="shared" si="40"/>
        <v/>
      </c>
      <c r="AG302" s="4" t="str">
        <f t="shared" si="41"/>
        <v/>
      </c>
      <c r="AH302" s="4" t="str">
        <f t="shared" si="42"/>
        <v/>
      </c>
      <c r="AI302" s="2" t="str">
        <f t="shared" si="43"/>
        <v/>
      </c>
      <c r="AK302" s="2" t="str">
        <f>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spans="1:37">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4" t="str">
        <f t="shared" si="37"/>
        <v/>
      </c>
      <c r="AD303" s="4" t="str">
        <f t="shared" si="38"/>
        <v/>
      </c>
      <c r="AE303" s="4" t="str">
        <f t="shared" si="39"/>
        <v/>
      </c>
      <c r="AF303" s="4" t="str">
        <f t="shared" si="40"/>
        <v/>
      </c>
      <c r="AG303" s="4" t="str">
        <f t="shared" si="41"/>
        <v/>
      </c>
      <c r="AH303" s="4" t="str">
        <f t="shared" si="42"/>
        <v/>
      </c>
      <c r="AI303" s="2" t="str">
        <f t="shared" si="43"/>
        <v/>
      </c>
      <c r="AK303" s="2" t="str">
        <f>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spans="1:37">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4" t="str">
        <f t="shared" si="37"/>
        <v/>
      </c>
      <c r="AD304" s="4" t="str">
        <f t="shared" si="38"/>
        <v/>
      </c>
      <c r="AE304" s="4" t="str">
        <f t="shared" si="39"/>
        <v/>
      </c>
      <c r="AF304" s="4" t="str">
        <f t="shared" si="40"/>
        <v/>
      </c>
      <c r="AG304" s="4" t="str">
        <f t="shared" si="41"/>
        <v/>
      </c>
      <c r="AH304" s="4" t="str">
        <f t="shared" si="42"/>
        <v/>
      </c>
      <c r="AI304" s="2" t="str">
        <f t="shared" si="43"/>
        <v/>
      </c>
      <c r="AK304" s="2" t="str">
        <f>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spans="1:37">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4" t="str">
        <f t="shared" si="37"/>
        <v/>
      </c>
      <c r="AD305" s="4" t="str">
        <f t="shared" si="38"/>
        <v/>
      </c>
      <c r="AE305" s="4" t="str">
        <f t="shared" si="39"/>
        <v/>
      </c>
      <c r="AF305" s="4" t="str">
        <f t="shared" si="40"/>
        <v/>
      </c>
      <c r="AG305" s="4" t="str">
        <f t="shared" si="41"/>
        <v/>
      </c>
      <c r="AH305" s="4" t="str">
        <f t="shared" si="42"/>
        <v/>
      </c>
      <c r="AI305" s="2" t="str">
        <f t="shared" si="43"/>
        <v/>
      </c>
      <c r="AK305" s="2" t="str">
        <f>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spans="1:37">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4" t="str">
        <f t="shared" si="37"/>
        <v/>
      </c>
      <c r="AD306" s="4" t="str">
        <f t="shared" si="38"/>
        <v/>
      </c>
      <c r="AE306" s="4" t="str">
        <f t="shared" si="39"/>
        <v/>
      </c>
      <c r="AF306" s="4" t="str">
        <f t="shared" si="40"/>
        <v/>
      </c>
      <c r="AG306" s="4" t="str">
        <f t="shared" si="41"/>
        <v/>
      </c>
      <c r="AH306" s="4" t="str">
        <f t="shared" si="42"/>
        <v/>
      </c>
      <c r="AI306" s="2" t="str">
        <f t="shared" si="43"/>
        <v/>
      </c>
      <c r="AK306" s="2" t="str">
        <f>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spans="1:37">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4" t="str">
        <f t="shared" si="37"/>
        <v/>
      </c>
      <c r="AD307" s="4" t="str">
        <f t="shared" si="38"/>
        <v/>
      </c>
      <c r="AE307" s="4" t="str">
        <f t="shared" si="39"/>
        <v/>
      </c>
      <c r="AF307" s="4" t="str">
        <f t="shared" si="40"/>
        <v/>
      </c>
      <c r="AG307" s="4" t="str">
        <f t="shared" si="41"/>
        <v/>
      </c>
      <c r="AH307" s="4" t="str">
        <f t="shared" si="42"/>
        <v/>
      </c>
      <c r="AI307" s="2" t="str">
        <f t="shared" si="43"/>
        <v/>
      </c>
      <c r="AK307" s="2" t="str">
        <f>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spans="1:37">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4" t="str">
        <f t="shared" si="37"/>
        <v/>
      </c>
      <c r="AD308" s="4" t="str">
        <f t="shared" si="38"/>
        <v/>
      </c>
      <c r="AE308" s="4" t="str">
        <f t="shared" si="39"/>
        <v/>
      </c>
      <c r="AF308" s="4" t="str">
        <f t="shared" si="40"/>
        <v/>
      </c>
      <c r="AG308" s="4" t="str">
        <f t="shared" si="41"/>
        <v/>
      </c>
      <c r="AH308" s="4" t="str">
        <f t="shared" si="42"/>
        <v/>
      </c>
      <c r="AI308" s="2" t="str">
        <f t="shared" si="43"/>
        <v/>
      </c>
      <c r="AK308" s="2" t="str">
        <f>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spans="1:37">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4" t="str">
        <f t="shared" si="37"/>
        <v/>
      </c>
      <c r="AD309" s="4" t="str">
        <f t="shared" si="38"/>
        <v/>
      </c>
      <c r="AE309" s="4" t="str">
        <f t="shared" si="39"/>
        <v/>
      </c>
      <c r="AF309" s="4" t="str">
        <f t="shared" si="40"/>
        <v/>
      </c>
      <c r="AG309" s="4" t="str">
        <f t="shared" si="41"/>
        <v/>
      </c>
      <c r="AH309" s="4" t="str">
        <f t="shared" si="42"/>
        <v/>
      </c>
      <c r="AI309" s="2" t="str">
        <f t="shared" si="43"/>
        <v/>
      </c>
      <c r="AK309" s="2" t="str">
        <f>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spans="1:37">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4" t="str">
        <f t="shared" si="37"/>
        <v/>
      </c>
      <c r="AD310" s="4" t="str">
        <f t="shared" si="38"/>
        <v/>
      </c>
      <c r="AE310" s="4" t="str">
        <f t="shared" si="39"/>
        <v/>
      </c>
      <c r="AF310" s="4" t="str">
        <f t="shared" si="40"/>
        <v/>
      </c>
      <c r="AG310" s="4" t="str">
        <f t="shared" si="41"/>
        <v/>
      </c>
      <c r="AH310" s="4" t="str">
        <f t="shared" si="42"/>
        <v/>
      </c>
      <c r="AI310" s="2" t="str">
        <f t="shared" si="43"/>
        <v/>
      </c>
      <c r="AK310" s="2" t="str">
        <f>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spans="1:37">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4" t="str">
        <f t="shared" si="37"/>
        <v/>
      </c>
      <c r="AD311" s="4" t="str">
        <f t="shared" si="38"/>
        <v/>
      </c>
      <c r="AE311" s="4" t="str">
        <f t="shared" si="39"/>
        <v/>
      </c>
      <c r="AF311" s="4" t="str">
        <f t="shared" si="40"/>
        <v/>
      </c>
      <c r="AG311" s="4" t="str">
        <f t="shared" si="41"/>
        <v/>
      </c>
      <c r="AH311" s="4" t="str">
        <f t="shared" si="42"/>
        <v/>
      </c>
      <c r="AI311" s="2" t="str">
        <f t="shared" si="43"/>
        <v/>
      </c>
      <c r="AK311" s="2" t="str">
        <f>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spans="1:37">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4" t="str">
        <f t="shared" si="37"/>
        <v/>
      </c>
      <c r="AD312" s="4" t="str">
        <f t="shared" si="38"/>
        <v/>
      </c>
      <c r="AE312" s="4" t="str">
        <f t="shared" si="39"/>
        <v/>
      </c>
      <c r="AF312" s="4" t="str">
        <f t="shared" si="40"/>
        <v/>
      </c>
      <c r="AG312" s="4" t="str">
        <f t="shared" si="41"/>
        <v/>
      </c>
      <c r="AH312" s="4" t="str">
        <f t="shared" si="42"/>
        <v/>
      </c>
      <c r="AI312" s="2" t="str">
        <f t="shared" si="43"/>
        <v/>
      </c>
      <c r="AK312" s="2" t="str">
        <f>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spans="1:37">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4" t="str">
        <f t="shared" si="37"/>
        <v/>
      </c>
      <c r="AD313" s="4" t="str">
        <f t="shared" si="38"/>
        <v/>
      </c>
      <c r="AE313" s="4" t="str">
        <f t="shared" si="39"/>
        <v/>
      </c>
      <c r="AF313" s="4" t="str">
        <f t="shared" si="40"/>
        <v/>
      </c>
      <c r="AG313" s="4" t="str">
        <f t="shared" si="41"/>
        <v/>
      </c>
      <c r="AH313" s="4" t="str">
        <f t="shared" si="42"/>
        <v/>
      </c>
      <c r="AI313" s="2" t="str">
        <f t="shared" si="43"/>
        <v/>
      </c>
      <c r="AK313" s="2" t="str">
        <f>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spans="1:37">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4" t="str">
        <f t="shared" si="37"/>
        <v/>
      </c>
      <c r="AD314" s="4" t="str">
        <f t="shared" si="38"/>
        <v/>
      </c>
      <c r="AE314" s="4" t="str">
        <f t="shared" si="39"/>
        <v/>
      </c>
      <c r="AF314" s="4" t="str">
        <f t="shared" si="40"/>
        <v/>
      </c>
      <c r="AG314" s="4" t="str">
        <f t="shared" si="41"/>
        <v/>
      </c>
      <c r="AH314" s="4" t="str">
        <f t="shared" si="42"/>
        <v/>
      </c>
      <c r="AI314" s="2" t="str">
        <f t="shared" si="43"/>
        <v/>
      </c>
      <c r="AK314" s="2" t="str">
        <f>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spans="1:37">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4" t="str">
        <f t="shared" si="37"/>
        <v/>
      </c>
      <c r="AD315" s="4" t="str">
        <f t="shared" si="38"/>
        <v/>
      </c>
      <c r="AE315" s="4" t="str">
        <f t="shared" si="39"/>
        <v/>
      </c>
      <c r="AF315" s="4" t="str">
        <f t="shared" si="40"/>
        <v/>
      </c>
      <c r="AG315" s="4" t="str">
        <f t="shared" si="41"/>
        <v/>
      </c>
      <c r="AH315" s="4" t="str">
        <f t="shared" si="42"/>
        <v/>
      </c>
      <c r="AI315" s="2" t="str">
        <f t="shared" si="43"/>
        <v/>
      </c>
      <c r="AK315" s="2" t="str">
        <f>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spans="1:37">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4" t="str">
        <f t="shared" si="37"/>
        <v/>
      </c>
      <c r="AD316" s="4" t="str">
        <f t="shared" si="38"/>
        <v/>
      </c>
      <c r="AE316" s="4" t="str">
        <f t="shared" si="39"/>
        <v/>
      </c>
      <c r="AF316" s="4" t="str">
        <f t="shared" si="40"/>
        <v/>
      </c>
      <c r="AG316" s="4" t="str">
        <f t="shared" si="41"/>
        <v/>
      </c>
      <c r="AH316" s="4" t="str">
        <f t="shared" si="42"/>
        <v/>
      </c>
      <c r="AI316" s="2" t="str">
        <f t="shared" si="43"/>
        <v/>
      </c>
      <c r="AK316" s="2" t="str">
        <f>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spans="1:37">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4" t="str">
        <f t="shared" si="37"/>
        <v/>
      </c>
      <c r="AD317" s="4" t="str">
        <f t="shared" si="38"/>
        <v/>
      </c>
      <c r="AE317" s="4" t="str">
        <f t="shared" si="39"/>
        <v/>
      </c>
      <c r="AF317" s="4" t="str">
        <f t="shared" si="40"/>
        <v/>
      </c>
      <c r="AG317" s="4" t="str">
        <f t="shared" si="41"/>
        <v/>
      </c>
      <c r="AH317" s="4" t="str">
        <f t="shared" si="42"/>
        <v/>
      </c>
      <c r="AI317" s="2" t="str">
        <f t="shared" si="43"/>
        <v/>
      </c>
      <c r="AK317" s="2" t="str">
        <f>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spans="1:37">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4" t="str">
        <f t="shared" si="37"/>
        <v/>
      </c>
      <c r="AD318" s="4" t="str">
        <f t="shared" si="38"/>
        <v/>
      </c>
      <c r="AE318" s="4" t="str">
        <f t="shared" si="39"/>
        <v/>
      </c>
      <c r="AF318" s="4" t="str">
        <f t="shared" si="40"/>
        <v/>
      </c>
      <c r="AG318" s="4" t="str">
        <f t="shared" si="41"/>
        <v/>
      </c>
      <c r="AH318" s="4" t="str">
        <f t="shared" si="42"/>
        <v/>
      </c>
      <c r="AI318" s="2" t="str">
        <f t="shared" si="43"/>
        <v/>
      </c>
      <c r="AK318" s="2" t="str">
        <f>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spans="1:37">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4" t="str">
        <f t="shared" si="37"/>
        <v/>
      </c>
      <c r="AD319" s="4" t="str">
        <f t="shared" si="38"/>
        <v/>
      </c>
      <c r="AE319" s="4" t="str">
        <f t="shared" si="39"/>
        <v/>
      </c>
      <c r="AF319" s="4" t="str">
        <f t="shared" si="40"/>
        <v/>
      </c>
      <c r="AG319" s="4" t="str">
        <f t="shared" si="41"/>
        <v/>
      </c>
      <c r="AH319" s="4" t="str">
        <f t="shared" si="42"/>
        <v/>
      </c>
      <c r="AI319" s="2" t="str">
        <f t="shared" si="43"/>
        <v/>
      </c>
      <c r="AK319" s="2" t="str">
        <f>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spans="1:37">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4" t="str">
        <f t="shared" si="37"/>
        <v/>
      </c>
      <c r="AD320" s="4" t="str">
        <f t="shared" si="38"/>
        <v/>
      </c>
      <c r="AE320" s="4" t="str">
        <f t="shared" si="39"/>
        <v/>
      </c>
      <c r="AF320" s="4" t="str">
        <f t="shared" si="40"/>
        <v/>
      </c>
      <c r="AG320" s="4" t="str">
        <f t="shared" si="41"/>
        <v/>
      </c>
      <c r="AH320" s="4" t="str">
        <f t="shared" si="42"/>
        <v/>
      </c>
      <c r="AI320" s="2" t="str">
        <f t="shared" si="43"/>
        <v/>
      </c>
      <c r="AK320" s="2" t="str">
        <f>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spans="1:37">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4" t="str">
        <f t="shared" si="37"/>
        <v/>
      </c>
      <c r="AD321" s="4" t="str">
        <f t="shared" si="38"/>
        <v/>
      </c>
      <c r="AE321" s="4" t="str">
        <f t="shared" si="39"/>
        <v/>
      </c>
      <c r="AF321" s="4" t="str">
        <f t="shared" si="40"/>
        <v/>
      </c>
      <c r="AG321" s="4" t="str">
        <f t="shared" si="41"/>
        <v/>
      </c>
      <c r="AH321" s="4" t="str">
        <f t="shared" si="42"/>
        <v/>
      </c>
      <c r="AI321" s="2" t="str">
        <f t="shared" si="43"/>
        <v/>
      </c>
      <c r="AK321" s="2" t="str">
        <f>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spans="1:37">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4" t="str">
        <f t="shared" si="37"/>
        <v/>
      </c>
      <c r="AD322" s="4" t="str">
        <f t="shared" si="38"/>
        <v/>
      </c>
      <c r="AE322" s="4" t="str">
        <f t="shared" si="39"/>
        <v/>
      </c>
      <c r="AF322" s="4" t="str">
        <f t="shared" si="40"/>
        <v/>
      </c>
      <c r="AG322" s="4" t="str">
        <f t="shared" si="41"/>
        <v/>
      </c>
      <c r="AH322" s="4" t="str">
        <f t="shared" si="42"/>
        <v/>
      </c>
      <c r="AI322" s="2" t="str">
        <f t="shared" si="43"/>
        <v/>
      </c>
      <c r="AK322" s="2" t="str">
        <f>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spans="1:37">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4" t="str">
        <f t="shared" si="37"/>
        <v/>
      </c>
      <c r="AD323" s="4" t="str">
        <f t="shared" si="38"/>
        <v/>
      </c>
      <c r="AE323" s="4" t="str">
        <f t="shared" si="39"/>
        <v/>
      </c>
      <c r="AF323" s="4" t="str">
        <f t="shared" si="40"/>
        <v/>
      </c>
      <c r="AG323" s="4" t="str">
        <f t="shared" si="41"/>
        <v/>
      </c>
      <c r="AH323" s="4" t="str">
        <f t="shared" si="42"/>
        <v/>
      </c>
      <c r="AI323" s="2" t="str">
        <f t="shared" si="43"/>
        <v/>
      </c>
      <c r="AK323" s="2" t="str">
        <f>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spans="1:37">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4" t="str">
        <f t="shared" si="37"/>
        <v/>
      </c>
      <c r="AD324" s="4" t="str">
        <f t="shared" si="38"/>
        <v/>
      </c>
      <c r="AE324" s="4" t="str">
        <f t="shared" si="39"/>
        <v/>
      </c>
      <c r="AF324" s="4" t="str">
        <f t="shared" si="40"/>
        <v/>
      </c>
      <c r="AG324" s="4" t="str">
        <f t="shared" si="41"/>
        <v/>
      </c>
      <c r="AH324" s="4" t="str">
        <f t="shared" si="42"/>
        <v/>
      </c>
      <c r="AI324" s="2" t="str">
        <f t="shared" si="43"/>
        <v/>
      </c>
      <c r="AK324" s="2" t="str">
        <f>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spans="1:37">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4" t="str">
        <f t="shared" ref="AC325:AC388" si="44">IF((MAX(A325,L325,N325,P325,X325,Y325)-MIN(A325,L325,N325,P325,X325,Y325))&gt;3,1,"")</f>
        <v/>
      </c>
      <c r="AD325" s="4" t="str">
        <f t="shared" ref="AD325:AD388" si="45">IF((MAX(B325,D325,M325,U325)-MIN(B325,D325,M325,U325))&gt;3,1,"")</f>
        <v/>
      </c>
      <c r="AE325" s="4" t="str">
        <f t="shared" ref="AE325:AE388" si="46">IF((MAX(I325,T325,V325,W325)-MIN(I325,T325,V325,W325))&gt;3,1,"")</f>
        <v/>
      </c>
      <c r="AF325" s="4" t="str">
        <f t="shared" ref="AF325:AF388" si="47">IF((MAX(H325,K325,Q325,S325)-MIN(H325,K325,Q325,S325))&gt;3,1,"")</f>
        <v/>
      </c>
      <c r="AG325" s="4" t="str">
        <f t="shared" ref="AG325:AG388" si="48">IF((MAX(E325,F325,G325,R325)-MIN(E325,F325,G325,R325))&gt;3,1,"")</f>
        <v/>
      </c>
      <c r="AH325" s="4" t="str">
        <f t="shared" ref="AH325:AH388" si="49">IF((MAX(C325,J325,O325,Z325)-MIN(C325,J325,O325,Z325))&gt;3,1,"")</f>
        <v/>
      </c>
      <c r="AI325" s="2" t="str">
        <f t="shared" ref="AI325:AI388" si="50">IF(COUNT(A325:Z325)&gt;0,IF(COUNT(AC325,AD325,AE325,AF325,AG325,AH325)&gt;0,SUM(AC325,AD325,AE325,AF325,AG325,AH325),0),"")</f>
        <v/>
      </c>
      <c r="AK325" s="2" t="str">
        <f>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spans="1:37">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4" t="str">
        <f t="shared" si="44"/>
        <v/>
      </c>
      <c r="AD326" s="4" t="str">
        <f t="shared" si="45"/>
        <v/>
      </c>
      <c r="AE326" s="4" t="str">
        <f t="shared" si="46"/>
        <v/>
      </c>
      <c r="AF326" s="4" t="str">
        <f t="shared" si="47"/>
        <v/>
      </c>
      <c r="AG326" s="4" t="str">
        <f t="shared" si="48"/>
        <v/>
      </c>
      <c r="AH326" s="4" t="str">
        <f t="shared" si="49"/>
        <v/>
      </c>
      <c r="AI326" s="2" t="str">
        <f t="shared" si="50"/>
        <v/>
      </c>
      <c r="AK326" s="2" t="str">
        <f>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spans="1:37">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4" t="str">
        <f t="shared" si="44"/>
        <v/>
      </c>
      <c r="AD327" s="4" t="str">
        <f t="shared" si="45"/>
        <v/>
      </c>
      <c r="AE327" s="4" t="str">
        <f t="shared" si="46"/>
        <v/>
      </c>
      <c r="AF327" s="4" t="str">
        <f t="shared" si="47"/>
        <v/>
      </c>
      <c r="AG327" s="4" t="str">
        <f t="shared" si="48"/>
        <v/>
      </c>
      <c r="AH327" s="4" t="str">
        <f t="shared" si="49"/>
        <v/>
      </c>
      <c r="AI327" s="2" t="str">
        <f t="shared" si="50"/>
        <v/>
      </c>
      <c r="AK327" s="2" t="str">
        <f>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spans="1:37">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4" t="str">
        <f t="shared" si="44"/>
        <v/>
      </c>
      <c r="AD328" s="4" t="str">
        <f t="shared" si="45"/>
        <v/>
      </c>
      <c r="AE328" s="4" t="str">
        <f t="shared" si="46"/>
        <v/>
      </c>
      <c r="AF328" s="4" t="str">
        <f t="shared" si="47"/>
        <v/>
      </c>
      <c r="AG328" s="4" t="str">
        <f t="shared" si="48"/>
        <v/>
      </c>
      <c r="AH328" s="4" t="str">
        <f t="shared" si="49"/>
        <v/>
      </c>
      <c r="AI328" s="2" t="str">
        <f t="shared" si="50"/>
        <v/>
      </c>
      <c r="AK328" s="2" t="str">
        <f>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spans="1:37">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4" t="str">
        <f t="shared" si="44"/>
        <v/>
      </c>
      <c r="AD329" s="4" t="str">
        <f t="shared" si="45"/>
        <v/>
      </c>
      <c r="AE329" s="4" t="str">
        <f t="shared" si="46"/>
        <v/>
      </c>
      <c r="AF329" s="4" t="str">
        <f t="shared" si="47"/>
        <v/>
      </c>
      <c r="AG329" s="4" t="str">
        <f t="shared" si="48"/>
        <v/>
      </c>
      <c r="AH329" s="4" t="str">
        <f t="shared" si="49"/>
        <v/>
      </c>
      <c r="AI329" s="2" t="str">
        <f t="shared" si="50"/>
        <v/>
      </c>
      <c r="AK329" s="2" t="str">
        <f>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spans="1:37">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4" t="str">
        <f t="shared" si="44"/>
        <v/>
      </c>
      <c r="AD330" s="4" t="str">
        <f t="shared" si="45"/>
        <v/>
      </c>
      <c r="AE330" s="4" t="str">
        <f t="shared" si="46"/>
        <v/>
      </c>
      <c r="AF330" s="4" t="str">
        <f t="shared" si="47"/>
        <v/>
      </c>
      <c r="AG330" s="4" t="str">
        <f t="shared" si="48"/>
        <v/>
      </c>
      <c r="AH330" s="4" t="str">
        <f t="shared" si="49"/>
        <v/>
      </c>
      <c r="AI330" s="2" t="str">
        <f t="shared" si="50"/>
        <v/>
      </c>
      <c r="AK330" s="2" t="str">
        <f>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spans="1:37">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4" t="str">
        <f t="shared" si="44"/>
        <v/>
      </c>
      <c r="AD331" s="4" t="str">
        <f t="shared" si="45"/>
        <v/>
      </c>
      <c r="AE331" s="4" t="str">
        <f t="shared" si="46"/>
        <v/>
      </c>
      <c r="AF331" s="4" t="str">
        <f t="shared" si="47"/>
        <v/>
      </c>
      <c r="AG331" s="4" t="str">
        <f t="shared" si="48"/>
        <v/>
      </c>
      <c r="AH331" s="4" t="str">
        <f t="shared" si="49"/>
        <v/>
      </c>
      <c r="AI331" s="2" t="str">
        <f t="shared" si="50"/>
        <v/>
      </c>
      <c r="AK331" s="2" t="str">
        <f>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spans="1:37">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4" t="str">
        <f t="shared" si="44"/>
        <v/>
      </c>
      <c r="AD332" s="4" t="str">
        <f t="shared" si="45"/>
        <v/>
      </c>
      <c r="AE332" s="4" t="str">
        <f t="shared" si="46"/>
        <v/>
      </c>
      <c r="AF332" s="4" t="str">
        <f t="shared" si="47"/>
        <v/>
      </c>
      <c r="AG332" s="4" t="str">
        <f t="shared" si="48"/>
        <v/>
      </c>
      <c r="AH332" s="4" t="str">
        <f t="shared" si="49"/>
        <v/>
      </c>
      <c r="AI332" s="2" t="str">
        <f t="shared" si="50"/>
        <v/>
      </c>
      <c r="AK332" s="2" t="str">
        <f>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spans="1:37">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4" t="str">
        <f t="shared" si="44"/>
        <v/>
      </c>
      <c r="AD333" s="4" t="str">
        <f t="shared" si="45"/>
        <v/>
      </c>
      <c r="AE333" s="4" t="str">
        <f t="shared" si="46"/>
        <v/>
      </c>
      <c r="AF333" s="4" t="str">
        <f t="shared" si="47"/>
        <v/>
      </c>
      <c r="AG333" s="4" t="str">
        <f t="shared" si="48"/>
        <v/>
      </c>
      <c r="AH333" s="4" t="str">
        <f t="shared" si="49"/>
        <v/>
      </c>
      <c r="AI333" s="2" t="str">
        <f t="shared" si="50"/>
        <v/>
      </c>
      <c r="AK333" s="2" t="str">
        <f>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spans="1:37">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4" t="str">
        <f t="shared" si="44"/>
        <v/>
      </c>
      <c r="AD334" s="4" t="str">
        <f t="shared" si="45"/>
        <v/>
      </c>
      <c r="AE334" s="4" t="str">
        <f t="shared" si="46"/>
        <v/>
      </c>
      <c r="AF334" s="4" t="str">
        <f t="shared" si="47"/>
        <v/>
      </c>
      <c r="AG334" s="4" t="str">
        <f t="shared" si="48"/>
        <v/>
      </c>
      <c r="AH334" s="4" t="str">
        <f t="shared" si="49"/>
        <v/>
      </c>
      <c r="AI334" s="2" t="str">
        <f t="shared" si="50"/>
        <v/>
      </c>
      <c r="AK334" s="2" t="str">
        <f>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spans="1:37">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4" t="str">
        <f t="shared" si="44"/>
        <v/>
      </c>
      <c r="AD335" s="4" t="str">
        <f t="shared" si="45"/>
        <v/>
      </c>
      <c r="AE335" s="4" t="str">
        <f t="shared" si="46"/>
        <v/>
      </c>
      <c r="AF335" s="4" t="str">
        <f t="shared" si="47"/>
        <v/>
      </c>
      <c r="AG335" s="4" t="str">
        <f t="shared" si="48"/>
        <v/>
      </c>
      <c r="AH335" s="4" t="str">
        <f t="shared" si="49"/>
        <v/>
      </c>
      <c r="AI335" s="2" t="str">
        <f t="shared" si="50"/>
        <v/>
      </c>
      <c r="AK335" s="2" t="str">
        <f>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spans="1:37">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4" t="str">
        <f t="shared" si="44"/>
        <v/>
      </c>
      <c r="AD336" s="4" t="str">
        <f t="shared" si="45"/>
        <v/>
      </c>
      <c r="AE336" s="4" t="str">
        <f t="shared" si="46"/>
        <v/>
      </c>
      <c r="AF336" s="4" t="str">
        <f t="shared" si="47"/>
        <v/>
      </c>
      <c r="AG336" s="4" t="str">
        <f t="shared" si="48"/>
        <v/>
      </c>
      <c r="AH336" s="4" t="str">
        <f t="shared" si="49"/>
        <v/>
      </c>
      <c r="AI336" s="2" t="str">
        <f t="shared" si="50"/>
        <v/>
      </c>
      <c r="AK336" s="2" t="str">
        <f>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spans="1:37">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4" t="str">
        <f t="shared" si="44"/>
        <v/>
      </c>
      <c r="AD337" s="4" t="str">
        <f t="shared" si="45"/>
        <v/>
      </c>
      <c r="AE337" s="4" t="str">
        <f t="shared" si="46"/>
        <v/>
      </c>
      <c r="AF337" s="4" t="str">
        <f t="shared" si="47"/>
        <v/>
      </c>
      <c r="AG337" s="4" t="str">
        <f t="shared" si="48"/>
        <v/>
      </c>
      <c r="AH337" s="4" t="str">
        <f t="shared" si="49"/>
        <v/>
      </c>
      <c r="AI337" s="2" t="str">
        <f t="shared" si="50"/>
        <v/>
      </c>
      <c r="AK337" s="2" t="str">
        <f>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spans="1:37">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4" t="str">
        <f t="shared" si="44"/>
        <v/>
      </c>
      <c r="AD338" s="4" t="str">
        <f t="shared" si="45"/>
        <v/>
      </c>
      <c r="AE338" s="4" t="str">
        <f t="shared" si="46"/>
        <v/>
      </c>
      <c r="AF338" s="4" t="str">
        <f t="shared" si="47"/>
        <v/>
      </c>
      <c r="AG338" s="4" t="str">
        <f t="shared" si="48"/>
        <v/>
      </c>
      <c r="AH338" s="4" t="str">
        <f t="shared" si="49"/>
        <v/>
      </c>
      <c r="AI338" s="2" t="str">
        <f t="shared" si="50"/>
        <v/>
      </c>
      <c r="AK338" s="2" t="str">
        <f>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spans="1:37">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4" t="str">
        <f t="shared" si="44"/>
        <v/>
      </c>
      <c r="AD339" s="4" t="str">
        <f t="shared" si="45"/>
        <v/>
      </c>
      <c r="AE339" s="4" t="str">
        <f t="shared" si="46"/>
        <v/>
      </c>
      <c r="AF339" s="4" t="str">
        <f t="shared" si="47"/>
        <v/>
      </c>
      <c r="AG339" s="4" t="str">
        <f t="shared" si="48"/>
        <v/>
      </c>
      <c r="AH339" s="4" t="str">
        <f t="shared" si="49"/>
        <v/>
      </c>
      <c r="AI339" s="2" t="str">
        <f t="shared" si="50"/>
        <v/>
      </c>
      <c r="AK339" s="2" t="str">
        <f>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spans="1:37">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4" t="str">
        <f t="shared" si="44"/>
        <v/>
      </c>
      <c r="AD340" s="4" t="str">
        <f t="shared" si="45"/>
        <v/>
      </c>
      <c r="AE340" s="4" t="str">
        <f t="shared" si="46"/>
        <v/>
      </c>
      <c r="AF340" s="4" t="str">
        <f t="shared" si="47"/>
        <v/>
      </c>
      <c r="AG340" s="4" t="str">
        <f t="shared" si="48"/>
        <v/>
      </c>
      <c r="AH340" s="4" t="str">
        <f t="shared" si="49"/>
        <v/>
      </c>
      <c r="AI340" s="2" t="str">
        <f t="shared" si="50"/>
        <v/>
      </c>
      <c r="AK340" s="2" t="str">
        <f>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spans="1:37">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4" t="str">
        <f t="shared" si="44"/>
        <v/>
      </c>
      <c r="AD341" s="4" t="str">
        <f t="shared" si="45"/>
        <v/>
      </c>
      <c r="AE341" s="4" t="str">
        <f t="shared" si="46"/>
        <v/>
      </c>
      <c r="AF341" s="4" t="str">
        <f t="shared" si="47"/>
        <v/>
      </c>
      <c r="AG341" s="4" t="str">
        <f t="shared" si="48"/>
        <v/>
      </c>
      <c r="AH341" s="4" t="str">
        <f t="shared" si="49"/>
        <v/>
      </c>
      <c r="AI341" s="2" t="str">
        <f t="shared" si="50"/>
        <v/>
      </c>
      <c r="AK341" s="2" t="str">
        <f>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spans="1:37">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4" t="str">
        <f t="shared" si="44"/>
        <v/>
      </c>
      <c r="AD342" s="4" t="str">
        <f t="shared" si="45"/>
        <v/>
      </c>
      <c r="AE342" s="4" t="str">
        <f t="shared" si="46"/>
        <v/>
      </c>
      <c r="AF342" s="4" t="str">
        <f t="shared" si="47"/>
        <v/>
      </c>
      <c r="AG342" s="4" t="str">
        <f t="shared" si="48"/>
        <v/>
      </c>
      <c r="AH342" s="4" t="str">
        <f t="shared" si="49"/>
        <v/>
      </c>
      <c r="AI342" s="2" t="str">
        <f t="shared" si="50"/>
        <v/>
      </c>
      <c r="AK342" s="2" t="str">
        <f>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spans="1:37">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4" t="str">
        <f t="shared" si="44"/>
        <v/>
      </c>
      <c r="AD343" s="4" t="str">
        <f t="shared" si="45"/>
        <v/>
      </c>
      <c r="AE343" s="4" t="str">
        <f t="shared" si="46"/>
        <v/>
      </c>
      <c r="AF343" s="4" t="str">
        <f t="shared" si="47"/>
        <v/>
      </c>
      <c r="AG343" s="4" t="str">
        <f t="shared" si="48"/>
        <v/>
      </c>
      <c r="AH343" s="4" t="str">
        <f t="shared" si="49"/>
        <v/>
      </c>
      <c r="AI343" s="2" t="str">
        <f t="shared" si="50"/>
        <v/>
      </c>
      <c r="AK343" s="2" t="str">
        <f>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spans="1:37">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4" t="str">
        <f t="shared" si="44"/>
        <v/>
      </c>
      <c r="AD344" s="4" t="str">
        <f t="shared" si="45"/>
        <v/>
      </c>
      <c r="AE344" s="4" t="str">
        <f t="shared" si="46"/>
        <v/>
      </c>
      <c r="AF344" s="4" t="str">
        <f t="shared" si="47"/>
        <v/>
      </c>
      <c r="AG344" s="4" t="str">
        <f t="shared" si="48"/>
        <v/>
      </c>
      <c r="AH344" s="4" t="str">
        <f t="shared" si="49"/>
        <v/>
      </c>
      <c r="AI344" s="2" t="str">
        <f t="shared" si="50"/>
        <v/>
      </c>
      <c r="AK344" s="2" t="str">
        <f>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spans="1:37">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4" t="str">
        <f t="shared" si="44"/>
        <v/>
      </c>
      <c r="AD345" s="4" t="str">
        <f t="shared" si="45"/>
        <v/>
      </c>
      <c r="AE345" s="4" t="str">
        <f t="shared" si="46"/>
        <v/>
      </c>
      <c r="AF345" s="4" t="str">
        <f t="shared" si="47"/>
        <v/>
      </c>
      <c r="AG345" s="4" t="str">
        <f t="shared" si="48"/>
        <v/>
      </c>
      <c r="AH345" s="4" t="str">
        <f t="shared" si="49"/>
        <v/>
      </c>
      <c r="AI345" s="2" t="str">
        <f t="shared" si="50"/>
        <v/>
      </c>
      <c r="AK345" s="2" t="str">
        <f>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spans="1:37">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4" t="str">
        <f t="shared" si="44"/>
        <v/>
      </c>
      <c r="AD346" s="4" t="str">
        <f t="shared" si="45"/>
        <v/>
      </c>
      <c r="AE346" s="4" t="str">
        <f t="shared" si="46"/>
        <v/>
      </c>
      <c r="AF346" s="4" t="str">
        <f t="shared" si="47"/>
        <v/>
      </c>
      <c r="AG346" s="4" t="str">
        <f t="shared" si="48"/>
        <v/>
      </c>
      <c r="AH346" s="4" t="str">
        <f t="shared" si="49"/>
        <v/>
      </c>
      <c r="AI346" s="2" t="str">
        <f t="shared" si="50"/>
        <v/>
      </c>
      <c r="AK346" s="2" t="str">
        <f>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spans="1:37">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4" t="str">
        <f t="shared" si="44"/>
        <v/>
      </c>
      <c r="AD347" s="4" t="str">
        <f t="shared" si="45"/>
        <v/>
      </c>
      <c r="AE347" s="4" t="str">
        <f t="shared" si="46"/>
        <v/>
      </c>
      <c r="AF347" s="4" t="str">
        <f t="shared" si="47"/>
        <v/>
      </c>
      <c r="AG347" s="4" t="str">
        <f t="shared" si="48"/>
        <v/>
      </c>
      <c r="AH347" s="4" t="str">
        <f t="shared" si="49"/>
        <v/>
      </c>
      <c r="AI347" s="2" t="str">
        <f t="shared" si="50"/>
        <v/>
      </c>
      <c r="AK347" s="2" t="str">
        <f>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spans="1:37">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4" t="str">
        <f t="shared" si="44"/>
        <v/>
      </c>
      <c r="AD348" s="4" t="str">
        <f t="shared" si="45"/>
        <v/>
      </c>
      <c r="AE348" s="4" t="str">
        <f t="shared" si="46"/>
        <v/>
      </c>
      <c r="AF348" s="4" t="str">
        <f t="shared" si="47"/>
        <v/>
      </c>
      <c r="AG348" s="4" t="str">
        <f t="shared" si="48"/>
        <v/>
      </c>
      <c r="AH348" s="4" t="str">
        <f t="shared" si="49"/>
        <v/>
      </c>
      <c r="AI348" s="2" t="str">
        <f t="shared" si="50"/>
        <v/>
      </c>
      <c r="AK348" s="2" t="str">
        <f>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spans="1:37">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4" t="str">
        <f t="shared" si="44"/>
        <v/>
      </c>
      <c r="AD349" s="4" t="str">
        <f t="shared" si="45"/>
        <v/>
      </c>
      <c r="AE349" s="4" t="str">
        <f t="shared" si="46"/>
        <v/>
      </c>
      <c r="AF349" s="4" t="str">
        <f t="shared" si="47"/>
        <v/>
      </c>
      <c r="AG349" s="4" t="str">
        <f t="shared" si="48"/>
        <v/>
      </c>
      <c r="AH349" s="4" t="str">
        <f t="shared" si="49"/>
        <v/>
      </c>
      <c r="AI349" s="2" t="str">
        <f t="shared" si="50"/>
        <v/>
      </c>
      <c r="AK349" s="2" t="str">
        <f>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spans="1:37">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4" t="str">
        <f t="shared" si="44"/>
        <v/>
      </c>
      <c r="AD350" s="4" t="str">
        <f t="shared" si="45"/>
        <v/>
      </c>
      <c r="AE350" s="4" t="str">
        <f t="shared" si="46"/>
        <v/>
      </c>
      <c r="AF350" s="4" t="str">
        <f t="shared" si="47"/>
        <v/>
      </c>
      <c r="AG350" s="4" t="str">
        <f t="shared" si="48"/>
        <v/>
      </c>
      <c r="AH350" s="4" t="str">
        <f t="shared" si="49"/>
        <v/>
      </c>
      <c r="AI350" s="2" t="str">
        <f t="shared" si="50"/>
        <v/>
      </c>
      <c r="AK350" s="2" t="str">
        <f>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spans="1:37">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4" t="str">
        <f t="shared" si="44"/>
        <v/>
      </c>
      <c r="AD351" s="4" t="str">
        <f t="shared" si="45"/>
        <v/>
      </c>
      <c r="AE351" s="4" t="str">
        <f t="shared" si="46"/>
        <v/>
      </c>
      <c r="AF351" s="4" t="str">
        <f t="shared" si="47"/>
        <v/>
      </c>
      <c r="AG351" s="4" t="str">
        <f t="shared" si="48"/>
        <v/>
      </c>
      <c r="AH351" s="4" t="str">
        <f t="shared" si="49"/>
        <v/>
      </c>
      <c r="AI351" s="2" t="str">
        <f t="shared" si="50"/>
        <v/>
      </c>
      <c r="AK351" s="2" t="str">
        <f>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spans="1:37">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4" t="str">
        <f t="shared" si="44"/>
        <v/>
      </c>
      <c r="AD352" s="4" t="str">
        <f t="shared" si="45"/>
        <v/>
      </c>
      <c r="AE352" s="4" t="str">
        <f t="shared" si="46"/>
        <v/>
      </c>
      <c r="AF352" s="4" t="str">
        <f t="shared" si="47"/>
        <v/>
      </c>
      <c r="AG352" s="4" t="str">
        <f t="shared" si="48"/>
        <v/>
      </c>
      <c r="AH352" s="4" t="str">
        <f t="shared" si="49"/>
        <v/>
      </c>
      <c r="AI352" s="2" t="str">
        <f t="shared" si="50"/>
        <v/>
      </c>
      <c r="AK352" s="2" t="str">
        <f>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spans="1:37">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4" t="str">
        <f t="shared" si="44"/>
        <v/>
      </c>
      <c r="AD353" s="4" t="str">
        <f t="shared" si="45"/>
        <v/>
      </c>
      <c r="AE353" s="4" t="str">
        <f t="shared" si="46"/>
        <v/>
      </c>
      <c r="AF353" s="4" t="str">
        <f t="shared" si="47"/>
        <v/>
      </c>
      <c r="AG353" s="4" t="str">
        <f t="shared" si="48"/>
        <v/>
      </c>
      <c r="AH353" s="4" t="str">
        <f t="shared" si="49"/>
        <v/>
      </c>
      <c r="AI353" s="2" t="str">
        <f t="shared" si="50"/>
        <v/>
      </c>
      <c r="AK353" s="2" t="str">
        <f>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spans="1:37">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4" t="str">
        <f t="shared" si="44"/>
        <v/>
      </c>
      <c r="AD354" s="4" t="str">
        <f t="shared" si="45"/>
        <v/>
      </c>
      <c r="AE354" s="4" t="str">
        <f t="shared" si="46"/>
        <v/>
      </c>
      <c r="AF354" s="4" t="str">
        <f t="shared" si="47"/>
        <v/>
      </c>
      <c r="AG354" s="4" t="str">
        <f t="shared" si="48"/>
        <v/>
      </c>
      <c r="AH354" s="4" t="str">
        <f t="shared" si="49"/>
        <v/>
      </c>
      <c r="AI354" s="2" t="str">
        <f t="shared" si="50"/>
        <v/>
      </c>
      <c r="AK354" s="2" t="str">
        <f>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spans="1:37">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4" t="str">
        <f t="shared" si="44"/>
        <v/>
      </c>
      <c r="AD355" s="4" t="str">
        <f t="shared" si="45"/>
        <v/>
      </c>
      <c r="AE355" s="4" t="str">
        <f t="shared" si="46"/>
        <v/>
      </c>
      <c r="AF355" s="4" t="str">
        <f t="shared" si="47"/>
        <v/>
      </c>
      <c r="AG355" s="4" t="str">
        <f t="shared" si="48"/>
        <v/>
      </c>
      <c r="AH355" s="4" t="str">
        <f t="shared" si="49"/>
        <v/>
      </c>
      <c r="AI355" s="2" t="str">
        <f t="shared" si="50"/>
        <v/>
      </c>
      <c r="AK355" s="2" t="str">
        <f>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spans="1:37">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4" t="str">
        <f t="shared" si="44"/>
        <v/>
      </c>
      <c r="AD356" s="4" t="str">
        <f t="shared" si="45"/>
        <v/>
      </c>
      <c r="AE356" s="4" t="str">
        <f t="shared" si="46"/>
        <v/>
      </c>
      <c r="AF356" s="4" t="str">
        <f t="shared" si="47"/>
        <v/>
      </c>
      <c r="AG356" s="4" t="str">
        <f t="shared" si="48"/>
        <v/>
      </c>
      <c r="AH356" s="4" t="str">
        <f t="shared" si="49"/>
        <v/>
      </c>
      <c r="AI356" s="2" t="str">
        <f t="shared" si="50"/>
        <v/>
      </c>
      <c r="AK356" s="2" t="str">
        <f>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spans="1:37">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4" t="str">
        <f t="shared" si="44"/>
        <v/>
      </c>
      <c r="AD357" s="4" t="str">
        <f t="shared" si="45"/>
        <v/>
      </c>
      <c r="AE357" s="4" t="str">
        <f t="shared" si="46"/>
        <v/>
      </c>
      <c r="AF357" s="4" t="str">
        <f t="shared" si="47"/>
        <v/>
      </c>
      <c r="AG357" s="4" t="str">
        <f t="shared" si="48"/>
        <v/>
      </c>
      <c r="AH357" s="4" t="str">
        <f t="shared" si="49"/>
        <v/>
      </c>
      <c r="AI357" s="2" t="str">
        <f t="shared" si="50"/>
        <v/>
      </c>
      <c r="AK357" s="2" t="str">
        <f>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spans="1:37">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4" t="str">
        <f t="shared" si="44"/>
        <v/>
      </c>
      <c r="AD358" s="4" t="str">
        <f t="shared" si="45"/>
        <v/>
      </c>
      <c r="AE358" s="4" t="str">
        <f t="shared" si="46"/>
        <v/>
      </c>
      <c r="AF358" s="4" t="str">
        <f t="shared" si="47"/>
        <v/>
      </c>
      <c r="AG358" s="4" t="str">
        <f t="shared" si="48"/>
        <v/>
      </c>
      <c r="AH358" s="4" t="str">
        <f t="shared" si="49"/>
        <v/>
      </c>
      <c r="AI358" s="2" t="str">
        <f t="shared" si="50"/>
        <v/>
      </c>
      <c r="AK358" s="2" t="str">
        <f>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spans="1:37">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4" t="str">
        <f t="shared" si="44"/>
        <v/>
      </c>
      <c r="AD359" s="4" t="str">
        <f t="shared" si="45"/>
        <v/>
      </c>
      <c r="AE359" s="4" t="str">
        <f t="shared" si="46"/>
        <v/>
      </c>
      <c r="AF359" s="4" t="str">
        <f t="shared" si="47"/>
        <v/>
      </c>
      <c r="AG359" s="4" t="str">
        <f t="shared" si="48"/>
        <v/>
      </c>
      <c r="AH359" s="4" t="str">
        <f t="shared" si="49"/>
        <v/>
      </c>
      <c r="AI359" s="2" t="str">
        <f t="shared" si="50"/>
        <v/>
      </c>
      <c r="AK359" s="2" t="str">
        <f>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spans="1:37">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4" t="str">
        <f t="shared" si="44"/>
        <v/>
      </c>
      <c r="AD360" s="4" t="str">
        <f t="shared" si="45"/>
        <v/>
      </c>
      <c r="AE360" s="4" t="str">
        <f t="shared" si="46"/>
        <v/>
      </c>
      <c r="AF360" s="4" t="str">
        <f t="shared" si="47"/>
        <v/>
      </c>
      <c r="AG360" s="4" t="str">
        <f t="shared" si="48"/>
        <v/>
      </c>
      <c r="AH360" s="4" t="str">
        <f t="shared" si="49"/>
        <v/>
      </c>
      <c r="AI360" s="2" t="str">
        <f t="shared" si="50"/>
        <v/>
      </c>
      <c r="AK360" s="2" t="str">
        <f>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spans="1:37">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4" t="str">
        <f t="shared" si="44"/>
        <v/>
      </c>
      <c r="AD361" s="4" t="str">
        <f t="shared" si="45"/>
        <v/>
      </c>
      <c r="AE361" s="4" t="str">
        <f t="shared" si="46"/>
        <v/>
      </c>
      <c r="AF361" s="4" t="str">
        <f t="shared" si="47"/>
        <v/>
      </c>
      <c r="AG361" s="4" t="str">
        <f t="shared" si="48"/>
        <v/>
      </c>
      <c r="AH361" s="4" t="str">
        <f t="shared" si="49"/>
        <v/>
      </c>
      <c r="AI361" s="2" t="str">
        <f t="shared" si="50"/>
        <v/>
      </c>
      <c r="AK361" s="2" t="str">
        <f>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spans="1:37">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4" t="str">
        <f t="shared" si="44"/>
        <v/>
      </c>
      <c r="AD362" s="4" t="str">
        <f t="shared" si="45"/>
        <v/>
      </c>
      <c r="AE362" s="4" t="str">
        <f t="shared" si="46"/>
        <v/>
      </c>
      <c r="AF362" s="4" t="str">
        <f t="shared" si="47"/>
        <v/>
      </c>
      <c r="AG362" s="4" t="str">
        <f t="shared" si="48"/>
        <v/>
      </c>
      <c r="AH362" s="4" t="str">
        <f t="shared" si="49"/>
        <v/>
      </c>
      <c r="AI362" s="2" t="str">
        <f t="shared" si="50"/>
        <v/>
      </c>
      <c r="AK362" s="2" t="str">
        <f>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spans="1:37">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4" t="str">
        <f t="shared" si="44"/>
        <v/>
      </c>
      <c r="AD363" s="4" t="str">
        <f t="shared" si="45"/>
        <v/>
      </c>
      <c r="AE363" s="4" t="str">
        <f t="shared" si="46"/>
        <v/>
      </c>
      <c r="AF363" s="4" t="str">
        <f t="shared" si="47"/>
        <v/>
      </c>
      <c r="AG363" s="4" t="str">
        <f t="shared" si="48"/>
        <v/>
      </c>
      <c r="AH363" s="4" t="str">
        <f t="shared" si="49"/>
        <v/>
      </c>
      <c r="AI363" s="2" t="str">
        <f t="shared" si="50"/>
        <v/>
      </c>
      <c r="AK363" s="2" t="str">
        <f>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spans="1:37">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4" t="str">
        <f t="shared" si="44"/>
        <v/>
      </c>
      <c r="AD364" s="4" t="str">
        <f t="shared" si="45"/>
        <v/>
      </c>
      <c r="AE364" s="4" t="str">
        <f t="shared" si="46"/>
        <v/>
      </c>
      <c r="AF364" s="4" t="str">
        <f t="shared" si="47"/>
        <v/>
      </c>
      <c r="AG364" s="4" t="str">
        <f t="shared" si="48"/>
        <v/>
      </c>
      <c r="AH364" s="4" t="str">
        <f t="shared" si="49"/>
        <v/>
      </c>
      <c r="AI364" s="2" t="str">
        <f t="shared" si="50"/>
        <v/>
      </c>
      <c r="AK364" s="2" t="str">
        <f>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spans="1:37">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4" t="str">
        <f t="shared" si="44"/>
        <v/>
      </c>
      <c r="AD365" s="4" t="str">
        <f t="shared" si="45"/>
        <v/>
      </c>
      <c r="AE365" s="4" t="str">
        <f t="shared" si="46"/>
        <v/>
      </c>
      <c r="AF365" s="4" t="str">
        <f t="shared" si="47"/>
        <v/>
      </c>
      <c r="AG365" s="4" t="str">
        <f t="shared" si="48"/>
        <v/>
      </c>
      <c r="AH365" s="4" t="str">
        <f t="shared" si="49"/>
        <v/>
      </c>
      <c r="AI365" s="2" t="str">
        <f t="shared" si="50"/>
        <v/>
      </c>
      <c r="AK365" s="2" t="str">
        <f>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spans="1:37">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4" t="str">
        <f t="shared" si="44"/>
        <v/>
      </c>
      <c r="AD366" s="4" t="str">
        <f t="shared" si="45"/>
        <v/>
      </c>
      <c r="AE366" s="4" t="str">
        <f t="shared" si="46"/>
        <v/>
      </c>
      <c r="AF366" s="4" t="str">
        <f t="shared" si="47"/>
        <v/>
      </c>
      <c r="AG366" s="4" t="str">
        <f t="shared" si="48"/>
        <v/>
      </c>
      <c r="AH366" s="4" t="str">
        <f t="shared" si="49"/>
        <v/>
      </c>
      <c r="AI366" s="2" t="str">
        <f t="shared" si="50"/>
        <v/>
      </c>
      <c r="AK366" s="2" t="str">
        <f>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spans="1:37">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4" t="str">
        <f t="shared" si="44"/>
        <v/>
      </c>
      <c r="AD367" s="4" t="str">
        <f t="shared" si="45"/>
        <v/>
      </c>
      <c r="AE367" s="4" t="str">
        <f t="shared" si="46"/>
        <v/>
      </c>
      <c r="AF367" s="4" t="str">
        <f t="shared" si="47"/>
        <v/>
      </c>
      <c r="AG367" s="4" t="str">
        <f t="shared" si="48"/>
        <v/>
      </c>
      <c r="AH367" s="4" t="str">
        <f t="shared" si="49"/>
        <v/>
      </c>
      <c r="AI367" s="2" t="str">
        <f t="shared" si="50"/>
        <v/>
      </c>
      <c r="AK367" s="2" t="str">
        <f>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spans="1:37">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4" t="str">
        <f t="shared" si="44"/>
        <v/>
      </c>
      <c r="AD368" s="4" t="str">
        <f t="shared" si="45"/>
        <v/>
      </c>
      <c r="AE368" s="4" t="str">
        <f t="shared" si="46"/>
        <v/>
      </c>
      <c r="AF368" s="4" t="str">
        <f t="shared" si="47"/>
        <v/>
      </c>
      <c r="AG368" s="4" t="str">
        <f t="shared" si="48"/>
        <v/>
      </c>
      <c r="AH368" s="4" t="str">
        <f t="shared" si="49"/>
        <v/>
      </c>
      <c r="AI368" s="2" t="str">
        <f t="shared" si="50"/>
        <v/>
      </c>
      <c r="AK368" s="2" t="str">
        <f>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spans="1:37">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4" t="str">
        <f t="shared" si="44"/>
        <v/>
      </c>
      <c r="AD369" s="4" t="str">
        <f t="shared" si="45"/>
        <v/>
      </c>
      <c r="AE369" s="4" t="str">
        <f t="shared" si="46"/>
        <v/>
      </c>
      <c r="AF369" s="4" t="str">
        <f t="shared" si="47"/>
        <v/>
      </c>
      <c r="AG369" s="4" t="str">
        <f t="shared" si="48"/>
        <v/>
      </c>
      <c r="AH369" s="4" t="str">
        <f t="shared" si="49"/>
        <v/>
      </c>
      <c r="AI369" s="2" t="str">
        <f t="shared" si="50"/>
        <v/>
      </c>
      <c r="AK369" s="2" t="str">
        <f>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spans="1:37">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4" t="str">
        <f t="shared" si="44"/>
        <v/>
      </c>
      <c r="AD370" s="4" t="str">
        <f t="shared" si="45"/>
        <v/>
      </c>
      <c r="AE370" s="4" t="str">
        <f t="shared" si="46"/>
        <v/>
      </c>
      <c r="AF370" s="4" t="str">
        <f t="shared" si="47"/>
        <v/>
      </c>
      <c r="AG370" s="4" t="str">
        <f t="shared" si="48"/>
        <v/>
      </c>
      <c r="AH370" s="4" t="str">
        <f t="shared" si="49"/>
        <v/>
      </c>
      <c r="AI370" s="2" t="str">
        <f t="shared" si="50"/>
        <v/>
      </c>
      <c r="AK370" s="2" t="str">
        <f>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spans="1:37">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4" t="str">
        <f t="shared" si="44"/>
        <v/>
      </c>
      <c r="AD371" s="4" t="str">
        <f t="shared" si="45"/>
        <v/>
      </c>
      <c r="AE371" s="4" t="str">
        <f t="shared" si="46"/>
        <v/>
      </c>
      <c r="AF371" s="4" t="str">
        <f t="shared" si="47"/>
        <v/>
      </c>
      <c r="AG371" s="4" t="str">
        <f t="shared" si="48"/>
        <v/>
      </c>
      <c r="AH371" s="4" t="str">
        <f t="shared" si="49"/>
        <v/>
      </c>
      <c r="AI371" s="2" t="str">
        <f t="shared" si="50"/>
        <v/>
      </c>
      <c r="AK371" s="2" t="str">
        <f>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spans="1:37">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4" t="str">
        <f t="shared" si="44"/>
        <v/>
      </c>
      <c r="AD372" s="4" t="str">
        <f t="shared" si="45"/>
        <v/>
      </c>
      <c r="AE372" s="4" t="str">
        <f t="shared" si="46"/>
        <v/>
      </c>
      <c r="AF372" s="4" t="str">
        <f t="shared" si="47"/>
        <v/>
      </c>
      <c r="AG372" s="4" t="str">
        <f t="shared" si="48"/>
        <v/>
      </c>
      <c r="AH372" s="4" t="str">
        <f t="shared" si="49"/>
        <v/>
      </c>
      <c r="AI372" s="2" t="str">
        <f t="shared" si="50"/>
        <v/>
      </c>
      <c r="AK372" s="2" t="str">
        <f>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spans="1:37">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4" t="str">
        <f t="shared" si="44"/>
        <v/>
      </c>
      <c r="AD373" s="4" t="str">
        <f t="shared" si="45"/>
        <v/>
      </c>
      <c r="AE373" s="4" t="str">
        <f t="shared" si="46"/>
        <v/>
      </c>
      <c r="AF373" s="4" t="str">
        <f t="shared" si="47"/>
        <v/>
      </c>
      <c r="AG373" s="4" t="str">
        <f t="shared" si="48"/>
        <v/>
      </c>
      <c r="AH373" s="4" t="str">
        <f t="shared" si="49"/>
        <v/>
      </c>
      <c r="AI373" s="2" t="str">
        <f t="shared" si="50"/>
        <v/>
      </c>
      <c r="AK373" s="2" t="str">
        <f>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spans="1:37">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4" t="str">
        <f t="shared" si="44"/>
        <v/>
      </c>
      <c r="AD374" s="4" t="str">
        <f t="shared" si="45"/>
        <v/>
      </c>
      <c r="AE374" s="4" t="str">
        <f t="shared" si="46"/>
        <v/>
      </c>
      <c r="AF374" s="4" t="str">
        <f t="shared" si="47"/>
        <v/>
      </c>
      <c r="AG374" s="4" t="str">
        <f t="shared" si="48"/>
        <v/>
      </c>
      <c r="AH374" s="4" t="str">
        <f t="shared" si="49"/>
        <v/>
      </c>
      <c r="AI374" s="2" t="str">
        <f t="shared" si="50"/>
        <v/>
      </c>
      <c r="AK374" s="2" t="str">
        <f>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spans="1:37">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4" t="str">
        <f t="shared" si="44"/>
        <v/>
      </c>
      <c r="AD375" s="4" t="str">
        <f t="shared" si="45"/>
        <v/>
      </c>
      <c r="AE375" s="4" t="str">
        <f t="shared" si="46"/>
        <v/>
      </c>
      <c r="AF375" s="4" t="str">
        <f t="shared" si="47"/>
        <v/>
      </c>
      <c r="AG375" s="4" t="str">
        <f t="shared" si="48"/>
        <v/>
      </c>
      <c r="AH375" s="4" t="str">
        <f t="shared" si="49"/>
        <v/>
      </c>
      <c r="AI375" s="2" t="str">
        <f t="shared" si="50"/>
        <v/>
      </c>
      <c r="AK375" s="2" t="str">
        <f>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spans="1:37">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4" t="str">
        <f t="shared" si="44"/>
        <v/>
      </c>
      <c r="AD376" s="4" t="str">
        <f t="shared" si="45"/>
        <v/>
      </c>
      <c r="AE376" s="4" t="str">
        <f t="shared" si="46"/>
        <v/>
      </c>
      <c r="AF376" s="4" t="str">
        <f t="shared" si="47"/>
        <v/>
      </c>
      <c r="AG376" s="4" t="str">
        <f t="shared" si="48"/>
        <v/>
      </c>
      <c r="AH376" s="4" t="str">
        <f t="shared" si="49"/>
        <v/>
      </c>
      <c r="AI376" s="2" t="str">
        <f t="shared" si="50"/>
        <v/>
      </c>
      <c r="AK376" s="2" t="str">
        <f>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spans="1:37">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4" t="str">
        <f t="shared" si="44"/>
        <v/>
      </c>
      <c r="AD377" s="4" t="str">
        <f t="shared" si="45"/>
        <v/>
      </c>
      <c r="AE377" s="4" t="str">
        <f t="shared" si="46"/>
        <v/>
      </c>
      <c r="AF377" s="4" t="str">
        <f t="shared" si="47"/>
        <v/>
      </c>
      <c r="AG377" s="4" t="str">
        <f t="shared" si="48"/>
        <v/>
      </c>
      <c r="AH377" s="4" t="str">
        <f t="shared" si="49"/>
        <v/>
      </c>
      <c r="AI377" s="2" t="str">
        <f t="shared" si="50"/>
        <v/>
      </c>
      <c r="AK377" s="2" t="str">
        <f>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spans="1:37">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4" t="str">
        <f t="shared" si="44"/>
        <v/>
      </c>
      <c r="AD378" s="4" t="str">
        <f t="shared" si="45"/>
        <v/>
      </c>
      <c r="AE378" s="4" t="str">
        <f t="shared" si="46"/>
        <v/>
      </c>
      <c r="AF378" s="4" t="str">
        <f t="shared" si="47"/>
        <v/>
      </c>
      <c r="AG378" s="4" t="str">
        <f t="shared" si="48"/>
        <v/>
      </c>
      <c r="AH378" s="4" t="str">
        <f t="shared" si="49"/>
        <v/>
      </c>
      <c r="AI378" s="2" t="str">
        <f t="shared" si="50"/>
        <v/>
      </c>
      <c r="AK378" s="2" t="str">
        <f>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spans="1:37">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4" t="str">
        <f t="shared" si="44"/>
        <v/>
      </c>
      <c r="AD379" s="4" t="str">
        <f t="shared" si="45"/>
        <v/>
      </c>
      <c r="AE379" s="4" t="str">
        <f t="shared" si="46"/>
        <v/>
      </c>
      <c r="AF379" s="4" t="str">
        <f t="shared" si="47"/>
        <v/>
      </c>
      <c r="AG379" s="4" t="str">
        <f t="shared" si="48"/>
        <v/>
      </c>
      <c r="AH379" s="4" t="str">
        <f t="shared" si="49"/>
        <v/>
      </c>
      <c r="AI379" s="2" t="str">
        <f t="shared" si="50"/>
        <v/>
      </c>
      <c r="AK379" s="2" t="str">
        <f>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spans="1:37">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4" t="str">
        <f t="shared" si="44"/>
        <v/>
      </c>
      <c r="AD380" s="4" t="str">
        <f t="shared" si="45"/>
        <v/>
      </c>
      <c r="AE380" s="4" t="str">
        <f t="shared" si="46"/>
        <v/>
      </c>
      <c r="AF380" s="4" t="str">
        <f t="shared" si="47"/>
        <v/>
      </c>
      <c r="AG380" s="4" t="str">
        <f t="shared" si="48"/>
        <v/>
      </c>
      <c r="AH380" s="4" t="str">
        <f t="shared" si="49"/>
        <v/>
      </c>
      <c r="AI380" s="2" t="str">
        <f t="shared" si="50"/>
        <v/>
      </c>
      <c r="AK380" s="2" t="str">
        <f>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spans="1:37">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4" t="str">
        <f t="shared" si="44"/>
        <v/>
      </c>
      <c r="AD381" s="4" t="str">
        <f t="shared" si="45"/>
        <v/>
      </c>
      <c r="AE381" s="4" t="str">
        <f t="shared" si="46"/>
        <v/>
      </c>
      <c r="AF381" s="4" t="str">
        <f t="shared" si="47"/>
        <v/>
      </c>
      <c r="AG381" s="4" t="str">
        <f t="shared" si="48"/>
        <v/>
      </c>
      <c r="AH381" s="4" t="str">
        <f t="shared" si="49"/>
        <v/>
      </c>
      <c r="AI381" s="2" t="str">
        <f t="shared" si="50"/>
        <v/>
      </c>
      <c r="AK381" s="2" t="str">
        <f>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spans="1:37">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4" t="str">
        <f t="shared" si="44"/>
        <v/>
      </c>
      <c r="AD382" s="4" t="str">
        <f t="shared" si="45"/>
        <v/>
      </c>
      <c r="AE382" s="4" t="str">
        <f t="shared" si="46"/>
        <v/>
      </c>
      <c r="AF382" s="4" t="str">
        <f t="shared" si="47"/>
        <v/>
      </c>
      <c r="AG382" s="4" t="str">
        <f t="shared" si="48"/>
        <v/>
      </c>
      <c r="AH382" s="4" t="str">
        <f t="shared" si="49"/>
        <v/>
      </c>
      <c r="AI382" s="2" t="str">
        <f t="shared" si="50"/>
        <v/>
      </c>
      <c r="AK382" s="2" t="str">
        <f>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spans="1:37">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4" t="str">
        <f t="shared" si="44"/>
        <v/>
      </c>
      <c r="AD383" s="4" t="str">
        <f t="shared" si="45"/>
        <v/>
      </c>
      <c r="AE383" s="4" t="str">
        <f t="shared" si="46"/>
        <v/>
      </c>
      <c r="AF383" s="4" t="str">
        <f t="shared" si="47"/>
        <v/>
      </c>
      <c r="AG383" s="4" t="str">
        <f t="shared" si="48"/>
        <v/>
      </c>
      <c r="AH383" s="4" t="str">
        <f t="shared" si="49"/>
        <v/>
      </c>
      <c r="AI383" s="2" t="str">
        <f t="shared" si="50"/>
        <v/>
      </c>
      <c r="AK383" s="2" t="str">
        <f>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spans="1:37">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4" t="str">
        <f t="shared" si="44"/>
        <v/>
      </c>
      <c r="AD384" s="4" t="str">
        <f t="shared" si="45"/>
        <v/>
      </c>
      <c r="AE384" s="4" t="str">
        <f t="shared" si="46"/>
        <v/>
      </c>
      <c r="AF384" s="4" t="str">
        <f t="shared" si="47"/>
        <v/>
      </c>
      <c r="AG384" s="4" t="str">
        <f t="shared" si="48"/>
        <v/>
      </c>
      <c r="AH384" s="4" t="str">
        <f t="shared" si="49"/>
        <v/>
      </c>
      <c r="AI384" s="2" t="str">
        <f t="shared" si="50"/>
        <v/>
      </c>
      <c r="AK384" s="2" t="str">
        <f>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spans="1:37">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4" t="str">
        <f t="shared" si="44"/>
        <v/>
      </c>
      <c r="AD385" s="4" t="str">
        <f t="shared" si="45"/>
        <v/>
      </c>
      <c r="AE385" s="4" t="str">
        <f t="shared" si="46"/>
        <v/>
      </c>
      <c r="AF385" s="4" t="str">
        <f t="shared" si="47"/>
        <v/>
      </c>
      <c r="AG385" s="4" t="str">
        <f t="shared" si="48"/>
        <v/>
      </c>
      <c r="AH385" s="4" t="str">
        <f t="shared" si="49"/>
        <v/>
      </c>
      <c r="AI385" s="2" t="str">
        <f t="shared" si="50"/>
        <v/>
      </c>
      <c r="AK385" s="2" t="str">
        <f>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spans="1:37">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4" t="str">
        <f t="shared" si="44"/>
        <v/>
      </c>
      <c r="AD386" s="4" t="str">
        <f t="shared" si="45"/>
        <v/>
      </c>
      <c r="AE386" s="4" t="str">
        <f t="shared" si="46"/>
        <v/>
      </c>
      <c r="AF386" s="4" t="str">
        <f t="shared" si="47"/>
        <v/>
      </c>
      <c r="AG386" s="4" t="str">
        <f t="shared" si="48"/>
        <v/>
      </c>
      <c r="AH386" s="4" t="str">
        <f t="shared" si="49"/>
        <v/>
      </c>
      <c r="AI386" s="2" t="str">
        <f t="shared" si="50"/>
        <v/>
      </c>
      <c r="AK386" s="2" t="str">
        <f>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spans="1:37">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4" t="str">
        <f t="shared" si="44"/>
        <v/>
      </c>
      <c r="AD387" s="4" t="str">
        <f t="shared" si="45"/>
        <v/>
      </c>
      <c r="AE387" s="4" t="str">
        <f t="shared" si="46"/>
        <v/>
      </c>
      <c r="AF387" s="4" t="str">
        <f t="shared" si="47"/>
        <v/>
      </c>
      <c r="AG387" s="4" t="str">
        <f t="shared" si="48"/>
        <v/>
      </c>
      <c r="AH387" s="4" t="str">
        <f t="shared" si="49"/>
        <v/>
      </c>
      <c r="AI387" s="2" t="str">
        <f t="shared" si="50"/>
        <v/>
      </c>
      <c r="AK387" s="2" t="str">
        <f>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spans="1:37">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4" t="str">
        <f t="shared" si="44"/>
        <v/>
      </c>
      <c r="AD388" s="4" t="str">
        <f t="shared" si="45"/>
        <v/>
      </c>
      <c r="AE388" s="4" t="str">
        <f t="shared" si="46"/>
        <v/>
      </c>
      <c r="AF388" s="4" t="str">
        <f t="shared" si="47"/>
        <v/>
      </c>
      <c r="AG388" s="4" t="str">
        <f t="shared" si="48"/>
        <v/>
      </c>
      <c r="AH388" s="4" t="str">
        <f t="shared" si="49"/>
        <v/>
      </c>
      <c r="AI388" s="2" t="str">
        <f t="shared" si="50"/>
        <v/>
      </c>
      <c r="AK388" s="2" t="str">
        <f>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spans="1:37">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4" t="str">
        <f t="shared" ref="AC389:AC452" si="51">IF((MAX(A389,L389,N389,P389,X389,Y389)-MIN(A389,L389,N389,P389,X389,Y389))&gt;3,1,"")</f>
        <v/>
      </c>
      <c r="AD389" s="4" t="str">
        <f t="shared" ref="AD389:AD452" si="52">IF((MAX(B389,D389,M389,U389)-MIN(B389,D389,M389,U389))&gt;3,1,"")</f>
        <v/>
      </c>
      <c r="AE389" s="4" t="str">
        <f t="shared" ref="AE389:AE452" si="53">IF((MAX(I389,T389,V389,W389)-MIN(I389,T389,V389,W389))&gt;3,1,"")</f>
        <v/>
      </c>
      <c r="AF389" s="4" t="str">
        <f t="shared" ref="AF389:AF452" si="54">IF((MAX(H389,K389,Q389,S389)-MIN(H389,K389,Q389,S389))&gt;3,1,"")</f>
        <v/>
      </c>
      <c r="AG389" s="4" t="str">
        <f t="shared" ref="AG389:AG452" si="55">IF((MAX(E389,F389,G389,R389)-MIN(E389,F389,G389,R389))&gt;3,1,"")</f>
        <v/>
      </c>
      <c r="AH389" s="4" t="str">
        <f t="shared" ref="AH389:AH452" si="56">IF((MAX(C389,J389,O389,Z389)-MIN(C389,J389,O389,Z389))&gt;3,1,"")</f>
        <v/>
      </c>
      <c r="AI389" s="2" t="str">
        <f t="shared" ref="AI389:AI452" si="57">IF(COUNT(A389:Z389)&gt;0,IF(COUNT(AC389,AD389,AE389,AF389,AG389,AH389)&gt;0,SUM(AC389,AD389,AE389,AF389,AG389,AH389),0),"")</f>
        <v/>
      </c>
      <c r="AK389" s="2" t="str">
        <f>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spans="1:37">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4" t="str">
        <f t="shared" si="51"/>
        <v/>
      </c>
      <c r="AD390" s="4" t="str">
        <f t="shared" si="52"/>
        <v/>
      </c>
      <c r="AE390" s="4" t="str">
        <f t="shared" si="53"/>
        <v/>
      </c>
      <c r="AF390" s="4" t="str">
        <f t="shared" si="54"/>
        <v/>
      </c>
      <c r="AG390" s="4" t="str">
        <f t="shared" si="55"/>
        <v/>
      </c>
      <c r="AH390" s="4" t="str">
        <f t="shared" si="56"/>
        <v/>
      </c>
      <c r="AI390" s="2" t="str">
        <f t="shared" si="57"/>
        <v/>
      </c>
      <c r="AK390" s="2" t="str">
        <f>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spans="1:37">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4" t="str">
        <f t="shared" si="51"/>
        <v/>
      </c>
      <c r="AD391" s="4" t="str">
        <f t="shared" si="52"/>
        <v/>
      </c>
      <c r="AE391" s="4" t="str">
        <f t="shared" si="53"/>
        <v/>
      </c>
      <c r="AF391" s="4" t="str">
        <f t="shared" si="54"/>
        <v/>
      </c>
      <c r="AG391" s="4" t="str">
        <f t="shared" si="55"/>
        <v/>
      </c>
      <c r="AH391" s="4" t="str">
        <f t="shared" si="56"/>
        <v/>
      </c>
      <c r="AI391" s="2" t="str">
        <f t="shared" si="57"/>
        <v/>
      </c>
      <c r="AK391" s="2" t="str">
        <f>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spans="1:37">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4" t="str">
        <f t="shared" si="51"/>
        <v/>
      </c>
      <c r="AD392" s="4" t="str">
        <f t="shared" si="52"/>
        <v/>
      </c>
      <c r="AE392" s="4" t="str">
        <f t="shared" si="53"/>
        <v/>
      </c>
      <c r="AF392" s="4" t="str">
        <f t="shared" si="54"/>
        <v/>
      </c>
      <c r="AG392" s="4" t="str">
        <f t="shared" si="55"/>
        <v/>
      </c>
      <c r="AH392" s="4" t="str">
        <f t="shared" si="56"/>
        <v/>
      </c>
      <c r="AI392" s="2" t="str">
        <f t="shared" si="57"/>
        <v/>
      </c>
      <c r="AK392" s="2" t="str">
        <f>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spans="1:37">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4" t="str">
        <f t="shared" si="51"/>
        <v/>
      </c>
      <c r="AD393" s="4" t="str">
        <f t="shared" si="52"/>
        <v/>
      </c>
      <c r="AE393" s="4" t="str">
        <f t="shared" si="53"/>
        <v/>
      </c>
      <c r="AF393" s="4" t="str">
        <f t="shared" si="54"/>
        <v/>
      </c>
      <c r="AG393" s="4" t="str">
        <f t="shared" si="55"/>
        <v/>
      </c>
      <c r="AH393" s="4" t="str">
        <f t="shared" si="56"/>
        <v/>
      </c>
      <c r="AI393" s="2" t="str">
        <f t="shared" si="57"/>
        <v/>
      </c>
      <c r="AK393" s="2" t="str">
        <f>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spans="1:37">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4" t="str">
        <f t="shared" si="51"/>
        <v/>
      </c>
      <c r="AD394" s="4" t="str">
        <f t="shared" si="52"/>
        <v/>
      </c>
      <c r="AE394" s="4" t="str">
        <f t="shared" si="53"/>
        <v/>
      </c>
      <c r="AF394" s="4" t="str">
        <f t="shared" si="54"/>
        <v/>
      </c>
      <c r="AG394" s="4" t="str">
        <f t="shared" si="55"/>
        <v/>
      </c>
      <c r="AH394" s="4" t="str">
        <f t="shared" si="56"/>
        <v/>
      </c>
      <c r="AI394" s="2" t="str">
        <f t="shared" si="57"/>
        <v/>
      </c>
      <c r="AK394" s="2" t="str">
        <f>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spans="1:37">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4" t="str">
        <f t="shared" si="51"/>
        <v/>
      </c>
      <c r="AD395" s="4" t="str">
        <f t="shared" si="52"/>
        <v/>
      </c>
      <c r="AE395" s="4" t="str">
        <f t="shared" si="53"/>
        <v/>
      </c>
      <c r="AF395" s="4" t="str">
        <f t="shared" si="54"/>
        <v/>
      </c>
      <c r="AG395" s="4" t="str">
        <f t="shared" si="55"/>
        <v/>
      </c>
      <c r="AH395" s="4" t="str">
        <f t="shared" si="56"/>
        <v/>
      </c>
      <c r="AI395" s="2" t="str">
        <f t="shared" si="57"/>
        <v/>
      </c>
      <c r="AK395" s="2" t="str">
        <f>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spans="1:37">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4" t="str">
        <f t="shared" si="51"/>
        <v/>
      </c>
      <c r="AD396" s="4" t="str">
        <f t="shared" si="52"/>
        <v/>
      </c>
      <c r="AE396" s="4" t="str">
        <f t="shared" si="53"/>
        <v/>
      </c>
      <c r="AF396" s="4" t="str">
        <f t="shared" si="54"/>
        <v/>
      </c>
      <c r="AG396" s="4" t="str">
        <f t="shared" si="55"/>
        <v/>
      </c>
      <c r="AH396" s="4" t="str">
        <f t="shared" si="56"/>
        <v/>
      </c>
      <c r="AI396" s="2" t="str">
        <f t="shared" si="57"/>
        <v/>
      </c>
      <c r="AK396" s="2" t="str">
        <f>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spans="1:37">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4" t="str">
        <f t="shared" si="51"/>
        <v/>
      </c>
      <c r="AD397" s="4" t="str">
        <f t="shared" si="52"/>
        <v/>
      </c>
      <c r="AE397" s="4" t="str">
        <f t="shared" si="53"/>
        <v/>
      </c>
      <c r="AF397" s="4" t="str">
        <f t="shared" si="54"/>
        <v/>
      </c>
      <c r="AG397" s="4" t="str">
        <f t="shared" si="55"/>
        <v/>
      </c>
      <c r="AH397" s="4" t="str">
        <f t="shared" si="56"/>
        <v/>
      </c>
      <c r="AI397" s="2" t="str">
        <f t="shared" si="57"/>
        <v/>
      </c>
      <c r="AK397" s="2" t="str">
        <f>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spans="1:37">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4" t="str">
        <f t="shared" si="51"/>
        <v/>
      </c>
      <c r="AD398" s="4" t="str">
        <f t="shared" si="52"/>
        <v/>
      </c>
      <c r="AE398" s="4" t="str">
        <f t="shared" si="53"/>
        <v/>
      </c>
      <c r="AF398" s="4" t="str">
        <f t="shared" si="54"/>
        <v/>
      </c>
      <c r="AG398" s="4" t="str">
        <f t="shared" si="55"/>
        <v/>
      </c>
      <c r="AH398" s="4" t="str">
        <f t="shared" si="56"/>
        <v/>
      </c>
      <c r="AI398" s="2" t="str">
        <f t="shared" si="57"/>
        <v/>
      </c>
      <c r="AK398" s="2" t="str">
        <f>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spans="1:37">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4" t="str">
        <f t="shared" si="51"/>
        <v/>
      </c>
      <c r="AD399" s="4" t="str">
        <f t="shared" si="52"/>
        <v/>
      </c>
      <c r="AE399" s="4" t="str">
        <f t="shared" si="53"/>
        <v/>
      </c>
      <c r="AF399" s="4" t="str">
        <f t="shared" si="54"/>
        <v/>
      </c>
      <c r="AG399" s="4" t="str">
        <f t="shared" si="55"/>
        <v/>
      </c>
      <c r="AH399" s="4" t="str">
        <f t="shared" si="56"/>
        <v/>
      </c>
      <c r="AI399" s="2" t="str">
        <f t="shared" si="57"/>
        <v/>
      </c>
      <c r="AK399" s="2" t="str">
        <f>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spans="1:37">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4" t="str">
        <f t="shared" si="51"/>
        <v/>
      </c>
      <c r="AD400" s="4" t="str">
        <f t="shared" si="52"/>
        <v/>
      </c>
      <c r="AE400" s="4" t="str">
        <f t="shared" si="53"/>
        <v/>
      </c>
      <c r="AF400" s="4" t="str">
        <f t="shared" si="54"/>
        <v/>
      </c>
      <c r="AG400" s="4" t="str">
        <f t="shared" si="55"/>
        <v/>
      </c>
      <c r="AH400" s="4" t="str">
        <f t="shared" si="56"/>
        <v/>
      </c>
      <c r="AI400" s="2" t="str">
        <f t="shared" si="57"/>
        <v/>
      </c>
      <c r="AK400" s="2" t="str">
        <f>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spans="1:37">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4" t="str">
        <f t="shared" si="51"/>
        <v/>
      </c>
      <c r="AD401" s="4" t="str">
        <f t="shared" si="52"/>
        <v/>
      </c>
      <c r="AE401" s="4" t="str">
        <f t="shared" si="53"/>
        <v/>
      </c>
      <c r="AF401" s="4" t="str">
        <f t="shared" si="54"/>
        <v/>
      </c>
      <c r="AG401" s="4" t="str">
        <f t="shared" si="55"/>
        <v/>
      </c>
      <c r="AH401" s="4" t="str">
        <f t="shared" si="56"/>
        <v/>
      </c>
      <c r="AI401" s="2" t="str">
        <f t="shared" si="57"/>
        <v/>
      </c>
      <c r="AK401" s="2" t="str">
        <f>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spans="1:37">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4" t="str">
        <f t="shared" si="51"/>
        <v/>
      </c>
      <c r="AD402" s="4" t="str">
        <f t="shared" si="52"/>
        <v/>
      </c>
      <c r="AE402" s="4" t="str">
        <f t="shared" si="53"/>
        <v/>
      </c>
      <c r="AF402" s="4" t="str">
        <f t="shared" si="54"/>
        <v/>
      </c>
      <c r="AG402" s="4" t="str">
        <f t="shared" si="55"/>
        <v/>
      </c>
      <c r="AH402" s="4" t="str">
        <f t="shared" si="56"/>
        <v/>
      </c>
      <c r="AI402" s="2" t="str">
        <f t="shared" si="57"/>
        <v/>
      </c>
      <c r="AK402" s="2" t="str">
        <f>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spans="1:37">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4" t="str">
        <f t="shared" si="51"/>
        <v/>
      </c>
      <c r="AD403" s="4" t="str">
        <f t="shared" si="52"/>
        <v/>
      </c>
      <c r="AE403" s="4" t="str">
        <f t="shared" si="53"/>
        <v/>
      </c>
      <c r="AF403" s="4" t="str">
        <f t="shared" si="54"/>
        <v/>
      </c>
      <c r="AG403" s="4" t="str">
        <f t="shared" si="55"/>
        <v/>
      </c>
      <c r="AH403" s="4" t="str">
        <f t="shared" si="56"/>
        <v/>
      </c>
      <c r="AI403" s="2" t="str">
        <f t="shared" si="57"/>
        <v/>
      </c>
      <c r="AK403" s="2" t="str">
        <f>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spans="1:37">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4" t="str">
        <f t="shared" si="51"/>
        <v/>
      </c>
      <c r="AD404" s="4" t="str">
        <f t="shared" si="52"/>
        <v/>
      </c>
      <c r="AE404" s="4" t="str">
        <f t="shared" si="53"/>
        <v/>
      </c>
      <c r="AF404" s="4" t="str">
        <f t="shared" si="54"/>
        <v/>
      </c>
      <c r="AG404" s="4" t="str">
        <f t="shared" si="55"/>
        <v/>
      </c>
      <c r="AH404" s="4" t="str">
        <f t="shared" si="56"/>
        <v/>
      </c>
      <c r="AI404" s="2" t="str">
        <f t="shared" si="57"/>
        <v/>
      </c>
      <c r="AK404" s="2" t="str">
        <f>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spans="1:37">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4" t="str">
        <f t="shared" si="51"/>
        <v/>
      </c>
      <c r="AD405" s="4" t="str">
        <f t="shared" si="52"/>
        <v/>
      </c>
      <c r="AE405" s="4" t="str">
        <f t="shared" si="53"/>
        <v/>
      </c>
      <c r="AF405" s="4" t="str">
        <f t="shared" si="54"/>
        <v/>
      </c>
      <c r="AG405" s="4" t="str">
        <f t="shared" si="55"/>
        <v/>
      </c>
      <c r="AH405" s="4" t="str">
        <f t="shared" si="56"/>
        <v/>
      </c>
      <c r="AI405" s="2" t="str">
        <f t="shared" si="57"/>
        <v/>
      </c>
      <c r="AK405" s="2" t="str">
        <f>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spans="1:37">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4" t="str">
        <f t="shared" si="51"/>
        <v/>
      </c>
      <c r="AD406" s="4" t="str">
        <f t="shared" si="52"/>
        <v/>
      </c>
      <c r="AE406" s="4" t="str">
        <f t="shared" si="53"/>
        <v/>
      </c>
      <c r="AF406" s="4" t="str">
        <f t="shared" si="54"/>
        <v/>
      </c>
      <c r="AG406" s="4" t="str">
        <f t="shared" si="55"/>
        <v/>
      </c>
      <c r="AH406" s="4" t="str">
        <f t="shared" si="56"/>
        <v/>
      </c>
      <c r="AI406" s="2" t="str">
        <f t="shared" si="57"/>
        <v/>
      </c>
      <c r="AK406" s="2" t="str">
        <f>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spans="1:37">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4" t="str">
        <f t="shared" si="51"/>
        <v/>
      </c>
      <c r="AD407" s="4" t="str">
        <f t="shared" si="52"/>
        <v/>
      </c>
      <c r="AE407" s="4" t="str">
        <f t="shared" si="53"/>
        <v/>
      </c>
      <c r="AF407" s="4" t="str">
        <f t="shared" si="54"/>
        <v/>
      </c>
      <c r="AG407" s="4" t="str">
        <f t="shared" si="55"/>
        <v/>
      </c>
      <c r="AH407" s="4" t="str">
        <f t="shared" si="56"/>
        <v/>
      </c>
      <c r="AI407" s="2" t="str">
        <f t="shared" si="57"/>
        <v/>
      </c>
      <c r="AK407" s="2" t="str">
        <f>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spans="1:37">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4" t="str">
        <f t="shared" si="51"/>
        <v/>
      </c>
      <c r="AD408" s="4" t="str">
        <f t="shared" si="52"/>
        <v/>
      </c>
      <c r="AE408" s="4" t="str">
        <f t="shared" si="53"/>
        <v/>
      </c>
      <c r="AF408" s="4" t="str">
        <f t="shared" si="54"/>
        <v/>
      </c>
      <c r="AG408" s="4" t="str">
        <f t="shared" si="55"/>
        <v/>
      </c>
      <c r="AH408" s="4" t="str">
        <f t="shared" si="56"/>
        <v/>
      </c>
      <c r="AI408" s="2" t="str">
        <f t="shared" si="57"/>
        <v/>
      </c>
      <c r="AK408" s="2" t="str">
        <f>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spans="1:37">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4" t="str">
        <f t="shared" si="51"/>
        <v/>
      </c>
      <c r="AD409" s="4" t="str">
        <f t="shared" si="52"/>
        <v/>
      </c>
      <c r="AE409" s="4" t="str">
        <f t="shared" si="53"/>
        <v/>
      </c>
      <c r="AF409" s="4" t="str">
        <f t="shared" si="54"/>
        <v/>
      </c>
      <c r="AG409" s="4" t="str">
        <f t="shared" si="55"/>
        <v/>
      </c>
      <c r="AH409" s="4" t="str">
        <f t="shared" si="56"/>
        <v/>
      </c>
      <c r="AI409" s="2" t="str">
        <f t="shared" si="57"/>
        <v/>
      </c>
      <c r="AK409" s="2" t="str">
        <f>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spans="1:37">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4" t="str">
        <f t="shared" si="51"/>
        <v/>
      </c>
      <c r="AD410" s="4" t="str">
        <f t="shared" si="52"/>
        <v/>
      </c>
      <c r="AE410" s="4" t="str">
        <f t="shared" si="53"/>
        <v/>
      </c>
      <c r="AF410" s="4" t="str">
        <f t="shared" si="54"/>
        <v/>
      </c>
      <c r="AG410" s="4" t="str">
        <f t="shared" si="55"/>
        <v/>
      </c>
      <c r="AH410" s="4" t="str">
        <f t="shared" si="56"/>
        <v/>
      </c>
      <c r="AI410" s="2" t="str">
        <f t="shared" si="57"/>
        <v/>
      </c>
      <c r="AK410" s="2" t="str">
        <f>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spans="1:37">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4" t="str">
        <f t="shared" si="51"/>
        <v/>
      </c>
      <c r="AD411" s="4" t="str">
        <f t="shared" si="52"/>
        <v/>
      </c>
      <c r="AE411" s="4" t="str">
        <f t="shared" si="53"/>
        <v/>
      </c>
      <c r="AF411" s="4" t="str">
        <f t="shared" si="54"/>
        <v/>
      </c>
      <c r="AG411" s="4" t="str">
        <f t="shared" si="55"/>
        <v/>
      </c>
      <c r="AH411" s="4" t="str">
        <f t="shared" si="56"/>
        <v/>
      </c>
      <c r="AI411" s="2" t="str">
        <f t="shared" si="57"/>
        <v/>
      </c>
      <c r="AK411" s="2" t="str">
        <f>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spans="1:37">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4" t="str">
        <f t="shared" si="51"/>
        <v/>
      </c>
      <c r="AD412" s="4" t="str">
        <f t="shared" si="52"/>
        <v/>
      </c>
      <c r="AE412" s="4" t="str">
        <f t="shared" si="53"/>
        <v/>
      </c>
      <c r="AF412" s="4" t="str">
        <f t="shared" si="54"/>
        <v/>
      </c>
      <c r="AG412" s="4" t="str">
        <f t="shared" si="55"/>
        <v/>
      </c>
      <c r="AH412" s="4" t="str">
        <f t="shared" si="56"/>
        <v/>
      </c>
      <c r="AI412" s="2" t="str">
        <f t="shared" si="57"/>
        <v/>
      </c>
      <c r="AK412" s="2" t="str">
        <f>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spans="1:37">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4" t="str">
        <f t="shared" si="51"/>
        <v/>
      </c>
      <c r="AD413" s="4" t="str">
        <f t="shared" si="52"/>
        <v/>
      </c>
      <c r="AE413" s="4" t="str">
        <f t="shared" si="53"/>
        <v/>
      </c>
      <c r="AF413" s="4" t="str">
        <f t="shared" si="54"/>
        <v/>
      </c>
      <c r="AG413" s="4" t="str">
        <f t="shared" si="55"/>
        <v/>
      </c>
      <c r="AH413" s="4" t="str">
        <f t="shared" si="56"/>
        <v/>
      </c>
      <c r="AI413" s="2" t="str">
        <f t="shared" si="57"/>
        <v/>
      </c>
      <c r="AK413" s="2" t="str">
        <f>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spans="1:37">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4" t="str">
        <f t="shared" si="51"/>
        <v/>
      </c>
      <c r="AD414" s="4" t="str">
        <f t="shared" si="52"/>
        <v/>
      </c>
      <c r="AE414" s="4" t="str">
        <f t="shared" si="53"/>
        <v/>
      </c>
      <c r="AF414" s="4" t="str">
        <f t="shared" si="54"/>
        <v/>
      </c>
      <c r="AG414" s="4" t="str">
        <f t="shared" si="55"/>
        <v/>
      </c>
      <c r="AH414" s="4" t="str">
        <f t="shared" si="56"/>
        <v/>
      </c>
      <c r="AI414" s="2" t="str">
        <f t="shared" si="57"/>
        <v/>
      </c>
      <c r="AK414" s="2" t="str">
        <f>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spans="1:37">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4" t="str">
        <f t="shared" si="51"/>
        <v/>
      </c>
      <c r="AD415" s="4" t="str">
        <f t="shared" si="52"/>
        <v/>
      </c>
      <c r="AE415" s="4" t="str">
        <f t="shared" si="53"/>
        <v/>
      </c>
      <c r="AF415" s="4" t="str">
        <f t="shared" si="54"/>
        <v/>
      </c>
      <c r="AG415" s="4" t="str">
        <f t="shared" si="55"/>
        <v/>
      </c>
      <c r="AH415" s="4" t="str">
        <f t="shared" si="56"/>
        <v/>
      </c>
      <c r="AI415" s="2" t="str">
        <f t="shared" si="57"/>
        <v/>
      </c>
      <c r="AK415" s="2" t="str">
        <f>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spans="1:37">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4" t="str">
        <f t="shared" si="51"/>
        <v/>
      </c>
      <c r="AD416" s="4" t="str">
        <f t="shared" si="52"/>
        <v/>
      </c>
      <c r="AE416" s="4" t="str">
        <f t="shared" si="53"/>
        <v/>
      </c>
      <c r="AF416" s="4" t="str">
        <f t="shared" si="54"/>
        <v/>
      </c>
      <c r="AG416" s="4" t="str">
        <f t="shared" si="55"/>
        <v/>
      </c>
      <c r="AH416" s="4" t="str">
        <f t="shared" si="56"/>
        <v/>
      </c>
      <c r="AI416" s="2" t="str">
        <f t="shared" si="57"/>
        <v/>
      </c>
      <c r="AK416" s="2" t="str">
        <f>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spans="1:37">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4" t="str">
        <f t="shared" si="51"/>
        <v/>
      </c>
      <c r="AD417" s="4" t="str">
        <f t="shared" si="52"/>
        <v/>
      </c>
      <c r="AE417" s="4" t="str">
        <f t="shared" si="53"/>
        <v/>
      </c>
      <c r="AF417" s="4" t="str">
        <f t="shared" si="54"/>
        <v/>
      </c>
      <c r="AG417" s="4" t="str">
        <f t="shared" si="55"/>
        <v/>
      </c>
      <c r="AH417" s="4" t="str">
        <f t="shared" si="56"/>
        <v/>
      </c>
      <c r="AI417" s="2" t="str">
        <f t="shared" si="57"/>
        <v/>
      </c>
      <c r="AK417" s="2" t="str">
        <f>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spans="1:37">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4" t="str">
        <f t="shared" si="51"/>
        <v/>
      </c>
      <c r="AD418" s="4" t="str">
        <f t="shared" si="52"/>
        <v/>
      </c>
      <c r="AE418" s="4" t="str">
        <f t="shared" si="53"/>
        <v/>
      </c>
      <c r="AF418" s="4" t="str">
        <f t="shared" si="54"/>
        <v/>
      </c>
      <c r="AG418" s="4" t="str">
        <f t="shared" si="55"/>
        <v/>
      </c>
      <c r="AH418" s="4" t="str">
        <f t="shared" si="56"/>
        <v/>
      </c>
      <c r="AI418" s="2" t="str">
        <f t="shared" si="57"/>
        <v/>
      </c>
      <c r="AK418" s="2" t="str">
        <f>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spans="1:37">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4" t="str">
        <f t="shared" si="51"/>
        <v/>
      </c>
      <c r="AD419" s="4" t="str">
        <f t="shared" si="52"/>
        <v/>
      </c>
      <c r="AE419" s="4" t="str">
        <f t="shared" si="53"/>
        <v/>
      </c>
      <c r="AF419" s="4" t="str">
        <f t="shared" si="54"/>
        <v/>
      </c>
      <c r="AG419" s="4" t="str">
        <f t="shared" si="55"/>
        <v/>
      </c>
      <c r="AH419" s="4" t="str">
        <f t="shared" si="56"/>
        <v/>
      </c>
      <c r="AI419" s="2" t="str">
        <f t="shared" si="57"/>
        <v/>
      </c>
      <c r="AK419" s="2" t="str">
        <f>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spans="1:37">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4" t="str">
        <f t="shared" si="51"/>
        <v/>
      </c>
      <c r="AD420" s="4" t="str">
        <f t="shared" si="52"/>
        <v/>
      </c>
      <c r="AE420" s="4" t="str">
        <f t="shared" si="53"/>
        <v/>
      </c>
      <c r="AF420" s="4" t="str">
        <f t="shared" si="54"/>
        <v/>
      </c>
      <c r="AG420" s="4" t="str">
        <f t="shared" si="55"/>
        <v/>
      </c>
      <c r="AH420" s="4" t="str">
        <f t="shared" si="56"/>
        <v/>
      </c>
      <c r="AI420" s="2" t="str">
        <f t="shared" si="57"/>
        <v/>
      </c>
      <c r="AK420" s="2" t="str">
        <f>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spans="1:37">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4" t="str">
        <f t="shared" si="51"/>
        <v/>
      </c>
      <c r="AD421" s="4" t="str">
        <f t="shared" si="52"/>
        <v/>
      </c>
      <c r="AE421" s="4" t="str">
        <f t="shared" si="53"/>
        <v/>
      </c>
      <c r="AF421" s="4" t="str">
        <f t="shared" si="54"/>
        <v/>
      </c>
      <c r="AG421" s="4" t="str">
        <f t="shared" si="55"/>
        <v/>
      </c>
      <c r="AH421" s="4" t="str">
        <f t="shared" si="56"/>
        <v/>
      </c>
      <c r="AI421" s="2" t="str">
        <f t="shared" si="57"/>
        <v/>
      </c>
      <c r="AK421" s="2" t="str">
        <f>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spans="1:37">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4" t="str">
        <f t="shared" si="51"/>
        <v/>
      </c>
      <c r="AD422" s="4" t="str">
        <f t="shared" si="52"/>
        <v/>
      </c>
      <c r="AE422" s="4" t="str">
        <f t="shared" si="53"/>
        <v/>
      </c>
      <c r="AF422" s="4" t="str">
        <f t="shared" si="54"/>
        <v/>
      </c>
      <c r="AG422" s="4" t="str">
        <f t="shared" si="55"/>
        <v/>
      </c>
      <c r="AH422" s="4" t="str">
        <f t="shared" si="56"/>
        <v/>
      </c>
      <c r="AI422" s="2" t="str">
        <f t="shared" si="57"/>
        <v/>
      </c>
      <c r="AK422" s="2" t="str">
        <f>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spans="1:37">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4" t="str">
        <f t="shared" si="51"/>
        <v/>
      </c>
      <c r="AD423" s="4" t="str">
        <f t="shared" si="52"/>
        <v/>
      </c>
      <c r="AE423" s="4" t="str">
        <f t="shared" si="53"/>
        <v/>
      </c>
      <c r="AF423" s="4" t="str">
        <f t="shared" si="54"/>
        <v/>
      </c>
      <c r="AG423" s="4" t="str">
        <f t="shared" si="55"/>
        <v/>
      </c>
      <c r="AH423" s="4" t="str">
        <f t="shared" si="56"/>
        <v/>
      </c>
      <c r="AI423" s="2" t="str">
        <f t="shared" si="57"/>
        <v/>
      </c>
      <c r="AK423" s="2" t="str">
        <f>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spans="1:37">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4" t="str">
        <f t="shared" si="51"/>
        <v/>
      </c>
      <c r="AD424" s="4" t="str">
        <f t="shared" si="52"/>
        <v/>
      </c>
      <c r="AE424" s="4" t="str">
        <f t="shared" si="53"/>
        <v/>
      </c>
      <c r="AF424" s="4" t="str">
        <f t="shared" si="54"/>
        <v/>
      </c>
      <c r="AG424" s="4" t="str">
        <f t="shared" si="55"/>
        <v/>
      </c>
      <c r="AH424" s="4" t="str">
        <f t="shared" si="56"/>
        <v/>
      </c>
      <c r="AI424" s="2" t="str">
        <f t="shared" si="57"/>
        <v/>
      </c>
      <c r="AK424" s="2" t="str">
        <f>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spans="1:37">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4" t="str">
        <f t="shared" si="51"/>
        <v/>
      </c>
      <c r="AD425" s="4" t="str">
        <f t="shared" si="52"/>
        <v/>
      </c>
      <c r="AE425" s="4" t="str">
        <f t="shared" si="53"/>
        <v/>
      </c>
      <c r="AF425" s="4" t="str">
        <f t="shared" si="54"/>
        <v/>
      </c>
      <c r="AG425" s="4" t="str">
        <f t="shared" si="55"/>
        <v/>
      </c>
      <c r="AH425" s="4" t="str">
        <f t="shared" si="56"/>
        <v/>
      </c>
      <c r="AI425" s="2" t="str">
        <f t="shared" si="57"/>
        <v/>
      </c>
      <c r="AK425" s="2" t="str">
        <f>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spans="1:37">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4" t="str">
        <f t="shared" si="51"/>
        <v/>
      </c>
      <c r="AD426" s="4" t="str">
        <f t="shared" si="52"/>
        <v/>
      </c>
      <c r="AE426" s="4" t="str">
        <f t="shared" si="53"/>
        <v/>
      </c>
      <c r="AF426" s="4" t="str">
        <f t="shared" si="54"/>
        <v/>
      </c>
      <c r="AG426" s="4" t="str">
        <f t="shared" si="55"/>
        <v/>
      </c>
      <c r="AH426" s="4" t="str">
        <f t="shared" si="56"/>
        <v/>
      </c>
      <c r="AI426" s="2" t="str">
        <f t="shared" si="57"/>
        <v/>
      </c>
      <c r="AK426" s="2" t="str">
        <f>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spans="1:37">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4" t="str">
        <f t="shared" si="51"/>
        <v/>
      </c>
      <c r="AD427" s="4" t="str">
        <f t="shared" si="52"/>
        <v/>
      </c>
      <c r="AE427" s="4" t="str">
        <f t="shared" si="53"/>
        <v/>
      </c>
      <c r="AF427" s="4" t="str">
        <f t="shared" si="54"/>
        <v/>
      </c>
      <c r="AG427" s="4" t="str">
        <f t="shared" si="55"/>
        <v/>
      </c>
      <c r="AH427" s="4" t="str">
        <f t="shared" si="56"/>
        <v/>
      </c>
      <c r="AI427" s="2" t="str">
        <f t="shared" si="57"/>
        <v/>
      </c>
      <c r="AK427" s="2" t="str">
        <f>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spans="1:37">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4" t="str">
        <f t="shared" si="51"/>
        <v/>
      </c>
      <c r="AD428" s="4" t="str">
        <f t="shared" si="52"/>
        <v/>
      </c>
      <c r="AE428" s="4" t="str">
        <f t="shared" si="53"/>
        <v/>
      </c>
      <c r="AF428" s="4" t="str">
        <f t="shared" si="54"/>
        <v/>
      </c>
      <c r="AG428" s="4" t="str">
        <f t="shared" si="55"/>
        <v/>
      </c>
      <c r="AH428" s="4" t="str">
        <f t="shared" si="56"/>
        <v/>
      </c>
      <c r="AI428" s="2" t="str">
        <f t="shared" si="57"/>
        <v/>
      </c>
      <c r="AK428" s="2" t="str">
        <f>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spans="1:37">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4" t="str">
        <f t="shared" si="51"/>
        <v/>
      </c>
      <c r="AD429" s="4" t="str">
        <f t="shared" si="52"/>
        <v/>
      </c>
      <c r="AE429" s="4" t="str">
        <f t="shared" si="53"/>
        <v/>
      </c>
      <c r="AF429" s="4" t="str">
        <f t="shared" si="54"/>
        <v/>
      </c>
      <c r="AG429" s="4" t="str">
        <f t="shared" si="55"/>
        <v/>
      </c>
      <c r="AH429" s="4" t="str">
        <f t="shared" si="56"/>
        <v/>
      </c>
      <c r="AI429" s="2" t="str">
        <f t="shared" si="57"/>
        <v/>
      </c>
      <c r="AK429" s="2" t="str">
        <f>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spans="1:37">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4" t="str">
        <f t="shared" si="51"/>
        <v/>
      </c>
      <c r="AD430" s="4" t="str">
        <f t="shared" si="52"/>
        <v/>
      </c>
      <c r="AE430" s="4" t="str">
        <f t="shared" si="53"/>
        <v/>
      </c>
      <c r="AF430" s="4" t="str">
        <f t="shared" si="54"/>
        <v/>
      </c>
      <c r="AG430" s="4" t="str">
        <f t="shared" si="55"/>
        <v/>
      </c>
      <c r="AH430" s="4" t="str">
        <f t="shared" si="56"/>
        <v/>
      </c>
      <c r="AI430" s="2" t="str">
        <f t="shared" si="57"/>
        <v/>
      </c>
      <c r="AK430" s="2" t="str">
        <f>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spans="1:37">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4" t="str">
        <f t="shared" si="51"/>
        <v/>
      </c>
      <c r="AD431" s="4" t="str">
        <f t="shared" si="52"/>
        <v/>
      </c>
      <c r="AE431" s="4" t="str">
        <f t="shared" si="53"/>
        <v/>
      </c>
      <c r="AF431" s="4" t="str">
        <f t="shared" si="54"/>
        <v/>
      </c>
      <c r="AG431" s="4" t="str">
        <f t="shared" si="55"/>
        <v/>
      </c>
      <c r="AH431" s="4" t="str">
        <f t="shared" si="56"/>
        <v/>
      </c>
      <c r="AI431" s="2" t="str">
        <f t="shared" si="57"/>
        <v/>
      </c>
      <c r="AK431" s="2" t="str">
        <f>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spans="1:37">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4" t="str">
        <f t="shared" si="51"/>
        <v/>
      </c>
      <c r="AD432" s="4" t="str">
        <f t="shared" si="52"/>
        <v/>
      </c>
      <c r="AE432" s="4" t="str">
        <f t="shared" si="53"/>
        <v/>
      </c>
      <c r="AF432" s="4" t="str">
        <f t="shared" si="54"/>
        <v/>
      </c>
      <c r="AG432" s="4" t="str">
        <f t="shared" si="55"/>
        <v/>
      </c>
      <c r="AH432" s="4" t="str">
        <f t="shared" si="56"/>
        <v/>
      </c>
      <c r="AI432" s="2" t="str">
        <f t="shared" si="57"/>
        <v/>
      </c>
      <c r="AK432" s="2" t="str">
        <f>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spans="1:37">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4" t="str">
        <f t="shared" si="51"/>
        <v/>
      </c>
      <c r="AD433" s="4" t="str">
        <f t="shared" si="52"/>
        <v/>
      </c>
      <c r="AE433" s="4" t="str">
        <f t="shared" si="53"/>
        <v/>
      </c>
      <c r="AF433" s="4" t="str">
        <f t="shared" si="54"/>
        <v/>
      </c>
      <c r="AG433" s="4" t="str">
        <f t="shared" si="55"/>
        <v/>
      </c>
      <c r="AH433" s="4" t="str">
        <f t="shared" si="56"/>
        <v/>
      </c>
      <c r="AI433" s="2" t="str">
        <f t="shared" si="57"/>
        <v/>
      </c>
      <c r="AK433" s="2" t="str">
        <f>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spans="1:37">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4" t="str">
        <f t="shared" si="51"/>
        <v/>
      </c>
      <c r="AD434" s="4" t="str">
        <f t="shared" si="52"/>
        <v/>
      </c>
      <c r="AE434" s="4" t="str">
        <f t="shared" si="53"/>
        <v/>
      </c>
      <c r="AF434" s="4" t="str">
        <f t="shared" si="54"/>
        <v/>
      </c>
      <c r="AG434" s="4" t="str">
        <f t="shared" si="55"/>
        <v/>
      </c>
      <c r="AH434" s="4" t="str">
        <f t="shared" si="56"/>
        <v/>
      </c>
      <c r="AI434" s="2" t="str">
        <f t="shared" si="57"/>
        <v/>
      </c>
      <c r="AK434" s="2" t="str">
        <f>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spans="1:37">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4" t="str">
        <f t="shared" si="51"/>
        <v/>
      </c>
      <c r="AD435" s="4" t="str">
        <f t="shared" si="52"/>
        <v/>
      </c>
      <c r="AE435" s="4" t="str">
        <f t="shared" si="53"/>
        <v/>
      </c>
      <c r="AF435" s="4" t="str">
        <f t="shared" si="54"/>
        <v/>
      </c>
      <c r="AG435" s="4" t="str">
        <f t="shared" si="55"/>
        <v/>
      </c>
      <c r="AH435" s="4" t="str">
        <f t="shared" si="56"/>
        <v/>
      </c>
      <c r="AI435" s="2" t="str">
        <f t="shared" si="57"/>
        <v/>
      </c>
      <c r="AK435" s="2" t="str">
        <f>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spans="1:37">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4" t="str">
        <f t="shared" si="51"/>
        <v/>
      </c>
      <c r="AD436" s="4" t="str">
        <f t="shared" si="52"/>
        <v/>
      </c>
      <c r="AE436" s="4" t="str">
        <f t="shared" si="53"/>
        <v/>
      </c>
      <c r="AF436" s="4" t="str">
        <f t="shared" si="54"/>
        <v/>
      </c>
      <c r="AG436" s="4" t="str">
        <f t="shared" si="55"/>
        <v/>
      </c>
      <c r="AH436" s="4" t="str">
        <f t="shared" si="56"/>
        <v/>
      </c>
      <c r="AI436" s="2" t="str">
        <f t="shared" si="57"/>
        <v/>
      </c>
      <c r="AK436" s="2" t="str">
        <f>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spans="1:37">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4" t="str">
        <f t="shared" si="51"/>
        <v/>
      </c>
      <c r="AD437" s="4" t="str">
        <f t="shared" si="52"/>
        <v/>
      </c>
      <c r="AE437" s="4" t="str">
        <f t="shared" si="53"/>
        <v/>
      </c>
      <c r="AF437" s="4" t="str">
        <f t="shared" si="54"/>
        <v/>
      </c>
      <c r="AG437" s="4" t="str">
        <f t="shared" si="55"/>
        <v/>
      </c>
      <c r="AH437" s="4" t="str">
        <f t="shared" si="56"/>
        <v/>
      </c>
      <c r="AI437" s="2" t="str">
        <f t="shared" si="57"/>
        <v/>
      </c>
      <c r="AK437" s="2" t="str">
        <f>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spans="1:37">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4" t="str">
        <f t="shared" si="51"/>
        <v/>
      </c>
      <c r="AD438" s="4" t="str">
        <f t="shared" si="52"/>
        <v/>
      </c>
      <c r="AE438" s="4" t="str">
        <f t="shared" si="53"/>
        <v/>
      </c>
      <c r="AF438" s="4" t="str">
        <f t="shared" si="54"/>
        <v/>
      </c>
      <c r="AG438" s="4" t="str">
        <f t="shared" si="55"/>
        <v/>
      </c>
      <c r="AH438" s="4" t="str">
        <f t="shared" si="56"/>
        <v/>
      </c>
      <c r="AI438" s="2" t="str">
        <f t="shared" si="57"/>
        <v/>
      </c>
      <c r="AK438" s="2" t="str">
        <f>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spans="1:37">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4" t="str">
        <f t="shared" si="51"/>
        <v/>
      </c>
      <c r="AD439" s="4" t="str">
        <f t="shared" si="52"/>
        <v/>
      </c>
      <c r="AE439" s="4" t="str">
        <f t="shared" si="53"/>
        <v/>
      </c>
      <c r="AF439" s="4" t="str">
        <f t="shared" si="54"/>
        <v/>
      </c>
      <c r="AG439" s="4" t="str">
        <f t="shared" si="55"/>
        <v/>
      </c>
      <c r="AH439" s="4" t="str">
        <f t="shared" si="56"/>
        <v/>
      </c>
      <c r="AI439" s="2" t="str">
        <f t="shared" si="57"/>
        <v/>
      </c>
      <c r="AK439" s="2" t="str">
        <f>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spans="1:37">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4" t="str">
        <f t="shared" si="51"/>
        <v/>
      </c>
      <c r="AD440" s="4" t="str">
        <f t="shared" si="52"/>
        <v/>
      </c>
      <c r="AE440" s="4" t="str">
        <f t="shared" si="53"/>
        <v/>
      </c>
      <c r="AF440" s="4" t="str">
        <f t="shared" si="54"/>
        <v/>
      </c>
      <c r="AG440" s="4" t="str">
        <f t="shared" si="55"/>
        <v/>
      </c>
      <c r="AH440" s="4" t="str">
        <f t="shared" si="56"/>
        <v/>
      </c>
      <c r="AI440" s="2" t="str">
        <f t="shared" si="57"/>
        <v/>
      </c>
      <c r="AK440" s="2" t="str">
        <f>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spans="1:37">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4" t="str">
        <f t="shared" si="51"/>
        <v/>
      </c>
      <c r="AD441" s="4" t="str">
        <f t="shared" si="52"/>
        <v/>
      </c>
      <c r="AE441" s="4" t="str">
        <f t="shared" si="53"/>
        <v/>
      </c>
      <c r="AF441" s="4" t="str">
        <f t="shared" si="54"/>
        <v/>
      </c>
      <c r="AG441" s="4" t="str">
        <f t="shared" si="55"/>
        <v/>
      </c>
      <c r="AH441" s="4" t="str">
        <f t="shared" si="56"/>
        <v/>
      </c>
      <c r="AI441" s="2" t="str">
        <f t="shared" si="57"/>
        <v/>
      </c>
      <c r="AK441" s="2" t="str">
        <f>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spans="1:37">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4" t="str">
        <f t="shared" si="51"/>
        <v/>
      </c>
      <c r="AD442" s="4" t="str">
        <f t="shared" si="52"/>
        <v/>
      </c>
      <c r="AE442" s="4" t="str">
        <f t="shared" si="53"/>
        <v/>
      </c>
      <c r="AF442" s="4" t="str">
        <f t="shared" si="54"/>
        <v/>
      </c>
      <c r="AG442" s="4" t="str">
        <f t="shared" si="55"/>
        <v/>
      </c>
      <c r="AH442" s="4" t="str">
        <f t="shared" si="56"/>
        <v/>
      </c>
      <c r="AI442" s="2" t="str">
        <f t="shared" si="57"/>
        <v/>
      </c>
      <c r="AK442" s="2" t="str">
        <f>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spans="1:37">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4" t="str">
        <f t="shared" si="51"/>
        <v/>
      </c>
      <c r="AD443" s="4" t="str">
        <f t="shared" si="52"/>
        <v/>
      </c>
      <c r="AE443" s="4" t="str">
        <f t="shared" si="53"/>
        <v/>
      </c>
      <c r="AF443" s="4" t="str">
        <f t="shared" si="54"/>
        <v/>
      </c>
      <c r="AG443" s="4" t="str">
        <f t="shared" si="55"/>
        <v/>
      </c>
      <c r="AH443" s="4" t="str">
        <f t="shared" si="56"/>
        <v/>
      </c>
      <c r="AI443" s="2" t="str">
        <f t="shared" si="57"/>
        <v/>
      </c>
      <c r="AK443" s="2" t="str">
        <f>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spans="1:37">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4" t="str">
        <f t="shared" si="51"/>
        <v/>
      </c>
      <c r="AD444" s="4" t="str">
        <f t="shared" si="52"/>
        <v/>
      </c>
      <c r="AE444" s="4" t="str">
        <f t="shared" si="53"/>
        <v/>
      </c>
      <c r="AF444" s="4" t="str">
        <f t="shared" si="54"/>
        <v/>
      </c>
      <c r="AG444" s="4" t="str">
        <f t="shared" si="55"/>
        <v/>
      </c>
      <c r="AH444" s="4" t="str">
        <f t="shared" si="56"/>
        <v/>
      </c>
      <c r="AI444" s="2" t="str">
        <f t="shared" si="57"/>
        <v/>
      </c>
      <c r="AK444" s="2" t="str">
        <f>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spans="1:37">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4" t="str">
        <f t="shared" si="51"/>
        <v/>
      </c>
      <c r="AD445" s="4" t="str">
        <f t="shared" si="52"/>
        <v/>
      </c>
      <c r="AE445" s="4" t="str">
        <f t="shared" si="53"/>
        <v/>
      </c>
      <c r="AF445" s="4" t="str">
        <f t="shared" si="54"/>
        <v/>
      </c>
      <c r="AG445" s="4" t="str">
        <f t="shared" si="55"/>
        <v/>
      </c>
      <c r="AH445" s="4" t="str">
        <f t="shared" si="56"/>
        <v/>
      </c>
      <c r="AI445" s="2" t="str">
        <f t="shared" si="57"/>
        <v/>
      </c>
      <c r="AK445" s="2" t="str">
        <f>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spans="1:37">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4" t="str">
        <f t="shared" si="51"/>
        <v/>
      </c>
      <c r="AD446" s="4" t="str">
        <f t="shared" si="52"/>
        <v/>
      </c>
      <c r="AE446" s="4" t="str">
        <f t="shared" si="53"/>
        <v/>
      </c>
      <c r="AF446" s="4" t="str">
        <f t="shared" si="54"/>
        <v/>
      </c>
      <c r="AG446" s="4" t="str">
        <f t="shared" si="55"/>
        <v/>
      </c>
      <c r="AH446" s="4" t="str">
        <f t="shared" si="56"/>
        <v/>
      </c>
      <c r="AI446" s="2" t="str">
        <f t="shared" si="57"/>
        <v/>
      </c>
      <c r="AK446" s="2" t="str">
        <f>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spans="1:37">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4" t="str">
        <f t="shared" si="51"/>
        <v/>
      </c>
      <c r="AD447" s="4" t="str">
        <f t="shared" si="52"/>
        <v/>
      </c>
      <c r="AE447" s="4" t="str">
        <f t="shared" si="53"/>
        <v/>
      </c>
      <c r="AF447" s="4" t="str">
        <f t="shared" si="54"/>
        <v/>
      </c>
      <c r="AG447" s="4" t="str">
        <f t="shared" si="55"/>
        <v/>
      </c>
      <c r="AH447" s="4" t="str">
        <f t="shared" si="56"/>
        <v/>
      </c>
      <c r="AI447" s="2" t="str">
        <f t="shared" si="57"/>
        <v/>
      </c>
      <c r="AK447" s="2" t="str">
        <f>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spans="1:37">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4" t="str">
        <f t="shared" si="51"/>
        <v/>
      </c>
      <c r="AD448" s="4" t="str">
        <f t="shared" si="52"/>
        <v/>
      </c>
      <c r="AE448" s="4" t="str">
        <f t="shared" si="53"/>
        <v/>
      </c>
      <c r="AF448" s="4" t="str">
        <f t="shared" si="54"/>
        <v/>
      </c>
      <c r="AG448" s="4" t="str">
        <f t="shared" si="55"/>
        <v/>
      </c>
      <c r="AH448" s="4" t="str">
        <f t="shared" si="56"/>
        <v/>
      </c>
      <c r="AI448" s="2" t="str">
        <f t="shared" si="57"/>
        <v/>
      </c>
      <c r="AK448" s="2" t="str">
        <f>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spans="1:37">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4" t="str">
        <f t="shared" si="51"/>
        <v/>
      </c>
      <c r="AD449" s="4" t="str">
        <f t="shared" si="52"/>
        <v/>
      </c>
      <c r="AE449" s="4" t="str">
        <f t="shared" si="53"/>
        <v/>
      </c>
      <c r="AF449" s="4" t="str">
        <f t="shared" si="54"/>
        <v/>
      </c>
      <c r="AG449" s="4" t="str">
        <f t="shared" si="55"/>
        <v/>
      </c>
      <c r="AH449" s="4" t="str">
        <f t="shared" si="56"/>
        <v/>
      </c>
      <c r="AI449" s="2" t="str">
        <f t="shared" si="57"/>
        <v/>
      </c>
      <c r="AK449" s="2" t="str">
        <f>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spans="1:37">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4" t="str">
        <f t="shared" si="51"/>
        <v/>
      </c>
      <c r="AD450" s="4" t="str">
        <f t="shared" si="52"/>
        <v/>
      </c>
      <c r="AE450" s="4" t="str">
        <f t="shared" si="53"/>
        <v/>
      </c>
      <c r="AF450" s="4" t="str">
        <f t="shared" si="54"/>
        <v/>
      </c>
      <c r="AG450" s="4" t="str">
        <f t="shared" si="55"/>
        <v/>
      </c>
      <c r="AH450" s="4" t="str">
        <f t="shared" si="56"/>
        <v/>
      </c>
      <c r="AI450" s="2" t="str">
        <f t="shared" si="57"/>
        <v/>
      </c>
      <c r="AK450" s="2" t="str">
        <f>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spans="1:37">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4" t="str">
        <f t="shared" si="51"/>
        <v/>
      </c>
      <c r="AD451" s="4" t="str">
        <f t="shared" si="52"/>
        <v/>
      </c>
      <c r="AE451" s="4" t="str">
        <f t="shared" si="53"/>
        <v/>
      </c>
      <c r="AF451" s="4" t="str">
        <f t="shared" si="54"/>
        <v/>
      </c>
      <c r="AG451" s="4" t="str">
        <f t="shared" si="55"/>
        <v/>
      </c>
      <c r="AH451" s="4" t="str">
        <f t="shared" si="56"/>
        <v/>
      </c>
      <c r="AI451" s="2" t="str">
        <f t="shared" si="57"/>
        <v/>
      </c>
      <c r="AK451" s="2" t="str">
        <f>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spans="1:37">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4" t="str">
        <f t="shared" si="51"/>
        <v/>
      </c>
      <c r="AD452" s="4" t="str">
        <f t="shared" si="52"/>
        <v/>
      </c>
      <c r="AE452" s="4" t="str">
        <f t="shared" si="53"/>
        <v/>
      </c>
      <c r="AF452" s="4" t="str">
        <f t="shared" si="54"/>
        <v/>
      </c>
      <c r="AG452" s="4" t="str">
        <f t="shared" si="55"/>
        <v/>
      </c>
      <c r="AH452" s="4" t="str">
        <f t="shared" si="56"/>
        <v/>
      </c>
      <c r="AI452" s="2" t="str">
        <f t="shared" si="57"/>
        <v/>
      </c>
      <c r="AK452" s="2" t="str">
        <f>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spans="1:37">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4" t="str">
        <f t="shared" ref="AC453:AC516" si="58">IF((MAX(A453,L453,N453,P453,X453,Y453)-MIN(A453,L453,N453,P453,X453,Y453))&gt;3,1,"")</f>
        <v/>
      </c>
      <c r="AD453" s="4" t="str">
        <f t="shared" ref="AD453:AD516" si="59">IF((MAX(B453,D453,M453,U453)-MIN(B453,D453,M453,U453))&gt;3,1,"")</f>
        <v/>
      </c>
      <c r="AE453" s="4" t="str">
        <f t="shared" ref="AE453:AE516" si="60">IF((MAX(I453,T453,V453,W453)-MIN(I453,T453,V453,W453))&gt;3,1,"")</f>
        <v/>
      </c>
      <c r="AF453" s="4" t="str">
        <f t="shared" ref="AF453:AF516" si="61">IF((MAX(H453,K453,Q453,S453)-MIN(H453,K453,Q453,S453))&gt;3,1,"")</f>
        <v/>
      </c>
      <c r="AG453" s="4" t="str">
        <f t="shared" ref="AG453:AG516" si="62">IF((MAX(E453,F453,G453,R453)-MIN(E453,F453,G453,R453))&gt;3,1,"")</f>
        <v/>
      </c>
      <c r="AH453" s="4" t="str">
        <f t="shared" ref="AH453:AH516" si="63">IF((MAX(C453,J453,O453,Z453)-MIN(C453,J453,O453,Z453))&gt;3,1,"")</f>
        <v/>
      </c>
      <c r="AI453" s="2" t="str">
        <f t="shared" ref="AI453:AI516" si="64">IF(COUNT(A453:Z453)&gt;0,IF(COUNT(AC453,AD453,AE453,AF453,AG453,AH453)&gt;0,SUM(AC453,AD453,AE453,AF453,AG453,AH453),0),"")</f>
        <v/>
      </c>
      <c r="AK453" s="2" t="str">
        <f>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spans="1:37">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4" t="str">
        <f t="shared" si="58"/>
        <v/>
      </c>
      <c r="AD454" s="4" t="str">
        <f t="shared" si="59"/>
        <v/>
      </c>
      <c r="AE454" s="4" t="str">
        <f t="shared" si="60"/>
        <v/>
      </c>
      <c r="AF454" s="4" t="str">
        <f t="shared" si="61"/>
        <v/>
      </c>
      <c r="AG454" s="4" t="str">
        <f t="shared" si="62"/>
        <v/>
      </c>
      <c r="AH454" s="4" t="str">
        <f t="shared" si="63"/>
        <v/>
      </c>
      <c r="AI454" s="2" t="str">
        <f t="shared" si="64"/>
        <v/>
      </c>
      <c r="AK454" s="2" t="str">
        <f>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spans="1:37">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4" t="str">
        <f t="shared" si="58"/>
        <v/>
      </c>
      <c r="AD455" s="4" t="str">
        <f t="shared" si="59"/>
        <v/>
      </c>
      <c r="AE455" s="4" t="str">
        <f t="shared" si="60"/>
        <v/>
      </c>
      <c r="AF455" s="4" t="str">
        <f t="shared" si="61"/>
        <v/>
      </c>
      <c r="AG455" s="4" t="str">
        <f t="shared" si="62"/>
        <v/>
      </c>
      <c r="AH455" s="4" t="str">
        <f t="shared" si="63"/>
        <v/>
      </c>
      <c r="AI455" s="2" t="str">
        <f t="shared" si="64"/>
        <v/>
      </c>
      <c r="AK455" s="2" t="str">
        <f>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spans="1:37">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4" t="str">
        <f t="shared" si="58"/>
        <v/>
      </c>
      <c r="AD456" s="4" t="str">
        <f t="shared" si="59"/>
        <v/>
      </c>
      <c r="AE456" s="4" t="str">
        <f t="shared" si="60"/>
        <v/>
      </c>
      <c r="AF456" s="4" t="str">
        <f t="shared" si="61"/>
        <v/>
      </c>
      <c r="AG456" s="4" t="str">
        <f t="shared" si="62"/>
        <v/>
      </c>
      <c r="AH456" s="4" t="str">
        <f t="shared" si="63"/>
        <v/>
      </c>
      <c r="AI456" s="2" t="str">
        <f t="shared" si="64"/>
        <v/>
      </c>
      <c r="AK456" s="2" t="str">
        <f>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spans="1:37">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4" t="str">
        <f t="shared" si="58"/>
        <v/>
      </c>
      <c r="AD457" s="4" t="str">
        <f t="shared" si="59"/>
        <v/>
      </c>
      <c r="AE457" s="4" t="str">
        <f t="shared" si="60"/>
        <v/>
      </c>
      <c r="AF457" s="4" t="str">
        <f t="shared" si="61"/>
        <v/>
      </c>
      <c r="AG457" s="4" t="str">
        <f t="shared" si="62"/>
        <v/>
      </c>
      <c r="AH457" s="4" t="str">
        <f t="shared" si="63"/>
        <v/>
      </c>
      <c r="AI457" s="2" t="str">
        <f t="shared" si="64"/>
        <v/>
      </c>
      <c r="AK457" s="2" t="str">
        <f>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spans="1:37">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4" t="str">
        <f t="shared" si="58"/>
        <v/>
      </c>
      <c r="AD458" s="4" t="str">
        <f t="shared" si="59"/>
        <v/>
      </c>
      <c r="AE458" s="4" t="str">
        <f t="shared" si="60"/>
        <v/>
      </c>
      <c r="AF458" s="4" t="str">
        <f t="shared" si="61"/>
        <v/>
      </c>
      <c r="AG458" s="4" t="str">
        <f t="shared" si="62"/>
        <v/>
      </c>
      <c r="AH458" s="4" t="str">
        <f t="shared" si="63"/>
        <v/>
      </c>
      <c r="AI458" s="2" t="str">
        <f t="shared" si="64"/>
        <v/>
      </c>
      <c r="AK458" s="2" t="str">
        <f>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spans="1:37">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4" t="str">
        <f t="shared" si="58"/>
        <v/>
      </c>
      <c r="AD459" s="4" t="str">
        <f t="shared" si="59"/>
        <v/>
      </c>
      <c r="AE459" s="4" t="str">
        <f t="shared" si="60"/>
        <v/>
      </c>
      <c r="AF459" s="4" t="str">
        <f t="shared" si="61"/>
        <v/>
      </c>
      <c r="AG459" s="4" t="str">
        <f t="shared" si="62"/>
        <v/>
      </c>
      <c r="AH459" s="4" t="str">
        <f t="shared" si="63"/>
        <v/>
      </c>
      <c r="AI459" s="2" t="str">
        <f t="shared" si="64"/>
        <v/>
      </c>
      <c r="AK459" s="2" t="str">
        <f>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spans="1:37">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4" t="str">
        <f t="shared" si="58"/>
        <v/>
      </c>
      <c r="AD460" s="4" t="str">
        <f t="shared" si="59"/>
        <v/>
      </c>
      <c r="AE460" s="4" t="str">
        <f t="shared" si="60"/>
        <v/>
      </c>
      <c r="AF460" s="4" t="str">
        <f t="shared" si="61"/>
        <v/>
      </c>
      <c r="AG460" s="4" t="str">
        <f t="shared" si="62"/>
        <v/>
      </c>
      <c r="AH460" s="4" t="str">
        <f t="shared" si="63"/>
        <v/>
      </c>
      <c r="AI460" s="2" t="str">
        <f t="shared" si="64"/>
        <v/>
      </c>
      <c r="AK460" s="2" t="str">
        <f>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spans="1:37">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4" t="str">
        <f t="shared" si="58"/>
        <v/>
      </c>
      <c r="AD461" s="4" t="str">
        <f t="shared" si="59"/>
        <v/>
      </c>
      <c r="AE461" s="4" t="str">
        <f t="shared" si="60"/>
        <v/>
      </c>
      <c r="AF461" s="4" t="str">
        <f t="shared" si="61"/>
        <v/>
      </c>
      <c r="AG461" s="4" t="str">
        <f t="shared" si="62"/>
        <v/>
      </c>
      <c r="AH461" s="4" t="str">
        <f t="shared" si="63"/>
        <v/>
      </c>
      <c r="AI461" s="2" t="str">
        <f t="shared" si="64"/>
        <v/>
      </c>
      <c r="AK461" s="2" t="str">
        <f>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spans="1:37">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4" t="str">
        <f t="shared" si="58"/>
        <v/>
      </c>
      <c r="AD462" s="4" t="str">
        <f t="shared" si="59"/>
        <v/>
      </c>
      <c r="AE462" s="4" t="str">
        <f t="shared" si="60"/>
        <v/>
      </c>
      <c r="AF462" s="4" t="str">
        <f t="shared" si="61"/>
        <v/>
      </c>
      <c r="AG462" s="4" t="str">
        <f t="shared" si="62"/>
        <v/>
      </c>
      <c r="AH462" s="4" t="str">
        <f t="shared" si="63"/>
        <v/>
      </c>
      <c r="AI462" s="2" t="str">
        <f t="shared" si="64"/>
        <v/>
      </c>
      <c r="AK462" s="2" t="str">
        <f>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spans="1:37">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4" t="str">
        <f t="shared" si="58"/>
        <v/>
      </c>
      <c r="AD463" s="4" t="str">
        <f t="shared" si="59"/>
        <v/>
      </c>
      <c r="AE463" s="4" t="str">
        <f t="shared" si="60"/>
        <v/>
      </c>
      <c r="AF463" s="4" t="str">
        <f t="shared" si="61"/>
        <v/>
      </c>
      <c r="AG463" s="4" t="str">
        <f t="shared" si="62"/>
        <v/>
      </c>
      <c r="AH463" s="4" t="str">
        <f t="shared" si="63"/>
        <v/>
      </c>
      <c r="AI463" s="2" t="str">
        <f t="shared" si="64"/>
        <v/>
      </c>
      <c r="AK463" s="2" t="str">
        <f>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spans="1:37">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4" t="str">
        <f t="shared" si="58"/>
        <v/>
      </c>
      <c r="AD464" s="4" t="str">
        <f t="shared" si="59"/>
        <v/>
      </c>
      <c r="AE464" s="4" t="str">
        <f t="shared" si="60"/>
        <v/>
      </c>
      <c r="AF464" s="4" t="str">
        <f t="shared" si="61"/>
        <v/>
      </c>
      <c r="AG464" s="4" t="str">
        <f t="shared" si="62"/>
        <v/>
      </c>
      <c r="AH464" s="4" t="str">
        <f t="shared" si="63"/>
        <v/>
      </c>
      <c r="AI464" s="2" t="str">
        <f t="shared" si="64"/>
        <v/>
      </c>
      <c r="AK464" s="2" t="str">
        <f>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spans="1:37">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4" t="str">
        <f t="shared" si="58"/>
        <v/>
      </c>
      <c r="AD465" s="4" t="str">
        <f t="shared" si="59"/>
        <v/>
      </c>
      <c r="AE465" s="4" t="str">
        <f t="shared" si="60"/>
        <v/>
      </c>
      <c r="AF465" s="4" t="str">
        <f t="shared" si="61"/>
        <v/>
      </c>
      <c r="AG465" s="4" t="str">
        <f t="shared" si="62"/>
        <v/>
      </c>
      <c r="AH465" s="4" t="str">
        <f t="shared" si="63"/>
        <v/>
      </c>
      <c r="AI465" s="2" t="str">
        <f t="shared" si="64"/>
        <v/>
      </c>
      <c r="AK465" s="2" t="str">
        <f>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spans="1:37">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4" t="str">
        <f t="shared" si="58"/>
        <v/>
      </c>
      <c r="AD466" s="4" t="str">
        <f t="shared" si="59"/>
        <v/>
      </c>
      <c r="AE466" s="4" t="str">
        <f t="shared" si="60"/>
        <v/>
      </c>
      <c r="AF466" s="4" t="str">
        <f t="shared" si="61"/>
        <v/>
      </c>
      <c r="AG466" s="4" t="str">
        <f t="shared" si="62"/>
        <v/>
      </c>
      <c r="AH466" s="4" t="str">
        <f t="shared" si="63"/>
        <v/>
      </c>
      <c r="AI466" s="2" t="str">
        <f t="shared" si="64"/>
        <v/>
      </c>
      <c r="AK466" s="2" t="str">
        <f>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spans="1:37">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4" t="str">
        <f t="shared" si="58"/>
        <v/>
      </c>
      <c r="AD467" s="4" t="str">
        <f t="shared" si="59"/>
        <v/>
      </c>
      <c r="AE467" s="4" t="str">
        <f t="shared" si="60"/>
        <v/>
      </c>
      <c r="AF467" s="4" t="str">
        <f t="shared" si="61"/>
        <v/>
      </c>
      <c r="AG467" s="4" t="str">
        <f t="shared" si="62"/>
        <v/>
      </c>
      <c r="AH467" s="4" t="str">
        <f t="shared" si="63"/>
        <v/>
      </c>
      <c r="AI467" s="2" t="str">
        <f t="shared" si="64"/>
        <v/>
      </c>
      <c r="AK467" s="2" t="str">
        <f>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spans="1:37">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4" t="str">
        <f t="shared" si="58"/>
        <v/>
      </c>
      <c r="AD468" s="4" t="str">
        <f t="shared" si="59"/>
        <v/>
      </c>
      <c r="AE468" s="4" t="str">
        <f t="shared" si="60"/>
        <v/>
      </c>
      <c r="AF468" s="4" t="str">
        <f t="shared" si="61"/>
        <v/>
      </c>
      <c r="AG468" s="4" t="str">
        <f t="shared" si="62"/>
        <v/>
      </c>
      <c r="AH468" s="4" t="str">
        <f t="shared" si="63"/>
        <v/>
      </c>
      <c r="AI468" s="2" t="str">
        <f t="shared" si="64"/>
        <v/>
      </c>
      <c r="AK468" s="2" t="str">
        <f>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spans="1:37">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4" t="str">
        <f t="shared" si="58"/>
        <v/>
      </c>
      <c r="AD469" s="4" t="str">
        <f t="shared" si="59"/>
        <v/>
      </c>
      <c r="AE469" s="4" t="str">
        <f t="shared" si="60"/>
        <v/>
      </c>
      <c r="AF469" s="4" t="str">
        <f t="shared" si="61"/>
        <v/>
      </c>
      <c r="AG469" s="4" t="str">
        <f t="shared" si="62"/>
        <v/>
      </c>
      <c r="AH469" s="4" t="str">
        <f t="shared" si="63"/>
        <v/>
      </c>
      <c r="AI469" s="2" t="str">
        <f t="shared" si="64"/>
        <v/>
      </c>
      <c r="AK469" s="2" t="str">
        <f>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spans="1:37">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4" t="str">
        <f t="shared" si="58"/>
        <v/>
      </c>
      <c r="AD470" s="4" t="str">
        <f t="shared" si="59"/>
        <v/>
      </c>
      <c r="AE470" s="4" t="str">
        <f t="shared" si="60"/>
        <v/>
      </c>
      <c r="AF470" s="4" t="str">
        <f t="shared" si="61"/>
        <v/>
      </c>
      <c r="AG470" s="4" t="str">
        <f t="shared" si="62"/>
        <v/>
      </c>
      <c r="AH470" s="4" t="str">
        <f t="shared" si="63"/>
        <v/>
      </c>
      <c r="AI470" s="2" t="str">
        <f t="shared" si="64"/>
        <v/>
      </c>
      <c r="AK470" s="2" t="str">
        <f>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spans="1:37">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4" t="str">
        <f t="shared" si="58"/>
        <v/>
      </c>
      <c r="AD471" s="4" t="str">
        <f t="shared" si="59"/>
        <v/>
      </c>
      <c r="AE471" s="4" t="str">
        <f t="shared" si="60"/>
        <v/>
      </c>
      <c r="AF471" s="4" t="str">
        <f t="shared" si="61"/>
        <v/>
      </c>
      <c r="AG471" s="4" t="str">
        <f t="shared" si="62"/>
        <v/>
      </c>
      <c r="AH471" s="4" t="str">
        <f t="shared" si="63"/>
        <v/>
      </c>
      <c r="AI471" s="2" t="str">
        <f t="shared" si="64"/>
        <v/>
      </c>
      <c r="AK471" s="2" t="str">
        <f>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spans="1:37">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4" t="str">
        <f t="shared" si="58"/>
        <v/>
      </c>
      <c r="AD472" s="4" t="str">
        <f t="shared" si="59"/>
        <v/>
      </c>
      <c r="AE472" s="4" t="str">
        <f t="shared" si="60"/>
        <v/>
      </c>
      <c r="AF472" s="4" t="str">
        <f t="shared" si="61"/>
        <v/>
      </c>
      <c r="AG472" s="4" t="str">
        <f t="shared" si="62"/>
        <v/>
      </c>
      <c r="AH472" s="4" t="str">
        <f t="shared" si="63"/>
        <v/>
      </c>
      <c r="AI472" s="2" t="str">
        <f t="shared" si="64"/>
        <v/>
      </c>
      <c r="AK472" s="2" t="str">
        <f>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spans="1:37">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4" t="str">
        <f t="shared" si="58"/>
        <v/>
      </c>
      <c r="AD473" s="4" t="str">
        <f t="shared" si="59"/>
        <v/>
      </c>
      <c r="AE473" s="4" t="str">
        <f t="shared" si="60"/>
        <v/>
      </c>
      <c r="AF473" s="4" t="str">
        <f t="shared" si="61"/>
        <v/>
      </c>
      <c r="AG473" s="4" t="str">
        <f t="shared" si="62"/>
        <v/>
      </c>
      <c r="AH473" s="4" t="str">
        <f t="shared" si="63"/>
        <v/>
      </c>
      <c r="AI473" s="2" t="str">
        <f t="shared" si="64"/>
        <v/>
      </c>
      <c r="AK473" s="2" t="str">
        <f>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spans="1:37">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4" t="str">
        <f t="shared" si="58"/>
        <v/>
      </c>
      <c r="AD474" s="4" t="str">
        <f t="shared" si="59"/>
        <v/>
      </c>
      <c r="AE474" s="4" t="str">
        <f t="shared" si="60"/>
        <v/>
      </c>
      <c r="AF474" s="4" t="str">
        <f t="shared" si="61"/>
        <v/>
      </c>
      <c r="AG474" s="4" t="str">
        <f t="shared" si="62"/>
        <v/>
      </c>
      <c r="AH474" s="4" t="str">
        <f t="shared" si="63"/>
        <v/>
      </c>
      <c r="AI474" s="2" t="str">
        <f t="shared" si="64"/>
        <v/>
      </c>
      <c r="AK474" s="2" t="str">
        <f>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spans="1:37">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4" t="str">
        <f t="shared" si="58"/>
        <v/>
      </c>
      <c r="AD475" s="4" t="str">
        <f t="shared" si="59"/>
        <v/>
      </c>
      <c r="AE475" s="4" t="str">
        <f t="shared" si="60"/>
        <v/>
      </c>
      <c r="AF475" s="4" t="str">
        <f t="shared" si="61"/>
        <v/>
      </c>
      <c r="AG475" s="4" t="str">
        <f t="shared" si="62"/>
        <v/>
      </c>
      <c r="AH475" s="4" t="str">
        <f t="shared" si="63"/>
        <v/>
      </c>
      <c r="AI475" s="2" t="str">
        <f t="shared" si="64"/>
        <v/>
      </c>
      <c r="AK475" s="2" t="str">
        <f>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spans="1:37">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4" t="str">
        <f t="shared" si="58"/>
        <v/>
      </c>
      <c r="AD476" s="4" t="str">
        <f t="shared" si="59"/>
        <v/>
      </c>
      <c r="AE476" s="4" t="str">
        <f t="shared" si="60"/>
        <v/>
      </c>
      <c r="AF476" s="4" t="str">
        <f t="shared" si="61"/>
        <v/>
      </c>
      <c r="AG476" s="4" t="str">
        <f t="shared" si="62"/>
        <v/>
      </c>
      <c r="AH476" s="4" t="str">
        <f t="shared" si="63"/>
        <v/>
      </c>
      <c r="AI476" s="2" t="str">
        <f t="shared" si="64"/>
        <v/>
      </c>
      <c r="AK476" s="2" t="str">
        <f>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spans="1:37">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4" t="str">
        <f t="shared" si="58"/>
        <v/>
      </c>
      <c r="AD477" s="4" t="str">
        <f t="shared" si="59"/>
        <v/>
      </c>
      <c r="AE477" s="4" t="str">
        <f t="shared" si="60"/>
        <v/>
      </c>
      <c r="AF477" s="4" t="str">
        <f t="shared" si="61"/>
        <v/>
      </c>
      <c r="AG477" s="4" t="str">
        <f t="shared" si="62"/>
        <v/>
      </c>
      <c r="AH477" s="4" t="str">
        <f t="shared" si="63"/>
        <v/>
      </c>
      <c r="AI477" s="2" t="str">
        <f t="shared" si="64"/>
        <v/>
      </c>
      <c r="AK477" s="2" t="str">
        <f>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spans="1:37">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4" t="str">
        <f t="shared" si="58"/>
        <v/>
      </c>
      <c r="AD478" s="4" t="str">
        <f t="shared" si="59"/>
        <v/>
      </c>
      <c r="AE478" s="4" t="str">
        <f t="shared" si="60"/>
        <v/>
      </c>
      <c r="AF478" s="4" t="str">
        <f t="shared" si="61"/>
        <v/>
      </c>
      <c r="AG478" s="4" t="str">
        <f t="shared" si="62"/>
        <v/>
      </c>
      <c r="AH478" s="4" t="str">
        <f t="shared" si="63"/>
        <v/>
      </c>
      <c r="AI478" s="2" t="str">
        <f t="shared" si="64"/>
        <v/>
      </c>
      <c r="AK478" s="2" t="str">
        <f>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spans="1:37">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4" t="str">
        <f t="shared" si="58"/>
        <v/>
      </c>
      <c r="AD479" s="4" t="str">
        <f t="shared" si="59"/>
        <v/>
      </c>
      <c r="AE479" s="4" t="str">
        <f t="shared" si="60"/>
        <v/>
      </c>
      <c r="AF479" s="4" t="str">
        <f t="shared" si="61"/>
        <v/>
      </c>
      <c r="AG479" s="4" t="str">
        <f t="shared" si="62"/>
        <v/>
      </c>
      <c r="AH479" s="4" t="str">
        <f t="shared" si="63"/>
        <v/>
      </c>
      <c r="AI479" s="2" t="str">
        <f t="shared" si="64"/>
        <v/>
      </c>
      <c r="AK479" s="2" t="str">
        <f>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spans="1:37">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4" t="str">
        <f t="shared" si="58"/>
        <v/>
      </c>
      <c r="AD480" s="4" t="str">
        <f t="shared" si="59"/>
        <v/>
      </c>
      <c r="AE480" s="4" t="str">
        <f t="shared" si="60"/>
        <v/>
      </c>
      <c r="AF480" s="4" t="str">
        <f t="shared" si="61"/>
        <v/>
      </c>
      <c r="AG480" s="4" t="str">
        <f t="shared" si="62"/>
        <v/>
      </c>
      <c r="AH480" s="4" t="str">
        <f t="shared" si="63"/>
        <v/>
      </c>
      <c r="AI480" s="2" t="str">
        <f t="shared" si="64"/>
        <v/>
      </c>
      <c r="AK480" s="2" t="str">
        <f>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spans="1:37">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4" t="str">
        <f t="shared" si="58"/>
        <v/>
      </c>
      <c r="AD481" s="4" t="str">
        <f t="shared" si="59"/>
        <v/>
      </c>
      <c r="AE481" s="4" t="str">
        <f t="shared" si="60"/>
        <v/>
      </c>
      <c r="AF481" s="4" t="str">
        <f t="shared" si="61"/>
        <v/>
      </c>
      <c r="AG481" s="4" t="str">
        <f t="shared" si="62"/>
        <v/>
      </c>
      <c r="AH481" s="4" t="str">
        <f t="shared" si="63"/>
        <v/>
      </c>
      <c r="AI481" s="2" t="str">
        <f t="shared" si="64"/>
        <v/>
      </c>
      <c r="AK481" s="2" t="str">
        <f>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spans="1:37">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4" t="str">
        <f t="shared" si="58"/>
        <v/>
      </c>
      <c r="AD482" s="4" t="str">
        <f t="shared" si="59"/>
        <v/>
      </c>
      <c r="AE482" s="4" t="str">
        <f t="shared" si="60"/>
        <v/>
      </c>
      <c r="AF482" s="4" t="str">
        <f t="shared" si="61"/>
        <v/>
      </c>
      <c r="AG482" s="4" t="str">
        <f t="shared" si="62"/>
        <v/>
      </c>
      <c r="AH482" s="4" t="str">
        <f t="shared" si="63"/>
        <v/>
      </c>
      <c r="AI482" s="2" t="str">
        <f t="shared" si="64"/>
        <v/>
      </c>
      <c r="AK482" s="2" t="str">
        <f>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spans="1:37">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4" t="str">
        <f t="shared" si="58"/>
        <v/>
      </c>
      <c r="AD483" s="4" t="str">
        <f t="shared" si="59"/>
        <v/>
      </c>
      <c r="AE483" s="4" t="str">
        <f t="shared" si="60"/>
        <v/>
      </c>
      <c r="AF483" s="4" t="str">
        <f t="shared" si="61"/>
        <v/>
      </c>
      <c r="AG483" s="4" t="str">
        <f t="shared" si="62"/>
        <v/>
      </c>
      <c r="AH483" s="4" t="str">
        <f t="shared" si="63"/>
        <v/>
      </c>
      <c r="AI483" s="2" t="str">
        <f t="shared" si="64"/>
        <v/>
      </c>
      <c r="AK483" s="2" t="str">
        <f>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spans="1:37">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4" t="str">
        <f t="shared" si="58"/>
        <v/>
      </c>
      <c r="AD484" s="4" t="str">
        <f t="shared" si="59"/>
        <v/>
      </c>
      <c r="AE484" s="4" t="str">
        <f t="shared" si="60"/>
        <v/>
      </c>
      <c r="AF484" s="4" t="str">
        <f t="shared" si="61"/>
        <v/>
      </c>
      <c r="AG484" s="4" t="str">
        <f t="shared" si="62"/>
        <v/>
      </c>
      <c r="AH484" s="4" t="str">
        <f t="shared" si="63"/>
        <v/>
      </c>
      <c r="AI484" s="2" t="str">
        <f t="shared" si="64"/>
        <v/>
      </c>
      <c r="AK484" s="2" t="str">
        <f>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spans="1:37">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4" t="str">
        <f t="shared" si="58"/>
        <v/>
      </c>
      <c r="AD485" s="4" t="str">
        <f t="shared" si="59"/>
        <v/>
      </c>
      <c r="AE485" s="4" t="str">
        <f t="shared" si="60"/>
        <v/>
      </c>
      <c r="AF485" s="4" t="str">
        <f t="shared" si="61"/>
        <v/>
      </c>
      <c r="AG485" s="4" t="str">
        <f t="shared" si="62"/>
        <v/>
      </c>
      <c r="AH485" s="4" t="str">
        <f t="shared" si="63"/>
        <v/>
      </c>
      <c r="AI485" s="2" t="str">
        <f t="shared" si="64"/>
        <v/>
      </c>
      <c r="AK485" s="2" t="str">
        <f>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spans="1:37">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4" t="str">
        <f t="shared" si="58"/>
        <v/>
      </c>
      <c r="AD486" s="4" t="str">
        <f t="shared" si="59"/>
        <v/>
      </c>
      <c r="AE486" s="4" t="str">
        <f t="shared" si="60"/>
        <v/>
      </c>
      <c r="AF486" s="4" t="str">
        <f t="shared" si="61"/>
        <v/>
      </c>
      <c r="AG486" s="4" t="str">
        <f t="shared" si="62"/>
        <v/>
      </c>
      <c r="AH486" s="4" t="str">
        <f t="shared" si="63"/>
        <v/>
      </c>
      <c r="AI486" s="2" t="str">
        <f t="shared" si="64"/>
        <v/>
      </c>
      <c r="AK486" s="2" t="str">
        <f>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spans="1:37">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4" t="str">
        <f t="shared" si="58"/>
        <v/>
      </c>
      <c r="AD487" s="4" t="str">
        <f t="shared" si="59"/>
        <v/>
      </c>
      <c r="AE487" s="4" t="str">
        <f t="shared" si="60"/>
        <v/>
      </c>
      <c r="AF487" s="4" t="str">
        <f t="shared" si="61"/>
        <v/>
      </c>
      <c r="AG487" s="4" t="str">
        <f t="shared" si="62"/>
        <v/>
      </c>
      <c r="AH487" s="4" t="str">
        <f t="shared" si="63"/>
        <v/>
      </c>
      <c r="AI487" s="2" t="str">
        <f t="shared" si="64"/>
        <v/>
      </c>
      <c r="AK487" s="2" t="str">
        <f>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spans="1:37">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4" t="str">
        <f t="shared" si="58"/>
        <v/>
      </c>
      <c r="AD488" s="4" t="str">
        <f t="shared" si="59"/>
        <v/>
      </c>
      <c r="AE488" s="4" t="str">
        <f t="shared" si="60"/>
        <v/>
      </c>
      <c r="AF488" s="4" t="str">
        <f t="shared" si="61"/>
        <v/>
      </c>
      <c r="AG488" s="4" t="str">
        <f t="shared" si="62"/>
        <v/>
      </c>
      <c r="AH488" s="4" t="str">
        <f t="shared" si="63"/>
        <v/>
      </c>
      <c r="AI488" s="2" t="str">
        <f t="shared" si="64"/>
        <v/>
      </c>
      <c r="AK488" s="2" t="str">
        <f>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spans="1:37">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4" t="str">
        <f t="shared" si="58"/>
        <v/>
      </c>
      <c r="AD489" s="4" t="str">
        <f t="shared" si="59"/>
        <v/>
      </c>
      <c r="AE489" s="4" t="str">
        <f t="shared" si="60"/>
        <v/>
      </c>
      <c r="AF489" s="4" t="str">
        <f t="shared" si="61"/>
        <v/>
      </c>
      <c r="AG489" s="4" t="str">
        <f t="shared" si="62"/>
        <v/>
      </c>
      <c r="AH489" s="4" t="str">
        <f t="shared" si="63"/>
        <v/>
      </c>
      <c r="AI489" s="2" t="str">
        <f t="shared" si="64"/>
        <v/>
      </c>
      <c r="AK489" s="2" t="str">
        <f>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spans="1:37">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4" t="str">
        <f t="shared" si="58"/>
        <v/>
      </c>
      <c r="AD490" s="4" t="str">
        <f t="shared" si="59"/>
        <v/>
      </c>
      <c r="AE490" s="4" t="str">
        <f t="shared" si="60"/>
        <v/>
      </c>
      <c r="AF490" s="4" t="str">
        <f t="shared" si="61"/>
        <v/>
      </c>
      <c r="AG490" s="4" t="str">
        <f t="shared" si="62"/>
        <v/>
      </c>
      <c r="AH490" s="4" t="str">
        <f t="shared" si="63"/>
        <v/>
      </c>
      <c r="AI490" s="2" t="str">
        <f t="shared" si="64"/>
        <v/>
      </c>
      <c r="AK490" s="2" t="str">
        <f>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spans="1:37">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4" t="str">
        <f t="shared" si="58"/>
        <v/>
      </c>
      <c r="AD491" s="4" t="str">
        <f t="shared" si="59"/>
        <v/>
      </c>
      <c r="AE491" s="4" t="str">
        <f t="shared" si="60"/>
        <v/>
      </c>
      <c r="AF491" s="4" t="str">
        <f t="shared" si="61"/>
        <v/>
      </c>
      <c r="AG491" s="4" t="str">
        <f t="shared" si="62"/>
        <v/>
      </c>
      <c r="AH491" s="4" t="str">
        <f t="shared" si="63"/>
        <v/>
      </c>
      <c r="AI491" s="2" t="str">
        <f t="shared" si="64"/>
        <v/>
      </c>
      <c r="AK491" s="2" t="str">
        <f>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spans="1:37">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4" t="str">
        <f t="shared" si="58"/>
        <v/>
      </c>
      <c r="AD492" s="4" t="str">
        <f t="shared" si="59"/>
        <v/>
      </c>
      <c r="AE492" s="4" t="str">
        <f t="shared" si="60"/>
        <v/>
      </c>
      <c r="AF492" s="4" t="str">
        <f t="shared" si="61"/>
        <v/>
      </c>
      <c r="AG492" s="4" t="str">
        <f t="shared" si="62"/>
        <v/>
      </c>
      <c r="AH492" s="4" t="str">
        <f t="shared" si="63"/>
        <v/>
      </c>
      <c r="AI492" s="2" t="str">
        <f t="shared" si="64"/>
        <v/>
      </c>
      <c r="AK492" s="2" t="str">
        <f>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spans="1:37">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4" t="str">
        <f t="shared" si="58"/>
        <v/>
      </c>
      <c r="AD493" s="4" t="str">
        <f t="shared" si="59"/>
        <v/>
      </c>
      <c r="AE493" s="4" t="str">
        <f t="shared" si="60"/>
        <v/>
      </c>
      <c r="AF493" s="4" t="str">
        <f t="shared" si="61"/>
        <v/>
      </c>
      <c r="AG493" s="4" t="str">
        <f t="shared" si="62"/>
        <v/>
      </c>
      <c r="AH493" s="4" t="str">
        <f t="shared" si="63"/>
        <v/>
      </c>
      <c r="AI493" s="2" t="str">
        <f t="shared" si="64"/>
        <v/>
      </c>
      <c r="AK493" s="2" t="str">
        <f>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spans="1:37">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4" t="str">
        <f t="shared" si="58"/>
        <v/>
      </c>
      <c r="AD494" s="4" t="str">
        <f t="shared" si="59"/>
        <v/>
      </c>
      <c r="AE494" s="4" t="str">
        <f t="shared" si="60"/>
        <v/>
      </c>
      <c r="AF494" s="4" t="str">
        <f t="shared" si="61"/>
        <v/>
      </c>
      <c r="AG494" s="4" t="str">
        <f t="shared" si="62"/>
        <v/>
      </c>
      <c r="AH494" s="4" t="str">
        <f t="shared" si="63"/>
        <v/>
      </c>
      <c r="AI494" s="2" t="str">
        <f t="shared" si="64"/>
        <v/>
      </c>
      <c r="AK494" s="2" t="str">
        <f>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spans="1:37">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4" t="str">
        <f t="shared" si="58"/>
        <v/>
      </c>
      <c r="AD495" s="4" t="str">
        <f t="shared" si="59"/>
        <v/>
      </c>
      <c r="AE495" s="4" t="str">
        <f t="shared" si="60"/>
        <v/>
      </c>
      <c r="AF495" s="4" t="str">
        <f t="shared" si="61"/>
        <v/>
      </c>
      <c r="AG495" s="4" t="str">
        <f t="shared" si="62"/>
        <v/>
      </c>
      <c r="AH495" s="4" t="str">
        <f t="shared" si="63"/>
        <v/>
      </c>
      <c r="AI495" s="2" t="str">
        <f t="shared" si="64"/>
        <v/>
      </c>
      <c r="AK495" s="2" t="str">
        <f>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spans="1:37">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4" t="str">
        <f t="shared" si="58"/>
        <v/>
      </c>
      <c r="AD496" s="4" t="str">
        <f t="shared" si="59"/>
        <v/>
      </c>
      <c r="AE496" s="4" t="str">
        <f t="shared" si="60"/>
        <v/>
      </c>
      <c r="AF496" s="4" t="str">
        <f t="shared" si="61"/>
        <v/>
      </c>
      <c r="AG496" s="4" t="str">
        <f t="shared" si="62"/>
        <v/>
      </c>
      <c r="AH496" s="4" t="str">
        <f t="shared" si="63"/>
        <v/>
      </c>
      <c r="AI496" s="2" t="str">
        <f t="shared" si="64"/>
        <v/>
      </c>
      <c r="AK496" s="2" t="str">
        <f>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spans="1:37">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4" t="str">
        <f t="shared" si="58"/>
        <v/>
      </c>
      <c r="AD497" s="4" t="str">
        <f t="shared" si="59"/>
        <v/>
      </c>
      <c r="AE497" s="4" t="str">
        <f t="shared" si="60"/>
        <v/>
      </c>
      <c r="AF497" s="4" t="str">
        <f t="shared" si="61"/>
        <v/>
      </c>
      <c r="AG497" s="4" t="str">
        <f t="shared" si="62"/>
        <v/>
      </c>
      <c r="AH497" s="4" t="str">
        <f t="shared" si="63"/>
        <v/>
      </c>
      <c r="AI497" s="2" t="str">
        <f t="shared" si="64"/>
        <v/>
      </c>
      <c r="AK497" s="2" t="str">
        <f>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spans="1:37">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4" t="str">
        <f t="shared" si="58"/>
        <v/>
      </c>
      <c r="AD498" s="4" t="str">
        <f t="shared" si="59"/>
        <v/>
      </c>
      <c r="AE498" s="4" t="str">
        <f t="shared" si="60"/>
        <v/>
      </c>
      <c r="AF498" s="4" t="str">
        <f t="shared" si="61"/>
        <v/>
      </c>
      <c r="AG498" s="4" t="str">
        <f t="shared" si="62"/>
        <v/>
      </c>
      <c r="AH498" s="4" t="str">
        <f t="shared" si="63"/>
        <v/>
      </c>
      <c r="AI498" s="2" t="str">
        <f t="shared" si="64"/>
        <v/>
      </c>
      <c r="AK498" s="2" t="str">
        <f>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spans="1:37">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4" t="str">
        <f t="shared" si="58"/>
        <v/>
      </c>
      <c r="AD499" s="4" t="str">
        <f t="shared" si="59"/>
        <v/>
      </c>
      <c r="AE499" s="4" t="str">
        <f t="shared" si="60"/>
        <v/>
      </c>
      <c r="AF499" s="4" t="str">
        <f t="shared" si="61"/>
        <v/>
      </c>
      <c r="AG499" s="4" t="str">
        <f t="shared" si="62"/>
        <v/>
      </c>
      <c r="AH499" s="4" t="str">
        <f t="shared" si="63"/>
        <v/>
      </c>
      <c r="AI499" s="2" t="str">
        <f t="shared" si="64"/>
        <v/>
      </c>
      <c r="AK499" s="2" t="str">
        <f>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spans="1:37">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4" t="str">
        <f t="shared" si="58"/>
        <v/>
      </c>
      <c r="AD500" s="4" t="str">
        <f t="shared" si="59"/>
        <v/>
      </c>
      <c r="AE500" s="4" t="str">
        <f t="shared" si="60"/>
        <v/>
      </c>
      <c r="AF500" s="4" t="str">
        <f t="shared" si="61"/>
        <v/>
      </c>
      <c r="AG500" s="4" t="str">
        <f t="shared" si="62"/>
        <v/>
      </c>
      <c r="AH500" s="4" t="str">
        <f t="shared" si="63"/>
        <v/>
      </c>
      <c r="AI500" s="2" t="str">
        <f t="shared" si="64"/>
        <v/>
      </c>
      <c r="AK500" s="2" t="str">
        <f>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spans="1:37">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4" t="str">
        <f t="shared" si="58"/>
        <v/>
      </c>
      <c r="AD501" s="4" t="str">
        <f t="shared" si="59"/>
        <v/>
      </c>
      <c r="AE501" s="4" t="str">
        <f t="shared" si="60"/>
        <v/>
      </c>
      <c r="AF501" s="4" t="str">
        <f t="shared" si="61"/>
        <v/>
      </c>
      <c r="AG501" s="4" t="str">
        <f t="shared" si="62"/>
        <v/>
      </c>
      <c r="AH501" s="4" t="str">
        <f t="shared" si="63"/>
        <v/>
      </c>
      <c r="AI501" s="2" t="str">
        <f t="shared" si="64"/>
        <v/>
      </c>
      <c r="AK501" s="2" t="str">
        <f>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spans="1:37">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4" t="str">
        <f t="shared" si="58"/>
        <v/>
      </c>
      <c r="AD502" s="4" t="str">
        <f t="shared" si="59"/>
        <v/>
      </c>
      <c r="AE502" s="4" t="str">
        <f t="shared" si="60"/>
        <v/>
      </c>
      <c r="AF502" s="4" t="str">
        <f t="shared" si="61"/>
        <v/>
      </c>
      <c r="AG502" s="4" t="str">
        <f t="shared" si="62"/>
        <v/>
      </c>
      <c r="AH502" s="4" t="str">
        <f t="shared" si="63"/>
        <v/>
      </c>
      <c r="AI502" s="2" t="str">
        <f t="shared" si="64"/>
        <v/>
      </c>
      <c r="AK502" s="2" t="str">
        <f>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spans="1:37">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4" t="str">
        <f t="shared" si="58"/>
        <v/>
      </c>
      <c r="AD503" s="4" t="str">
        <f t="shared" si="59"/>
        <v/>
      </c>
      <c r="AE503" s="4" t="str">
        <f t="shared" si="60"/>
        <v/>
      </c>
      <c r="AF503" s="4" t="str">
        <f t="shared" si="61"/>
        <v/>
      </c>
      <c r="AG503" s="4" t="str">
        <f t="shared" si="62"/>
        <v/>
      </c>
      <c r="AH503" s="4" t="str">
        <f t="shared" si="63"/>
        <v/>
      </c>
      <c r="AI503" s="2" t="str">
        <f t="shared" si="64"/>
        <v/>
      </c>
      <c r="AK503" s="2" t="str">
        <f>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spans="1:37">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4" t="str">
        <f t="shared" si="58"/>
        <v/>
      </c>
      <c r="AD504" s="4" t="str">
        <f t="shared" si="59"/>
        <v/>
      </c>
      <c r="AE504" s="4" t="str">
        <f t="shared" si="60"/>
        <v/>
      </c>
      <c r="AF504" s="4" t="str">
        <f t="shared" si="61"/>
        <v/>
      </c>
      <c r="AG504" s="4" t="str">
        <f t="shared" si="62"/>
        <v/>
      </c>
      <c r="AH504" s="4" t="str">
        <f t="shared" si="63"/>
        <v/>
      </c>
      <c r="AI504" s="2" t="str">
        <f t="shared" si="64"/>
        <v/>
      </c>
      <c r="AK504" s="2" t="str">
        <f>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spans="1:37">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4" t="str">
        <f t="shared" si="58"/>
        <v/>
      </c>
      <c r="AD505" s="4" t="str">
        <f t="shared" si="59"/>
        <v/>
      </c>
      <c r="AE505" s="4" t="str">
        <f t="shared" si="60"/>
        <v/>
      </c>
      <c r="AF505" s="4" t="str">
        <f t="shared" si="61"/>
        <v/>
      </c>
      <c r="AG505" s="4" t="str">
        <f t="shared" si="62"/>
        <v/>
      </c>
      <c r="AH505" s="4" t="str">
        <f t="shared" si="63"/>
        <v/>
      </c>
      <c r="AI505" s="2" t="str">
        <f t="shared" si="64"/>
        <v/>
      </c>
      <c r="AK505" s="2" t="str">
        <f>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spans="1:37">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4" t="str">
        <f t="shared" si="58"/>
        <v/>
      </c>
      <c r="AD506" s="4" t="str">
        <f t="shared" si="59"/>
        <v/>
      </c>
      <c r="AE506" s="4" t="str">
        <f t="shared" si="60"/>
        <v/>
      </c>
      <c r="AF506" s="4" t="str">
        <f t="shared" si="61"/>
        <v/>
      </c>
      <c r="AG506" s="4" t="str">
        <f t="shared" si="62"/>
        <v/>
      </c>
      <c r="AH506" s="4" t="str">
        <f t="shared" si="63"/>
        <v/>
      </c>
      <c r="AI506" s="2" t="str">
        <f t="shared" si="64"/>
        <v/>
      </c>
      <c r="AK506" s="2" t="str">
        <f>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spans="1:37">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4" t="str">
        <f t="shared" si="58"/>
        <v/>
      </c>
      <c r="AD507" s="4" t="str">
        <f t="shared" si="59"/>
        <v/>
      </c>
      <c r="AE507" s="4" t="str">
        <f t="shared" si="60"/>
        <v/>
      </c>
      <c r="AF507" s="4" t="str">
        <f t="shared" si="61"/>
        <v/>
      </c>
      <c r="AG507" s="4" t="str">
        <f t="shared" si="62"/>
        <v/>
      </c>
      <c r="AH507" s="4" t="str">
        <f t="shared" si="63"/>
        <v/>
      </c>
      <c r="AI507" s="2" t="str">
        <f t="shared" si="64"/>
        <v/>
      </c>
      <c r="AK507" s="2" t="str">
        <f>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spans="1:37">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4" t="str">
        <f t="shared" si="58"/>
        <v/>
      </c>
      <c r="AD508" s="4" t="str">
        <f t="shared" si="59"/>
        <v/>
      </c>
      <c r="AE508" s="4" t="str">
        <f t="shared" si="60"/>
        <v/>
      </c>
      <c r="AF508" s="4" t="str">
        <f t="shared" si="61"/>
        <v/>
      </c>
      <c r="AG508" s="4" t="str">
        <f t="shared" si="62"/>
        <v/>
      </c>
      <c r="AH508" s="4" t="str">
        <f t="shared" si="63"/>
        <v/>
      </c>
      <c r="AI508" s="2" t="str">
        <f t="shared" si="64"/>
        <v/>
      </c>
      <c r="AK508" s="2" t="str">
        <f>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spans="1:37">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4" t="str">
        <f t="shared" si="58"/>
        <v/>
      </c>
      <c r="AD509" s="4" t="str">
        <f t="shared" si="59"/>
        <v/>
      </c>
      <c r="AE509" s="4" t="str">
        <f t="shared" si="60"/>
        <v/>
      </c>
      <c r="AF509" s="4" t="str">
        <f t="shared" si="61"/>
        <v/>
      </c>
      <c r="AG509" s="4" t="str">
        <f t="shared" si="62"/>
        <v/>
      </c>
      <c r="AH509" s="4" t="str">
        <f t="shared" si="63"/>
        <v/>
      </c>
      <c r="AI509" s="2" t="str">
        <f t="shared" si="64"/>
        <v/>
      </c>
      <c r="AK509" s="2" t="str">
        <f>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spans="1:37">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4" t="str">
        <f t="shared" si="58"/>
        <v/>
      </c>
      <c r="AD510" s="4" t="str">
        <f t="shared" si="59"/>
        <v/>
      </c>
      <c r="AE510" s="4" t="str">
        <f t="shared" si="60"/>
        <v/>
      </c>
      <c r="AF510" s="4" t="str">
        <f t="shared" si="61"/>
        <v/>
      </c>
      <c r="AG510" s="4" t="str">
        <f t="shared" si="62"/>
        <v/>
      </c>
      <c r="AH510" s="4" t="str">
        <f t="shared" si="63"/>
        <v/>
      </c>
      <c r="AI510" s="2" t="str">
        <f t="shared" si="64"/>
        <v/>
      </c>
      <c r="AK510" s="2" t="str">
        <f>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spans="1:37">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4" t="str">
        <f t="shared" si="58"/>
        <v/>
      </c>
      <c r="AD511" s="4" t="str">
        <f t="shared" si="59"/>
        <v/>
      </c>
      <c r="AE511" s="4" t="str">
        <f t="shared" si="60"/>
        <v/>
      </c>
      <c r="AF511" s="4" t="str">
        <f t="shared" si="61"/>
        <v/>
      </c>
      <c r="AG511" s="4" t="str">
        <f t="shared" si="62"/>
        <v/>
      </c>
      <c r="AH511" s="4" t="str">
        <f t="shared" si="63"/>
        <v/>
      </c>
      <c r="AI511" s="2" t="str">
        <f t="shared" si="64"/>
        <v/>
      </c>
      <c r="AK511" s="2" t="str">
        <f>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spans="1:37">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4" t="str">
        <f t="shared" si="58"/>
        <v/>
      </c>
      <c r="AD512" s="4" t="str">
        <f t="shared" si="59"/>
        <v/>
      </c>
      <c r="AE512" s="4" t="str">
        <f t="shared" si="60"/>
        <v/>
      </c>
      <c r="AF512" s="4" t="str">
        <f t="shared" si="61"/>
        <v/>
      </c>
      <c r="AG512" s="4" t="str">
        <f t="shared" si="62"/>
        <v/>
      </c>
      <c r="AH512" s="4" t="str">
        <f t="shared" si="63"/>
        <v/>
      </c>
      <c r="AI512" s="2" t="str">
        <f t="shared" si="64"/>
        <v/>
      </c>
      <c r="AK512" s="2" t="str">
        <f>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spans="1:37">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4" t="str">
        <f t="shared" si="58"/>
        <v/>
      </c>
      <c r="AD513" s="4" t="str">
        <f t="shared" si="59"/>
        <v/>
      </c>
      <c r="AE513" s="4" t="str">
        <f t="shared" si="60"/>
        <v/>
      </c>
      <c r="AF513" s="4" t="str">
        <f t="shared" si="61"/>
        <v/>
      </c>
      <c r="AG513" s="4" t="str">
        <f t="shared" si="62"/>
        <v/>
      </c>
      <c r="AH513" s="4" t="str">
        <f t="shared" si="63"/>
        <v/>
      </c>
      <c r="AI513" s="2" t="str">
        <f t="shared" si="64"/>
        <v/>
      </c>
      <c r="AK513" s="2" t="str">
        <f>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spans="1:37">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4" t="str">
        <f t="shared" si="58"/>
        <v/>
      </c>
      <c r="AD514" s="4" t="str">
        <f t="shared" si="59"/>
        <v/>
      </c>
      <c r="AE514" s="4" t="str">
        <f t="shared" si="60"/>
        <v/>
      </c>
      <c r="AF514" s="4" t="str">
        <f t="shared" si="61"/>
        <v/>
      </c>
      <c r="AG514" s="4" t="str">
        <f t="shared" si="62"/>
        <v/>
      </c>
      <c r="AH514" s="4" t="str">
        <f t="shared" si="63"/>
        <v/>
      </c>
      <c r="AI514" s="2" t="str">
        <f t="shared" si="64"/>
        <v/>
      </c>
      <c r="AK514" s="2" t="str">
        <f>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spans="1:37">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4" t="str">
        <f t="shared" si="58"/>
        <v/>
      </c>
      <c r="AD515" s="4" t="str">
        <f t="shared" si="59"/>
        <v/>
      </c>
      <c r="AE515" s="4" t="str">
        <f t="shared" si="60"/>
        <v/>
      </c>
      <c r="AF515" s="4" t="str">
        <f t="shared" si="61"/>
        <v/>
      </c>
      <c r="AG515" s="4" t="str">
        <f t="shared" si="62"/>
        <v/>
      </c>
      <c r="AH515" s="4" t="str">
        <f t="shared" si="63"/>
        <v/>
      </c>
      <c r="AI515" s="2" t="str">
        <f t="shared" si="64"/>
        <v/>
      </c>
      <c r="AK515" s="2" t="str">
        <f>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spans="1:37">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4" t="str">
        <f t="shared" si="58"/>
        <v/>
      </c>
      <c r="AD516" s="4" t="str">
        <f t="shared" si="59"/>
        <v/>
      </c>
      <c r="AE516" s="4" t="str">
        <f t="shared" si="60"/>
        <v/>
      </c>
      <c r="AF516" s="4" t="str">
        <f t="shared" si="61"/>
        <v/>
      </c>
      <c r="AG516" s="4" t="str">
        <f t="shared" si="62"/>
        <v/>
      </c>
      <c r="AH516" s="4" t="str">
        <f t="shared" si="63"/>
        <v/>
      </c>
      <c r="AI516" s="2" t="str">
        <f t="shared" si="64"/>
        <v/>
      </c>
      <c r="AK516" s="2" t="str">
        <f>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spans="1:37">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4" t="str">
        <f t="shared" ref="AC517:AC580" si="65">IF((MAX(A517,L517,N517,P517,X517,Y517)-MIN(A517,L517,N517,P517,X517,Y517))&gt;3,1,"")</f>
        <v/>
      </c>
      <c r="AD517" s="4" t="str">
        <f t="shared" ref="AD517:AD580" si="66">IF((MAX(B517,D517,M517,U517)-MIN(B517,D517,M517,U517))&gt;3,1,"")</f>
        <v/>
      </c>
      <c r="AE517" s="4" t="str">
        <f t="shared" ref="AE517:AE580" si="67">IF((MAX(I517,T517,V517,W517)-MIN(I517,T517,V517,W517))&gt;3,1,"")</f>
        <v/>
      </c>
      <c r="AF517" s="4" t="str">
        <f t="shared" ref="AF517:AF580" si="68">IF((MAX(H517,K517,Q517,S517)-MIN(H517,K517,Q517,S517))&gt;3,1,"")</f>
        <v/>
      </c>
      <c r="AG517" s="4" t="str">
        <f t="shared" ref="AG517:AG580" si="69">IF((MAX(E517,F517,G517,R517)-MIN(E517,F517,G517,R517))&gt;3,1,"")</f>
        <v/>
      </c>
      <c r="AH517" s="4" t="str">
        <f t="shared" ref="AH517:AH580" si="70">IF((MAX(C517,J517,O517,Z517)-MIN(C517,J517,O517,Z517))&gt;3,1,"")</f>
        <v/>
      </c>
      <c r="AI517" s="2" t="str">
        <f t="shared" ref="AI517:AI580" si="71">IF(COUNT(A517:Z517)&gt;0,IF(COUNT(AC517,AD517,AE517,AF517,AG517,AH517)&gt;0,SUM(AC517,AD517,AE517,AF517,AG517,AH517),0),"")</f>
        <v/>
      </c>
      <c r="AK517" s="2" t="str">
        <f>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spans="1:37">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4" t="str">
        <f t="shared" si="65"/>
        <v/>
      </c>
      <c r="AD518" s="4" t="str">
        <f t="shared" si="66"/>
        <v/>
      </c>
      <c r="AE518" s="4" t="str">
        <f t="shared" si="67"/>
        <v/>
      </c>
      <c r="AF518" s="4" t="str">
        <f t="shared" si="68"/>
        <v/>
      </c>
      <c r="AG518" s="4" t="str">
        <f t="shared" si="69"/>
        <v/>
      </c>
      <c r="AH518" s="4" t="str">
        <f t="shared" si="70"/>
        <v/>
      </c>
      <c r="AI518" s="2" t="str">
        <f t="shared" si="71"/>
        <v/>
      </c>
      <c r="AK518" s="2" t="str">
        <f>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spans="1:37">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4" t="str">
        <f t="shared" si="65"/>
        <v/>
      </c>
      <c r="AD519" s="4" t="str">
        <f t="shared" si="66"/>
        <v/>
      </c>
      <c r="AE519" s="4" t="str">
        <f t="shared" si="67"/>
        <v/>
      </c>
      <c r="AF519" s="4" t="str">
        <f t="shared" si="68"/>
        <v/>
      </c>
      <c r="AG519" s="4" t="str">
        <f t="shared" si="69"/>
        <v/>
      </c>
      <c r="AH519" s="4" t="str">
        <f t="shared" si="70"/>
        <v/>
      </c>
      <c r="AI519" s="2" t="str">
        <f t="shared" si="71"/>
        <v/>
      </c>
      <c r="AK519" s="2" t="str">
        <f>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spans="1:37">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4" t="str">
        <f t="shared" si="65"/>
        <v/>
      </c>
      <c r="AD520" s="4" t="str">
        <f t="shared" si="66"/>
        <v/>
      </c>
      <c r="AE520" s="4" t="str">
        <f t="shared" si="67"/>
        <v/>
      </c>
      <c r="AF520" s="4" t="str">
        <f t="shared" si="68"/>
        <v/>
      </c>
      <c r="AG520" s="4" t="str">
        <f t="shared" si="69"/>
        <v/>
      </c>
      <c r="AH520" s="4" t="str">
        <f t="shared" si="70"/>
        <v/>
      </c>
      <c r="AI520" s="2" t="str">
        <f t="shared" si="71"/>
        <v/>
      </c>
      <c r="AK520" s="2" t="str">
        <f>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spans="1:37">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4" t="str">
        <f t="shared" si="65"/>
        <v/>
      </c>
      <c r="AD521" s="4" t="str">
        <f t="shared" si="66"/>
        <v/>
      </c>
      <c r="AE521" s="4" t="str">
        <f t="shared" si="67"/>
        <v/>
      </c>
      <c r="AF521" s="4" t="str">
        <f t="shared" si="68"/>
        <v/>
      </c>
      <c r="AG521" s="4" t="str">
        <f t="shared" si="69"/>
        <v/>
      </c>
      <c r="AH521" s="4" t="str">
        <f t="shared" si="70"/>
        <v/>
      </c>
      <c r="AI521" s="2" t="str">
        <f t="shared" si="71"/>
        <v/>
      </c>
      <c r="AK521" s="2" t="str">
        <f>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spans="1:37">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4" t="str">
        <f t="shared" si="65"/>
        <v/>
      </c>
      <c r="AD522" s="4" t="str">
        <f t="shared" si="66"/>
        <v/>
      </c>
      <c r="AE522" s="4" t="str">
        <f t="shared" si="67"/>
        <v/>
      </c>
      <c r="AF522" s="4" t="str">
        <f t="shared" si="68"/>
        <v/>
      </c>
      <c r="AG522" s="4" t="str">
        <f t="shared" si="69"/>
        <v/>
      </c>
      <c r="AH522" s="4" t="str">
        <f t="shared" si="70"/>
        <v/>
      </c>
      <c r="AI522" s="2" t="str">
        <f t="shared" si="71"/>
        <v/>
      </c>
      <c r="AK522" s="2" t="str">
        <f>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spans="1:37">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4" t="str">
        <f t="shared" si="65"/>
        <v/>
      </c>
      <c r="AD523" s="4" t="str">
        <f t="shared" si="66"/>
        <v/>
      </c>
      <c r="AE523" s="4" t="str">
        <f t="shared" si="67"/>
        <v/>
      </c>
      <c r="AF523" s="4" t="str">
        <f t="shared" si="68"/>
        <v/>
      </c>
      <c r="AG523" s="4" t="str">
        <f t="shared" si="69"/>
        <v/>
      </c>
      <c r="AH523" s="4" t="str">
        <f t="shared" si="70"/>
        <v/>
      </c>
      <c r="AI523" s="2" t="str">
        <f t="shared" si="71"/>
        <v/>
      </c>
      <c r="AK523" s="2" t="str">
        <f>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spans="1:37">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4" t="str">
        <f t="shared" si="65"/>
        <v/>
      </c>
      <c r="AD524" s="4" t="str">
        <f t="shared" si="66"/>
        <v/>
      </c>
      <c r="AE524" s="4" t="str">
        <f t="shared" si="67"/>
        <v/>
      </c>
      <c r="AF524" s="4" t="str">
        <f t="shared" si="68"/>
        <v/>
      </c>
      <c r="AG524" s="4" t="str">
        <f t="shared" si="69"/>
        <v/>
      </c>
      <c r="AH524" s="4" t="str">
        <f t="shared" si="70"/>
        <v/>
      </c>
      <c r="AI524" s="2" t="str">
        <f t="shared" si="71"/>
        <v/>
      </c>
      <c r="AK524" s="2" t="str">
        <f>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spans="1:37">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4" t="str">
        <f t="shared" si="65"/>
        <v/>
      </c>
      <c r="AD525" s="4" t="str">
        <f t="shared" si="66"/>
        <v/>
      </c>
      <c r="AE525" s="4" t="str">
        <f t="shared" si="67"/>
        <v/>
      </c>
      <c r="AF525" s="4" t="str">
        <f t="shared" si="68"/>
        <v/>
      </c>
      <c r="AG525" s="4" t="str">
        <f t="shared" si="69"/>
        <v/>
      </c>
      <c r="AH525" s="4" t="str">
        <f t="shared" si="70"/>
        <v/>
      </c>
      <c r="AI525" s="2" t="str">
        <f t="shared" si="71"/>
        <v/>
      </c>
      <c r="AK525" s="2" t="str">
        <f>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spans="1:37">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4" t="str">
        <f t="shared" si="65"/>
        <v/>
      </c>
      <c r="AD526" s="4" t="str">
        <f t="shared" si="66"/>
        <v/>
      </c>
      <c r="AE526" s="4" t="str">
        <f t="shared" si="67"/>
        <v/>
      </c>
      <c r="AF526" s="4" t="str">
        <f t="shared" si="68"/>
        <v/>
      </c>
      <c r="AG526" s="4" t="str">
        <f t="shared" si="69"/>
        <v/>
      </c>
      <c r="AH526" s="4" t="str">
        <f t="shared" si="70"/>
        <v/>
      </c>
      <c r="AI526" s="2" t="str">
        <f t="shared" si="71"/>
        <v/>
      </c>
      <c r="AK526" s="2" t="str">
        <f>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spans="1:37">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4" t="str">
        <f t="shared" si="65"/>
        <v/>
      </c>
      <c r="AD527" s="4" t="str">
        <f t="shared" si="66"/>
        <v/>
      </c>
      <c r="AE527" s="4" t="str">
        <f t="shared" si="67"/>
        <v/>
      </c>
      <c r="AF527" s="4" t="str">
        <f t="shared" si="68"/>
        <v/>
      </c>
      <c r="AG527" s="4" t="str">
        <f t="shared" si="69"/>
        <v/>
      </c>
      <c r="AH527" s="4" t="str">
        <f t="shared" si="70"/>
        <v/>
      </c>
      <c r="AI527" s="2" t="str">
        <f t="shared" si="71"/>
        <v/>
      </c>
      <c r="AK527" s="2" t="str">
        <f>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spans="1:37">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4" t="str">
        <f t="shared" si="65"/>
        <v/>
      </c>
      <c r="AD528" s="4" t="str">
        <f t="shared" si="66"/>
        <v/>
      </c>
      <c r="AE528" s="4" t="str">
        <f t="shared" si="67"/>
        <v/>
      </c>
      <c r="AF528" s="4" t="str">
        <f t="shared" si="68"/>
        <v/>
      </c>
      <c r="AG528" s="4" t="str">
        <f t="shared" si="69"/>
        <v/>
      </c>
      <c r="AH528" s="4" t="str">
        <f t="shared" si="70"/>
        <v/>
      </c>
      <c r="AI528" s="2" t="str">
        <f t="shared" si="71"/>
        <v/>
      </c>
      <c r="AK528" s="2" t="str">
        <f>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spans="1:37">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4" t="str">
        <f t="shared" si="65"/>
        <v/>
      </c>
      <c r="AD529" s="4" t="str">
        <f t="shared" si="66"/>
        <v/>
      </c>
      <c r="AE529" s="4" t="str">
        <f t="shared" si="67"/>
        <v/>
      </c>
      <c r="AF529" s="4" t="str">
        <f t="shared" si="68"/>
        <v/>
      </c>
      <c r="AG529" s="4" t="str">
        <f t="shared" si="69"/>
        <v/>
      </c>
      <c r="AH529" s="4" t="str">
        <f t="shared" si="70"/>
        <v/>
      </c>
      <c r="AI529" s="2" t="str">
        <f t="shared" si="71"/>
        <v/>
      </c>
      <c r="AK529" s="2" t="str">
        <f>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spans="1:37">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4" t="str">
        <f t="shared" si="65"/>
        <v/>
      </c>
      <c r="AD530" s="4" t="str">
        <f t="shared" si="66"/>
        <v/>
      </c>
      <c r="AE530" s="4" t="str">
        <f t="shared" si="67"/>
        <v/>
      </c>
      <c r="AF530" s="4" t="str">
        <f t="shared" si="68"/>
        <v/>
      </c>
      <c r="AG530" s="4" t="str">
        <f t="shared" si="69"/>
        <v/>
      </c>
      <c r="AH530" s="4" t="str">
        <f t="shared" si="70"/>
        <v/>
      </c>
      <c r="AI530" s="2" t="str">
        <f t="shared" si="71"/>
        <v/>
      </c>
      <c r="AK530" s="2" t="str">
        <f>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spans="1:37">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4" t="str">
        <f t="shared" si="65"/>
        <v/>
      </c>
      <c r="AD531" s="4" t="str">
        <f t="shared" si="66"/>
        <v/>
      </c>
      <c r="AE531" s="4" t="str">
        <f t="shared" si="67"/>
        <v/>
      </c>
      <c r="AF531" s="4" t="str">
        <f t="shared" si="68"/>
        <v/>
      </c>
      <c r="AG531" s="4" t="str">
        <f t="shared" si="69"/>
        <v/>
      </c>
      <c r="AH531" s="4" t="str">
        <f t="shared" si="70"/>
        <v/>
      </c>
      <c r="AI531" s="2" t="str">
        <f t="shared" si="71"/>
        <v/>
      </c>
      <c r="AK531" s="2" t="str">
        <f>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spans="1:37">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4" t="str">
        <f t="shared" si="65"/>
        <v/>
      </c>
      <c r="AD532" s="4" t="str">
        <f t="shared" si="66"/>
        <v/>
      </c>
      <c r="AE532" s="4" t="str">
        <f t="shared" si="67"/>
        <v/>
      </c>
      <c r="AF532" s="4" t="str">
        <f t="shared" si="68"/>
        <v/>
      </c>
      <c r="AG532" s="4" t="str">
        <f t="shared" si="69"/>
        <v/>
      </c>
      <c r="AH532" s="4" t="str">
        <f t="shared" si="70"/>
        <v/>
      </c>
      <c r="AI532" s="2" t="str">
        <f t="shared" si="71"/>
        <v/>
      </c>
      <c r="AK532" s="2" t="str">
        <f>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spans="1:37">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4" t="str">
        <f t="shared" si="65"/>
        <v/>
      </c>
      <c r="AD533" s="4" t="str">
        <f t="shared" si="66"/>
        <v/>
      </c>
      <c r="AE533" s="4" t="str">
        <f t="shared" si="67"/>
        <v/>
      </c>
      <c r="AF533" s="4" t="str">
        <f t="shared" si="68"/>
        <v/>
      </c>
      <c r="AG533" s="4" t="str">
        <f t="shared" si="69"/>
        <v/>
      </c>
      <c r="AH533" s="4" t="str">
        <f t="shared" si="70"/>
        <v/>
      </c>
      <c r="AI533" s="2" t="str">
        <f t="shared" si="71"/>
        <v/>
      </c>
      <c r="AK533" s="2" t="str">
        <f>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spans="1:37">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4" t="str">
        <f t="shared" si="65"/>
        <v/>
      </c>
      <c r="AD534" s="4" t="str">
        <f t="shared" si="66"/>
        <v/>
      </c>
      <c r="AE534" s="4" t="str">
        <f t="shared" si="67"/>
        <v/>
      </c>
      <c r="AF534" s="4" t="str">
        <f t="shared" si="68"/>
        <v/>
      </c>
      <c r="AG534" s="4" t="str">
        <f t="shared" si="69"/>
        <v/>
      </c>
      <c r="AH534" s="4" t="str">
        <f t="shared" si="70"/>
        <v/>
      </c>
      <c r="AI534" s="2" t="str">
        <f t="shared" si="71"/>
        <v/>
      </c>
      <c r="AK534" s="2" t="str">
        <f>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spans="1:37">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4" t="str">
        <f t="shared" si="65"/>
        <v/>
      </c>
      <c r="AD535" s="4" t="str">
        <f t="shared" si="66"/>
        <v/>
      </c>
      <c r="AE535" s="4" t="str">
        <f t="shared" si="67"/>
        <v/>
      </c>
      <c r="AF535" s="4" t="str">
        <f t="shared" si="68"/>
        <v/>
      </c>
      <c r="AG535" s="4" t="str">
        <f t="shared" si="69"/>
        <v/>
      </c>
      <c r="AH535" s="4" t="str">
        <f t="shared" si="70"/>
        <v/>
      </c>
      <c r="AI535" s="2" t="str">
        <f t="shared" si="71"/>
        <v/>
      </c>
      <c r="AK535" s="2" t="str">
        <f>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spans="1:37">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4" t="str">
        <f t="shared" si="65"/>
        <v/>
      </c>
      <c r="AD536" s="4" t="str">
        <f t="shared" si="66"/>
        <v/>
      </c>
      <c r="AE536" s="4" t="str">
        <f t="shared" si="67"/>
        <v/>
      </c>
      <c r="AF536" s="4" t="str">
        <f t="shared" si="68"/>
        <v/>
      </c>
      <c r="AG536" s="4" t="str">
        <f t="shared" si="69"/>
        <v/>
      </c>
      <c r="AH536" s="4" t="str">
        <f t="shared" si="70"/>
        <v/>
      </c>
      <c r="AI536" s="2" t="str">
        <f t="shared" si="71"/>
        <v/>
      </c>
      <c r="AK536" s="2" t="str">
        <f>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spans="1:37">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4" t="str">
        <f t="shared" si="65"/>
        <v/>
      </c>
      <c r="AD537" s="4" t="str">
        <f t="shared" si="66"/>
        <v/>
      </c>
      <c r="AE537" s="4" t="str">
        <f t="shared" si="67"/>
        <v/>
      </c>
      <c r="AF537" s="4" t="str">
        <f t="shared" si="68"/>
        <v/>
      </c>
      <c r="AG537" s="4" t="str">
        <f t="shared" si="69"/>
        <v/>
      </c>
      <c r="AH537" s="4" t="str">
        <f t="shared" si="70"/>
        <v/>
      </c>
      <c r="AI537" s="2" t="str">
        <f t="shared" si="71"/>
        <v/>
      </c>
      <c r="AK537" s="2" t="str">
        <f>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spans="1:37">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4" t="str">
        <f t="shared" si="65"/>
        <v/>
      </c>
      <c r="AD538" s="4" t="str">
        <f t="shared" si="66"/>
        <v/>
      </c>
      <c r="AE538" s="4" t="str">
        <f t="shared" si="67"/>
        <v/>
      </c>
      <c r="AF538" s="4" t="str">
        <f t="shared" si="68"/>
        <v/>
      </c>
      <c r="AG538" s="4" t="str">
        <f t="shared" si="69"/>
        <v/>
      </c>
      <c r="AH538" s="4" t="str">
        <f t="shared" si="70"/>
        <v/>
      </c>
      <c r="AI538" s="2" t="str">
        <f t="shared" si="71"/>
        <v/>
      </c>
      <c r="AK538" s="2" t="str">
        <f>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spans="1:37">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4" t="str">
        <f t="shared" si="65"/>
        <v/>
      </c>
      <c r="AD539" s="4" t="str">
        <f t="shared" si="66"/>
        <v/>
      </c>
      <c r="AE539" s="4" t="str">
        <f t="shared" si="67"/>
        <v/>
      </c>
      <c r="AF539" s="4" t="str">
        <f t="shared" si="68"/>
        <v/>
      </c>
      <c r="AG539" s="4" t="str">
        <f t="shared" si="69"/>
        <v/>
      </c>
      <c r="AH539" s="4" t="str">
        <f t="shared" si="70"/>
        <v/>
      </c>
      <c r="AI539" s="2" t="str">
        <f t="shared" si="71"/>
        <v/>
      </c>
      <c r="AK539" s="2" t="str">
        <f>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spans="1:37">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4" t="str">
        <f t="shared" si="65"/>
        <v/>
      </c>
      <c r="AD540" s="4" t="str">
        <f t="shared" si="66"/>
        <v/>
      </c>
      <c r="AE540" s="4" t="str">
        <f t="shared" si="67"/>
        <v/>
      </c>
      <c r="AF540" s="4" t="str">
        <f t="shared" si="68"/>
        <v/>
      </c>
      <c r="AG540" s="4" t="str">
        <f t="shared" si="69"/>
        <v/>
      </c>
      <c r="AH540" s="4" t="str">
        <f t="shared" si="70"/>
        <v/>
      </c>
      <c r="AI540" s="2" t="str">
        <f t="shared" si="71"/>
        <v/>
      </c>
      <c r="AK540" s="2" t="str">
        <f>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spans="1:37">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4" t="str">
        <f t="shared" si="65"/>
        <v/>
      </c>
      <c r="AD541" s="4" t="str">
        <f t="shared" si="66"/>
        <v/>
      </c>
      <c r="AE541" s="4" t="str">
        <f t="shared" si="67"/>
        <v/>
      </c>
      <c r="AF541" s="4" t="str">
        <f t="shared" si="68"/>
        <v/>
      </c>
      <c r="AG541" s="4" t="str">
        <f t="shared" si="69"/>
        <v/>
      </c>
      <c r="AH541" s="4" t="str">
        <f t="shared" si="70"/>
        <v/>
      </c>
      <c r="AI541" s="2" t="str">
        <f t="shared" si="71"/>
        <v/>
      </c>
      <c r="AK541" s="2" t="str">
        <f>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spans="1:37">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4" t="str">
        <f t="shared" si="65"/>
        <v/>
      </c>
      <c r="AD542" s="4" t="str">
        <f t="shared" si="66"/>
        <v/>
      </c>
      <c r="AE542" s="4" t="str">
        <f t="shared" si="67"/>
        <v/>
      </c>
      <c r="AF542" s="4" t="str">
        <f t="shared" si="68"/>
        <v/>
      </c>
      <c r="AG542" s="4" t="str">
        <f t="shared" si="69"/>
        <v/>
      </c>
      <c r="AH542" s="4" t="str">
        <f t="shared" si="70"/>
        <v/>
      </c>
      <c r="AI542" s="2" t="str">
        <f t="shared" si="71"/>
        <v/>
      </c>
      <c r="AK542" s="2" t="str">
        <f>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spans="1:37">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4" t="str">
        <f t="shared" si="65"/>
        <v/>
      </c>
      <c r="AD543" s="4" t="str">
        <f t="shared" si="66"/>
        <v/>
      </c>
      <c r="AE543" s="4" t="str">
        <f t="shared" si="67"/>
        <v/>
      </c>
      <c r="AF543" s="4" t="str">
        <f t="shared" si="68"/>
        <v/>
      </c>
      <c r="AG543" s="4" t="str">
        <f t="shared" si="69"/>
        <v/>
      </c>
      <c r="AH543" s="4" t="str">
        <f t="shared" si="70"/>
        <v/>
      </c>
      <c r="AI543" s="2" t="str">
        <f t="shared" si="71"/>
        <v/>
      </c>
      <c r="AK543" s="2" t="str">
        <f>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spans="1:37">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4" t="str">
        <f t="shared" si="65"/>
        <v/>
      </c>
      <c r="AD544" s="4" t="str">
        <f t="shared" si="66"/>
        <v/>
      </c>
      <c r="AE544" s="4" t="str">
        <f t="shared" si="67"/>
        <v/>
      </c>
      <c r="AF544" s="4" t="str">
        <f t="shared" si="68"/>
        <v/>
      </c>
      <c r="AG544" s="4" t="str">
        <f t="shared" si="69"/>
        <v/>
      </c>
      <c r="AH544" s="4" t="str">
        <f t="shared" si="70"/>
        <v/>
      </c>
      <c r="AI544" s="2" t="str">
        <f t="shared" si="71"/>
        <v/>
      </c>
      <c r="AK544" s="2" t="str">
        <f>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spans="1:37">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4" t="str">
        <f t="shared" si="65"/>
        <v/>
      </c>
      <c r="AD545" s="4" t="str">
        <f t="shared" si="66"/>
        <v/>
      </c>
      <c r="AE545" s="4" t="str">
        <f t="shared" si="67"/>
        <v/>
      </c>
      <c r="AF545" s="4" t="str">
        <f t="shared" si="68"/>
        <v/>
      </c>
      <c r="AG545" s="4" t="str">
        <f t="shared" si="69"/>
        <v/>
      </c>
      <c r="AH545" s="4" t="str">
        <f t="shared" si="70"/>
        <v/>
      </c>
      <c r="AI545" s="2" t="str">
        <f t="shared" si="71"/>
        <v/>
      </c>
      <c r="AK545" s="2" t="str">
        <f>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spans="1:37">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4" t="str">
        <f t="shared" si="65"/>
        <v/>
      </c>
      <c r="AD546" s="4" t="str">
        <f t="shared" si="66"/>
        <v/>
      </c>
      <c r="AE546" s="4" t="str">
        <f t="shared" si="67"/>
        <v/>
      </c>
      <c r="AF546" s="4" t="str">
        <f t="shared" si="68"/>
        <v/>
      </c>
      <c r="AG546" s="4" t="str">
        <f t="shared" si="69"/>
        <v/>
      </c>
      <c r="AH546" s="4" t="str">
        <f t="shared" si="70"/>
        <v/>
      </c>
      <c r="AI546" s="2" t="str">
        <f t="shared" si="71"/>
        <v/>
      </c>
      <c r="AK546" s="2" t="str">
        <f>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spans="1:37">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4" t="str">
        <f t="shared" si="65"/>
        <v/>
      </c>
      <c r="AD547" s="4" t="str">
        <f t="shared" si="66"/>
        <v/>
      </c>
      <c r="AE547" s="4" t="str">
        <f t="shared" si="67"/>
        <v/>
      </c>
      <c r="AF547" s="4" t="str">
        <f t="shared" si="68"/>
        <v/>
      </c>
      <c r="AG547" s="4" t="str">
        <f t="shared" si="69"/>
        <v/>
      </c>
      <c r="AH547" s="4" t="str">
        <f t="shared" si="70"/>
        <v/>
      </c>
      <c r="AI547" s="2" t="str">
        <f t="shared" si="71"/>
        <v/>
      </c>
      <c r="AK547" s="2" t="str">
        <f>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spans="1:37">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4" t="str">
        <f t="shared" si="65"/>
        <v/>
      </c>
      <c r="AD548" s="4" t="str">
        <f t="shared" si="66"/>
        <v/>
      </c>
      <c r="AE548" s="4" t="str">
        <f t="shared" si="67"/>
        <v/>
      </c>
      <c r="AF548" s="4" t="str">
        <f t="shared" si="68"/>
        <v/>
      </c>
      <c r="AG548" s="4" t="str">
        <f t="shared" si="69"/>
        <v/>
      </c>
      <c r="AH548" s="4" t="str">
        <f t="shared" si="70"/>
        <v/>
      </c>
      <c r="AI548" s="2" t="str">
        <f t="shared" si="71"/>
        <v/>
      </c>
      <c r="AK548" s="2" t="str">
        <f>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spans="1:37">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4" t="str">
        <f t="shared" si="65"/>
        <v/>
      </c>
      <c r="AD549" s="4" t="str">
        <f t="shared" si="66"/>
        <v/>
      </c>
      <c r="AE549" s="4" t="str">
        <f t="shared" si="67"/>
        <v/>
      </c>
      <c r="AF549" s="4" t="str">
        <f t="shared" si="68"/>
        <v/>
      </c>
      <c r="AG549" s="4" t="str">
        <f t="shared" si="69"/>
        <v/>
      </c>
      <c r="AH549" s="4" t="str">
        <f t="shared" si="70"/>
        <v/>
      </c>
      <c r="AI549" s="2" t="str">
        <f t="shared" si="71"/>
        <v/>
      </c>
      <c r="AK549" s="2" t="str">
        <f>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spans="1:37">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4" t="str">
        <f t="shared" si="65"/>
        <v/>
      </c>
      <c r="AD550" s="4" t="str">
        <f t="shared" si="66"/>
        <v/>
      </c>
      <c r="AE550" s="4" t="str">
        <f t="shared" si="67"/>
        <v/>
      </c>
      <c r="AF550" s="4" t="str">
        <f t="shared" si="68"/>
        <v/>
      </c>
      <c r="AG550" s="4" t="str">
        <f t="shared" si="69"/>
        <v/>
      </c>
      <c r="AH550" s="4" t="str">
        <f t="shared" si="70"/>
        <v/>
      </c>
      <c r="AI550" s="2" t="str">
        <f t="shared" si="71"/>
        <v/>
      </c>
      <c r="AK550" s="2" t="str">
        <f>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spans="1:37">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4" t="str">
        <f t="shared" si="65"/>
        <v/>
      </c>
      <c r="AD551" s="4" t="str">
        <f t="shared" si="66"/>
        <v/>
      </c>
      <c r="AE551" s="4" t="str">
        <f t="shared" si="67"/>
        <v/>
      </c>
      <c r="AF551" s="4" t="str">
        <f t="shared" si="68"/>
        <v/>
      </c>
      <c r="AG551" s="4" t="str">
        <f t="shared" si="69"/>
        <v/>
      </c>
      <c r="AH551" s="4" t="str">
        <f t="shared" si="70"/>
        <v/>
      </c>
      <c r="AI551" s="2" t="str">
        <f t="shared" si="71"/>
        <v/>
      </c>
      <c r="AK551" s="2" t="str">
        <f>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spans="1:37">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4" t="str">
        <f t="shared" si="65"/>
        <v/>
      </c>
      <c r="AD552" s="4" t="str">
        <f t="shared" si="66"/>
        <v/>
      </c>
      <c r="AE552" s="4" t="str">
        <f t="shared" si="67"/>
        <v/>
      </c>
      <c r="AF552" s="4" t="str">
        <f t="shared" si="68"/>
        <v/>
      </c>
      <c r="AG552" s="4" t="str">
        <f t="shared" si="69"/>
        <v/>
      </c>
      <c r="AH552" s="4" t="str">
        <f t="shared" si="70"/>
        <v/>
      </c>
      <c r="AI552" s="2" t="str">
        <f t="shared" si="71"/>
        <v/>
      </c>
      <c r="AK552" s="2" t="str">
        <f>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spans="1:37">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4" t="str">
        <f t="shared" si="65"/>
        <v/>
      </c>
      <c r="AD553" s="4" t="str">
        <f t="shared" si="66"/>
        <v/>
      </c>
      <c r="AE553" s="4" t="str">
        <f t="shared" si="67"/>
        <v/>
      </c>
      <c r="AF553" s="4" t="str">
        <f t="shared" si="68"/>
        <v/>
      </c>
      <c r="AG553" s="4" t="str">
        <f t="shared" si="69"/>
        <v/>
      </c>
      <c r="AH553" s="4" t="str">
        <f t="shared" si="70"/>
        <v/>
      </c>
      <c r="AI553" s="2" t="str">
        <f t="shared" si="71"/>
        <v/>
      </c>
      <c r="AK553" s="2" t="str">
        <f>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spans="1:37">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4" t="str">
        <f t="shared" si="65"/>
        <v/>
      </c>
      <c r="AD554" s="4" t="str">
        <f t="shared" si="66"/>
        <v/>
      </c>
      <c r="AE554" s="4" t="str">
        <f t="shared" si="67"/>
        <v/>
      </c>
      <c r="AF554" s="4" t="str">
        <f t="shared" si="68"/>
        <v/>
      </c>
      <c r="AG554" s="4" t="str">
        <f t="shared" si="69"/>
        <v/>
      </c>
      <c r="AH554" s="4" t="str">
        <f t="shared" si="70"/>
        <v/>
      </c>
      <c r="AI554" s="2" t="str">
        <f t="shared" si="71"/>
        <v/>
      </c>
      <c r="AK554" s="2" t="str">
        <f>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spans="1:37">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4" t="str">
        <f t="shared" si="65"/>
        <v/>
      </c>
      <c r="AD555" s="4" t="str">
        <f t="shared" si="66"/>
        <v/>
      </c>
      <c r="AE555" s="4" t="str">
        <f t="shared" si="67"/>
        <v/>
      </c>
      <c r="AF555" s="4" t="str">
        <f t="shared" si="68"/>
        <v/>
      </c>
      <c r="AG555" s="4" t="str">
        <f t="shared" si="69"/>
        <v/>
      </c>
      <c r="AH555" s="4" t="str">
        <f t="shared" si="70"/>
        <v/>
      </c>
      <c r="AI555" s="2" t="str">
        <f t="shared" si="71"/>
        <v/>
      </c>
      <c r="AK555" s="2" t="str">
        <f>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spans="1:37">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4" t="str">
        <f t="shared" si="65"/>
        <v/>
      </c>
      <c r="AD556" s="4" t="str">
        <f t="shared" si="66"/>
        <v/>
      </c>
      <c r="AE556" s="4" t="str">
        <f t="shared" si="67"/>
        <v/>
      </c>
      <c r="AF556" s="4" t="str">
        <f t="shared" si="68"/>
        <v/>
      </c>
      <c r="AG556" s="4" t="str">
        <f t="shared" si="69"/>
        <v/>
      </c>
      <c r="AH556" s="4" t="str">
        <f t="shared" si="70"/>
        <v/>
      </c>
      <c r="AI556" s="2" t="str">
        <f t="shared" si="71"/>
        <v/>
      </c>
      <c r="AK556" s="2" t="str">
        <f>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spans="1:37">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4" t="str">
        <f t="shared" si="65"/>
        <v/>
      </c>
      <c r="AD557" s="4" t="str">
        <f t="shared" si="66"/>
        <v/>
      </c>
      <c r="AE557" s="4" t="str">
        <f t="shared" si="67"/>
        <v/>
      </c>
      <c r="AF557" s="4" t="str">
        <f t="shared" si="68"/>
        <v/>
      </c>
      <c r="AG557" s="4" t="str">
        <f t="shared" si="69"/>
        <v/>
      </c>
      <c r="AH557" s="4" t="str">
        <f t="shared" si="70"/>
        <v/>
      </c>
      <c r="AI557" s="2" t="str">
        <f t="shared" si="71"/>
        <v/>
      </c>
      <c r="AK557" s="2" t="str">
        <f>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spans="1:37">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4" t="str">
        <f t="shared" si="65"/>
        <v/>
      </c>
      <c r="AD558" s="4" t="str">
        <f t="shared" si="66"/>
        <v/>
      </c>
      <c r="AE558" s="4" t="str">
        <f t="shared" si="67"/>
        <v/>
      </c>
      <c r="AF558" s="4" t="str">
        <f t="shared" si="68"/>
        <v/>
      </c>
      <c r="AG558" s="4" t="str">
        <f t="shared" si="69"/>
        <v/>
      </c>
      <c r="AH558" s="4" t="str">
        <f t="shared" si="70"/>
        <v/>
      </c>
      <c r="AI558" s="2" t="str">
        <f t="shared" si="71"/>
        <v/>
      </c>
      <c r="AK558" s="2" t="str">
        <f>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spans="1:37">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4" t="str">
        <f t="shared" si="65"/>
        <v/>
      </c>
      <c r="AD559" s="4" t="str">
        <f t="shared" si="66"/>
        <v/>
      </c>
      <c r="AE559" s="4" t="str">
        <f t="shared" si="67"/>
        <v/>
      </c>
      <c r="AF559" s="4" t="str">
        <f t="shared" si="68"/>
        <v/>
      </c>
      <c r="AG559" s="4" t="str">
        <f t="shared" si="69"/>
        <v/>
      </c>
      <c r="AH559" s="4" t="str">
        <f t="shared" si="70"/>
        <v/>
      </c>
      <c r="AI559" s="2" t="str">
        <f t="shared" si="71"/>
        <v/>
      </c>
      <c r="AK559" s="2" t="str">
        <f>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spans="1:37">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4" t="str">
        <f t="shared" si="65"/>
        <v/>
      </c>
      <c r="AD560" s="4" t="str">
        <f t="shared" si="66"/>
        <v/>
      </c>
      <c r="AE560" s="4" t="str">
        <f t="shared" si="67"/>
        <v/>
      </c>
      <c r="AF560" s="4" t="str">
        <f t="shared" si="68"/>
        <v/>
      </c>
      <c r="AG560" s="4" t="str">
        <f t="shared" si="69"/>
        <v/>
      </c>
      <c r="AH560" s="4" t="str">
        <f t="shared" si="70"/>
        <v/>
      </c>
      <c r="AI560" s="2" t="str">
        <f t="shared" si="71"/>
        <v/>
      </c>
      <c r="AK560" s="2" t="str">
        <f>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spans="1:37">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4" t="str">
        <f t="shared" si="65"/>
        <v/>
      </c>
      <c r="AD561" s="4" t="str">
        <f t="shared" si="66"/>
        <v/>
      </c>
      <c r="AE561" s="4" t="str">
        <f t="shared" si="67"/>
        <v/>
      </c>
      <c r="AF561" s="4" t="str">
        <f t="shared" si="68"/>
        <v/>
      </c>
      <c r="AG561" s="4" t="str">
        <f t="shared" si="69"/>
        <v/>
      </c>
      <c r="AH561" s="4" t="str">
        <f t="shared" si="70"/>
        <v/>
      </c>
      <c r="AI561" s="2" t="str">
        <f t="shared" si="71"/>
        <v/>
      </c>
      <c r="AK561" s="2" t="str">
        <f>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spans="1:37">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4" t="str">
        <f t="shared" si="65"/>
        <v/>
      </c>
      <c r="AD562" s="4" t="str">
        <f t="shared" si="66"/>
        <v/>
      </c>
      <c r="AE562" s="4" t="str">
        <f t="shared" si="67"/>
        <v/>
      </c>
      <c r="AF562" s="4" t="str">
        <f t="shared" si="68"/>
        <v/>
      </c>
      <c r="AG562" s="4" t="str">
        <f t="shared" si="69"/>
        <v/>
      </c>
      <c r="AH562" s="4" t="str">
        <f t="shared" si="70"/>
        <v/>
      </c>
      <c r="AI562" s="2" t="str">
        <f t="shared" si="71"/>
        <v/>
      </c>
      <c r="AK562" s="2" t="str">
        <f>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spans="1:37">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4" t="str">
        <f t="shared" si="65"/>
        <v/>
      </c>
      <c r="AD563" s="4" t="str">
        <f t="shared" si="66"/>
        <v/>
      </c>
      <c r="AE563" s="4" t="str">
        <f t="shared" si="67"/>
        <v/>
      </c>
      <c r="AF563" s="4" t="str">
        <f t="shared" si="68"/>
        <v/>
      </c>
      <c r="AG563" s="4" t="str">
        <f t="shared" si="69"/>
        <v/>
      </c>
      <c r="AH563" s="4" t="str">
        <f t="shared" si="70"/>
        <v/>
      </c>
      <c r="AI563" s="2" t="str">
        <f t="shared" si="71"/>
        <v/>
      </c>
      <c r="AK563" s="2" t="str">
        <f>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spans="1:37">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4" t="str">
        <f t="shared" si="65"/>
        <v/>
      </c>
      <c r="AD564" s="4" t="str">
        <f t="shared" si="66"/>
        <v/>
      </c>
      <c r="AE564" s="4" t="str">
        <f t="shared" si="67"/>
        <v/>
      </c>
      <c r="AF564" s="4" t="str">
        <f t="shared" si="68"/>
        <v/>
      </c>
      <c r="AG564" s="4" t="str">
        <f t="shared" si="69"/>
        <v/>
      </c>
      <c r="AH564" s="4" t="str">
        <f t="shared" si="70"/>
        <v/>
      </c>
      <c r="AI564" s="2" t="str">
        <f t="shared" si="71"/>
        <v/>
      </c>
      <c r="AK564" s="2" t="str">
        <f>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spans="1:37">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4" t="str">
        <f t="shared" si="65"/>
        <v/>
      </c>
      <c r="AD565" s="4" t="str">
        <f t="shared" si="66"/>
        <v/>
      </c>
      <c r="AE565" s="4" t="str">
        <f t="shared" si="67"/>
        <v/>
      </c>
      <c r="AF565" s="4" t="str">
        <f t="shared" si="68"/>
        <v/>
      </c>
      <c r="AG565" s="4" t="str">
        <f t="shared" si="69"/>
        <v/>
      </c>
      <c r="AH565" s="4" t="str">
        <f t="shared" si="70"/>
        <v/>
      </c>
      <c r="AI565" s="2" t="str">
        <f t="shared" si="71"/>
        <v/>
      </c>
      <c r="AK565" s="2" t="str">
        <f>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spans="1:37">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4" t="str">
        <f t="shared" si="65"/>
        <v/>
      </c>
      <c r="AD566" s="4" t="str">
        <f t="shared" si="66"/>
        <v/>
      </c>
      <c r="AE566" s="4" t="str">
        <f t="shared" si="67"/>
        <v/>
      </c>
      <c r="AF566" s="4" t="str">
        <f t="shared" si="68"/>
        <v/>
      </c>
      <c r="AG566" s="4" t="str">
        <f t="shared" si="69"/>
        <v/>
      </c>
      <c r="AH566" s="4" t="str">
        <f t="shared" si="70"/>
        <v/>
      </c>
      <c r="AI566" s="2" t="str">
        <f t="shared" si="71"/>
        <v/>
      </c>
      <c r="AK566" s="2" t="str">
        <f>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spans="1:37">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4" t="str">
        <f t="shared" si="65"/>
        <v/>
      </c>
      <c r="AD567" s="4" t="str">
        <f t="shared" si="66"/>
        <v/>
      </c>
      <c r="AE567" s="4" t="str">
        <f t="shared" si="67"/>
        <v/>
      </c>
      <c r="AF567" s="4" t="str">
        <f t="shared" si="68"/>
        <v/>
      </c>
      <c r="AG567" s="4" t="str">
        <f t="shared" si="69"/>
        <v/>
      </c>
      <c r="AH567" s="4" t="str">
        <f t="shared" si="70"/>
        <v/>
      </c>
      <c r="AI567" s="2" t="str">
        <f t="shared" si="71"/>
        <v/>
      </c>
      <c r="AK567" s="2" t="str">
        <f>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spans="1:37">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4" t="str">
        <f t="shared" si="65"/>
        <v/>
      </c>
      <c r="AD568" s="4" t="str">
        <f t="shared" si="66"/>
        <v/>
      </c>
      <c r="AE568" s="4" t="str">
        <f t="shared" si="67"/>
        <v/>
      </c>
      <c r="AF568" s="4" t="str">
        <f t="shared" si="68"/>
        <v/>
      </c>
      <c r="AG568" s="4" t="str">
        <f t="shared" si="69"/>
        <v/>
      </c>
      <c r="AH568" s="4" t="str">
        <f t="shared" si="70"/>
        <v/>
      </c>
      <c r="AI568" s="2" t="str">
        <f t="shared" si="71"/>
        <v/>
      </c>
      <c r="AK568" s="2" t="str">
        <f>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spans="1:37">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4" t="str">
        <f t="shared" si="65"/>
        <v/>
      </c>
      <c r="AD569" s="4" t="str">
        <f t="shared" si="66"/>
        <v/>
      </c>
      <c r="AE569" s="4" t="str">
        <f t="shared" si="67"/>
        <v/>
      </c>
      <c r="AF569" s="4" t="str">
        <f t="shared" si="68"/>
        <v/>
      </c>
      <c r="AG569" s="4" t="str">
        <f t="shared" si="69"/>
        <v/>
      </c>
      <c r="AH569" s="4" t="str">
        <f t="shared" si="70"/>
        <v/>
      </c>
      <c r="AI569" s="2" t="str">
        <f t="shared" si="71"/>
        <v/>
      </c>
      <c r="AK569" s="2" t="str">
        <f>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spans="1:37">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4" t="str">
        <f t="shared" si="65"/>
        <v/>
      </c>
      <c r="AD570" s="4" t="str">
        <f t="shared" si="66"/>
        <v/>
      </c>
      <c r="AE570" s="4" t="str">
        <f t="shared" si="67"/>
        <v/>
      </c>
      <c r="AF570" s="4" t="str">
        <f t="shared" si="68"/>
        <v/>
      </c>
      <c r="AG570" s="4" t="str">
        <f t="shared" si="69"/>
        <v/>
      </c>
      <c r="AH570" s="4" t="str">
        <f t="shared" si="70"/>
        <v/>
      </c>
      <c r="AI570" s="2" t="str">
        <f t="shared" si="71"/>
        <v/>
      </c>
      <c r="AK570" s="2" t="str">
        <f>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spans="1:37">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4" t="str">
        <f t="shared" si="65"/>
        <v/>
      </c>
      <c r="AD571" s="4" t="str">
        <f t="shared" si="66"/>
        <v/>
      </c>
      <c r="AE571" s="4" t="str">
        <f t="shared" si="67"/>
        <v/>
      </c>
      <c r="AF571" s="4" t="str">
        <f t="shared" si="68"/>
        <v/>
      </c>
      <c r="AG571" s="4" t="str">
        <f t="shared" si="69"/>
        <v/>
      </c>
      <c r="AH571" s="4" t="str">
        <f t="shared" si="70"/>
        <v/>
      </c>
      <c r="AI571" s="2" t="str">
        <f t="shared" si="71"/>
        <v/>
      </c>
      <c r="AK571" s="2" t="str">
        <f>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spans="1:37">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4" t="str">
        <f t="shared" si="65"/>
        <v/>
      </c>
      <c r="AD572" s="4" t="str">
        <f t="shared" si="66"/>
        <v/>
      </c>
      <c r="AE572" s="4" t="str">
        <f t="shared" si="67"/>
        <v/>
      </c>
      <c r="AF572" s="4" t="str">
        <f t="shared" si="68"/>
        <v/>
      </c>
      <c r="AG572" s="4" t="str">
        <f t="shared" si="69"/>
        <v/>
      </c>
      <c r="AH572" s="4" t="str">
        <f t="shared" si="70"/>
        <v/>
      </c>
      <c r="AI572" s="2" t="str">
        <f t="shared" si="71"/>
        <v/>
      </c>
      <c r="AK572" s="2" t="str">
        <f>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spans="1:37">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4" t="str">
        <f t="shared" si="65"/>
        <v/>
      </c>
      <c r="AD573" s="4" t="str">
        <f t="shared" si="66"/>
        <v/>
      </c>
      <c r="AE573" s="4" t="str">
        <f t="shared" si="67"/>
        <v/>
      </c>
      <c r="AF573" s="4" t="str">
        <f t="shared" si="68"/>
        <v/>
      </c>
      <c r="AG573" s="4" t="str">
        <f t="shared" si="69"/>
        <v/>
      </c>
      <c r="AH573" s="4" t="str">
        <f t="shared" si="70"/>
        <v/>
      </c>
      <c r="AI573" s="2" t="str">
        <f t="shared" si="71"/>
        <v/>
      </c>
      <c r="AK573" s="2" t="str">
        <f>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spans="1:37">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4" t="str">
        <f t="shared" si="65"/>
        <v/>
      </c>
      <c r="AD574" s="4" t="str">
        <f t="shared" si="66"/>
        <v/>
      </c>
      <c r="AE574" s="4" t="str">
        <f t="shared" si="67"/>
        <v/>
      </c>
      <c r="AF574" s="4" t="str">
        <f t="shared" si="68"/>
        <v/>
      </c>
      <c r="AG574" s="4" t="str">
        <f t="shared" si="69"/>
        <v/>
      </c>
      <c r="AH574" s="4" t="str">
        <f t="shared" si="70"/>
        <v/>
      </c>
      <c r="AI574" s="2" t="str">
        <f t="shared" si="71"/>
        <v/>
      </c>
      <c r="AK574" s="2" t="str">
        <f>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spans="1:37">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4" t="str">
        <f t="shared" si="65"/>
        <v/>
      </c>
      <c r="AD575" s="4" t="str">
        <f t="shared" si="66"/>
        <v/>
      </c>
      <c r="AE575" s="4" t="str">
        <f t="shared" si="67"/>
        <v/>
      </c>
      <c r="AF575" s="4" t="str">
        <f t="shared" si="68"/>
        <v/>
      </c>
      <c r="AG575" s="4" t="str">
        <f t="shared" si="69"/>
        <v/>
      </c>
      <c r="AH575" s="4" t="str">
        <f t="shared" si="70"/>
        <v/>
      </c>
      <c r="AI575" s="2" t="str">
        <f t="shared" si="71"/>
        <v/>
      </c>
      <c r="AK575" s="2" t="str">
        <f>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spans="1:37">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4" t="str">
        <f t="shared" si="65"/>
        <v/>
      </c>
      <c r="AD576" s="4" t="str">
        <f t="shared" si="66"/>
        <v/>
      </c>
      <c r="AE576" s="4" t="str">
        <f t="shared" si="67"/>
        <v/>
      </c>
      <c r="AF576" s="4" t="str">
        <f t="shared" si="68"/>
        <v/>
      </c>
      <c r="AG576" s="4" t="str">
        <f t="shared" si="69"/>
        <v/>
      </c>
      <c r="AH576" s="4" t="str">
        <f t="shared" si="70"/>
        <v/>
      </c>
      <c r="AI576" s="2" t="str">
        <f t="shared" si="71"/>
        <v/>
      </c>
      <c r="AK576" s="2" t="str">
        <f>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spans="1:37">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4" t="str">
        <f t="shared" si="65"/>
        <v/>
      </c>
      <c r="AD577" s="4" t="str">
        <f t="shared" si="66"/>
        <v/>
      </c>
      <c r="AE577" s="4" t="str">
        <f t="shared" si="67"/>
        <v/>
      </c>
      <c r="AF577" s="4" t="str">
        <f t="shared" si="68"/>
        <v/>
      </c>
      <c r="AG577" s="4" t="str">
        <f t="shared" si="69"/>
        <v/>
      </c>
      <c r="AH577" s="4" t="str">
        <f t="shared" si="70"/>
        <v/>
      </c>
      <c r="AI577" s="2" t="str">
        <f t="shared" si="71"/>
        <v/>
      </c>
      <c r="AK577" s="2" t="str">
        <f>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spans="1:37">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4" t="str">
        <f t="shared" si="65"/>
        <v/>
      </c>
      <c r="AD578" s="4" t="str">
        <f t="shared" si="66"/>
        <v/>
      </c>
      <c r="AE578" s="4" t="str">
        <f t="shared" si="67"/>
        <v/>
      </c>
      <c r="AF578" s="4" t="str">
        <f t="shared" si="68"/>
        <v/>
      </c>
      <c r="AG578" s="4" t="str">
        <f t="shared" si="69"/>
        <v/>
      </c>
      <c r="AH578" s="4" t="str">
        <f t="shared" si="70"/>
        <v/>
      </c>
      <c r="AI578" s="2" t="str">
        <f t="shared" si="71"/>
        <v/>
      </c>
      <c r="AK578" s="2" t="str">
        <f>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spans="1:37">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4" t="str">
        <f t="shared" si="65"/>
        <v/>
      </c>
      <c r="AD579" s="4" t="str">
        <f t="shared" si="66"/>
        <v/>
      </c>
      <c r="AE579" s="4" t="str">
        <f t="shared" si="67"/>
        <v/>
      </c>
      <c r="AF579" s="4" t="str">
        <f t="shared" si="68"/>
        <v/>
      </c>
      <c r="AG579" s="4" t="str">
        <f t="shared" si="69"/>
        <v/>
      </c>
      <c r="AH579" s="4" t="str">
        <f t="shared" si="70"/>
        <v/>
      </c>
      <c r="AI579" s="2" t="str">
        <f t="shared" si="71"/>
        <v/>
      </c>
      <c r="AK579" s="2" t="str">
        <f>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spans="1:37">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4" t="str">
        <f t="shared" si="65"/>
        <v/>
      </c>
      <c r="AD580" s="4" t="str">
        <f t="shared" si="66"/>
        <v/>
      </c>
      <c r="AE580" s="4" t="str">
        <f t="shared" si="67"/>
        <v/>
      </c>
      <c r="AF580" s="4" t="str">
        <f t="shared" si="68"/>
        <v/>
      </c>
      <c r="AG580" s="4" t="str">
        <f t="shared" si="69"/>
        <v/>
      </c>
      <c r="AH580" s="4" t="str">
        <f t="shared" si="70"/>
        <v/>
      </c>
      <c r="AI580" s="2" t="str">
        <f t="shared" si="71"/>
        <v/>
      </c>
      <c r="AK580" s="2" t="str">
        <f>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spans="1:37">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4" t="str">
        <f t="shared" ref="AC581:AC644" si="72">IF((MAX(A581,L581,N581,P581,X581,Y581)-MIN(A581,L581,N581,P581,X581,Y581))&gt;3,1,"")</f>
        <v/>
      </c>
      <c r="AD581" s="4" t="str">
        <f t="shared" ref="AD581:AD644" si="73">IF((MAX(B581,D581,M581,U581)-MIN(B581,D581,M581,U581))&gt;3,1,"")</f>
        <v/>
      </c>
      <c r="AE581" s="4" t="str">
        <f t="shared" ref="AE581:AE644" si="74">IF((MAX(I581,T581,V581,W581)-MIN(I581,T581,V581,W581))&gt;3,1,"")</f>
        <v/>
      </c>
      <c r="AF581" s="4" t="str">
        <f t="shared" ref="AF581:AF644" si="75">IF((MAX(H581,K581,Q581,S581)-MIN(H581,K581,Q581,S581))&gt;3,1,"")</f>
        <v/>
      </c>
      <c r="AG581" s="4" t="str">
        <f t="shared" ref="AG581:AG644" si="76">IF((MAX(E581,F581,G581,R581)-MIN(E581,F581,G581,R581))&gt;3,1,"")</f>
        <v/>
      </c>
      <c r="AH581" s="4" t="str">
        <f t="shared" ref="AH581:AH644" si="77">IF((MAX(C581,J581,O581,Z581)-MIN(C581,J581,O581,Z581))&gt;3,1,"")</f>
        <v/>
      </c>
      <c r="AI581" s="2" t="str">
        <f t="shared" ref="AI581:AI644" si="78">IF(COUNT(A581:Z581)&gt;0,IF(COUNT(AC581,AD581,AE581,AF581,AG581,AH581)&gt;0,SUM(AC581,AD581,AE581,AF581,AG581,AH581),0),"")</f>
        <v/>
      </c>
      <c r="AK581" s="2" t="str">
        <f>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spans="1:37">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4" t="str">
        <f t="shared" si="72"/>
        <v/>
      </c>
      <c r="AD582" s="4" t="str">
        <f t="shared" si="73"/>
        <v/>
      </c>
      <c r="AE582" s="4" t="str">
        <f t="shared" si="74"/>
        <v/>
      </c>
      <c r="AF582" s="4" t="str">
        <f t="shared" si="75"/>
        <v/>
      </c>
      <c r="AG582" s="4" t="str">
        <f t="shared" si="76"/>
        <v/>
      </c>
      <c r="AH582" s="4" t="str">
        <f t="shared" si="77"/>
        <v/>
      </c>
      <c r="AI582" s="2" t="str">
        <f t="shared" si="78"/>
        <v/>
      </c>
      <c r="AK582" s="2" t="str">
        <f>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spans="1:37">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4" t="str">
        <f t="shared" si="72"/>
        <v/>
      </c>
      <c r="AD583" s="4" t="str">
        <f t="shared" si="73"/>
        <v/>
      </c>
      <c r="AE583" s="4" t="str">
        <f t="shared" si="74"/>
        <v/>
      </c>
      <c r="AF583" s="4" t="str">
        <f t="shared" si="75"/>
        <v/>
      </c>
      <c r="AG583" s="4" t="str">
        <f t="shared" si="76"/>
        <v/>
      </c>
      <c r="AH583" s="4" t="str">
        <f t="shared" si="77"/>
        <v/>
      </c>
      <c r="AI583" s="2" t="str">
        <f t="shared" si="78"/>
        <v/>
      </c>
      <c r="AK583" s="2" t="str">
        <f>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spans="1:37">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4" t="str">
        <f t="shared" si="72"/>
        <v/>
      </c>
      <c r="AD584" s="4" t="str">
        <f t="shared" si="73"/>
        <v/>
      </c>
      <c r="AE584" s="4" t="str">
        <f t="shared" si="74"/>
        <v/>
      </c>
      <c r="AF584" s="4" t="str">
        <f t="shared" si="75"/>
        <v/>
      </c>
      <c r="AG584" s="4" t="str">
        <f t="shared" si="76"/>
        <v/>
      </c>
      <c r="AH584" s="4" t="str">
        <f t="shared" si="77"/>
        <v/>
      </c>
      <c r="AI584" s="2" t="str">
        <f t="shared" si="78"/>
        <v/>
      </c>
      <c r="AK584" s="2" t="str">
        <f>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spans="1:37">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4" t="str">
        <f t="shared" si="72"/>
        <v/>
      </c>
      <c r="AD585" s="4" t="str">
        <f t="shared" si="73"/>
        <v/>
      </c>
      <c r="AE585" s="4" t="str">
        <f t="shared" si="74"/>
        <v/>
      </c>
      <c r="AF585" s="4" t="str">
        <f t="shared" si="75"/>
        <v/>
      </c>
      <c r="AG585" s="4" t="str">
        <f t="shared" si="76"/>
        <v/>
      </c>
      <c r="AH585" s="4" t="str">
        <f t="shared" si="77"/>
        <v/>
      </c>
      <c r="AI585" s="2" t="str">
        <f t="shared" si="78"/>
        <v/>
      </c>
      <c r="AK585" s="2" t="str">
        <f>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spans="1:37">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4" t="str">
        <f t="shared" si="72"/>
        <v/>
      </c>
      <c r="AD586" s="4" t="str">
        <f t="shared" si="73"/>
        <v/>
      </c>
      <c r="AE586" s="4" t="str">
        <f t="shared" si="74"/>
        <v/>
      </c>
      <c r="AF586" s="4" t="str">
        <f t="shared" si="75"/>
        <v/>
      </c>
      <c r="AG586" s="4" t="str">
        <f t="shared" si="76"/>
        <v/>
      </c>
      <c r="AH586" s="4" t="str">
        <f t="shared" si="77"/>
        <v/>
      </c>
      <c r="AI586" s="2" t="str">
        <f t="shared" si="78"/>
        <v/>
      </c>
      <c r="AK586" s="2" t="str">
        <f>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spans="1:37">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4" t="str">
        <f t="shared" si="72"/>
        <v/>
      </c>
      <c r="AD587" s="4" t="str">
        <f t="shared" si="73"/>
        <v/>
      </c>
      <c r="AE587" s="4" t="str">
        <f t="shared" si="74"/>
        <v/>
      </c>
      <c r="AF587" s="4" t="str">
        <f t="shared" si="75"/>
        <v/>
      </c>
      <c r="AG587" s="4" t="str">
        <f t="shared" si="76"/>
        <v/>
      </c>
      <c r="AH587" s="4" t="str">
        <f t="shared" si="77"/>
        <v/>
      </c>
      <c r="AI587" s="2" t="str">
        <f t="shared" si="78"/>
        <v/>
      </c>
      <c r="AK587" s="2" t="str">
        <f>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spans="1:37">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4" t="str">
        <f t="shared" si="72"/>
        <v/>
      </c>
      <c r="AD588" s="4" t="str">
        <f t="shared" si="73"/>
        <v/>
      </c>
      <c r="AE588" s="4" t="str">
        <f t="shared" si="74"/>
        <v/>
      </c>
      <c r="AF588" s="4" t="str">
        <f t="shared" si="75"/>
        <v/>
      </c>
      <c r="AG588" s="4" t="str">
        <f t="shared" si="76"/>
        <v/>
      </c>
      <c r="AH588" s="4" t="str">
        <f t="shared" si="77"/>
        <v/>
      </c>
      <c r="AI588" s="2" t="str">
        <f t="shared" si="78"/>
        <v/>
      </c>
      <c r="AK588" s="2" t="str">
        <f>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spans="1:37">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4" t="str">
        <f t="shared" si="72"/>
        <v/>
      </c>
      <c r="AD589" s="4" t="str">
        <f t="shared" si="73"/>
        <v/>
      </c>
      <c r="AE589" s="4" t="str">
        <f t="shared" si="74"/>
        <v/>
      </c>
      <c r="AF589" s="4" t="str">
        <f t="shared" si="75"/>
        <v/>
      </c>
      <c r="AG589" s="4" t="str">
        <f t="shared" si="76"/>
        <v/>
      </c>
      <c r="AH589" s="4" t="str">
        <f t="shared" si="77"/>
        <v/>
      </c>
      <c r="AI589" s="2" t="str">
        <f t="shared" si="78"/>
        <v/>
      </c>
      <c r="AK589" s="2" t="str">
        <f>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spans="1:37">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4" t="str">
        <f t="shared" si="72"/>
        <v/>
      </c>
      <c r="AD590" s="4" t="str">
        <f t="shared" si="73"/>
        <v/>
      </c>
      <c r="AE590" s="4" t="str">
        <f t="shared" si="74"/>
        <v/>
      </c>
      <c r="AF590" s="4" t="str">
        <f t="shared" si="75"/>
        <v/>
      </c>
      <c r="AG590" s="4" t="str">
        <f t="shared" si="76"/>
        <v/>
      </c>
      <c r="AH590" s="4" t="str">
        <f t="shared" si="77"/>
        <v/>
      </c>
      <c r="AI590" s="2" t="str">
        <f t="shared" si="78"/>
        <v/>
      </c>
      <c r="AK590" s="2" t="str">
        <f>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spans="1:37">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4" t="str">
        <f t="shared" si="72"/>
        <v/>
      </c>
      <c r="AD591" s="4" t="str">
        <f t="shared" si="73"/>
        <v/>
      </c>
      <c r="AE591" s="4" t="str">
        <f t="shared" si="74"/>
        <v/>
      </c>
      <c r="AF591" s="4" t="str">
        <f t="shared" si="75"/>
        <v/>
      </c>
      <c r="AG591" s="4" t="str">
        <f t="shared" si="76"/>
        <v/>
      </c>
      <c r="AH591" s="4" t="str">
        <f t="shared" si="77"/>
        <v/>
      </c>
      <c r="AI591" s="2" t="str">
        <f t="shared" si="78"/>
        <v/>
      </c>
      <c r="AK591" s="2" t="str">
        <f>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spans="1:37">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4" t="str">
        <f t="shared" si="72"/>
        <v/>
      </c>
      <c r="AD592" s="4" t="str">
        <f t="shared" si="73"/>
        <v/>
      </c>
      <c r="AE592" s="4" t="str">
        <f t="shared" si="74"/>
        <v/>
      </c>
      <c r="AF592" s="4" t="str">
        <f t="shared" si="75"/>
        <v/>
      </c>
      <c r="AG592" s="4" t="str">
        <f t="shared" si="76"/>
        <v/>
      </c>
      <c r="AH592" s="4" t="str">
        <f t="shared" si="77"/>
        <v/>
      </c>
      <c r="AI592" s="2" t="str">
        <f t="shared" si="78"/>
        <v/>
      </c>
      <c r="AK592" s="2" t="str">
        <f>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spans="1:37">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4" t="str">
        <f t="shared" si="72"/>
        <v/>
      </c>
      <c r="AD593" s="4" t="str">
        <f t="shared" si="73"/>
        <v/>
      </c>
      <c r="AE593" s="4" t="str">
        <f t="shared" si="74"/>
        <v/>
      </c>
      <c r="AF593" s="4" t="str">
        <f t="shared" si="75"/>
        <v/>
      </c>
      <c r="AG593" s="4" t="str">
        <f t="shared" si="76"/>
        <v/>
      </c>
      <c r="AH593" s="4" t="str">
        <f t="shared" si="77"/>
        <v/>
      </c>
      <c r="AI593" s="2" t="str">
        <f t="shared" si="78"/>
        <v/>
      </c>
      <c r="AK593" s="2" t="str">
        <f>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spans="1:37">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4" t="str">
        <f t="shared" si="72"/>
        <v/>
      </c>
      <c r="AD594" s="4" t="str">
        <f t="shared" si="73"/>
        <v/>
      </c>
      <c r="AE594" s="4" t="str">
        <f t="shared" si="74"/>
        <v/>
      </c>
      <c r="AF594" s="4" t="str">
        <f t="shared" si="75"/>
        <v/>
      </c>
      <c r="AG594" s="4" t="str">
        <f t="shared" si="76"/>
        <v/>
      </c>
      <c r="AH594" s="4" t="str">
        <f t="shared" si="77"/>
        <v/>
      </c>
      <c r="AI594" s="2" t="str">
        <f t="shared" si="78"/>
        <v/>
      </c>
      <c r="AK594" s="2" t="str">
        <f>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spans="1:37">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4" t="str">
        <f t="shared" si="72"/>
        <v/>
      </c>
      <c r="AD595" s="4" t="str">
        <f t="shared" si="73"/>
        <v/>
      </c>
      <c r="AE595" s="4" t="str">
        <f t="shared" si="74"/>
        <v/>
      </c>
      <c r="AF595" s="4" t="str">
        <f t="shared" si="75"/>
        <v/>
      </c>
      <c r="AG595" s="4" t="str">
        <f t="shared" si="76"/>
        <v/>
      </c>
      <c r="AH595" s="4" t="str">
        <f t="shared" si="77"/>
        <v/>
      </c>
      <c r="AI595" s="2" t="str">
        <f t="shared" si="78"/>
        <v/>
      </c>
      <c r="AK595" s="2" t="str">
        <f>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spans="1:37">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4" t="str">
        <f t="shared" si="72"/>
        <v/>
      </c>
      <c r="AD596" s="4" t="str">
        <f t="shared" si="73"/>
        <v/>
      </c>
      <c r="AE596" s="4" t="str">
        <f t="shared" si="74"/>
        <v/>
      </c>
      <c r="AF596" s="4" t="str">
        <f t="shared" si="75"/>
        <v/>
      </c>
      <c r="AG596" s="4" t="str">
        <f t="shared" si="76"/>
        <v/>
      </c>
      <c r="AH596" s="4" t="str">
        <f t="shared" si="77"/>
        <v/>
      </c>
      <c r="AI596" s="2" t="str">
        <f t="shared" si="78"/>
        <v/>
      </c>
      <c r="AK596" s="2" t="str">
        <f>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spans="1:37">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4" t="str">
        <f t="shared" si="72"/>
        <v/>
      </c>
      <c r="AD597" s="4" t="str">
        <f t="shared" si="73"/>
        <v/>
      </c>
      <c r="AE597" s="4" t="str">
        <f t="shared" si="74"/>
        <v/>
      </c>
      <c r="AF597" s="4" t="str">
        <f t="shared" si="75"/>
        <v/>
      </c>
      <c r="AG597" s="4" t="str">
        <f t="shared" si="76"/>
        <v/>
      </c>
      <c r="AH597" s="4" t="str">
        <f t="shared" si="77"/>
        <v/>
      </c>
      <c r="AI597" s="2" t="str">
        <f t="shared" si="78"/>
        <v/>
      </c>
      <c r="AK597" s="2" t="str">
        <f>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spans="1:37">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4" t="str">
        <f t="shared" si="72"/>
        <v/>
      </c>
      <c r="AD598" s="4" t="str">
        <f t="shared" si="73"/>
        <v/>
      </c>
      <c r="AE598" s="4" t="str">
        <f t="shared" si="74"/>
        <v/>
      </c>
      <c r="AF598" s="4" t="str">
        <f t="shared" si="75"/>
        <v/>
      </c>
      <c r="AG598" s="4" t="str">
        <f t="shared" si="76"/>
        <v/>
      </c>
      <c r="AH598" s="4" t="str">
        <f t="shared" si="77"/>
        <v/>
      </c>
      <c r="AI598" s="2" t="str">
        <f t="shared" si="78"/>
        <v/>
      </c>
      <c r="AK598" s="2" t="str">
        <f>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spans="1:37">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4" t="str">
        <f t="shared" si="72"/>
        <v/>
      </c>
      <c r="AD599" s="4" t="str">
        <f t="shared" si="73"/>
        <v/>
      </c>
      <c r="AE599" s="4" t="str">
        <f t="shared" si="74"/>
        <v/>
      </c>
      <c r="AF599" s="4" t="str">
        <f t="shared" si="75"/>
        <v/>
      </c>
      <c r="AG599" s="4" t="str">
        <f t="shared" si="76"/>
        <v/>
      </c>
      <c r="AH599" s="4" t="str">
        <f t="shared" si="77"/>
        <v/>
      </c>
      <c r="AI599" s="2" t="str">
        <f t="shared" si="78"/>
        <v/>
      </c>
      <c r="AK599" s="2" t="str">
        <f>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spans="1:37">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4" t="str">
        <f t="shared" si="72"/>
        <v/>
      </c>
      <c r="AD600" s="4" t="str">
        <f t="shared" si="73"/>
        <v/>
      </c>
      <c r="AE600" s="4" t="str">
        <f t="shared" si="74"/>
        <v/>
      </c>
      <c r="AF600" s="4" t="str">
        <f t="shared" si="75"/>
        <v/>
      </c>
      <c r="AG600" s="4" t="str">
        <f t="shared" si="76"/>
        <v/>
      </c>
      <c r="AH600" s="4" t="str">
        <f t="shared" si="77"/>
        <v/>
      </c>
      <c r="AI600" s="2" t="str">
        <f t="shared" si="78"/>
        <v/>
      </c>
      <c r="AK600" s="2" t="str">
        <f>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spans="1:37">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4" t="str">
        <f t="shared" si="72"/>
        <v/>
      </c>
      <c r="AD601" s="4" t="str">
        <f t="shared" si="73"/>
        <v/>
      </c>
      <c r="AE601" s="4" t="str">
        <f t="shared" si="74"/>
        <v/>
      </c>
      <c r="AF601" s="4" t="str">
        <f t="shared" si="75"/>
        <v/>
      </c>
      <c r="AG601" s="4" t="str">
        <f t="shared" si="76"/>
        <v/>
      </c>
      <c r="AH601" s="4" t="str">
        <f t="shared" si="77"/>
        <v/>
      </c>
      <c r="AI601" s="2" t="str">
        <f t="shared" si="78"/>
        <v/>
      </c>
      <c r="AK601" s="2" t="str">
        <f>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spans="1:37">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4" t="str">
        <f t="shared" si="72"/>
        <v/>
      </c>
      <c r="AD602" s="4" t="str">
        <f t="shared" si="73"/>
        <v/>
      </c>
      <c r="AE602" s="4" t="str">
        <f t="shared" si="74"/>
        <v/>
      </c>
      <c r="AF602" s="4" t="str">
        <f t="shared" si="75"/>
        <v/>
      </c>
      <c r="AG602" s="4" t="str">
        <f t="shared" si="76"/>
        <v/>
      </c>
      <c r="AH602" s="4" t="str">
        <f t="shared" si="77"/>
        <v/>
      </c>
      <c r="AI602" s="2" t="str">
        <f t="shared" si="78"/>
        <v/>
      </c>
      <c r="AK602" s="2" t="str">
        <f>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spans="1:37">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4" t="str">
        <f t="shared" si="72"/>
        <v/>
      </c>
      <c r="AD603" s="4" t="str">
        <f t="shared" si="73"/>
        <v/>
      </c>
      <c r="AE603" s="4" t="str">
        <f t="shared" si="74"/>
        <v/>
      </c>
      <c r="AF603" s="4" t="str">
        <f t="shared" si="75"/>
        <v/>
      </c>
      <c r="AG603" s="4" t="str">
        <f t="shared" si="76"/>
        <v/>
      </c>
      <c r="AH603" s="4" t="str">
        <f t="shared" si="77"/>
        <v/>
      </c>
      <c r="AI603" s="2" t="str">
        <f t="shared" si="78"/>
        <v/>
      </c>
      <c r="AK603" s="2" t="str">
        <f>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spans="1:37">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4" t="str">
        <f t="shared" si="72"/>
        <v/>
      </c>
      <c r="AD604" s="4" t="str">
        <f t="shared" si="73"/>
        <v/>
      </c>
      <c r="AE604" s="4" t="str">
        <f t="shared" si="74"/>
        <v/>
      </c>
      <c r="AF604" s="4" t="str">
        <f t="shared" si="75"/>
        <v/>
      </c>
      <c r="AG604" s="4" t="str">
        <f t="shared" si="76"/>
        <v/>
      </c>
      <c r="AH604" s="4" t="str">
        <f t="shared" si="77"/>
        <v/>
      </c>
      <c r="AI604" s="2" t="str">
        <f t="shared" si="78"/>
        <v/>
      </c>
      <c r="AK604" s="2" t="str">
        <f>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spans="1:37">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4" t="str">
        <f t="shared" si="72"/>
        <v/>
      </c>
      <c r="AD605" s="4" t="str">
        <f t="shared" si="73"/>
        <v/>
      </c>
      <c r="AE605" s="4" t="str">
        <f t="shared" si="74"/>
        <v/>
      </c>
      <c r="AF605" s="4" t="str">
        <f t="shared" si="75"/>
        <v/>
      </c>
      <c r="AG605" s="4" t="str">
        <f t="shared" si="76"/>
        <v/>
      </c>
      <c r="AH605" s="4" t="str">
        <f t="shared" si="77"/>
        <v/>
      </c>
      <c r="AI605" s="2" t="str">
        <f t="shared" si="78"/>
        <v/>
      </c>
      <c r="AK605" s="2" t="str">
        <f>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spans="1:37">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4" t="str">
        <f t="shared" si="72"/>
        <v/>
      </c>
      <c r="AD606" s="4" t="str">
        <f t="shared" si="73"/>
        <v/>
      </c>
      <c r="AE606" s="4" t="str">
        <f t="shared" si="74"/>
        <v/>
      </c>
      <c r="AF606" s="4" t="str">
        <f t="shared" si="75"/>
        <v/>
      </c>
      <c r="AG606" s="4" t="str">
        <f t="shared" si="76"/>
        <v/>
      </c>
      <c r="AH606" s="4" t="str">
        <f t="shared" si="77"/>
        <v/>
      </c>
      <c r="AI606" s="2" t="str">
        <f t="shared" si="78"/>
        <v/>
      </c>
      <c r="AK606" s="2" t="str">
        <f>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spans="1:37">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4" t="str">
        <f t="shared" si="72"/>
        <v/>
      </c>
      <c r="AD607" s="4" t="str">
        <f t="shared" si="73"/>
        <v/>
      </c>
      <c r="AE607" s="4" t="str">
        <f t="shared" si="74"/>
        <v/>
      </c>
      <c r="AF607" s="4" t="str">
        <f t="shared" si="75"/>
        <v/>
      </c>
      <c r="AG607" s="4" t="str">
        <f t="shared" si="76"/>
        <v/>
      </c>
      <c r="AH607" s="4" t="str">
        <f t="shared" si="77"/>
        <v/>
      </c>
      <c r="AI607" s="2" t="str">
        <f t="shared" si="78"/>
        <v/>
      </c>
      <c r="AK607" s="2" t="str">
        <f>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spans="1:37">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4" t="str">
        <f t="shared" si="72"/>
        <v/>
      </c>
      <c r="AD608" s="4" t="str">
        <f t="shared" si="73"/>
        <v/>
      </c>
      <c r="AE608" s="4" t="str">
        <f t="shared" si="74"/>
        <v/>
      </c>
      <c r="AF608" s="4" t="str">
        <f t="shared" si="75"/>
        <v/>
      </c>
      <c r="AG608" s="4" t="str">
        <f t="shared" si="76"/>
        <v/>
      </c>
      <c r="AH608" s="4" t="str">
        <f t="shared" si="77"/>
        <v/>
      </c>
      <c r="AI608" s="2" t="str">
        <f t="shared" si="78"/>
        <v/>
      </c>
      <c r="AK608" s="2" t="str">
        <f>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spans="1:37">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4" t="str">
        <f t="shared" si="72"/>
        <v/>
      </c>
      <c r="AD609" s="4" t="str">
        <f t="shared" si="73"/>
        <v/>
      </c>
      <c r="AE609" s="4" t="str">
        <f t="shared" si="74"/>
        <v/>
      </c>
      <c r="AF609" s="4" t="str">
        <f t="shared" si="75"/>
        <v/>
      </c>
      <c r="AG609" s="4" t="str">
        <f t="shared" si="76"/>
        <v/>
      </c>
      <c r="AH609" s="4" t="str">
        <f t="shared" si="77"/>
        <v/>
      </c>
      <c r="AI609" s="2" t="str">
        <f t="shared" si="78"/>
        <v/>
      </c>
      <c r="AK609" s="2" t="str">
        <f>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spans="1:37">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4" t="str">
        <f t="shared" si="72"/>
        <v/>
      </c>
      <c r="AD610" s="4" t="str">
        <f t="shared" si="73"/>
        <v/>
      </c>
      <c r="AE610" s="4" t="str">
        <f t="shared" si="74"/>
        <v/>
      </c>
      <c r="AF610" s="4" t="str">
        <f t="shared" si="75"/>
        <v/>
      </c>
      <c r="AG610" s="4" t="str">
        <f t="shared" si="76"/>
        <v/>
      </c>
      <c r="AH610" s="4" t="str">
        <f t="shared" si="77"/>
        <v/>
      </c>
      <c r="AI610" s="2" t="str">
        <f t="shared" si="78"/>
        <v/>
      </c>
      <c r="AK610" s="2" t="str">
        <f>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spans="1:37">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4" t="str">
        <f t="shared" si="72"/>
        <v/>
      </c>
      <c r="AD611" s="4" t="str">
        <f t="shared" si="73"/>
        <v/>
      </c>
      <c r="AE611" s="4" t="str">
        <f t="shared" si="74"/>
        <v/>
      </c>
      <c r="AF611" s="4" t="str">
        <f t="shared" si="75"/>
        <v/>
      </c>
      <c r="AG611" s="4" t="str">
        <f t="shared" si="76"/>
        <v/>
      </c>
      <c r="AH611" s="4" t="str">
        <f t="shared" si="77"/>
        <v/>
      </c>
      <c r="AI611" s="2" t="str">
        <f t="shared" si="78"/>
        <v/>
      </c>
      <c r="AK611" s="2" t="str">
        <f>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spans="1:37">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4" t="str">
        <f t="shared" si="72"/>
        <v/>
      </c>
      <c r="AD612" s="4" t="str">
        <f t="shared" si="73"/>
        <v/>
      </c>
      <c r="AE612" s="4" t="str">
        <f t="shared" si="74"/>
        <v/>
      </c>
      <c r="AF612" s="4" t="str">
        <f t="shared" si="75"/>
        <v/>
      </c>
      <c r="AG612" s="4" t="str">
        <f t="shared" si="76"/>
        <v/>
      </c>
      <c r="AH612" s="4" t="str">
        <f t="shared" si="77"/>
        <v/>
      </c>
      <c r="AI612" s="2" t="str">
        <f t="shared" si="78"/>
        <v/>
      </c>
      <c r="AK612" s="2" t="str">
        <f>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spans="1:37">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4" t="str">
        <f t="shared" si="72"/>
        <v/>
      </c>
      <c r="AD613" s="4" t="str">
        <f t="shared" si="73"/>
        <v/>
      </c>
      <c r="AE613" s="4" t="str">
        <f t="shared" si="74"/>
        <v/>
      </c>
      <c r="AF613" s="4" t="str">
        <f t="shared" si="75"/>
        <v/>
      </c>
      <c r="AG613" s="4" t="str">
        <f t="shared" si="76"/>
        <v/>
      </c>
      <c r="AH613" s="4" t="str">
        <f t="shared" si="77"/>
        <v/>
      </c>
      <c r="AI613" s="2" t="str">
        <f t="shared" si="78"/>
        <v/>
      </c>
      <c r="AK613" s="2" t="str">
        <f>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spans="1:37">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4" t="str">
        <f t="shared" si="72"/>
        <v/>
      </c>
      <c r="AD614" s="4" t="str">
        <f t="shared" si="73"/>
        <v/>
      </c>
      <c r="AE614" s="4" t="str">
        <f t="shared" si="74"/>
        <v/>
      </c>
      <c r="AF614" s="4" t="str">
        <f t="shared" si="75"/>
        <v/>
      </c>
      <c r="AG614" s="4" t="str">
        <f t="shared" si="76"/>
        <v/>
      </c>
      <c r="AH614" s="4" t="str">
        <f t="shared" si="77"/>
        <v/>
      </c>
      <c r="AI614" s="2" t="str">
        <f t="shared" si="78"/>
        <v/>
      </c>
      <c r="AK614" s="2" t="str">
        <f>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spans="1:37">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4" t="str">
        <f t="shared" si="72"/>
        <v/>
      </c>
      <c r="AD615" s="4" t="str">
        <f t="shared" si="73"/>
        <v/>
      </c>
      <c r="AE615" s="4" t="str">
        <f t="shared" si="74"/>
        <v/>
      </c>
      <c r="AF615" s="4" t="str">
        <f t="shared" si="75"/>
        <v/>
      </c>
      <c r="AG615" s="4" t="str">
        <f t="shared" si="76"/>
        <v/>
      </c>
      <c r="AH615" s="4" t="str">
        <f t="shared" si="77"/>
        <v/>
      </c>
      <c r="AI615" s="2" t="str">
        <f t="shared" si="78"/>
        <v/>
      </c>
      <c r="AK615" s="2" t="str">
        <f>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spans="1:37">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4" t="str">
        <f t="shared" si="72"/>
        <v/>
      </c>
      <c r="AD616" s="4" t="str">
        <f t="shared" si="73"/>
        <v/>
      </c>
      <c r="AE616" s="4" t="str">
        <f t="shared" si="74"/>
        <v/>
      </c>
      <c r="AF616" s="4" t="str">
        <f t="shared" si="75"/>
        <v/>
      </c>
      <c r="AG616" s="4" t="str">
        <f t="shared" si="76"/>
        <v/>
      </c>
      <c r="AH616" s="4" t="str">
        <f t="shared" si="77"/>
        <v/>
      </c>
      <c r="AI616" s="2" t="str">
        <f t="shared" si="78"/>
        <v/>
      </c>
      <c r="AK616" s="2" t="str">
        <f>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spans="1:37">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4" t="str">
        <f t="shared" si="72"/>
        <v/>
      </c>
      <c r="AD617" s="4" t="str">
        <f t="shared" si="73"/>
        <v/>
      </c>
      <c r="AE617" s="4" t="str">
        <f t="shared" si="74"/>
        <v/>
      </c>
      <c r="AF617" s="4" t="str">
        <f t="shared" si="75"/>
        <v/>
      </c>
      <c r="AG617" s="4" t="str">
        <f t="shared" si="76"/>
        <v/>
      </c>
      <c r="AH617" s="4" t="str">
        <f t="shared" si="77"/>
        <v/>
      </c>
      <c r="AI617" s="2" t="str">
        <f t="shared" si="78"/>
        <v/>
      </c>
      <c r="AK617" s="2" t="str">
        <f>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spans="1:37">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4" t="str">
        <f t="shared" si="72"/>
        <v/>
      </c>
      <c r="AD618" s="4" t="str">
        <f t="shared" si="73"/>
        <v/>
      </c>
      <c r="AE618" s="4" t="str">
        <f t="shared" si="74"/>
        <v/>
      </c>
      <c r="AF618" s="4" t="str">
        <f t="shared" si="75"/>
        <v/>
      </c>
      <c r="AG618" s="4" t="str">
        <f t="shared" si="76"/>
        <v/>
      </c>
      <c r="AH618" s="4" t="str">
        <f t="shared" si="77"/>
        <v/>
      </c>
      <c r="AI618" s="2" t="str">
        <f t="shared" si="78"/>
        <v/>
      </c>
      <c r="AK618" s="2" t="str">
        <f>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spans="1:37">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4" t="str">
        <f t="shared" si="72"/>
        <v/>
      </c>
      <c r="AD619" s="4" t="str">
        <f t="shared" si="73"/>
        <v/>
      </c>
      <c r="AE619" s="4" t="str">
        <f t="shared" si="74"/>
        <v/>
      </c>
      <c r="AF619" s="4" t="str">
        <f t="shared" si="75"/>
        <v/>
      </c>
      <c r="AG619" s="4" t="str">
        <f t="shared" si="76"/>
        <v/>
      </c>
      <c r="AH619" s="4" t="str">
        <f t="shared" si="77"/>
        <v/>
      </c>
      <c r="AI619" s="2" t="str">
        <f t="shared" si="78"/>
        <v/>
      </c>
      <c r="AK619" s="2" t="str">
        <f>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spans="1:37">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4" t="str">
        <f t="shared" si="72"/>
        <v/>
      </c>
      <c r="AD620" s="4" t="str">
        <f t="shared" si="73"/>
        <v/>
      </c>
      <c r="AE620" s="4" t="str">
        <f t="shared" si="74"/>
        <v/>
      </c>
      <c r="AF620" s="4" t="str">
        <f t="shared" si="75"/>
        <v/>
      </c>
      <c r="AG620" s="4" t="str">
        <f t="shared" si="76"/>
        <v/>
      </c>
      <c r="AH620" s="4" t="str">
        <f t="shared" si="77"/>
        <v/>
      </c>
      <c r="AI620" s="2" t="str">
        <f t="shared" si="78"/>
        <v/>
      </c>
      <c r="AK620" s="2" t="str">
        <f>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spans="1:37">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4" t="str">
        <f t="shared" si="72"/>
        <v/>
      </c>
      <c r="AD621" s="4" t="str">
        <f t="shared" si="73"/>
        <v/>
      </c>
      <c r="AE621" s="4" t="str">
        <f t="shared" si="74"/>
        <v/>
      </c>
      <c r="AF621" s="4" t="str">
        <f t="shared" si="75"/>
        <v/>
      </c>
      <c r="AG621" s="4" t="str">
        <f t="shared" si="76"/>
        <v/>
      </c>
      <c r="AH621" s="4" t="str">
        <f t="shared" si="77"/>
        <v/>
      </c>
      <c r="AI621" s="2" t="str">
        <f t="shared" si="78"/>
        <v/>
      </c>
      <c r="AK621" s="2" t="str">
        <f>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spans="1:37">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4" t="str">
        <f t="shared" si="72"/>
        <v/>
      </c>
      <c r="AD622" s="4" t="str">
        <f t="shared" si="73"/>
        <v/>
      </c>
      <c r="AE622" s="4" t="str">
        <f t="shared" si="74"/>
        <v/>
      </c>
      <c r="AF622" s="4" t="str">
        <f t="shared" si="75"/>
        <v/>
      </c>
      <c r="AG622" s="4" t="str">
        <f t="shared" si="76"/>
        <v/>
      </c>
      <c r="AH622" s="4" t="str">
        <f t="shared" si="77"/>
        <v/>
      </c>
      <c r="AI622" s="2" t="str">
        <f t="shared" si="78"/>
        <v/>
      </c>
      <c r="AK622" s="2" t="str">
        <f>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spans="1:37">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4" t="str">
        <f t="shared" si="72"/>
        <v/>
      </c>
      <c r="AD623" s="4" t="str">
        <f t="shared" si="73"/>
        <v/>
      </c>
      <c r="AE623" s="4" t="str">
        <f t="shared" si="74"/>
        <v/>
      </c>
      <c r="AF623" s="4" t="str">
        <f t="shared" si="75"/>
        <v/>
      </c>
      <c r="AG623" s="4" t="str">
        <f t="shared" si="76"/>
        <v/>
      </c>
      <c r="AH623" s="4" t="str">
        <f t="shared" si="77"/>
        <v/>
      </c>
      <c r="AI623" s="2" t="str">
        <f t="shared" si="78"/>
        <v/>
      </c>
      <c r="AK623" s="2" t="str">
        <f>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spans="1:37">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4" t="str">
        <f t="shared" si="72"/>
        <v/>
      </c>
      <c r="AD624" s="4" t="str">
        <f t="shared" si="73"/>
        <v/>
      </c>
      <c r="AE624" s="4" t="str">
        <f t="shared" si="74"/>
        <v/>
      </c>
      <c r="AF624" s="4" t="str">
        <f t="shared" si="75"/>
        <v/>
      </c>
      <c r="AG624" s="4" t="str">
        <f t="shared" si="76"/>
        <v/>
      </c>
      <c r="AH624" s="4" t="str">
        <f t="shared" si="77"/>
        <v/>
      </c>
      <c r="AI624" s="2" t="str">
        <f t="shared" si="78"/>
        <v/>
      </c>
      <c r="AK624" s="2" t="str">
        <f>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spans="1:37">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4" t="str">
        <f t="shared" si="72"/>
        <v/>
      </c>
      <c r="AD625" s="4" t="str">
        <f t="shared" si="73"/>
        <v/>
      </c>
      <c r="AE625" s="4" t="str">
        <f t="shared" si="74"/>
        <v/>
      </c>
      <c r="AF625" s="4" t="str">
        <f t="shared" si="75"/>
        <v/>
      </c>
      <c r="AG625" s="4" t="str">
        <f t="shared" si="76"/>
        <v/>
      </c>
      <c r="AH625" s="4" t="str">
        <f t="shared" si="77"/>
        <v/>
      </c>
      <c r="AI625" s="2" t="str">
        <f t="shared" si="78"/>
        <v/>
      </c>
      <c r="AK625" s="2" t="str">
        <f>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spans="1:37">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4" t="str">
        <f t="shared" si="72"/>
        <v/>
      </c>
      <c r="AD626" s="4" t="str">
        <f t="shared" si="73"/>
        <v/>
      </c>
      <c r="AE626" s="4" t="str">
        <f t="shared" si="74"/>
        <v/>
      </c>
      <c r="AF626" s="4" t="str">
        <f t="shared" si="75"/>
        <v/>
      </c>
      <c r="AG626" s="4" t="str">
        <f t="shared" si="76"/>
        <v/>
      </c>
      <c r="AH626" s="4" t="str">
        <f t="shared" si="77"/>
        <v/>
      </c>
      <c r="AI626" s="2" t="str">
        <f t="shared" si="78"/>
        <v/>
      </c>
      <c r="AK626" s="2" t="str">
        <f>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spans="1:37">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4" t="str">
        <f t="shared" si="72"/>
        <v/>
      </c>
      <c r="AD627" s="4" t="str">
        <f t="shared" si="73"/>
        <v/>
      </c>
      <c r="AE627" s="4" t="str">
        <f t="shared" si="74"/>
        <v/>
      </c>
      <c r="AF627" s="4" t="str">
        <f t="shared" si="75"/>
        <v/>
      </c>
      <c r="AG627" s="4" t="str">
        <f t="shared" si="76"/>
        <v/>
      </c>
      <c r="AH627" s="4" t="str">
        <f t="shared" si="77"/>
        <v/>
      </c>
      <c r="AI627" s="2" t="str">
        <f t="shared" si="78"/>
        <v/>
      </c>
      <c r="AK627" s="2" t="str">
        <f>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spans="1:37">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4" t="str">
        <f t="shared" si="72"/>
        <v/>
      </c>
      <c r="AD628" s="4" t="str">
        <f t="shared" si="73"/>
        <v/>
      </c>
      <c r="AE628" s="4" t="str">
        <f t="shared" si="74"/>
        <v/>
      </c>
      <c r="AF628" s="4" t="str">
        <f t="shared" si="75"/>
        <v/>
      </c>
      <c r="AG628" s="4" t="str">
        <f t="shared" si="76"/>
        <v/>
      </c>
      <c r="AH628" s="4" t="str">
        <f t="shared" si="77"/>
        <v/>
      </c>
      <c r="AI628" s="2" t="str">
        <f t="shared" si="78"/>
        <v/>
      </c>
      <c r="AK628" s="2" t="str">
        <f>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spans="1:37">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4" t="str">
        <f t="shared" si="72"/>
        <v/>
      </c>
      <c r="AD629" s="4" t="str">
        <f t="shared" si="73"/>
        <v/>
      </c>
      <c r="AE629" s="4" t="str">
        <f t="shared" si="74"/>
        <v/>
      </c>
      <c r="AF629" s="4" t="str">
        <f t="shared" si="75"/>
        <v/>
      </c>
      <c r="AG629" s="4" t="str">
        <f t="shared" si="76"/>
        <v/>
      </c>
      <c r="AH629" s="4" t="str">
        <f t="shared" si="77"/>
        <v/>
      </c>
      <c r="AI629" s="2" t="str">
        <f t="shared" si="78"/>
        <v/>
      </c>
      <c r="AK629" s="2" t="str">
        <f>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spans="1:37">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4" t="str">
        <f t="shared" si="72"/>
        <v/>
      </c>
      <c r="AD630" s="4" t="str">
        <f t="shared" si="73"/>
        <v/>
      </c>
      <c r="AE630" s="4" t="str">
        <f t="shared" si="74"/>
        <v/>
      </c>
      <c r="AF630" s="4" t="str">
        <f t="shared" si="75"/>
        <v/>
      </c>
      <c r="AG630" s="4" t="str">
        <f t="shared" si="76"/>
        <v/>
      </c>
      <c r="AH630" s="4" t="str">
        <f t="shared" si="77"/>
        <v/>
      </c>
      <c r="AI630" s="2" t="str">
        <f t="shared" si="78"/>
        <v/>
      </c>
      <c r="AK630" s="2" t="str">
        <f>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spans="1:37">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4" t="str">
        <f t="shared" si="72"/>
        <v/>
      </c>
      <c r="AD631" s="4" t="str">
        <f t="shared" si="73"/>
        <v/>
      </c>
      <c r="AE631" s="4" t="str">
        <f t="shared" si="74"/>
        <v/>
      </c>
      <c r="AF631" s="4" t="str">
        <f t="shared" si="75"/>
        <v/>
      </c>
      <c r="AG631" s="4" t="str">
        <f t="shared" si="76"/>
        <v/>
      </c>
      <c r="AH631" s="4" t="str">
        <f t="shared" si="77"/>
        <v/>
      </c>
      <c r="AI631" s="2" t="str">
        <f t="shared" si="78"/>
        <v/>
      </c>
      <c r="AK631" s="2" t="str">
        <f>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spans="1:37">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4" t="str">
        <f t="shared" si="72"/>
        <v/>
      </c>
      <c r="AD632" s="4" t="str">
        <f t="shared" si="73"/>
        <v/>
      </c>
      <c r="AE632" s="4" t="str">
        <f t="shared" si="74"/>
        <v/>
      </c>
      <c r="AF632" s="4" t="str">
        <f t="shared" si="75"/>
        <v/>
      </c>
      <c r="AG632" s="4" t="str">
        <f t="shared" si="76"/>
        <v/>
      </c>
      <c r="AH632" s="4" t="str">
        <f t="shared" si="77"/>
        <v/>
      </c>
      <c r="AI632" s="2" t="str">
        <f t="shared" si="78"/>
        <v/>
      </c>
      <c r="AK632" s="2" t="str">
        <f>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spans="1:37">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4" t="str">
        <f t="shared" si="72"/>
        <v/>
      </c>
      <c r="AD633" s="4" t="str">
        <f t="shared" si="73"/>
        <v/>
      </c>
      <c r="AE633" s="4" t="str">
        <f t="shared" si="74"/>
        <v/>
      </c>
      <c r="AF633" s="4" t="str">
        <f t="shared" si="75"/>
        <v/>
      </c>
      <c r="AG633" s="4" t="str">
        <f t="shared" si="76"/>
        <v/>
      </c>
      <c r="AH633" s="4" t="str">
        <f t="shared" si="77"/>
        <v/>
      </c>
      <c r="AI633" s="2" t="str">
        <f t="shared" si="78"/>
        <v/>
      </c>
      <c r="AK633" s="2" t="str">
        <f>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spans="1:37">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4" t="str">
        <f t="shared" si="72"/>
        <v/>
      </c>
      <c r="AD634" s="4" t="str">
        <f t="shared" si="73"/>
        <v/>
      </c>
      <c r="AE634" s="4" t="str">
        <f t="shared" si="74"/>
        <v/>
      </c>
      <c r="AF634" s="4" t="str">
        <f t="shared" si="75"/>
        <v/>
      </c>
      <c r="AG634" s="4" t="str">
        <f t="shared" si="76"/>
        <v/>
      </c>
      <c r="AH634" s="4" t="str">
        <f t="shared" si="77"/>
        <v/>
      </c>
      <c r="AI634" s="2" t="str">
        <f t="shared" si="78"/>
        <v/>
      </c>
      <c r="AK634" s="2" t="str">
        <f>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spans="1:37">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4" t="str">
        <f t="shared" si="72"/>
        <v/>
      </c>
      <c r="AD635" s="4" t="str">
        <f t="shared" si="73"/>
        <v/>
      </c>
      <c r="AE635" s="4" t="str">
        <f t="shared" si="74"/>
        <v/>
      </c>
      <c r="AF635" s="4" t="str">
        <f t="shared" si="75"/>
        <v/>
      </c>
      <c r="AG635" s="4" t="str">
        <f t="shared" si="76"/>
        <v/>
      </c>
      <c r="AH635" s="4" t="str">
        <f t="shared" si="77"/>
        <v/>
      </c>
      <c r="AI635" s="2" t="str">
        <f t="shared" si="78"/>
        <v/>
      </c>
      <c r="AK635" s="2" t="str">
        <f>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spans="1:37">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4" t="str">
        <f t="shared" si="72"/>
        <v/>
      </c>
      <c r="AD636" s="4" t="str">
        <f t="shared" si="73"/>
        <v/>
      </c>
      <c r="AE636" s="4" t="str">
        <f t="shared" si="74"/>
        <v/>
      </c>
      <c r="AF636" s="4" t="str">
        <f t="shared" si="75"/>
        <v/>
      </c>
      <c r="AG636" s="4" t="str">
        <f t="shared" si="76"/>
        <v/>
      </c>
      <c r="AH636" s="4" t="str">
        <f t="shared" si="77"/>
        <v/>
      </c>
      <c r="AI636" s="2" t="str">
        <f t="shared" si="78"/>
        <v/>
      </c>
      <c r="AK636" s="2" t="str">
        <f>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spans="1:37">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4" t="str">
        <f t="shared" si="72"/>
        <v/>
      </c>
      <c r="AD637" s="4" t="str">
        <f t="shared" si="73"/>
        <v/>
      </c>
      <c r="AE637" s="4" t="str">
        <f t="shared" si="74"/>
        <v/>
      </c>
      <c r="AF637" s="4" t="str">
        <f t="shared" si="75"/>
        <v/>
      </c>
      <c r="AG637" s="4" t="str">
        <f t="shared" si="76"/>
        <v/>
      </c>
      <c r="AH637" s="4" t="str">
        <f t="shared" si="77"/>
        <v/>
      </c>
      <c r="AI637" s="2" t="str">
        <f t="shared" si="78"/>
        <v/>
      </c>
      <c r="AK637" s="2" t="str">
        <f>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spans="1:37">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4" t="str">
        <f t="shared" si="72"/>
        <v/>
      </c>
      <c r="AD638" s="4" t="str">
        <f t="shared" si="73"/>
        <v/>
      </c>
      <c r="AE638" s="4" t="str">
        <f t="shared" si="74"/>
        <v/>
      </c>
      <c r="AF638" s="4" t="str">
        <f t="shared" si="75"/>
        <v/>
      </c>
      <c r="AG638" s="4" t="str">
        <f t="shared" si="76"/>
        <v/>
      </c>
      <c r="AH638" s="4" t="str">
        <f t="shared" si="77"/>
        <v/>
      </c>
      <c r="AI638" s="2" t="str">
        <f t="shared" si="78"/>
        <v/>
      </c>
      <c r="AK638" s="2" t="str">
        <f>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spans="1:37">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4" t="str">
        <f t="shared" si="72"/>
        <v/>
      </c>
      <c r="AD639" s="4" t="str">
        <f t="shared" si="73"/>
        <v/>
      </c>
      <c r="AE639" s="4" t="str">
        <f t="shared" si="74"/>
        <v/>
      </c>
      <c r="AF639" s="4" t="str">
        <f t="shared" si="75"/>
        <v/>
      </c>
      <c r="AG639" s="4" t="str">
        <f t="shared" si="76"/>
        <v/>
      </c>
      <c r="AH639" s="4" t="str">
        <f t="shared" si="77"/>
        <v/>
      </c>
      <c r="AI639" s="2" t="str">
        <f t="shared" si="78"/>
        <v/>
      </c>
      <c r="AK639" s="2" t="str">
        <f>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spans="1:37">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4" t="str">
        <f t="shared" si="72"/>
        <v/>
      </c>
      <c r="AD640" s="4" t="str">
        <f t="shared" si="73"/>
        <v/>
      </c>
      <c r="AE640" s="4" t="str">
        <f t="shared" si="74"/>
        <v/>
      </c>
      <c r="AF640" s="4" t="str">
        <f t="shared" si="75"/>
        <v/>
      </c>
      <c r="AG640" s="4" t="str">
        <f t="shared" si="76"/>
        <v/>
      </c>
      <c r="AH640" s="4" t="str">
        <f t="shared" si="77"/>
        <v/>
      </c>
      <c r="AI640" s="2" t="str">
        <f t="shared" si="78"/>
        <v/>
      </c>
      <c r="AK640" s="2" t="str">
        <f>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spans="1:37">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4" t="str">
        <f t="shared" si="72"/>
        <v/>
      </c>
      <c r="AD641" s="4" t="str">
        <f t="shared" si="73"/>
        <v/>
      </c>
      <c r="AE641" s="4" t="str">
        <f t="shared" si="74"/>
        <v/>
      </c>
      <c r="AF641" s="4" t="str">
        <f t="shared" si="75"/>
        <v/>
      </c>
      <c r="AG641" s="4" t="str">
        <f t="shared" si="76"/>
        <v/>
      </c>
      <c r="AH641" s="4" t="str">
        <f t="shared" si="77"/>
        <v/>
      </c>
      <c r="AI641" s="2" t="str">
        <f t="shared" si="78"/>
        <v/>
      </c>
      <c r="AK641" s="2" t="str">
        <f>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spans="1:37">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4" t="str">
        <f t="shared" si="72"/>
        <v/>
      </c>
      <c r="AD642" s="4" t="str">
        <f t="shared" si="73"/>
        <v/>
      </c>
      <c r="AE642" s="4" t="str">
        <f t="shared" si="74"/>
        <v/>
      </c>
      <c r="AF642" s="4" t="str">
        <f t="shared" si="75"/>
        <v/>
      </c>
      <c r="AG642" s="4" t="str">
        <f t="shared" si="76"/>
        <v/>
      </c>
      <c r="AH642" s="4" t="str">
        <f t="shared" si="77"/>
        <v/>
      </c>
      <c r="AI642" s="2" t="str">
        <f t="shared" si="78"/>
        <v/>
      </c>
      <c r="AK642" s="2" t="str">
        <f>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spans="1:37">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4" t="str">
        <f t="shared" si="72"/>
        <v/>
      </c>
      <c r="AD643" s="4" t="str">
        <f t="shared" si="73"/>
        <v/>
      </c>
      <c r="AE643" s="4" t="str">
        <f t="shared" si="74"/>
        <v/>
      </c>
      <c r="AF643" s="4" t="str">
        <f t="shared" si="75"/>
        <v/>
      </c>
      <c r="AG643" s="4" t="str">
        <f t="shared" si="76"/>
        <v/>
      </c>
      <c r="AH643" s="4" t="str">
        <f t="shared" si="77"/>
        <v/>
      </c>
      <c r="AI643" s="2" t="str">
        <f t="shared" si="78"/>
        <v/>
      </c>
      <c r="AK643" s="2" t="str">
        <f>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spans="1:37">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4" t="str">
        <f t="shared" si="72"/>
        <v/>
      </c>
      <c r="AD644" s="4" t="str">
        <f t="shared" si="73"/>
        <v/>
      </c>
      <c r="AE644" s="4" t="str">
        <f t="shared" si="74"/>
        <v/>
      </c>
      <c r="AF644" s="4" t="str">
        <f t="shared" si="75"/>
        <v/>
      </c>
      <c r="AG644" s="4" t="str">
        <f t="shared" si="76"/>
        <v/>
      </c>
      <c r="AH644" s="4" t="str">
        <f t="shared" si="77"/>
        <v/>
      </c>
      <c r="AI644" s="2" t="str">
        <f t="shared" si="78"/>
        <v/>
      </c>
      <c r="AK644" s="2" t="str">
        <f>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spans="1:37">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4" t="str">
        <f t="shared" ref="AC645:AC708" si="79">IF((MAX(A645,L645,N645,P645,X645,Y645)-MIN(A645,L645,N645,P645,X645,Y645))&gt;3,1,"")</f>
        <v/>
      </c>
      <c r="AD645" s="4" t="str">
        <f t="shared" ref="AD645:AD708" si="80">IF((MAX(B645,D645,M645,U645)-MIN(B645,D645,M645,U645))&gt;3,1,"")</f>
        <v/>
      </c>
      <c r="AE645" s="4" t="str">
        <f t="shared" ref="AE645:AE708" si="81">IF((MAX(I645,T645,V645,W645)-MIN(I645,T645,V645,W645))&gt;3,1,"")</f>
        <v/>
      </c>
      <c r="AF645" s="4" t="str">
        <f t="shared" ref="AF645:AF708" si="82">IF((MAX(H645,K645,Q645,S645)-MIN(H645,K645,Q645,S645))&gt;3,1,"")</f>
        <v/>
      </c>
      <c r="AG645" s="4" t="str">
        <f t="shared" ref="AG645:AG708" si="83">IF((MAX(E645,F645,G645,R645)-MIN(E645,F645,G645,R645))&gt;3,1,"")</f>
        <v/>
      </c>
      <c r="AH645" s="4" t="str">
        <f t="shared" ref="AH645:AH708" si="84">IF((MAX(C645,J645,O645,Z645)-MIN(C645,J645,O645,Z645))&gt;3,1,"")</f>
        <v/>
      </c>
      <c r="AI645" s="2" t="str">
        <f t="shared" ref="AI645:AI708" si="85">IF(COUNT(A645:Z645)&gt;0,IF(COUNT(AC645,AD645,AE645,AF645,AG645,AH645)&gt;0,SUM(AC645,AD645,AE645,AF645,AG645,AH645),0),"")</f>
        <v/>
      </c>
      <c r="AK645" s="2" t="str">
        <f>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spans="1:37">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4" t="str">
        <f t="shared" si="79"/>
        <v/>
      </c>
      <c r="AD646" s="4" t="str">
        <f t="shared" si="80"/>
        <v/>
      </c>
      <c r="AE646" s="4" t="str">
        <f t="shared" si="81"/>
        <v/>
      </c>
      <c r="AF646" s="4" t="str">
        <f t="shared" si="82"/>
        <v/>
      </c>
      <c r="AG646" s="4" t="str">
        <f t="shared" si="83"/>
        <v/>
      </c>
      <c r="AH646" s="4" t="str">
        <f t="shared" si="84"/>
        <v/>
      </c>
      <c r="AI646" s="2" t="str">
        <f t="shared" si="85"/>
        <v/>
      </c>
      <c r="AK646" s="2" t="str">
        <f>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spans="1:37">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4" t="str">
        <f t="shared" si="79"/>
        <v/>
      </c>
      <c r="AD647" s="4" t="str">
        <f t="shared" si="80"/>
        <v/>
      </c>
      <c r="AE647" s="4" t="str">
        <f t="shared" si="81"/>
        <v/>
      </c>
      <c r="AF647" s="4" t="str">
        <f t="shared" si="82"/>
        <v/>
      </c>
      <c r="AG647" s="4" t="str">
        <f t="shared" si="83"/>
        <v/>
      </c>
      <c r="AH647" s="4" t="str">
        <f t="shared" si="84"/>
        <v/>
      </c>
      <c r="AI647" s="2" t="str">
        <f t="shared" si="85"/>
        <v/>
      </c>
      <c r="AK647" s="2" t="str">
        <f>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spans="1:37">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4" t="str">
        <f t="shared" si="79"/>
        <v/>
      </c>
      <c r="AD648" s="4" t="str">
        <f t="shared" si="80"/>
        <v/>
      </c>
      <c r="AE648" s="4" t="str">
        <f t="shared" si="81"/>
        <v/>
      </c>
      <c r="AF648" s="4" t="str">
        <f t="shared" si="82"/>
        <v/>
      </c>
      <c r="AG648" s="4" t="str">
        <f t="shared" si="83"/>
        <v/>
      </c>
      <c r="AH648" s="4" t="str">
        <f t="shared" si="84"/>
        <v/>
      </c>
      <c r="AI648" s="2" t="str">
        <f t="shared" si="85"/>
        <v/>
      </c>
      <c r="AK648" s="2" t="str">
        <f>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spans="1:37">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4" t="str">
        <f t="shared" si="79"/>
        <v/>
      </c>
      <c r="AD649" s="4" t="str">
        <f t="shared" si="80"/>
        <v/>
      </c>
      <c r="AE649" s="4" t="str">
        <f t="shared" si="81"/>
        <v/>
      </c>
      <c r="AF649" s="4" t="str">
        <f t="shared" si="82"/>
        <v/>
      </c>
      <c r="AG649" s="4" t="str">
        <f t="shared" si="83"/>
        <v/>
      </c>
      <c r="AH649" s="4" t="str">
        <f t="shared" si="84"/>
        <v/>
      </c>
      <c r="AI649" s="2" t="str">
        <f t="shared" si="85"/>
        <v/>
      </c>
      <c r="AK649" s="2" t="str">
        <f>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spans="1:37">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4" t="str">
        <f t="shared" si="79"/>
        <v/>
      </c>
      <c r="AD650" s="4" t="str">
        <f t="shared" si="80"/>
        <v/>
      </c>
      <c r="AE650" s="4" t="str">
        <f t="shared" si="81"/>
        <v/>
      </c>
      <c r="AF650" s="4" t="str">
        <f t="shared" si="82"/>
        <v/>
      </c>
      <c r="AG650" s="4" t="str">
        <f t="shared" si="83"/>
        <v/>
      </c>
      <c r="AH650" s="4" t="str">
        <f t="shared" si="84"/>
        <v/>
      </c>
      <c r="AI650" s="2" t="str">
        <f t="shared" si="85"/>
        <v/>
      </c>
      <c r="AK650" s="2" t="str">
        <f>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spans="1:37">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4" t="str">
        <f t="shared" si="79"/>
        <v/>
      </c>
      <c r="AD651" s="4" t="str">
        <f t="shared" si="80"/>
        <v/>
      </c>
      <c r="AE651" s="4" t="str">
        <f t="shared" si="81"/>
        <v/>
      </c>
      <c r="AF651" s="4" t="str">
        <f t="shared" si="82"/>
        <v/>
      </c>
      <c r="AG651" s="4" t="str">
        <f t="shared" si="83"/>
        <v/>
      </c>
      <c r="AH651" s="4" t="str">
        <f t="shared" si="84"/>
        <v/>
      </c>
      <c r="AI651" s="2" t="str">
        <f t="shared" si="85"/>
        <v/>
      </c>
      <c r="AK651" s="2" t="str">
        <f>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spans="1:37">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4" t="str">
        <f t="shared" si="79"/>
        <v/>
      </c>
      <c r="AD652" s="4" t="str">
        <f t="shared" si="80"/>
        <v/>
      </c>
      <c r="AE652" s="4" t="str">
        <f t="shared" si="81"/>
        <v/>
      </c>
      <c r="AF652" s="4" t="str">
        <f t="shared" si="82"/>
        <v/>
      </c>
      <c r="AG652" s="4" t="str">
        <f t="shared" si="83"/>
        <v/>
      </c>
      <c r="AH652" s="4" t="str">
        <f t="shared" si="84"/>
        <v/>
      </c>
      <c r="AI652" s="2" t="str">
        <f t="shared" si="85"/>
        <v/>
      </c>
      <c r="AK652" s="2" t="str">
        <f>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spans="1:37">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4" t="str">
        <f t="shared" si="79"/>
        <v/>
      </c>
      <c r="AD653" s="4" t="str">
        <f t="shared" si="80"/>
        <v/>
      </c>
      <c r="AE653" s="4" t="str">
        <f t="shared" si="81"/>
        <v/>
      </c>
      <c r="AF653" s="4" t="str">
        <f t="shared" si="82"/>
        <v/>
      </c>
      <c r="AG653" s="4" t="str">
        <f t="shared" si="83"/>
        <v/>
      </c>
      <c r="AH653" s="4" t="str">
        <f t="shared" si="84"/>
        <v/>
      </c>
      <c r="AI653" s="2" t="str">
        <f t="shared" si="85"/>
        <v/>
      </c>
      <c r="AK653" s="2" t="str">
        <f>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spans="1:37">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4" t="str">
        <f t="shared" si="79"/>
        <v/>
      </c>
      <c r="AD654" s="4" t="str">
        <f t="shared" si="80"/>
        <v/>
      </c>
      <c r="AE654" s="4" t="str">
        <f t="shared" si="81"/>
        <v/>
      </c>
      <c r="AF654" s="4" t="str">
        <f t="shared" si="82"/>
        <v/>
      </c>
      <c r="AG654" s="4" t="str">
        <f t="shared" si="83"/>
        <v/>
      </c>
      <c r="AH654" s="4" t="str">
        <f t="shared" si="84"/>
        <v/>
      </c>
      <c r="AI654" s="2" t="str">
        <f t="shared" si="85"/>
        <v/>
      </c>
      <c r="AK654" s="2" t="str">
        <f>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spans="1:37">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4" t="str">
        <f t="shared" si="79"/>
        <v/>
      </c>
      <c r="AD655" s="4" t="str">
        <f t="shared" si="80"/>
        <v/>
      </c>
      <c r="AE655" s="4" t="str">
        <f t="shared" si="81"/>
        <v/>
      </c>
      <c r="AF655" s="4" t="str">
        <f t="shared" si="82"/>
        <v/>
      </c>
      <c r="AG655" s="4" t="str">
        <f t="shared" si="83"/>
        <v/>
      </c>
      <c r="AH655" s="4" t="str">
        <f t="shared" si="84"/>
        <v/>
      </c>
      <c r="AI655" s="2" t="str">
        <f t="shared" si="85"/>
        <v/>
      </c>
      <c r="AK655" s="2" t="str">
        <f>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spans="1:37">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4" t="str">
        <f t="shared" si="79"/>
        <v/>
      </c>
      <c r="AD656" s="4" t="str">
        <f t="shared" si="80"/>
        <v/>
      </c>
      <c r="AE656" s="4" t="str">
        <f t="shared" si="81"/>
        <v/>
      </c>
      <c r="AF656" s="4" t="str">
        <f t="shared" si="82"/>
        <v/>
      </c>
      <c r="AG656" s="4" t="str">
        <f t="shared" si="83"/>
        <v/>
      </c>
      <c r="AH656" s="4" t="str">
        <f t="shared" si="84"/>
        <v/>
      </c>
      <c r="AI656" s="2" t="str">
        <f t="shared" si="85"/>
        <v/>
      </c>
      <c r="AK656" s="2" t="str">
        <f>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spans="1:37">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4" t="str">
        <f t="shared" si="79"/>
        <v/>
      </c>
      <c r="AD657" s="4" t="str">
        <f t="shared" si="80"/>
        <v/>
      </c>
      <c r="AE657" s="4" t="str">
        <f t="shared" si="81"/>
        <v/>
      </c>
      <c r="AF657" s="4" t="str">
        <f t="shared" si="82"/>
        <v/>
      </c>
      <c r="AG657" s="4" t="str">
        <f t="shared" si="83"/>
        <v/>
      </c>
      <c r="AH657" s="4" t="str">
        <f t="shared" si="84"/>
        <v/>
      </c>
      <c r="AI657" s="2" t="str">
        <f t="shared" si="85"/>
        <v/>
      </c>
      <c r="AK657" s="2" t="str">
        <f>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spans="1:37">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4" t="str">
        <f t="shared" si="79"/>
        <v/>
      </c>
      <c r="AD658" s="4" t="str">
        <f t="shared" si="80"/>
        <v/>
      </c>
      <c r="AE658" s="4" t="str">
        <f t="shared" si="81"/>
        <v/>
      </c>
      <c r="AF658" s="4" t="str">
        <f t="shared" si="82"/>
        <v/>
      </c>
      <c r="AG658" s="4" t="str">
        <f t="shared" si="83"/>
        <v/>
      </c>
      <c r="AH658" s="4" t="str">
        <f t="shared" si="84"/>
        <v/>
      </c>
      <c r="AI658" s="2" t="str">
        <f t="shared" si="85"/>
        <v/>
      </c>
      <c r="AK658" s="2" t="str">
        <f>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spans="1:37">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4" t="str">
        <f t="shared" si="79"/>
        <v/>
      </c>
      <c r="AD659" s="4" t="str">
        <f t="shared" si="80"/>
        <v/>
      </c>
      <c r="AE659" s="4" t="str">
        <f t="shared" si="81"/>
        <v/>
      </c>
      <c r="AF659" s="4" t="str">
        <f t="shared" si="82"/>
        <v/>
      </c>
      <c r="AG659" s="4" t="str">
        <f t="shared" si="83"/>
        <v/>
      </c>
      <c r="AH659" s="4" t="str">
        <f t="shared" si="84"/>
        <v/>
      </c>
      <c r="AI659" s="2" t="str">
        <f t="shared" si="85"/>
        <v/>
      </c>
      <c r="AK659" s="2" t="str">
        <f>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spans="1:37">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4" t="str">
        <f t="shared" si="79"/>
        <v/>
      </c>
      <c r="AD660" s="4" t="str">
        <f t="shared" si="80"/>
        <v/>
      </c>
      <c r="AE660" s="4" t="str">
        <f t="shared" si="81"/>
        <v/>
      </c>
      <c r="AF660" s="4" t="str">
        <f t="shared" si="82"/>
        <v/>
      </c>
      <c r="AG660" s="4" t="str">
        <f t="shared" si="83"/>
        <v/>
      </c>
      <c r="AH660" s="4" t="str">
        <f t="shared" si="84"/>
        <v/>
      </c>
      <c r="AI660" s="2" t="str">
        <f t="shared" si="85"/>
        <v/>
      </c>
      <c r="AK660" s="2" t="str">
        <f>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spans="1:37">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4" t="str">
        <f t="shared" si="79"/>
        <v/>
      </c>
      <c r="AD661" s="4" t="str">
        <f t="shared" si="80"/>
        <v/>
      </c>
      <c r="AE661" s="4" t="str">
        <f t="shared" si="81"/>
        <v/>
      </c>
      <c r="AF661" s="4" t="str">
        <f t="shared" si="82"/>
        <v/>
      </c>
      <c r="AG661" s="4" t="str">
        <f t="shared" si="83"/>
        <v/>
      </c>
      <c r="AH661" s="4" t="str">
        <f t="shared" si="84"/>
        <v/>
      </c>
      <c r="AI661" s="2" t="str">
        <f t="shared" si="85"/>
        <v/>
      </c>
      <c r="AK661" s="2" t="str">
        <f>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spans="1:37">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4" t="str">
        <f t="shared" si="79"/>
        <v/>
      </c>
      <c r="AD662" s="4" t="str">
        <f t="shared" si="80"/>
        <v/>
      </c>
      <c r="AE662" s="4" t="str">
        <f t="shared" si="81"/>
        <v/>
      </c>
      <c r="AF662" s="4" t="str">
        <f t="shared" si="82"/>
        <v/>
      </c>
      <c r="AG662" s="4" t="str">
        <f t="shared" si="83"/>
        <v/>
      </c>
      <c r="AH662" s="4" t="str">
        <f t="shared" si="84"/>
        <v/>
      </c>
      <c r="AI662" s="2" t="str">
        <f t="shared" si="85"/>
        <v/>
      </c>
      <c r="AK662" s="2" t="str">
        <f>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spans="1:37">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4" t="str">
        <f t="shared" si="79"/>
        <v/>
      </c>
      <c r="AD663" s="4" t="str">
        <f t="shared" si="80"/>
        <v/>
      </c>
      <c r="AE663" s="4" t="str">
        <f t="shared" si="81"/>
        <v/>
      </c>
      <c r="AF663" s="4" t="str">
        <f t="shared" si="82"/>
        <v/>
      </c>
      <c r="AG663" s="4" t="str">
        <f t="shared" si="83"/>
        <v/>
      </c>
      <c r="AH663" s="4" t="str">
        <f t="shared" si="84"/>
        <v/>
      </c>
      <c r="AI663" s="2" t="str">
        <f t="shared" si="85"/>
        <v/>
      </c>
      <c r="AK663" s="2" t="str">
        <f>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spans="1:37">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4" t="str">
        <f t="shared" si="79"/>
        <v/>
      </c>
      <c r="AD664" s="4" t="str">
        <f t="shared" si="80"/>
        <v/>
      </c>
      <c r="AE664" s="4" t="str">
        <f t="shared" si="81"/>
        <v/>
      </c>
      <c r="AF664" s="4" t="str">
        <f t="shared" si="82"/>
        <v/>
      </c>
      <c r="AG664" s="4" t="str">
        <f t="shared" si="83"/>
        <v/>
      </c>
      <c r="AH664" s="4" t="str">
        <f t="shared" si="84"/>
        <v/>
      </c>
      <c r="AI664" s="2" t="str">
        <f t="shared" si="85"/>
        <v/>
      </c>
      <c r="AK664" s="2" t="str">
        <f>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spans="1:37">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4" t="str">
        <f t="shared" si="79"/>
        <v/>
      </c>
      <c r="AD665" s="4" t="str">
        <f t="shared" si="80"/>
        <v/>
      </c>
      <c r="AE665" s="4" t="str">
        <f t="shared" si="81"/>
        <v/>
      </c>
      <c r="AF665" s="4" t="str">
        <f t="shared" si="82"/>
        <v/>
      </c>
      <c r="AG665" s="4" t="str">
        <f t="shared" si="83"/>
        <v/>
      </c>
      <c r="AH665" s="4" t="str">
        <f t="shared" si="84"/>
        <v/>
      </c>
      <c r="AI665" s="2" t="str">
        <f t="shared" si="85"/>
        <v/>
      </c>
      <c r="AK665" s="2" t="str">
        <f>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spans="1:37">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4" t="str">
        <f t="shared" si="79"/>
        <v/>
      </c>
      <c r="AD666" s="4" t="str">
        <f t="shared" si="80"/>
        <v/>
      </c>
      <c r="AE666" s="4" t="str">
        <f t="shared" si="81"/>
        <v/>
      </c>
      <c r="AF666" s="4" t="str">
        <f t="shared" si="82"/>
        <v/>
      </c>
      <c r="AG666" s="4" t="str">
        <f t="shared" si="83"/>
        <v/>
      </c>
      <c r="AH666" s="4" t="str">
        <f t="shared" si="84"/>
        <v/>
      </c>
      <c r="AI666" s="2" t="str">
        <f t="shared" si="85"/>
        <v/>
      </c>
      <c r="AK666" s="2" t="str">
        <f>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spans="1:37">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4" t="str">
        <f t="shared" si="79"/>
        <v/>
      </c>
      <c r="AD667" s="4" t="str">
        <f t="shared" si="80"/>
        <v/>
      </c>
      <c r="AE667" s="4" t="str">
        <f t="shared" si="81"/>
        <v/>
      </c>
      <c r="AF667" s="4" t="str">
        <f t="shared" si="82"/>
        <v/>
      </c>
      <c r="AG667" s="4" t="str">
        <f t="shared" si="83"/>
        <v/>
      </c>
      <c r="AH667" s="4" t="str">
        <f t="shared" si="84"/>
        <v/>
      </c>
      <c r="AI667" s="2" t="str">
        <f t="shared" si="85"/>
        <v/>
      </c>
      <c r="AK667" s="2" t="str">
        <f>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spans="1:37">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4" t="str">
        <f t="shared" si="79"/>
        <v/>
      </c>
      <c r="AD668" s="4" t="str">
        <f t="shared" si="80"/>
        <v/>
      </c>
      <c r="AE668" s="4" t="str">
        <f t="shared" si="81"/>
        <v/>
      </c>
      <c r="AF668" s="4" t="str">
        <f t="shared" si="82"/>
        <v/>
      </c>
      <c r="AG668" s="4" t="str">
        <f t="shared" si="83"/>
        <v/>
      </c>
      <c r="AH668" s="4" t="str">
        <f t="shared" si="84"/>
        <v/>
      </c>
      <c r="AI668" s="2" t="str">
        <f t="shared" si="85"/>
        <v/>
      </c>
      <c r="AK668" s="2" t="str">
        <f>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spans="1:37">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4" t="str">
        <f t="shared" si="79"/>
        <v/>
      </c>
      <c r="AD669" s="4" t="str">
        <f t="shared" si="80"/>
        <v/>
      </c>
      <c r="AE669" s="4" t="str">
        <f t="shared" si="81"/>
        <v/>
      </c>
      <c r="AF669" s="4" t="str">
        <f t="shared" si="82"/>
        <v/>
      </c>
      <c r="AG669" s="4" t="str">
        <f t="shared" si="83"/>
        <v/>
      </c>
      <c r="AH669" s="4" t="str">
        <f t="shared" si="84"/>
        <v/>
      </c>
      <c r="AI669" s="2" t="str">
        <f t="shared" si="85"/>
        <v/>
      </c>
      <c r="AK669" s="2" t="str">
        <f>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spans="1:37">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4" t="str">
        <f t="shared" si="79"/>
        <v/>
      </c>
      <c r="AD670" s="4" t="str">
        <f t="shared" si="80"/>
        <v/>
      </c>
      <c r="AE670" s="4" t="str">
        <f t="shared" si="81"/>
        <v/>
      </c>
      <c r="AF670" s="4" t="str">
        <f t="shared" si="82"/>
        <v/>
      </c>
      <c r="AG670" s="4" t="str">
        <f t="shared" si="83"/>
        <v/>
      </c>
      <c r="AH670" s="4" t="str">
        <f t="shared" si="84"/>
        <v/>
      </c>
      <c r="AI670" s="2" t="str">
        <f t="shared" si="85"/>
        <v/>
      </c>
      <c r="AK670" s="2" t="str">
        <f>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spans="1:37">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4" t="str">
        <f t="shared" si="79"/>
        <v/>
      </c>
      <c r="AD671" s="4" t="str">
        <f t="shared" si="80"/>
        <v/>
      </c>
      <c r="AE671" s="4" t="str">
        <f t="shared" si="81"/>
        <v/>
      </c>
      <c r="AF671" s="4" t="str">
        <f t="shared" si="82"/>
        <v/>
      </c>
      <c r="AG671" s="4" t="str">
        <f t="shared" si="83"/>
        <v/>
      </c>
      <c r="AH671" s="4" t="str">
        <f t="shared" si="84"/>
        <v/>
      </c>
      <c r="AI671" s="2" t="str">
        <f t="shared" si="85"/>
        <v/>
      </c>
      <c r="AK671" s="2" t="str">
        <f>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spans="1:37">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4" t="str">
        <f t="shared" si="79"/>
        <v/>
      </c>
      <c r="AD672" s="4" t="str">
        <f t="shared" si="80"/>
        <v/>
      </c>
      <c r="AE672" s="4" t="str">
        <f t="shared" si="81"/>
        <v/>
      </c>
      <c r="AF672" s="4" t="str">
        <f t="shared" si="82"/>
        <v/>
      </c>
      <c r="AG672" s="4" t="str">
        <f t="shared" si="83"/>
        <v/>
      </c>
      <c r="AH672" s="4" t="str">
        <f t="shared" si="84"/>
        <v/>
      </c>
      <c r="AI672" s="2" t="str">
        <f t="shared" si="85"/>
        <v/>
      </c>
      <c r="AK672" s="2" t="str">
        <f>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spans="1:37">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4" t="str">
        <f t="shared" si="79"/>
        <v/>
      </c>
      <c r="AD673" s="4" t="str">
        <f t="shared" si="80"/>
        <v/>
      </c>
      <c r="AE673" s="4" t="str">
        <f t="shared" si="81"/>
        <v/>
      </c>
      <c r="AF673" s="4" t="str">
        <f t="shared" si="82"/>
        <v/>
      </c>
      <c r="AG673" s="4" t="str">
        <f t="shared" si="83"/>
        <v/>
      </c>
      <c r="AH673" s="4" t="str">
        <f t="shared" si="84"/>
        <v/>
      </c>
      <c r="AI673" s="2" t="str">
        <f t="shared" si="85"/>
        <v/>
      </c>
      <c r="AK673" s="2" t="str">
        <f>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spans="1:37">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4" t="str">
        <f t="shared" si="79"/>
        <v/>
      </c>
      <c r="AD674" s="4" t="str">
        <f t="shared" si="80"/>
        <v/>
      </c>
      <c r="AE674" s="4" t="str">
        <f t="shared" si="81"/>
        <v/>
      </c>
      <c r="AF674" s="4" t="str">
        <f t="shared" si="82"/>
        <v/>
      </c>
      <c r="AG674" s="4" t="str">
        <f t="shared" si="83"/>
        <v/>
      </c>
      <c r="AH674" s="4" t="str">
        <f t="shared" si="84"/>
        <v/>
      </c>
      <c r="AI674" s="2" t="str">
        <f t="shared" si="85"/>
        <v/>
      </c>
      <c r="AK674" s="2" t="str">
        <f>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spans="1:37">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4" t="str">
        <f t="shared" si="79"/>
        <v/>
      </c>
      <c r="AD675" s="4" t="str">
        <f t="shared" si="80"/>
        <v/>
      </c>
      <c r="AE675" s="4" t="str">
        <f t="shared" si="81"/>
        <v/>
      </c>
      <c r="AF675" s="4" t="str">
        <f t="shared" si="82"/>
        <v/>
      </c>
      <c r="AG675" s="4" t="str">
        <f t="shared" si="83"/>
        <v/>
      </c>
      <c r="AH675" s="4" t="str">
        <f t="shared" si="84"/>
        <v/>
      </c>
      <c r="AI675" s="2" t="str">
        <f t="shared" si="85"/>
        <v/>
      </c>
      <c r="AK675" s="2" t="str">
        <f>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spans="1:37">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4" t="str">
        <f t="shared" si="79"/>
        <v/>
      </c>
      <c r="AD676" s="4" t="str">
        <f t="shared" si="80"/>
        <v/>
      </c>
      <c r="AE676" s="4" t="str">
        <f t="shared" si="81"/>
        <v/>
      </c>
      <c r="AF676" s="4" t="str">
        <f t="shared" si="82"/>
        <v/>
      </c>
      <c r="AG676" s="4" t="str">
        <f t="shared" si="83"/>
        <v/>
      </c>
      <c r="AH676" s="4" t="str">
        <f t="shared" si="84"/>
        <v/>
      </c>
      <c r="AI676" s="2" t="str">
        <f t="shared" si="85"/>
        <v/>
      </c>
      <c r="AK676" s="2" t="str">
        <f>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spans="1:37">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4" t="str">
        <f t="shared" si="79"/>
        <v/>
      </c>
      <c r="AD677" s="4" t="str">
        <f t="shared" si="80"/>
        <v/>
      </c>
      <c r="AE677" s="4" t="str">
        <f t="shared" si="81"/>
        <v/>
      </c>
      <c r="AF677" s="4" t="str">
        <f t="shared" si="82"/>
        <v/>
      </c>
      <c r="AG677" s="4" t="str">
        <f t="shared" si="83"/>
        <v/>
      </c>
      <c r="AH677" s="4" t="str">
        <f t="shared" si="84"/>
        <v/>
      </c>
      <c r="AI677" s="2" t="str">
        <f t="shared" si="85"/>
        <v/>
      </c>
      <c r="AK677" s="2" t="str">
        <f>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spans="1:37">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4" t="str">
        <f t="shared" si="79"/>
        <v/>
      </c>
      <c r="AD678" s="4" t="str">
        <f t="shared" si="80"/>
        <v/>
      </c>
      <c r="AE678" s="4" t="str">
        <f t="shared" si="81"/>
        <v/>
      </c>
      <c r="AF678" s="4" t="str">
        <f t="shared" si="82"/>
        <v/>
      </c>
      <c r="AG678" s="4" t="str">
        <f t="shared" si="83"/>
        <v/>
      </c>
      <c r="AH678" s="4" t="str">
        <f t="shared" si="84"/>
        <v/>
      </c>
      <c r="AI678" s="2" t="str">
        <f t="shared" si="85"/>
        <v/>
      </c>
      <c r="AK678" s="2" t="str">
        <f>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spans="1:37">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4" t="str">
        <f t="shared" si="79"/>
        <v/>
      </c>
      <c r="AD679" s="4" t="str">
        <f t="shared" si="80"/>
        <v/>
      </c>
      <c r="AE679" s="4" t="str">
        <f t="shared" si="81"/>
        <v/>
      </c>
      <c r="AF679" s="4" t="str">
        <f t="shared" si="82"/>
        <v/>
      </c>
      <c r="AG679" s="4" t="str">
        <f t="shared" si="83"/>
        <v/>
      </c>
      <c r="AH679" s="4" t="str">
        <f t="shared" si="84"/>
        <v/>
      </c>
      <c r="AI679" s="2" t="str">
        <f t="shared" si="85"/>
        <v/>
      </c>
      <c r="AK679" s="2" t="str">
        <f>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spans="1:37">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4" t="str">
        <f t="shared" si="79"/>
        <v/>
      </c>
      <c r="AD680" s="4" t="str">
        <f t="shared" si="80"/>
        <v/>
      </c>
      <c r="AE680" s="4" t="str">
        <f t="shared" si="81"/>
        <v/>
      </c>
      <c r="AF680" s="4" t="str">
        <f t="shared" si="82"/>
        <v/>
      </c>
      <c r="AG680" s="4" t="str">
        <f t="shared" si="83"/>
        <v/>
      </c>
      <c r="AH680" s="4" t="str">
        <f t="shared" si="84"/>
        <v/>
      </c>
      <c r="AI680" s="2" t="str">
        <f t="shared" si="85"/>
        <v/>
      </c>
      <c r="AK680" s="2" t="str">
        <f>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spans="1:37">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4" t="str">
        <f t="shared" si="79"/>
        <v/>
      </c>
      <c r="AD681" s="4" t="str">
        <f t="shared" si="80"/>
        <v/>
      </c>
      <c r="AE681" s="4" t="str">
        <f t="shared" si="81"/>
        <v/>
      </c>
      <c r="AF681" s="4" t="str">
        <f t="shared" si="82"/>
        <v/>
      </c>
      <c r="AG681" s="4" t="str">
        <f t="shared" si="83"/>
        <v/>
      </c>
      <c r="AH681" s="4" t="str">
        <f t="shared" si="84"/>
        <v/>
      </c>
      <c r="AI681" s="2" t="str">
        <f t="shared" si="85"/>
        <v/>
      </c>
      <c r="AK681" s="2" t="str">
        <f>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spans="1:37">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4" t="str">
        <f t="shared" si="79"/>
        <v/>
      </c>
      <c r="AD682" s="4" t="str">
        <f t="shared" si="80"/>
        <v/>
      </c>
      <c r="AE682" s="4" t="str">
        <f t="shared" si="81"/>
        <v/>
      </c>
      <c r="AF682" s="4" t="str">
        <f t="shared" si="82"/>
        <v/>
      </c>
      <c r="AG682" s="4" t="str">
        <f t="shared" si="83"/>
        <v/>
      </c>
      <c r="AH682" s="4" t="str">
        <f t="shared" si="84"/>
        <v/>
      </c>
      <c r="AI682" s="2" t="str">
        <f t="shared" si="85"/>
        <v/>
      </c>
      <c r="AK682" s="2" t="str">
        <f>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spans="1:37">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4" t="str">
        <f t="shared" si="79"/>
        <v/>
      </c>
      <c r="AD683" s="4" t="str">
        <f t="shared" si="80"/>
        <v/>
      </c>
      <c r="AE683" s="4" t="str">
        <f t="shared" si="81"/>
        <v/>
      </c>
      <c r="AF683" s="4" t="str">
        <f t="shared" si="82"/>
        <v/>
      </c>
      <c r="AG683" s="4" t="str">
        <f t="shared" si="83"/>
        <v/>
      </c>
      <c r="AH683" s="4" t="str">
        <f t="shared" si="84"/>
        <v/>
      </c>
      <c r="AI683" s="2" t="str">
        <f t="shared" si="85"/>
        <v/>
      </c>
      <c r="AK683" s="2" t="str">
        <f>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spans="1:37">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4" t="str">
        <f t="shared" si="79"/>
        <v/>
      </c>
      <c r="AD684" s="4" t="str">
        <f t="shared" si="80"/>
        <v/>
      </c>
      <c r="AE684" s="4" t="str">
        <f t="shared" si="81"/>
        <v/>
      </c>
      <c r="AF684" s="4" t="str">
        <f t="shared" si="82"/>
        <v/>
      </c>
      <c r="AG684" s="4" t="str">
        <f t="shared" si="83"/>
        <v/>
      </c>
      <c r="AH684" s="4" t="str">
        <f t="shared" si="84"/>
        <v/>
      </c>
      <c r="AI684" s="2" t="str">
        <f t="shared" si="85"/>
        <v/>
      </c>
      <c r="AK684" s="2" t="str">
        <f>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spans="1:37">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4" t="str">
        <f t="shared" si="79"/>
        <v/>
      </c>
      <c r="AD685" s="4" t="str">
        <f t="shared" si="80"/>
        <v/>
      </c>
      <c r="AE685" s="4" t="str">
        <f t="shared" si="81"/>
        <v/>
      </c>
      <c r="AF685" s="4" t="str">
        <f t="shared" si="82"/>
        <v/>
      </c>
      <c r="AG685" s="4" t="str">
        <f t="shared" si="83"/>
        <v/>
      </c>
      <c r="AH685" s="4" t="str">
        <f t="shared" si="84"/>
        <v/>
      </c>
      <c r="AI685" s="2" t="str">
        <f t="shared" si="85"/>
        <v/>
      </c>
      <c r="AK685" s="2" t="str">
        <f>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spans="1:37">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4" t="str">
        <f t="shared" si="79"/>
        <v/>
      </c>
      <c r="AD686" s="4" t="str">
        <f t="shared" si="80"/>
        <v/>
      </c>
      <c r="AE686" s="4" t="str">
        <f t="shared" si="81"/>
        <v/>
      </c>
      <c r="AF686" s="4" t="str">
        <f t="shared" si="82"/>
        <v/>
      </c>
      <c r="AG686" s="4" t="str">
        <f t="shared" si="83"/>
        <v/>
      </c>
      <c r="AH686" s="4" t="str">
        <f t="shared" si="84"/>
        <v/>
      </c>
      <c r="AI686" s="2" t="str">
        <f t="shared" si="85"/>
        <v/>
      </c>
      <c r="AK686" s="2" t="str">
        <f>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spans="1:37">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4" t="str">
        <f t="shared" si="79"/>
        <v/>
      </c>
      <c r="AD687" s="4" t="str">
        <f t="shared" si="80"/>
        <v/>
      </c>
      <c r="AE687" s="4" t="str">
        <f t="shared" si="81"/>
        <v/>
      </c>
      <c r="AF687" s="4" t="str">
        <f t="shared" si="82"/>
        <v/>
      </c>
      <c r="AG687" s="4" t="str">
        <f t="shared" si="83"/>
        <v/>
      </c>
      <c r="AH687" s="4" t="str">
        <f t="shared" si="84"/>
        <v/>
      </c>
      <c r="AI687" s="2" t="str">
        <f t="shared" si="85"/>
        <v/>
      </c>
      <c r="AK687" s="2" t="str">
        <f>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spans="1:37">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4" t="str">
        <f t="shared" si="79"/>
        <v/>
      </c>
      <c r="AD688" s="4" t="str">
        <f t="shared" si="80"/>
        <v/>
      </c>
      <c r="AE688" s="4" t="str">
        <f t="shared" si="81"/>
        <v/>
      </c>
      <c r="AF688" s="4" t="str">
        <f t="shared" si="82"/>
        <v/>
      </c>
      <c r="AG688" s="4" t="str">
        <f t="shared" si="83"/>
        <v/>
      </c>
      <c r="AH688" s="4" t="str">
        <f t="shared" si="84"/>
        <v/>
      </c>
      <c r="AI688" s="2" t="str">
        <f t="shared" si="85"/>
        <v/>
      </c>
      <c r="AK688" s="2" t="str">
        <f>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spans="1:37">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4" t="str">
        <f t="shared" si="79"/>
        <v/>
      </c>
      <c r="AD689" s="4" t="str">
        <f t="shared" si="80"/>
        <v/>
      </c>
      <c r="AE689" s="4" t="str">
        <f t="shared" si="81"/>
        <v/>
      </c>
      <c r="AF689" s="4" t="str">
        <f t="shared" si="82"/>
        <v/>
      </c>
      <c r="AG689" s="4" t="str">
        <f t="shared" si="83"/>
        <v/>
      </c>
      <c r="AH689" s="4" t="str">
        <f t="shared" si="84"/>
        <v/>
      </c>
      <c r="AI689" s="2" t="str">
        <f t="shared" si="85"/>
        <v/>
      </c>
      <c r="AK689" s="2" t="str">
        <f>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spans="1:37">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4" t="str">
        <f t="shared" si="79"/>
        <v/>
      </c>
      <c r="AD690" s="4" t="str">
        <f t="shared" si="80"/>
        <v/>
      </c>
      <c r="AE690" s="4" t="str">
        <f t="shared" si="81"/>
        <v/>
      </c>
      <c r="AF690" s="4" t="str">
        <f t="shared" si="82"/>
        <v/>
      </c>
      <c r="AG690" s="4" t="str">
        <f t="shared" si="83"/>
        <v/>
      </c>
      <c r="AH690" s="4" t="str">
        <f t="shared" si="84"/>
        <v/>
      </c>
      <c r="AI690" s="2" t="str">
        <f t="shared" si="85"/>
        <v/>
      </c>
      <c r="AK690" s="2" t="str">
        <f>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spans="1:37">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4" t="str">
        <f t="shared" si="79"/>
        <v/>
      </c>
      <c r="AD691" s="4" t="str">
        <f t="shared" si="80"/>
        <v/>
      </c>
      <c r="AE691" s="4" t="str">
        <f t="shared" si="81"/>
        <v/>
      </c>
      <c r="AF691" s="4" t="str">
        <f t="shared" si="82"/>
        <v/>
      </c>
      <c r="AG691" s="4" t="str">
        <f t="shared" si="83"/>
        <v/>
      </c>
      <c r="AH691" s="4" t="str">
        <f t="shared" si="84"/>
        <v/>
      </c>
      <c r="AI691" s="2" t="str">
        <f t="shared" si="85"/>
        <v/>
      </c>
      <c r="AK691" s="2" t="str">
        <f>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spans="1:37">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4" t="str">
        <f t="shared" si="79"/>
        <v/>
      </c>
      <c r="AD692" s="4" t="str">
        <f t="shared" si="80"/>
        <v/>
      </c>
      <c r="AE692" s="4" t="str">
        <f t="shared" si="81"/>
        <v/>
      </c>
      <c r="AF692" s="4" t="str">
        <f t="shared" si="82"/>
        <v/>
      </c>
      <c r="AG692" s="4" t="str">
        <f t="shared" si="83"/>
        <v/>
      </c>
      <c r="AH692" s="4" t="str">
        <f t="shared" si="84"/>
        <v/>
      </c>
      <c r="AI692" s="2" t="str">
        <f t="shared" si="85"/>
        <v/>
      </c>
      <c r="AK692" s="2" t="str">
        <f>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spans="1:37">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4" t="str">
        <f t="shared" si="79"/>
        <v/>
      </c>
      <c r="AD693" s="4" t="str">
        <f t="shared" si="80"/>
        <v/>
      </c>
      <c r="AE693" s="4" t="str">
        <f t="shared" si="81"/>
        <v/>
      </c>
      <c r="AF693" s="4" t="str">
        <f t="shared" si="82"/>
        <v/>
      </c>
      <c r="AG693" s="4" t="str">
        <f t="shared" si="83"/>
        <v/>
      </c>
      <c r="AH693" s="4" t="str">
        <f t="shared" si="84"/>
        <v/>
      </c>
      <c r="AI693" s="2" t="str">
        <f t="shared" si="85"/>
        <v/>
      </c>
      <c r="AK693" s="2" t="str">
        <f>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spans="1:37">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4" t="str">
        <f t="shared" si="79"/>
        <v/>
      </c>
      <c r="AD694" s="4" t="str">
        <f t="shared" si="80"/>
        <v/>
      </c>
      <c r="AE694" s="4" t="str">
        <f t="shared" si="81"/>
        <v/>
      </c>
      <c r="AF694" s="4" t="str">
        <f t="shared" si="82"/>
        <v/>
      </c>
      <c r="AG694" s="4" t="str">
        <f t="shared" si="83"/>
        <v/>
      </c>
      <c r="AH694" s="4" t="str">
        <f t="shared" si="84"/>
        <v/>
      </c>
      <c r="AI694" s="2" t="str">
        <f t="shared" si="85"/>
        <v/>
      </c>
      <c r="AK694" s="2" t="str">
        <f>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spans="1:37">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4" t="str">
        <f t="shared" si="79"/>
        <v/>
      </c>
      <c r="AD695" s="4" t="str">
        <f t="shared" si="80"/>
        <v/>
      </c>
      <c r="AE695" s="4" t="str">
        <f t="shared" si="81"/>
        <v/>
      </c>
      <c r="AF695" s="4" t="str">
        <f t="shared" si="82"/>
        <v/>
      </c>
      <c r="AG695" s="4" t="str">
        <f t="shared" si="83"/>
        <v/>
      </c>
      <c r="AH695" s="4" t="str">
        <f t="shared" si="84"/>
        <v/>
      </c>
      <c r="AI695" s="2" t="str">
        <f t="shared" si="85"/>
        <v/>
      </c>
      <c r="AK695" s="2" t="str">
        <f>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spans="1:37">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4" t="str">
        <f t="shared" si="79"/>
        <v/>
      </c>
      <c r="AD696" s="4" t="str">
        <f t="shared" si="80"/>
        <v/>
      </c>
      <c r="AE696" s="4" t="str">
        <f t="shared" si="81"/>
        <v/>
      </c>
      <c r="AF696" s="4" t="str">
        <f t="shared" si="82"/>
        <v/>
      </c>
      <c r="AG696" s="4" t="str">
        <f t="shared" si="83"/>
        <v/>
      </c>
      <c r="AH696" s="4" t="str">
        <f t="shared" si="84"/>
        <v/>
      </c>
      <c r="AI696" s="2" t="str">
        <f t="shared" si="85"/>
        <v/>
      </c>
      <c r="AK696" s="2" t="str">
        <f>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spans="1:37">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4" t="str">
        <f t="shared" si="79"/>
        <v/>
      </c>
      <c r="AD697" s="4" t="str">
        <f t="shared" si="80"/>
        <v/>
      </c>
      <c r="AE697" s="4" t="str">
        <f t="shared" si="81"/>
        <v/>
      </c>
      <c r="AF697" s="4" t="str">
        <f t="shared" si="82"/>
        <v/>
      </c>
      <c r="AG697" s="4" t="str">
        <f t="shared" si="83"/>
        <v/>
      </c>
      <c r="AH697" s="4" t="str">
        <f t="shared" si="84"/>
        <v/>
      </c>
      <c r="AI697" s="2" t="str">
        <f t="shared" si="85"/>
        <v/>
      </c>
      <c r="AK697" s="2" t="str">
        <f>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spans="1:37">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4" t="str">
        <f t="shared" si="79"/>
        <v/>
      </c>
      <c r="AD698" s="4" t="str">
        <f t="shared" si="80"/>
        <v/>
      </c>
      <c r="AE698" s="4" t="str">
        <f t="shared" si="81"/>
        <v/>
      </c>
      <c r="AF698" s="4" t="str">
        <f t="shared" si="82"/>
        <v/>
      </c>
      <c r="AG698" s="4" t="str">
        <f t="shared" si="83"/>
        <v/>
      </c>
      <c r="AH698" s="4" t="str">
        <f t="shared" si="84"/>
        <v/>
      </c>
      <c r="AI698" s="2" t="str">
        <f t="shared" si="85"/>
        <v/>
      </c>
      <c r="AK698" s="2" t="str">
        <f>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spans="1:37">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4" t="str">
        <f t="shared" si="79"/>
        <v/>
      </c>
      <c r="AD699" s="4" t="str">
        <f t="shared" si="80"/>
        <v/>
      </c>
      <c r="AE699" s="4" t="str">
        <f t="shared" si="81"/>
        <v/>
      </c>
      <c r="AF699" s="4" t="str">
        <f t="shared" si="82"/>
        <v/>
      </c>
      <c r="AG699" s="4" t="str">
        <f t="shared" si="83"/>
        <v/>
      </c>
      <c r="AH699" s="4" t="str">
        <f t="shared" si="84"/>
        <v/>
      </c>
      <c r="AI699" s="2" t="str">
        <f t="shared" si="85"/>
        <v/>
      </c>
      <c r="AK699" s="2" t="str">
        <f>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spans="1:37">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4" t="str">
        <f t="shared" si="79"/>
        <v/>
      </c>
      <c r="AD700" s="4" t="str">
        <f t="shared" si="80"/>
        <v/>
      </c>
      <c r="AE700" s="4" t="str">
        <f t="shared" si="81"/>
        <v/>
      </c>
      <c r="AF700" s="4" t="str">
        <f t="shared" si="82"/>
        <v/>
      </c>
      <c r="AG700" s="4" t="str">
        <f t="shared" si="83"/>
        <v/>
      </c>
      <c r="AH700" s="4" t="str">
        <f t="shared" si="84"/>
        <v/>
      </c>
      <c r="AI700" s="2" t="str">
        <f t="shared" si="85"/>
        <v/>
      </c>
      <c r="AK700" s="2" t="str">
        <f>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spans="1:37">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4" t="str">
        <f t="shared" si="79"/>
        <v/>
      </c>
      <c r="AD701" s="4" t="str">
        <f t="shared" si="80"/>
        <v/>
      </c>
      <c r="AE701" s="4" t="str">
        <f t="shared" si="81"/>
        <v/>
      </c>
      <c r="AF701" s="4" t="str">
        <f t="shared" si="82"/>
        <v/>
      </c>
      <c r="AG701" s="4" t="str">
        <f t="shared" si="83"/>
        <v/>
      </c>
      <c r="AH701" s="4" t="str">
        <f t="shared" si="84"/>
        <v/>
      </c>
      <c r="AI701" s="2" t="str">
        <f t="shared" si="85"/>
        <v/>
      </c>
      <c r="AK701" s="2" t="str">
        <f>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spans="1:37">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4" t="str">
        <f t="shared" si="79"/>
        <v/>
      </c>
      <c r="AD702" s="4" t="str">
        <f t="shared" si="80"/>
        <v/>
      </c>
      <c r="AE702" s="4" t="str">
        <f t="shared" si="81"/>
        <v/>
      </c>
      <c r="AF702" s="4" t="str">
        <f t="shared" si="82"/>
        <v/>
      </c>
      <c r="AG702" s="4" t="str">
        <f t="shared" si="83"/>
        <v/>
      </c>
      <c r="AH702" s="4" t="str">
        <f t="shared" si="84"/>
        <v/>
      </c>
      <c r="AI702" s="2" t="str">
        <f t="shared" si="85"/>
        <v/>
      </c>
      <c r="AK702" s="2" t="str">
        <f>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spans="1:37">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4" t="str">
        <f t="shared" si="79"/>
        <v/>
      </c>
      <c r="AD703" s="4" t="str">
        <f t="shared" si="80"/>
        <v/>
      </c>
      <c r="AE703" s="4" t="str">
        <f t="shared" si="81"/>
        <v/>
      </c>
      <c r="AF703" s="4" t="str">
        <f t="shared" si="82"/>
        <v/>
      </c>
      <c r="AG703" s="4" t="str">
        <f t="shared" si="83"/>
        <v/>
      </c>
      <c r="AH703" s="4" t="str">
        <f t="shared" si="84"/>
        <v/>
      </c>
      <c r="AI703" s="2" t="str">
        <f t="shared" si="85"/>
        <v/>
      </c>
      <c r="AK703" s="2" t="str">
        <f>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spans="1:37">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4" t="str">
        <f t="shared" si="79"/>
        <v/>
      </c>
      <c r="AD704" s="4" t="str">
        <f t="shared" si="80"/>
        <v/>
      </c>
      <c r="AE704" s="4" t="str">
        <f t="shared" si="81"/>
        <v/>
      </c>
      <c r="AF704" s="4" t="str">
        <f t="shared" si="82"/>
        <v/>
      </c>
      <c r="AG704" s="4" t="str">
        <f t="shared" si="83"/>
        <v/>
      </c>
      <c r="AH704" s="4" t="str">
        <f t="shared" si="84"/>
        <v/>
      </c>
      <c r="AI704" s="2" t="str">
        <f t="shared" si="85"/>
        <v/>
      </c>
      <c r="AK704" s="2" t="str">
        <f>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spans="1:37">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4" t="str">
        <f t="shared" si="79"/>
        <v/>
      </c>
      <c r="AD705" s="4" t="str">
        <f t="shared" si="80"/>
        <v/>
      </c>
      <c r="AE705" s="4" t="str">
        <f t="shared" si="81"/>
        <v/>
      </c>
      <c r="AF705" s="4" t="str">
        <f t="shared" si="82"/>
        <v/>
      </c>
      <c r="AG705" s="4" t="str">
        <f t="shared" si="83"/>
        <v/>
      </c>
      <c r="AH705" s="4" t="str">
        <f t="shared" si="84"/>
        <v/>
      </c>
      <c r="AI705" s="2" t="str">
        <f t="shared" si="85"/>
        <v/>
      </c>
      <c r="AK705" s="2" t="str">
        <f>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spans="1:37">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4" t="str">
        <f t="shared" si="79"/>
        <v/>
      </c>
      <c r="AD706" s="4" t="str">
        <f t="shared" si="80"/>
        <v/>
      </c>
      <c r="AE706" s="4" t="str">
        <f t="shared" si="81"/>
        <v/>
      </c>
      <c r="AF706" s="4" t="str">
        <f t="shared" si="82"/>
        <v/>
      </c>
      <c r="AG706" s="4" t="str">
        <f t="shared" si="83"/>
        <v/>
      </c>
      <c r="AH706" s="4" t="str">
        <f t="shared" si="84"/>
        <v/>
      </c>
      <c r="AI706" s="2" t="str">
        <f t="shared" si="85"/>
        <v/>
      </c>
      <c r="AK706" s="2" t="str">
        <f>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spans="1:37">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4" t="str">
        <f t="shared" si="79"/>
        <v/>
      </c>
      <c r="AD707" s="4" t="str">
        <f t="shared" si="80"/>
        <v/>
      </c>
      <c r="AE707" s="4" t="str">
        <f t="shared" si="81"/>
        <v/>
      </c>
      <c r="AF707" s="4" t="str">
        <f t="shared" si="82"/>
        <v/>
      </c>
      <c r="AG707" s="4" t="str">
        <f t="shared" si="83"/>
        <v/>
      </c>
      <c r="AH707" s="4" t="str">
        <f t="shared" si="84"/>
        <v/>
      </c>
      <c r="AI707" s="2" t="str">
        <f t="shared" si="85"/>
        <v/>
      </c>
      <c r="AK707" s="2" t="str">
        <f>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spans="1:37">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4" t="str">
        <f t="shared" si="79"/>
        <v/>
      </c>
      <c r="AD708" s="4" t="str">
        <f t="shared" si="80"/>
        <v/>
      </c>
      <c r="AE708" s="4" t="str">
        <f t="shared" si="81"/>
        <v/>
      </c>
      <c r="AF708" s="4" t="str">
        <f t="shared" si="82"/>
        <v/>
      </c>
      <c r="AG708" s="4" t="str">
        <f t="shared" si="83"/>
        <v/>
      </c>
      <c r="AH708" s="4" t="str">
        <f t="shared" si="84"/>
        <v/>
      </c>
      <c r="AI708" s="2" t="str">
        <f t="shared" si="85"/>
        <v/>
      </c>
      <c r="AK708" s="2" t="str">
        <f>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spans="1:37">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4" t="str">
        <f t="shared" ref="AC709:AC772" si="86">IF((MAX(A709,L709,N709,P709,X709,Y709)-MIN(A709,L709,N709,P709,X709,Y709))&gt;3,1,"")</f>
        <v/>
      </c>
      <c r="AD709" s="4" t="str">
        <f t="shared" ref="AD709:AD772" si="87">IF((MAX(B709,D709,M709,U709)-MIN(B709,D709,M709,U709))&gt;3,1,"")</f>
        <v/>
      </c>
      <c r="AE709" s="4" t="str">
        <f t="shared" ref="AE709:AE772" si="88">IF((MAX(I709,T709,V709,W709)-MIN(I709,T709,V709,W709))&gt;3,1,"")</f>
        <v/>
      </c>
      <c r="AF709" s="4" t="str">
        <f t="shared" ref="AF709:AF772" si="89">IF((MAX(H709,K709,Q709,S709)-MIN(H709,K709,Q709,S709))&gt;3,1,"")</f>
        <v/>
      </c>
      <c r="AG709" s="4" t="str">
        <f t="shared" ref="AG709:AG772" si="90">IF((MAX(E709,F709,G709,R709)-MIN(E709,F709,G709,R709))&gt;3,1,"")</f>
        <v/>
      </c>
      <c r="AH709" s="4" t="str">
        <f t="shared" ref="AH709:AH772" si="91">IF((MAX(C709,J709,O709,Z709)-MIN(C709,J709,O709,Z709))&gt;3,1,"")</f>
        <v/>
      </c>
      <c r="AI709" s="2" t="str">
        <f t="shared" ref="AI709:AI772" si="92">IF(COUNT(A709:Z709)&gt;0,IF(COUNT(AC709,AD709,AE709,AF709,AG709,AH709)&gt;0,SUM(AC709,AD709,AE709,AF709,AG709,AH709),0),"")</f>
        <v/>
      </c>
      <c r="AK709" s="2" t="str">
        <f>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spans="1:37">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4" t="str">
        <f t="shared" si="86"/>
        <v/>
      </c>
      <c r="AD710" s="4" t="str">
        <f t="shared" si="87"/>
        <v/>
      </c>
      <c r="AE710" s="4" t="str">
        <f t="shared" si="88"/>
        <v/>
      </c>
      <c r="AF710" s="4" t="str">
        <f t="shared" si="89"/>
        <v/>
      </c>
      <c r="AG710" s="4" t="str">
        <f t="shared" si="90"/>
        <v/>
      </c>
      <c r="AH710" s="4" t="str">
        <f t="shared" si="91"/>
        <v/>
      </c>
      <c r="AI710" s="2" t="str">
        <f t="shared" si="92"/>
        <v/>
      </c>
      <c r="AK710" s="2" t="str">
        <f>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spans="1:37">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4" t="str">
        <f t="shared" si="86"/>
        <v/>
      </c>
      <c r="AD711" s="4" t="str">
        <f t="shared" si="87"/>
        <v/>
      </c>
      <c r="AE711" s="4" t="str">
        <f t="shared" si="88"/>
        <v/>
      </c>
      <c r="AF711" s="4" t="str">
        <f t="shared" si="89"/>
        <v/>
      </c>
      <c r="AG711" s="4" t="str">
        <f t="shared" si="90"/>
        <v/>
      </c>
      <c r="AH711" s="4" t="str">
        <f t="shared" si="91"/>
        <v/>
      </c>
      <c r="AI711" s="2" t="str">
        <f t="shared" si="92"/>
        <v/>
      </c>
      <c r="AK711" s="2" t="str">
        <f>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spans="1:37">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4" t="str">
        <f t="shared" si="86"/>
        <v/>
      </c>
      <c r="AD712" s="4" t="str">
        <f t="shared" si="87"/>
        <v/>
      </c>
      <c r="AE712" s="4" t="str">
        <f t="shared" si="88"/>
        <v/>
      </c>
      <c r="AF712" s="4" t="str">
        <f t="shared" si="89"/>
        <v/>
      </c>
      <c r="AG712" s="4" t="str">
        <f t="shared" si="90"/>
        <v/>
      </c>
      <c r="AH712" s="4" t="str">
        <f t="shared" si="91"/>
        <v/>
      </c>
      <c r="AI712" s="2" t="str">
        <f t="shared" si="92"/>
        <v/>
      </c>
      <c r="AK712" s="2" t="str">
        <f>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spans="1:37">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4" t="str">
        <f t="shared" si="86"/>
        <v/>
      </c>
      <c r="AD713" s="4" t="str">
        <f t="shared" si="87"/>
        <v/>
      </c>
      <c r="AE713" s="4" t="str">
        <f t="shared" si="88"/>
        <v/>
      </c>
      <c r="AF713" s="4" t="str">
        <f t="shared" si="89"/>
        <v/>
      </c>
      <c r="AG713" s="4" t="str">
        <f t="shared" si="90"/>
        <v/>
      </c>
      <c r="AH713" s="4" t="str">
        <f t="shared" si="91"/>
        <v/>
      </c>
      <c r="AI713" s="2" t="str">
        <f t="shared" si="92"/>
        <v/>
      </c>
      <c r="AK713" s="2" t="str">
        <f>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spans="1:37">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4" t="str">
        <f t="shared" si="86"/>
        <v/>
      </c>
      <c r="AD714" s="4" t="str">
        <f t="shared" si="87"/>
        <v/>
      </c>
      <c r="AE714" s="4" t="str">
        <f t="shared" si="88"/>
        <v/>
      </c>
      <c r="AF714" s="4" t="str">
        <f t="shared" si="89"/>
        <v/>
      </c>
      <c r="AG714" s="4" t="str">
        <f t="shared" si="90"/>
        <v/>
      </c>
      <c r="AH714" s="4" t="str">
        <f t="shared" si="91"/>
        <v/>
      </c>
      <c r="AI714" s="2" t="str">
        <f t="shared" si="92"/>
        <v/>
      </c>
      <c r="AK714" s="2" t="str">
        <f>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spans="1:37">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4" t="str">
        <f t="shared" si="86"/>
        <v/>
      </c>
      <c r="AD715" s="4" t="str">
        <f t="shared" si="87"/>
        <v/>
      </c>
      <c r="AE715" s="4" t="str">
        <f t="shared" si="88"/>
        <v/>
      </c>
      <c r="AF715" s="4" t="str">
        <f t="shared" si="89"/>
        <v/>
      </c>
      <c r="AG715" s="4" t="str">
        <f t="shared" si="90"/>
        <v/>
      </c>
      <c r="AH715" s="4" t="str">
        <f t="shared" si="91"/>
        <v/>
      </c>
      <c r="AI715" s="2" t="str">
        <f t="shared" si="92"/>
        <v/>
      </c>
      <c r="AK715" s="2" t="str">
        <f>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spans="1:37">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4" t="str">
        <f t="shared" si="86"/>
        <v/>
      </c>
      <c r="AD716" s="4" t="str">
        <f t="shared" si="87"/>
        <v/>
      </c>
      <c r="AE716" s="4" t="str">
        <f t="shared" si="88"/>
        <v/>
      </c>
      <c r="AF716" s="4" t="str">
        <f t="shared" si="89"/>
        <v/>
      </c>
      <c r="AG716" s="4" t="str">
        <f t="shared" si="90"/>
        <v/>
      </c>
      <c r="AH716" s="4" t="str">
        <f t="shared" si="91"/>
        <v/>
      </c>
      <c r="AI716" s="2" t="str">
        <f t="shared" si="92"/>
        <v/>
      </c>
      <c r="AK716" s="2" t="str">
        <f>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spans="1:37">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4" t="str">
        <f t="shared" si="86"/>
        <v/>
      </c>
      <c r="AD717" s="4" t="str">
        <f t="shared" si="87"/>
        <v/>
      </c>
      <c r="AE717" s="4" t="str">
        <f t="shared" si="88"/>
        <v/>
      </c>
      <c r="AF717" s="4" t="str">
        <f t="shared" si="89"/>
        <v/>
      </c>
      <c r="AG717" s="4" t="str">
        <f t="shared" si="90"/>
        <v/>
      </c>
      <c r="AH717" s="4" t="str">
        <f t="shared" si="91"/>
        <v/>
      </c>
      <c r="AI717" s="2" t="str">
        <f t="shared" si="92"/>
        <v/>
      </c>
      <c r="AK717" s="2" t="str">
        <f>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spans="1:37">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4" t="str">
        <f t="shared" si="86"/>
        <v/>
      </c>
      <c r="AD718" s="4" t="str">
        <f t="shared" si="87"/>
        <v/>
      </c>
      <c r="AE718" s="4" t="str">
        <f t="shared" si="88"/>
        <v/>
      </c>
      <c r="AF718" s="4" t="str">
        <f t="shared" si="89"/>
        <v/>
      </c>
      <c r="AG718" s="4" t="str">
        <f t="shared" si="90"/>
        <v/>
      </c>
      <c r="AH718" s="4" t="str">
        <f t="shared" si="91"/>
        <v/>
      </c>
      <c r="AI718" s="2" t="str">
        <f t="shared" si="92"/>
        <v/>
      </c>
      <c r="AK718" s="2" t="str">
        <f>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spans="1:37">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4" t="str">
        <f t="shared" si="86"/>
        <v/>
      </c>
      <c r="AD719" s="4" t="str">
        <f t="shared" si="87"/>
        <v/>
      </c>
      <c r="AE719" s="4" t="str">
        <f t="shared" si="88"/>
        <v/>
      </c>
      <c r="AF719" s="4" t="str">
        <f t="shared" si="89"/>
        <v/>
      </c>
      <c r="AG719" s="4" t="str">
        <f t="shared" si="90"/>
        <v/>
      </c>
      <c r="AH719" s="4" t="str">
        <f t="shared" si="91"/>
        <v/>
      </c>
      <c r="AI719" s="2" t="str">
        <f t="shared" si="92"/>
        <v/>
      </c>
      <c r="AK719" s="2" t="str">
        <f>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spans="1:37">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4" t="str">
        <f t="shared" si="86"/>
        <v/>
      </c>
      <c r="AD720" s="4" t="str">
        <f t="shared" si="87"/>
        <v/>
      </c>
      <c r="AE720" s="4" t="str">
        <f t="shared" si="88"/>
        <v/>
      </c>
      <c r="AF720" s="4" t="str">
        <f t="shared" si="89"/>
        <v/>
      </c>
      <c r="AG720" s="4" t="str">
        <f t="shared" si="90"/>
        <v/>
      </c>
      <c r="AH720" s="4" t="str">
        <f t="shared" si="91"/>
        <v/>
      </c>
      <c r="AI720" s="2" t="str">
        <f t="shared" si="92"/>
        <v/>
      </c>
      <c r="AK720" s="2" t="str">
        <f>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spans="1:37">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4" t="str">
        <f t="shared" si="86"/>
        <v/>
      </c>
      <c r="AD721" s="4" t="str">
        <f t="shared" si="87"/>
        <v/>
      </c>
      <c r="AE721" s="4" t="str">
        <f t="shared" si="88"/>
        <v/>
      </c>
      <c r="AF721" s="4" t="str">
        <f t="shared" si="89"/>
        <v/>
      </c>
      <c r="AG721" s="4" t="str">
        <f t="shared" si="90"/>
        <v/>
      </c>
      <c r="AH721" s="4" t="str">
        <f t="shared" si="91"/>
        <v/>
      </c>
      <c r="AI721" s="2" t="str">
        <f t="shared" si="92"/>
        <v/>
      </c>
      <c r="AK721" s="2" t="str">
        <f>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spans="1:37">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4" t="str">
        <f t="shared" si="86"/>
        <v/>
      </c>
      <c r="AD722" s="4" t="str">
        <f t="shared" si="87"/>
        <v/>
      </c>
      <c r="AE722" s="4" t="str">
        <f t="shared" si="88"/>
        <v/>
      </c>
      <c r="AF722" s="4" t="str">
        <f t="shared" si="89"/>
        <v/>
      </c>
      <c r="AG722" s="4" t="str">
        <f t="shared" si="90"/>
        <v/>
      </c>
      <c r="AH722" s="4" t="str">
        <f t="shared" si="91"/>
        <v/>
      </c>
      <c r="AI722" s="2" t="str">
        <f t="shared" si="92"/>
        <v/>
      </c>
      <c r="AK722" s="2" t="str">
        <f>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spans="1:37">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4" t="str">
        <f t="shared" si="86"/>
        <v/>
      </c>
      <c r="AD723" s="4" t="str">
        <f t="shared" si="87"/>
        <v/>
      </c>
      <c r="AE723" s="4" t="str">
        <f t="shared" si="88"/>
        <v/>
      </c>
      <c r="AF723" s="4" t="str">
        <f t="shared" si="89"/>
        <v/>
      </c>
      <c r="AG723" s="4" t="str">
        <f t="shared" si="90"/>
        <v/>
      </c>
      <c r="AH723" s="4" t="str">
        <f t="shared" si="91"/>
        <v/>
      </c>
      <c r="AI723" s="2" t="str">
        <f t="shared" si="92"/>
        <v/>
      </c>
      <c r="AK723" s="2" t="str">
        <f>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spans="1:37">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4" t="str">
        <f t="shared" si="86"/>
        <v/>
      </c>
      <c r="AD724" s="4" t="str">
        <f t="shared" si="87"/>
        <v/>
      </c>
      <c r="AE724" s="4" t="str">
        <f t="shared" si="88"/>
        <v/>
      </c>
      <c r="AF724" s="4" t="str">
        <f t="shared" si="89"/>
        <v/>
      </c>
      <c r="AG724" s="4" t="str">
        <f t="shared" si="90"/>
        <v/>
      </c>
      <c r="AH724" s="4" t="str">
        <f t="shared" si="91"/>
        <v/>
      </c>
      <c r="AI724" s="2" t="str">
        <f t="shared" si="92"/>
        <v/>
      </c>
      <c r="AK724" s="2" t="str">
        <f>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spans="1:37">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4" t="str">
        <f t="shared" si="86"/>
        <v/>
      </c>
      <c r="AD725" s="4" t="str">
        <f t="shared" si="87"/>
        <v/>
      </c>
      <c r="AE725" s="4" t="str">
        <f t="shared" si="88"/>
        <v/>
      </c>
      <c r="AF725" s="4" t="str">
        <f t="shared" si="89"/>
        <v/>
      </c>
      <c r="AG725" s="4" t="str">
        <f t="shared" si="90"/>
        <v/>
      </c>
      <c r="AH725" s="4" t="str">
        <f t="shared" si="91"/>
        <v/>
      </c>
      <c r="AI725" s="2" t="str">
        <f t="shared" si="92"/>
        <v/>
      </c>
      <c r="AK725" s="2" t="str">
        <f>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spans="1:37">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4" t="str">
        <f t="shared" si="86"/>
        <v/>
      </c>
      <c r="AD726" s="4" t="str">
        <f t="shared" si="87"/>
        <v/>
      </c>
      <c r="AE726" s="4" t="str">
        <f t="shared" si="88"/>
        <v/>
      </c>
      <c r="AF726" s="4" t="str">
        <f t="shared" si="89"/>
        <v/>
      </c>
      <c r="AG726" s="4" t="str">
        <f t="shared" si="90"/>
        <v/>
      </c>
      <c r="AH726" s="4" t="str">
        <f t="shared" si="91"/>
        <v/>
      </c>
      <c r="AI726" s="2" t="str">
        <f t="shared" si="92"/>
        <v/>
      </c>
      <c r="AK726" s="2" t="str">
        <f>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spans="1:37">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4" t="str">
        <f t="shared" si="86"/>
        <v/>
      </c>
      <c r="AD727" s="4" t="str">
        <f t="shared" si="87"/>
        <v/>
      </c>
      <c r="AE727" s="4" t="str">
        <f t="shared" si="88"/>
        <v/>
      </c>
      <c r="AF727" s="4" t="str">
        <f t="shared" si="89"/>
        <v/>
      </c>
      <c r="AG727" s="4" t="str">
        <f t="shared" si="90"/>
        <v/>
      </c>
      <c r="AH727" s="4" t="str">
        <f t="shared" si="91"/>
        <v/>
      </c>
      <c r="AI727" s="2" t="str">
        <f t="shared" si="92"/>
        <v/>
      </c>
      <c r="AK727" s="2" t="str">
        <f>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spans="1:37">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4" t="str">
        <f t="shared" si="86"/>
        <v/>
      </c>
      <c r="AD728" s="4" t="str">
        <f t="shared" si="87"/>
        <v/>
      </c>
      <c r="AE728" s="4" t="str">
        <f t="shared" si="88"/>
        <v/>
      </c>
      <c r="AF728" s="4" t="str">
        <f t="shared" si="89"/>
        <v/>
      </c>
      <c r="AG728" s="4" t="str">
        <f t="shared" si="90"/>
        <v/>
      </c>
      <c r="AH728" s="4" t="str">
        <f t="shared" si="91"/>
        <v/>
      </c>
      <c r="AI728" s="2" t="str">
        <f t="shared" si="92"/>
        <v/>
      </c>
      <c r="AK728" s="2" t="str">
        <f>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spans="1:37">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4" t="str">
        <f t="shared" si="86"/>
        <v/>
      </c>
      <c r="AD729" s="4" t="str">
        <f t="shared" si="87"/>
        <v/>
      </c>
      <c r="AE729" s="4" t="str">
        <f t="shared" si="88"/>
        <v/>
      </c>
      <c r="AF729" s="4" t="str">
        <f t="shared" si="89"/>
        <v/>
      </c>
      <c r="AG729" s="4" t="str">
        <f t="shared" si="90"/>
        <v/>
      </c>
      <c r="AH729" s="4" t="str">
        <f t="shared" si="91"/>
        <v/>
      </c>
      <c r="AI729" s="2" t="str">
        <f t="shared" si="92"/>
        <v/>
      </c>
      <c r="AK729" s="2" t="str">
        <f>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spans="1:37">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4" t="str">
        <f t="shared" si="86"/>
        <v/>
      </c>
      <c r="AD730" s="4" t="str">
        <f t="shared" si="87"/>
        <v/>
      </c>
      <c r="AE730" s="4" t="str">
        <f t="shared" si="88"/>
        <v/>
      </c>
      <c r="AF730" s="4" t="str">
        <f t="shared" si="89"/>
        <v/>
      </c>
      <c r="AG730" s="4" t="str">
        <f t="shared" si="90"/>
        <v/>
      </c>
      <c r="AH730" s="4" t="str">
        <f t="shared" si="91"/>
        <v/>
      </c>
      <c r="AI730" s="2" t="str">
        <f t="shared" si="92"/>
        <v/>
      </c>
      <c r="AK730" s="2" t="str">
        <f>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spans="1:37">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4" t="str">
        <f t="shared" si="86"/>
        <v/>
      </c>
      <c r="AD731" s="4" t="str">
        <f t="shared" si="87"/>
        <v/>
      </c>
      <c r="AE731" s="4" t="str">
        <f t="shared" si="88"/>
        <v/>
      </c>
      <c r="AF731" s="4" t="str">
        <f t="shared" si="89"/>
        <v/>
      </c>
      <c r="AG731" s="4" t="str">
        <f t="shared" si="90"/>
        <v/>
      </c>
      <c r="AH731" s="4" t="str">
        <f t="shared" si="91"/>
        <v/>
      </c>
      <c r="AI731" s="2" t="str">
        <f t="shared" si="92"/>
        <v/>
      </c>
      <c r="AK731" s="2" t="str">
        <f>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spans="1:37">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4" t="str">
        <f t="shared" si="86"/>
        <v/>
      </c>
      <c r="AD732" s="4" t="str">
        <f t="shared" si="87"/>
        <v/>
      </c>
      <c r="AE732" s="4" t="str">
        <f t="shared" si="88"/>
        <v/>
      </c>
      <c r="AF732" s="4" t="str">
        <f t="shared" si="89"/>
        <v/>
      </c>
      <c r="AG732" s="4" t="str">
        <f t="shared" si="90"/>
        <v/>
      </c>
      <c r="AH732" s="4" t="str">
        <f t="shared" si="91"/>
        <v/>
      </c>
      <c r="AI732" s="2" t="str">
        <f t="shared" si="92"/>
        <v/>
      </c>
      <c r="AK732" s="2" t="str">
        <f>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spans="1:37">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4" t="str">
        <f t="shared" si="86"/>
        <v/>
      </c>
      <c r="AD733" s="4" t="str">
        <f t="shared" si="87"/>
        <v/>
      </c>
      <c r="AE733" s="4" t="str">
        <f t="shared" si="88"/>
        <v/>
      </c>
      <c r="AF733" s="4" t="str">
        <f t="shared" si="89"/>
        <v/>
      </c>
      <c r="AG733" s="4" t="str">
        <f t="shared" si="90"/>
        <v/>
      </c>
      <c r="AH733" s="4" t="str">
        <f t="shared" si="91"/>
        <v/>
      </c>
      <c r="AI733" s="2" t="str">
        <f t="shared" si="92"/>
        <v/>
      </c>
      <c r="AK733" s="2" t="str">
        <f>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spans="1:37">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4" t="str">
        <f t="shared" si="86"/>
        <v/>
      </c>
      <c r="AD734" s="4" t="str">
        <f t="shared" si="87"/>
        <v/>
      </c>
      <c r="AE734" s="4" t="str">
        <f t="shared" si="88"/>
        <v/>
      </c>
      <c r="AF734" s="4" t="str">
        <f t="shared" si="89"/>
        <v/>
      </c>
      <c r="AG734" s="4" t="str">
        <f t="shared" si="90"/>
        <v/>
      </c>
      <c r="AH734" s="4" t="str">
        <f t="shared" si="91"/>
        <v/>
      </c>
      <c r="AI734" s="2" t="str">
        <f t="shared" si="92"/>
        <v/>
      </c>
      <c r="AK734" s="2" t="str">
        <f>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spans="1:37">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4" t="str">
        <f t="shared" si="86"/>
        <v/>
      </c>
      <c r="AD735" s="4" t="str">
        <f t="shared" si="87"/>
        <v/>
      </c>
      <c r="AE735" s="4" t="str">
        <f t="shared" si="88"/>
        <v/>
      </c>
      <c r="AF735" s="4" t="str">
        <f t="shared" si="89"/>
        <v/>
      </c>
      <c r="AG735" s="4" t="str">
        <f t="shared" si="90"/>
        <v/>
      </c>
      <c r="AH735" s="4" t="str">
        <f t="shared" si="91"/>
        <v/>
      </c>
      <c r="AI735" s="2" t="str">
        <f t="shared" si="92"/>
        <v/>
      </c>
      <c r="AK735" s="2" t="str">
        <f>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spans="1:37">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4" t="str">
        <f t="shared" si="86"/>
        <v/>
      </c>
      <c r="AD736" s="4" t="str">
        <f t="shared" si="87"/>
        <v/>
      </c>
      <c r="AE736" s="4" t="str">
        <f t="shared" si="88"/>
        <v/>
      </c>
      <c r="AF736" s="4" t="str">
        <f t="shared" si="89"/>
        <v/>
      </c>
      <c r="AG736" s="4" t="str">
        <f t="shared" si="90"/>
        <v/>
      </c>
      <c r="AH736" s="4" t="str">
        <f t="shared" si="91"/>
        <v/>
      </c>
      <c r="AI736" s="2" t="str">
        <f t="shared" si="92"/>
        <v/>
      </c>
      <c r="AK736" s="2" t="str">
        <f>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spans="1:37">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4" t="str">
        <f t="shared" si="86"/>
        <v/>
      </c>
      <c r="AD737" s="4" t="str">
        <f t="shared" si="87"/>
        <v/>
      </c>
      <c r="AE737" s="4" t="str">
        <f t="shared" si="88"/>
        <v/>
      </c>
      <c r="AF737" s="4" t="str">
        <f t="shared" si="89"/>
        <v/>
      </c>
      <c r="AG737" s="4" t="str">
        <f t="shared" si="90"/>
        <v/>
      </c>
      <c r="AH737" s="4" t="str">
        <f t="shared" si="91"/>
        <v/>
      </c>
      <c r="AI737" s="2" t="str">
        <f t="shared" si="92"/>
        <v/>
      </c>
      <c r="AK737" s="2" t="str">
        <f>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spans="1:37">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4" t="str">
        <f t="shared" si="86"/>
        <v/>
      </c>
      <c r="AD738" s="4" t="str">
        <f t="shared" si="87"/>
        <v/>
      </c>
      <c r="AE738" s="4" t="str">
        <f t="shared" si="88"/>
        <v/>
      </c>
      <c r="AF738" s="4" t="str">
        <f t="shared" si="89"/>
        <v/>
      </c>
      <c r="AG738" s="4" t="str">
        <f t="shared" si="90"/>
        <v/>
      </c>
      <c r="AH738" s="4" t="str">
        <f t="shared" si="91"/>
        <v/>
      </c>
      <c r="AI738" s="2" t="str">
        <f t="shared" si="92"/>
        <v/>
      </c>
      <c r="AK738" s="2" t="str">
        <f>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spans="1:37">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4" t="str">
        <f t="shared" si="86"/>
        <v/>
      </c>
      <c r="AD739" s="4" t="str">
        <f t="shared" si="87"/>
        <v/>
      </c>
      <c r="AE739" s="4" t="str">
        <f t="shared" si="88"/>
        <v/>
      </c>
      <c r="AF739" s="4" t="str">
        <f t="shared" si="89"/>
        <v/>
      </c>
      <c r="AG739" s="4" t="str">
        <f t="shared" si="90"/>
        <v/>
      </c>
      <c r="AH739" s="4" t="str">
        <f t="shared" si="91"/>
        <v/>
      </c>
      <c r="AI739" s="2" t="str">
        <f t="shared" si="92"/>
        <v/>
      </c>
      <c r="AK739" s="2" t="str">
        <f>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spans="1:37">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4" t="str">
        <f t="shared" si="86"/>
        <v/>
      </c>
      <c r="AD740" s="4" t="str">
        <f t="shared" si="87"/>
        <v/>
      </c>
      <c r="AE740" s="4" t="str">
        <f t="shared" si="88"/>
        <v/>
      </c>
      <c r="AF740" s="4" t="str">
        <f t="shared" si="89"/>
        <v/>
      </c>
      <c r="AG740" s="4" t="str">
        <f t="shared" si="90"/>
        <v/>
      </c>
      <c r="AH740" s="4" t="str">
        <f t="shared" si="91"/>
        <v/>
      </c>
      <c r="AI740" s="2" t="str">
        <f t="shared" si="92"/>
        <v/>
      </c>
      <c r="AK740" s="2" t="str">
        <f>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spans="1:37">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4" t="str">
        <f t="shared" si="86"/>
        <v/>
      </c>
      <c r="AD741" s="4" t="str">
        <f t="shared" si="87"/>
        <v/>
      </c>
      <c r="AE741" s="4" t="str">
        <f t="shared" si="88"/>
        <v/>
      </c>
      <c r="AF741" s="4" t="str">
        <f t="shared" si="89"/>
        <v/>
      </c>
      <c r="AG741" s="4" t="str">
        <f t="shared" si="90"/>
        <v/>
      </c>
      <c r="AH741" s="4" t="str">
        <f t="shared" si="91"/>
        <v/>
      </c>
      <c r="AI741" s="2" t="str">
        <f t="shared" si="92"/>
        <v/>
      </c>
      <c r="AK741" s="2" t="str">
        <f>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spans="1:37">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4" t="str">
        <f t="shared" si="86"/>
        <v/>
      </c>
      <c r="AD742" s="4" t="str">
        <f t="shared" si="87"/>
        <v/>
      </c>
      <c r="AE742" s="4" t="str">
        <f t="shared" si="88"/>
        <v/>
      </c>
      <c r="AF742" s="4" t="str">
        <f t="shared" si="89"/>
        <v/>
      </c>
      <c r="AG742" s="4" t="str">
        <f t="shared" si="90"/>
        <v/>
      </c>
      <c r="AH742" s="4" t="str">
        <f t="shared" si="91"/>
        <v/>
      </c>
      <c r="AI742" s="2" t="str">
        <f t="shared" si="92"/>
        <v/>
      </c>
      <c r="AK742" s="2" t="str">
        <f>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spans="1:37">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4" t="str">
        <f t="shared" si="86"/>
        <v/>
      </c>
      <c r="AD743" s="4" t="str">
        <f t="shared" si="87"/>
        <v/>
      </c>
      <c r="AE743" s="4" t="str">
        <f t="shared" si="88"/>
        <v/>
      </c>
      <c r="AF743" s="4" t="str">
        <f t="shared" si="89"/>
        <v/>
      </c>
      <c r="AG743" s="4" t="str">
        <f t="shared" si="90"/>
        <v/>
      </c>
      <c r="AH743" s="4" t="str">
        <f t="shared" si="91"/>
        <v/>
      </c>
      <c r="AI743" s="2" t="str">
        <f t="shared" si="92"/>
        <v/>
      </c>
      <c r="AK743" s="2" t="str">
        <f>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spans="1:37">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4" t="str">
        <f t="shared" si="86"/>
        <v/>
      </c>
      <c r="AD744" s="4" t="str">
        <f t="shared" si="87"/>
        <v/>
      </c>
      <c r="AE744" s="4" t="str">
        <f t="shared" si="88"/>
        <v/>
      </c>
      <c r="AF744" s="4" t="str">
        <f t="shared" si="89"/>
        <v/>
      </c>
      <c r="AG744" s="4" t="str">
        <f t="shared" si="90"/>
        <v/>
      </c>
      <c r="AH744" s="4" t="str">
        <f t="shared" si="91"/>
        <v/>
      </c>
      <c r="AI744" s="2" t="str">
        <f t="shared" si="92"/>
        <v/>
      </c>
      <c r="AK744" s="2" t="str">
        <f>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spans="1:37">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4" t="str">
        <f t="shared" si="86"/>
        <v/>
      </c>
      <c r="AD745" s="4" t="str">
        <f t="shared" si="87"/>
        <v/>
      </c>
      <c r="AE745" s="4" t="str">
        <f t="shared" si="88"/>
        <v/>
      </c>
      <c r="AF745" s="4" t="str">
        <f t="shared" si="89"/>
        <v/>
      </c>
      <c r="AG745" s="4" t="str">
        <f t="shared" si="90"/>
        <v/>
      </c>
      <c r="AH745" s="4" t="str">
        <f t="shared" si="91"/>
        <v/>
      </c>
      <c r="AI745" s="2" t="str">
        <f t="shared" si="92"/>
        <v/>
      </c>
      <c r="AK745" s="2" t="str">
        <f>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spans="1:37">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4" t="str">
        <f t="shared" si="86"/>
        <v/>
      </c>
      <c r="AD746" s="4" t="str">
        <f t="shared" si="87"/>
        <v/>
      </c>
      <c r="AE746" s="4" t="str">
        <f t="shared" si="88"/>
        <v/>
      </c>
      <c r="AF746" s="4" t="str">
        <f t="shared" si="89"/>
        <v/>
      </c>
      <c r="AG746" s="4" t="str">
        <f t="shared" si="90"/>
        <v/>
      </c>
      <c r="AH746" s="4" t="str">
        <f t="shared" si="91"/>
        <v/>
      </c>
      <c r="AI746" s="2" t="str">
        <f t="shared" si="92"/>
        <v/>
      </c>
      <c r="AK746" s="2" t="str">
        <f>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spans="1:37">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4" t="str">
        <f t="shared" si="86"/>
        <v/>
      </c>
      <c r="AD747" s="4" t="str">
        <f t="shared" si="87"/>
        <v/>
      </c>
      <c r="AE747" s="4" t="str">
        <f t="shared" si="88"/>
        <v/>
      </c>
      <c r="AF747" s="4" t="str">
        <f t="shared" si="89"/>
        <v/>
      </c>
      <c r="AG747" s="4" t="str">
        <f t="shared" si="90"/>
        <v/>
      </c>
      <c r="AH747" s="4" t="str">
        <f t="shared" si="91"/>
        <v/>
      </c>
      <c r="AI747" s="2" t="str">
        <f t="shared" si="92"/>
        <v/>
      </c>
      <c r="AK747" s="2" t="str">
        <f>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spans="1:37">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4" t="str">
        <f t="shared" si="86"/>
        <v/>
      </c>
      <c r="AD748" s="4" t="str">
        <f t="shared" si="87"/>
        <v/>
      </c>
      <c r="AE748" s="4" t="str">
        <f t="shared" si="88"/>
        <v/>
      </c>
      <c r="AF748" s="4" t="str">
        <f t="shared" si="89"/>
        <v/>
      </c>
      <c r="AG748" s="4" t="str">
        <f t="shared" si="90"/>
        <v/>
      </c>
      <c r="AH748" s="4" t="str">
        <f t="shared" si="91"/>
        <v/>
      </c>
      <c r="AI748" s="2" t="str">
        <f t="shared" si="92"/>
        <v/>
      </c>
      <c r="AK748" s="2" t="str">
        <f>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spans="1:37">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4" t="str">
        <f t="shared" si="86"/>
        <v/>
      </c>
      <c r="AD749" s="4" t="str">
        <f t="shared" si="87"/>
        <v/>
      </c>
      <c r="AE749" s="4" t="str">
        <f t="shared" si="88"/>
        <v/>
      </c>
      <c r="AF749" s="4" t="str">
        <f t="shared" si="89"/>
        <v/>
      </c>
      <c r="AG749" s="4" t="str">
        <f t="shared" si="90"/>
        <v/>
      </c>
      <c r="AH749" s="4" t="str">
        <f t="shared" si="91"/>
        <v/>
      </c>
      <c r="AI749" s="2" t="str">
        <f t="shared" si="92"/>
        <v/>
      </c>
      <c r="AK749" s="2" t="str">
        <f>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spans="1:37">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4" t="str">
        <f t="shared" si="86"/>
        <v/>
      </c>
      <c r="AD750" s="4" t="str">
        <f t="shared" si="87"/>
        <v/>
      </c>
      <c r="AE750" s="4" t="str">
        <f t="shared" si="88"/>
        <v/>
      </c>
      <c r="AF750" s="4" t="str">
        <f t="shared" si="89"/>
        <v/>
      </c>
      <c r="AG750" s="4" t="str">
        <f t="shared" si="90"/>
        <v/>
      </c>
      <c r="AH750" s="4" t="str">
        <f t="shared" si="91"/>
        <v/>
      </c>
      <c r="AI750" s="2" t="str">
        <f t="shared" si="92"/>
        <v/>
      </c>
      <c r="AK750" s="2" t="str">
        <f>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spans="1:37">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4" t="str">
        <f t="shared" si="86"/>
        <v/>
      </c>
      <c r="AD751" s="4" t="str">
        <f t="shared" si="87"/>
        <v/>
      </c>
      <c r="AE751" s="4" t="str">
        <f t="shared" si="88"/>
        <v/>
      </c>
      <c r="AF751" s="4" t="str">
        <f t="shared" si="89"/>
        <v/>
      </c>
      <c r="AG751" s="4" t="str">
        <f t="shared" si="90"/>
        <v/>
      </c>
      <c r="AH751" s="4" t="str">
        <f t="shared" si="91"/>
        <v/>
      </c>
      <c r="AI751" s="2" t="str">
        <f t="shared" si="92"/>
        <v/>
      </c>
      <c r="AK751" s="2" t="str">
        <f>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spans="1:37">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4" t="str">
        <f t="shared" si="86"/>
        <v/>
      </c>
      <c r="AD752" s="4" t="str">
        <f t="shared" si="87"/>
        <v/>
      </c>
      <c r="AE752" s="4" t="str">
        <f t="shared" si="88"/>
        <v/>
      </c>
      <c r="AF752" s="4" t="str">
        <f t="shared" si="89"/>
        <v/>
      </c>
      <c r="AG752" s="4" t="str">
        <f t="shared" si="90"/>
        <v/>
      </c>
      <c r="AH752" s="4" t="str">
        <f t="shared" si="91"/>
        <v/>
      </c>
      <c r="AI752" s="2" t="str">
        <f t="shared" si="92"/>
        <v/>
      </c>
      <c r="AK752" s="2" t="str">
        <f>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spans="1:37">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4" t="str">
        <f t="shared" si="86"/>
        <v/>
      </c>
      <c r="AD753" s="4" t="str">
        <f t="shared" si="87"/>
        <v/>
      </c>
      <c r="AE753" s="4" t="str">
        <f t="shared" si="88"/>
        <v/>
      </c>
      <c r="AF753" s="4" t="str">
        <f t="shared" si="89"/>
        <v/>
      </c>
      <c r="AG753" s="4" t="str">
        <f t="shared" si="90"/>
        <v/>
      </c>
      <c r="AH753" s="4" t="str">
        <f t="shared" si="91"/>
        <v/>
      </c>
      <c r="AI753" s="2" t="str">
        <f t="shared" si="92"/>
        <v/>
      </c>
      <c r="AK753" s="2" t="str">
        <f>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spans="1:37">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4" t="str">
        <f t="shared" si="86"/>
        <v/>
      </c>
      <c r="AD754" s="4" t="str">
        <f t="shared" si="87"/>
        <v/>
      </c>
      <c r="AE754" s="4" t="str">
        <f t="shared" si="88"/>
        <v/>
      </c>
      <c r="AF754" s="4" t="str">
        <f t="shared" si="89"/>
        <v/>
      </c>
      <c r="AG754" s="4" t="str">
        <f t="shared" si="90"/>
        <v/>
      </c>
      <c r="AH754" s="4" t="str">
        <f t="shared" si="91"/>
        <v/>
      </c>
      <c r="AI754" s="2" t="str">
        <f t="shared" si="92"/>
        <v/>
      </c>
      <c r="AK754" s="2" t="str">
        <f>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spans="1:37">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4" t="str">
        <f t="shared" si="86"/>
        <v/>
      </c>
      <c r="AD755" s="4" t="str">
        <f t="shared" si="87"/>
        <v/>
      </c>
      <c r="AE755" s="4" t="str">
        <f t="shared" si="88"/>
        <v/>
      </c>
      <c r="AF755" s="4" t="str">
        <f t="shared" si="89"/>
        <v/>
      </c>
      <c r="AG755" s="4" t="str">
        <f t="shared" si="90"/>
        <v/>
      </c>
      <c r="AH755" s="4" t="str">
        <f t="shared" si="91"/>
        <v/>
      </c>
      <c r="AI755" s="2" t="str">
        <f t="shared" si="92"/>
        <v/>
      </c>
      <c r="AK755" s="2" t="str">
        <f>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spans="1:37">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4" t="str">
        <f t="shared" si="86"/>
        <v/>
      </c>
      <c r="AD756" s="4" t="str">
        <f t="shared" si="87"/>
        <v/>
      </c>
      <c r="AE756" s="4" t="str">
        <f t="shared" si="88"/>
        <v/>
      </c>
      <c r="AF756" s="4" t="str">
        <f t="shared" si="89"/>
        <v/>
      </c>
      <c r="AG756" s="4" t="str">
        <f t="shared" si="90"/>
        <v/>
      </c>
      <c r="AH756" s="4" t="str">
        <f t="shared" si="91"/>
        <v/>
      </c>
      <c r="AI756" s="2" t="str">
        <f t="shared" si="92"/>
        <v/>
      </c>
      <c r="AK756" s="2" t="str">
        <f>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spans="1:37">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4" t="str">
        <f t="shared" si="86"/>
        <v/>
      </c>
      <c r="AD757" s="4" t="str">
        <f t="shared" si="87"/>
        <v/>
      </c>
      <c r="AE757" s="4" t="str">
        <f t="shared" si="88"/>
        <v/>
      </c>
      <c r="AF757" s="4" t="str">
        <f t="shared" si="89"/>
        <v/>
      </c>
      <c r="AG757" s="4" t="str">
        <f t="shared" si="90"/>
        <v/>
      </c>
      <c r="AH757" s="4" t="str">
        <f t="shared" si="91"/>
        <v/>
      </c>
      <c r="AI757" s="2" t="str">
        <f t="shared" si="92"/>
        <v/>
      </c>
      <c r="AK757" s="2" t="str">
        <f>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spans="1:37">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4" t="str">
        <f t="shared" si="86"/>
        <v/>
      </c>
      <c r="AD758" s="4" t="str">
        <f t="shared" si="87"/>
        <v/>
      </c>
      <c r="AE758" s="4" t="str">
        <f t="shared" si="88"/>
        <v/>
      </c>
      <c r="AF758" s="4" t="str">
        <f t="shared" si="89"/>
        <v/>
      </c>
      <c r="AG758" s="4" t="str">
        <f t="shared" si="90"/>
        <v/>
      </c>
      <c r="AH758" s="4" t="str">
        <f t="shared" si="91"/>
        <v/>
      </c>
      <c r="AI758" s="2" t="str">
        <f t="shared" si="92"/>
        <v/>
      </c>
      <c r="AK758" s="2" t="str">
        <f>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spans="1:37">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4" t="str">
        <f t="shared" si="86"/>
        <v/>
      </c>
      <c r="AD759" s="4" t="str">
        <f t="shared" si="87"/>
        <v/>
      </c>
      <c r="AE759" s="4" t="str">
        <f t="shared" si="88"/>
        <v/>
      </c>
      <c r="AF759" s="4" t="str">
        <f t="shared" si="89"/>
        <v/>
      </c>
      <c r="AG759" s="4" t="str">
        <f t="shared" si="90"/>
        <v/>
      </c>
      <c r="AH759" s="4" t="str">
        <f t="shared" si="91"/>
        <v/>
      </c>
      <c r="AI759" s="2" t="str">
        <f t="shared" si="92"/>
        <v/>
      </c>
      <c r="AK759" s="2" t="str">
        <f>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spans="1:37">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4" t="str">
        <f t="shared" si="86"/>
        <v/>
      </c>
      <c r="AD760" s="4" t="str">
        <f t="shared" si="87"/>
        <v/>
      </c>
      <c r="AE760" s="4" t="str">
        <f t="shared" si="88"/>
        <v/>
      </c>
      <c r="AF760" s="4" t="str">
        <f t="shared" si="89"/>
        <v/>
      </c>
      <c r="AG760" s="4" t="str">
        <f t="shared" si="90"/>
        <v/>
      </c>
      <c r="AH760" s="4" t="str">
        <f t="shared" si="91"/>
        <v/>
      </c>
      <c r="AI760" s="2" t="str">
        <f t="shared" si="92"/>
        <v/>
      </c>
      <c r="AK760" s="2" t="str">
        <f>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spans="1:37">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4" t="str">
        <f t="shared" si="86"/>
        <v/>
      </c>
      <c r="AD761" s="4" t="str">
        <f t="shared" si="87"/>
        <v/>
      </c>
      <c r="AE761" s="4" t="str">
        <f t="shared" si="88"/>
        <v/>
      </c>
      <c r="AF761" s="4" t="str">
        <f t="shared" si="89"/>
        <v/>
      </c>
      <c r="AG761" s="4" t="str">
        <f t="shared" si="90"/>
        <v/>
      </c>
      <c r="AH761" s="4" t="str">
        <f t="shared" si="91"/>
        <v/>
      </c>
      <c r="AI761" s="2" t="str">
        <f t="shared" si="92"/>
        <v/>
      </c>
      <c r="AK761" s="2" t="str">
        <f>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spans="1:37">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4" t="str">
        <f t="shared" si="86"/>
        <v/>
      </c>
      <c r="AD762" s="4" t="str">
        <f t="shared" si="87"/>
        <v/>
      </c>
      <c r="AE762" s="4" t="str">
        <f t="shared" si="88"/>
        <v/>
      </c>
      <c r="AF762" s="4" t="str">
        <f t="shared" si="89"/>
        <v/>
      </c>
      <c r="AG762" s="4" t="str">
        <f t="shared" si="90"/>
        <v/>
      </c>
      <c r="AH762" s="4" t="str">
        <f t="shared" si="91"/>
        <v/>
      </c>
      <c r="AI762" s="2" t="str">
        <f t="shared" si="92"/>
        <v/>
      </c>
      <c r="AK762" s="2" t="str">
        <f>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spans="1:37">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4" t="str">
        <f t="shared" si="86"/>
        <v/>
      </c>
      <c r="AD763" s="4" t="str">
        <f t="shared" si="87"/>
        <v/>
      </c>
      <c r="AE763" s="4" t="str">
        <f t="shared" si="88"/>
        <v/>
      </c>
      <c r="AF763" s="4" t="str">
        <f t="shared" si="89"/>
        <v/>
      </c>
      <c r="AG763" s="4" t="str">
        <f t="shared" si="90"/>
        <v/>
      </c>
      <c r="AH763" s="4" t="str">
        <f t="shared" si="91"/>
        <v/>
      </c>
      <c r="AI763" s="2" t="str">
        <f t="shared" si="92"/>
        <v/>
      </c>
      <c r="AK763" s="2" t="str">
        <f>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spans="1:37">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4" t="str">
        <f t="shared" si="86"/>
        <v/>
      </c>
      <c r="AD764" s="4" t="str">
        <f t="shared" si="87"/>
        <v/>
      </c>
      <c r="AE764" s="4" t="str">
        <f t="shared" si="88"/>
        <v/>
      </c>
      <c r="AF764" s="4" t="str">
        <f t="shared" si="89"/>
        <v/>
      </c>
      <c r="AG764" s="4" t="str">
        <f t="shared" si="90"/>
        <v/>
      </c>
      <c r="AH764" s="4" t="str">
        <f t="shared" si="91"/>
        <v/>
      </c>
      <c r="AI764" s="2" t="str">
        <f t="shared" si="92"/>
        <v/>
      </c>
      <c r="AK764" s="2" t="str">
        <f>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spans="1:37">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4" t="str">
        <f t="shared" si="86"/>
        <v/>
      </c>
      <c r="AD765" s="4" t="str">
        <f t="shared" si="87"/>
        <v/>
      </c>
      <c r="AE765" s="4" t="str">
        <f t="shared" si="88"/>
        <v/>
      </c>
      <c r="AF765" s="4" t="str">
        <f t="shared" si="89"/>
        <v/>
      </c>
      <c r="AG765" s="4" t="str">
        <f t="shared" si="90"/>
        <v/>
      </c>
      <c r="AH765" s="4" t="str">
        <f t="shared" si="91"/>
        <v/>
      </c>
      <c r="AI765" s="2" t="str">
        <f t="shared" si="92"/>
        <v/>
      </c>
      <c r="AK765" s="2" t="str">
        <f>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spans="1:37">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4" t="str">
        <f t="shared" si="86"/>
        <v/>
      </c>
      <c r="AD766" s="4" t="str">
        <f t="shared" si="87"/>
        <v/>
      </c>
      <c r="AE766" s="4" t="str">
        <f t="shared" si="88"/>
        <v/>
      </c>
      <c r="AF766" s="4" t="str">
        <f t="shared" si="89"/>
        <v/>
      </c>
      <c r="AG766" s="4" t="str">
        <f t="shared" si="90"/>
        <v/>
      </c>
      <c r="AH766" s="4" t="str">
        <f t="shared" si="91"/>
        <v/>
      </c>
      <c r="AI766" s="2" t="str">
        <f t="shared" si="92"/>
        <v/>
      </c>
      <c r="AK766" s="2" t="str">
        <f>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spans="1:37">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4" t="str">
        <f t="shared" si="86"/>
        <v/>
      </c>
      <c r="AD767" s="4" t="str">
        <f t="shared" si="87"/>
        <v/>
      </c>
      <c r="AE767" s="4" t="str">
        <f t="shared" si="88"/>
        <v/>
      </c>
      <c r="AF767" s="4" t="str">
        <f t="shared" si="89"/>
        <v/>
      </c>
      <c r="AG767" s="4" t="str">
        <f t="shared" si="90"/>
        <v/>
      </c>
      <c r="AH767" s="4" t="str">
        <f t="shared" si="91"/>
        <v/>
      </c>
      <c r="AI767" s="2" t="str">
        <f t="shared" si="92"/>
        <v/>
      </c>
      <c r="AK767" s="2" t="str">
        <f>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spans="1:37">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4" t="str">
        <f t="shared" si="86"/>
        <v/>
      </c>
      <c r="AD768" s="4" t="str">
        <f t="shared" si="87"/>
        <v/>
      </c>
      <c r="AE768" s="4" t="str">
        <f t="shared" si="88"/>
        <v/>
      </c>
      <c r="AF768" s="4" t="str">
        <f t="shared" si="89"/>
        <v/>
      </c>
      <c r="AG768" s="4" t="str">
        <f t="shared" si="90"/>
        <v/>
      </c>
      <c r="AH768" s="4" t="str">
        <f t="shared" si="91"/>
        <v/>
      </c>
      <c r="AI768" s="2" t="str">
        <f t="shared" si="92"/>
        <v/>
      </c>
      <c r="AK768" s="2" t="str">
        <f>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spans="1:37">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4" t="str">
        <f t="shared" si="86"/>
        <v/>
      </c>
      <c r="AD769" s="4" t="str">
        <f t="shared" si="87"/>
        <v/>
      </c>
      <c r="AE769" s="4" t="str">
        <f t="shared" si="88"/>
        <v/>
      </c>
      <c r="AF769" s="4" t="str">
        <f t="shared" si="89"/>
        <v/>
      </c>
      <c r="AG769" s="4" t="str">
        <f t="shared" si="90"/>
        <v/>
      </c>
      <c r="AH769" s="4" t="str">
        <f t="shared" si="91"/>
        <v/>
      </c>
      <c r="AI769" s="2" t="str">
        <f t="shared" si="92"/>
        <v/>
      </c>
      <c r="AK769" s="2" t="str">
        <f>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spans="1:37">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4" t="str">
        <f t="shared" si="86"/>
        <v/>
      </c>
      <c r="AD770" s="4" t="str">
        <f t="shared" si="87"/>
        <v/>
      </c>
      <c r="AE770" s="4" t="str">
        <f t="shared" si="88"/>
        <v/>
      </c>
      <c r="AF770" s="4" t="str">
        <f t="shared" si="89"/>
        <v/>
      </c>
      <c r="AG770" s="4" t="str">
        <f t="shared" si="90"/>
        <v/>
      </c>
      <c r="AH770" s="4" t="str">
        <f t="shared" si="91"/>
        <v/>
      </c>
      <c r="AI770" s="2" t="str">
        <f t="shared" si="92"/>
        <v/>
      </c>
      <c r="AK770" s="2" t="str">
        <f>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spans="1:37">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4" t="str">
        <f t="shared" si="86"/>
        <v/>
      </c>
      <c r="AD771" s="4" t="str">
        <f t="shared" si="87"/>
        <v/>
      </c>
      <c r="AE771" s="4" t="str">
        <f t="shared" si="88"/>
        <v/>
      </c>
      <c r="AF771" s="4" t="str">
        <f t="shared" si="89"/>
        <v/>
      </c>
      <c r="AG771" s="4" t="str">
        <f t="shared" si="90"/>
        <v/>
      </c>
      <c r="AH771" s="4" t="str">
        <f t="shared" si="91"/>
        <v/>
      </c>
      <c r="AI771" s="2" t="str">
        <f t="shared" si="92"/>
        <v/>
      </c>
      <c r="AK771" s="2" t="str">
        <f>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spans="1:37">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4" t="str">
        <f t="shared" si="86"/>
        <v/>
      </c>
      <c r="AD772" s="4" t="str">
        <f t="shared" si="87"/>
        <v/>
      </c>
      <c r="AE772" s="4" t="str">
        <f t="shared" si="88"/>
        <v/>
      </c>
      <c r="AF772" s="4" t="str">
        <f t="shared" si="89"/>
        <v/>
      </c>
      <c r="AG772" s="4" t="str">
        <f t="shared" si="90"/>
        <v/>
      </c>
      <c r="AH772" s="4" t="str">
        <f t="shared" si="91"/>
        <v/>
      </c>
      <c r="AI772" s="2" t="str">
        <f t="shared" si="92"/>
        <v/>
      </c>
      <c r="AK772" s="2" t="str">
        <f>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spans="1:37">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4" t="str">
        <f t="shared" ref="AC773:AC836" si="93">IF((MAX(A773,L773,N773,P773,X773,Y773)-MIN(A773,L773,N773,P773,X773,Y773))&gt;3,1,"")</f>
        <v/>
      </c>
      <c r="AD773" s="4" t="str">
        <f t="shared" ref="AD773:AD836" si="94">IF((MAX(B773,D773,M773,U773)-MIN(B773,D773,M773,U773))&gt;3,1,"")</f>
        <v/>
      </c>
      <c r="AE773" s="4" t="str">
        <f t="shared" ref="AE773:AE836" si="95">IF((MAX(I773,T773,V773,W773)-MIN(I773,T773,V773,W773))&gt;3,1,"")</f>
        <v/>
      </c>
      <c r="AF773" s="4" t="str">
        <f t="shared" ref="AF773:AF836" si="96">IF((MAX(H773,K773,Q773,S773)-MIN(H773,K773,Q773,S773))&gt;3,1,"")</f>
        <v/>
      </c>
      <c r="AG773" s="4" t="str">
        <f t="shared" ref="AG773:AG836" si="97">IF((MAX(E773,F773,G773,R773)-MIN(E773,F773,G773,R773))&gt;3,1,"")</f>
        <v/>
      </c>
      <c r="AH773" s="4" t="str">
        <f t="shared" ref="AH773:AH836" si="98">IF((MAX(C773,J773,O773,Z773)-MIN(C773,J773,O773,Z773))&gt;3,1,"")</f>
        <v/>
      </c>
      <c r="AI773" s="2" t="str">
        <f t="shared" ref="AI773:AI836" si="99">IF(COUNT(A773:Z773)&gt;0,IF(COUNT(AC773,AD773,AE773,AF773,AG773,AH773)&gt;0,SUM(AC773,AD773,AE773,AF773,AG773,AH773),0),"")</f>
        <v/>
      </c>
      <c r="AK773" s="2" t="str">
        <f>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spans="1:37">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4" t="str">
        <f t="shared" si="93"/>
        <v/>
      </c>
      <c r="AD774" s="4" t="str">
        <f t="shared" si="94"/>
        <v/>
      </c>
      <c r="AE774" s="4" t="str">
        <f t="shared" si="95"/>
        <v/>
      </c>
      <c r="AF774" s="4" t="str">
        <f t="shared" si="96"/>
        <v/>
      </c>
      <c r="AG774" s="4" t="str">
        <f t="shared" si="97"/>
        <v/>
      </c>
      <c r="AH774" s="4" t="str">
        <f t="shared" si="98"/>
        <v/>
      </c>
      <c r="AI774" s="2" t="str">
        <f t="shared" si="99"/>
        <v/>
      </c>
      <c r="AK774" s="2" t="str">
        <f>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spans="1:37">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4" t="str">
        <f t="shared" si="93"/>
        <v/>
      </c>
      <c r="AD775" s="4" t="str">
        <f t="shared" si="94"/>
        <v/>
      </c>
      <c r="AE775" s="4" t="str">
        <f t="shared" si="95"/>
        <v/>
      </c>
      <c r="AF775" s="4" t="str">
        <f t="shared" si="96"/>
        <v/>
      </c>
      <c r="AG775" s="4" t="str">
        <f t="shared" si="97"/>
        <v/>
      </c>
      <c r="AH775" s="4" t="str">
        <f t="shared" si="98"/>
        <v/>
      </c>
      <c r="AI775" s="2" t="str">
        <f t="shared" si="99"/>
        <v/>
      </c>
      <c r="AK775" s="2" t="str">
        <f>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spans="1:37">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4" t="str">
        <f t="shared" si="93"/>
        <v/>
      </c>
      <c r="AD776" s="4" t="str">
        <f t="shared" si="94"/>
        <v/>
      </c>
      <c r="AE776" s="4" t="str">
        <f t="shared" si="95"/>
        <v/>
      </c>
      <c r="AF776" s="4" t="str">
        <f t="shared" si="96"/>
        <v/>
      </c>
      <c r="AG776" s="4" t="str">
        <f t="shared" si="97"/>
        <v/>
      </c>
      <c r="AH776" s="4" t="str">
        <f t="shared" si="98"/>
        <v/>
      </c>
      <c r="AI776" s="2" t="str">
        <f t="shared" si="99"/>
        <v/>
      </c>
      <c r="AK776" s="2" t="str">
        <f>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spans="1:37">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4" t="str">
        <f t="shared" si="93"/>
        <v/>
      </c>
      <c r="AD777" s="4" t="str">
        <f t="shared" si="94"/>
        <v/>
      </c>
      <c r="AE777" s="4" t="str">
        <f t="shared" si="95"/>
        <v/>
      </c>
      <c r="AF777" s="4" t="str">
        <f t="shared" si="96"/>
        <v/>
      </c>
      <c r="AG777" s="4" t="str">
        <f t="shared" si="97"/>
        <v/>
      </c>
      <c r="AH777" s="4" t="str">
        <f t="shared" si="98"/>
        <v/>
      </c>
      <c r="AI777" s="2" t="str">
        <f t="shared" si="99"/>
        <v/>
      </c>
      <c r="AK777" s="2" t="str">
        <f>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spans="1:37">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4" t="str">
        <f t="shared" si="93"/>
        <v/>
      </c>
      <c r="AD778" s="4" t="str">
        <f t="shared" si="94"/>
        <v/>
      </c>
      <c r="AE778" s="4" t="str">
        <f t="shared" si="95"/>
        <v/>
      </c>
      <c r="AF778" s="4" t="str">
        <f t="shared" si="96"/>
        <v/>
      </c>
      <c r="AG778" s="4" t="str">
        <f t="shared" si="97"/>
        <v/>
      </c>
      <c r="AH778" s="4" t="str">
        <f t="shared" si="98"/>
        <v/>
      </c>
      <c r="AI778" s="2" t="str">
        <f t="shared" si="99"/>
        <v/>
      </c>
      <c r="AK778" s="2" t="str">
        <f>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spans="1:37">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4" t="str">
        <f t="shared" si="93"/>
        <v/>
      </c>
      <c r="AD779" s="4" t="str">
        <f t="shared" si="94"/>
        <v/>
      </c>
      <c r="AE779" s="4" t="str">
        <f t="shared" si="95"/>
        <v/>
      </c>
      <c r="AF779" s="4" t="str">
        <f t="shared" si="96"/>
        <v/>
      </c>
      <c r="AG779" s="4" t="str">
        <f t="shared" si="97"/>
        <v/>
      </c>
      <c r="AH779" s="4" t="str">
        <f t="shared" si="98"/>
        <v/>
      </c>
      <c r="AI779" s="2" t="str">
        <f t="shared" si="99"/>
        <v/>
      </c>
      <c r="AK779" s="2" t="str">
        <f>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spans="1:37">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4" t="str">
        <f t="shared" si="93"/>
        <v/>
      </c>
      <c r="AD780" s="4" t="str">
        <f t="shared" si="94"/>
        <v/>
      </c>
      <c r="AE780" s="4" t="str">
        <f t="shared" si="95"/>
        <v/>
      </c>
      <c r="AF780" s="4" t="str">
        <f t="shared" si="96"/>
        <v/>
      </c>
      <c r="AG780" s="4" t="str">
        <f t="shared" si="97"/>
        <v/>
      </c>
      <c r="AH780" s="4" t="str">
        <f t="shared" si="98"/>
        <v/>
      </c>
      <c r="AI780" s="2" t="str">
        <f t="shared" si="99"/>
        <v/>
      </c>
      <c r="AK780" s="2" t="str">
        <f>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spans="1:37">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4" t="str">
        <f t="shared" si="93"/>
        <v/>
      </c>
      <c r="AD781" s="4" t="str">
        <f t="shared" si="94"/>
        <v/>
      </c>
      <c r="AE781" s="4" t="str">
        <f t="shared" si="95"/>
        <v/>
      </c>
      <c r="AF781" s="4" t="str">
        <f t="shared" si="96"/>
        <v/>
      </c>
      <c r="AG781" s="4" t="str">
        <f t="shared" si="97"/>
        <v/>
      </c>
      <c r="AH781" s="4" t="str">
        <f t="shared" si="98"/>
        <v/>
      </c>
      <c r="AI781" s="2" t="str">
        <f t="shared" si="99"/>
        <v/>
      </c>
      <c r="AK781" s="2" t="str">
        <f>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spans="1:37">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4" t="str">
        <f t="shared" si="93"/>
        <v/>
      </c>
      <c r="AD782" s="4" t="str">
        <f t="shared" si="94"/>
        <v/>
      </c>
      <c r="AE782" s="4" t="str">
        <f t="shared" si="95"/>
        <v/>
      </c>
      <c r="AF782" s="4" t="str">
        <f t="shared" si="96"/>
        <v/>
      </c>
      <c r="AG782" s="4" t="str">
        <f t="shared" si="97"/>
        <v/>
      </c>
      <c r="AH782" s="4" t="str">
        <f t="shared" si="98"/>
        <v/>
      </c>
      <c r="AI782" s="2" t="str">
        <f t="shared" si="99"/>
        <v/>
      </c>
      <c r="AK782" s="2" t="str">
        <f>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spans="1:37">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4" t="str">
        <f t="shared" si="93"/>
        <v/>
      </c>
      <c r="AD783" s="4" t="str">
        <f t="shared" si="94"/>
        <v/>
      </c>
      <c r="AE783" s="4" t="str">
        <f t="shared" si="95"/>
        <v/>
      </c>
      <c r="AF783" s="4" t="str">
        <f t="shared" si="96"/>
        <v/>
      </c>
      <c r="AG783" s="4" t="str">
        <f t="shared" si="97"/>
        <v/>
      </c>
      <c r="AH783" s="4" t="str">
        <f t="shared" si="98"/>
        <v/>
      </c>
      <c r="AI783" s="2" t="str">
        <f t="shared" si="99"/>
        <v/>
      </c>
      <c r="AK783" s="2" t="str">
        <f>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spans="1:37">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4" t="str">
        <f t="shared" si="93"/>
        <v/>
      </c>
      <c r="AD784" s="4" t="str">
        <f t="shared" si="94"/>
        <v/>
      </c>
      <c r="AE784" s="4" t="str">
        <f t="shared" si="95"/>
        <v/>
      </c>
      <c r="AF784" s="4" t="str">
        <f t="shared" si="96"/>
        <v/>
      </c>
      <c r="AG784" s="4" t="str">
        <f t="shared" si="97"/>
        <v/>
      </c>
      <c r="AH784" s="4" t="str">
        <f t="shared" si="98"/>
        <v/>
      </c>
      <c r="AI784" s="2" t="str">
        <f t="shared" si="99"/>
        <v/>
      </c>
      <c r="AK784" s="2" t="str">
        <f>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spans="1:37">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4" t="str">
        <f t="shared" si="93"/>
        <v/>
      </c>
      <c r="AD785" s="4" t="str">
        <f t="shared" si="94"/>
        <v/>
      </c>
      <c r="AE785" s="4" t="str">
        <f t="shared" si="95"/>
        <v/>
      </c>
      <c r="AF785" s="4" t="str">
        <f t="shared" si="96"/>
        <v/>
      </c>
      <c r="AG785" s="4" t="str">
        <f t="shared" si="97"/>
        <v/>
      </c>
      <c r="AH785" s="4" t="str">
        <f t="shared" si="98"/>
        <v/>
      </c>
      <c r="AI785" s="2" t="str">
        <f t="shared" si="99"/>
        <v/>
      </c>
      <c r="AK785" s="2" t="str">
        <f>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spans="1:37">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4" t="str">
        <f t="shared" si="93"/>
        <v/>
      </c>
      <c r="AD786" s="4" t="str">
        <f t="shared" si="94"/>
        <v/>
      </c>
      <c r="AE786" s="4" t="str">
        <f t="shared" si="95"/>
        <v/>
      </c>
      <c r="AF786" s="4" t="str">
        <f t="shared" si="96"/>
        <v/>
      </c>
      <c r="AG786" s="4" t="str">
        <f t="shared" si="97"/>
        <v/>
      </c>
      <c r="AH786" s="4" t="str">
        <f t="shared" si="98"/>
        <v/>
      </c>
      <c r="AI786" s="2" t="str">
        <f t="shared" si="99"/>
        <v/>
      </c>
      <c r="AK786" s="2" t="str">
        <f>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spans="1:37">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4" t="str">
        <f t="shared" si="93"/>
        <v/>
      </c>
      <c r="AD787" s="4" t="str">
        <f t="shared" si="94"/>
        <v/>
      </c>
      <c r="AE787" s="4" t="str">
        <f t="shared" si="95"/>
        <v/>
      </c>
      <c r="AF787" s="4" t="str">
        <f t="shared" si="96"/>
        <v/>
      </c>
      <c r="AG787" s="4" t="str">
        <f t="shared" si="97"/>
        <v/>
      </c>
      <c r="AH787" s="4" t="str">
        <f t="shared" si="98"/>
        <v/>
      </c>
      <c r="AI787" s="2" t="str">
        <f t="shared" si="99"/>
        <v/>
      </c>
      <c r="AK787" s="2" t="str">
        <f>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spans="1:37">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4" t="str">
        <f t="shared" si="93"/>
        <v/>
      </c>
      <c r="AD788" s="4" t="str">
        <f t="shared" si="94"/>
        <v/>
      </c>
      <c r="AE788" s="4" t="str">
        <f t="shared" si="95"/>
        <v/>
      </c>
      <c r="AF788" s="4" t="str">
        <f t="shared" si="96"/>
        <v/>
      </c>
      <c r="AG788" s="4" t="str">
        <f t="shared" si="97"/>
        <v/>
      </c>
      <c r="AH788" s="4" t="str">
        <f t="shared" si="98"/>
        <v/>
      </c>
      <c r="AI788" s="2" t="str">
        <f t="shared" si="99"/>
        <v/>
      </c>
      <c r="AK788" s="2" t="str">
        <f>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spans="1:37">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4" t="str">
        <f t="shared" si="93"/>
        <v/>
      </c>
      <c r="AD789" s="4" t="str">
        <f t="shared" si="94"/>
        <v/>
      </c>
      <c r="AE789" s="4" t="str">
        <f t="shared" si="95"/>
        <v/>
      </c>
      <c r="AF789" s="4" t="str">
        <f t="shared" si="96"/>
        <v/>
      </c>
      <c r="AG789" s="4" t="str">
        <f t="shared" si="97"/>
        <v/>
      </c>
      <c r="AH789" s="4" t="str">
        <f t="shared" si="98"/>
        <v/>
      </c>
      <c r="AI789" s="2" t="str">
        <f t="shared" si="99"/>
        <v/>
      </c>
      <c r="AK789" s="2" t="str">
        <f>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spans="1:37">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4" t="str">
        <f t="shared" si="93"/>
        <v/>
      </c>
      <c r="AD790" s="4" t="str">
        <f t="shared" si="94"/>
        <v/>
      </c>
      <c r="AE790" s="4" t="str">
        <f t="shared" si="95"/>
        <v/>
      </c>
      <c r="AF790" s="4" t="str">
        <f t="shared" si="96"/>
        <v/>
      </c>
      <c r="AG790" s="4" t="str">
        <f t="shared" si="97"/>
        <v/>
      </c>
      <c r="AH790" s="4" t="str">
        <f t="shared" si="98"/>
        <v/>
      </c>
      <c r="AI790" s="2" t="str">
        <f t="shared" si="99"/>
        <v/>
      </c>
      <c r="AK790" s="2" t="str">
        <f>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spans="1:37">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4" t="str">
        <f t="shared" si="93"/>
        <v/>
      </c>
      <c r="AD791" s="4" t="str">
        <f t="shared" si="94"/>
        <v/>
      </c>
      <c r="AE791" s="4" t="str">
        <f t="shared" si="95"/>
        <v/>
      </c>
      <c r="AF791" s="4" t="str">
        <f t="shared" si="96"/>
        <v/>
      </c>
      <c r="AG791" s="4" t="str">
        <f t="shared" si="97"/>
        <v/>
      </c>
      <c r="AH791" s="4" t="str">
        <f t="shared" si="98"/>
        <v/>
      </c>
      <c r="AI791" s="2" t="str">
        <f t="shared" si="99"/>
        <v/>
      </c>
      <c r="AK791" s="2" t="str">
        <f>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spans="1:37">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4" t="str">
        <f t="shared" si="93"/>
        <v/>
      </c>
      <c r="AD792" s="4" t="str">
        <f t="shared" si="94"/>
        <v/>
      </c>
      <c r="AE792" s="4" t="str">
        <f t="shared" si="95"/>
        <v/>
      </c>
      <c r="AF792" s="4" t="str">
        <f t="shared" si="96"/>
        <v/>
      </c>
      <c r="AG792" s="4" t="str">
        <f t="shared" si="97"/>
        <v/>
      </c>
      <c r="AH792" s="4" t="str">
        <f t="shared" si="98"/>
        <v/>
      </c>
      <c r="AI792" s="2" t="str">
        <f t="shared" si="99"/>
        <v/>
      </c>
      <c r="AK792" s="2" t="str">
        <f>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spans="1:37">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4" t="str">
        <f t="shared" si="93"/>
        <v/>
      </c>
      <c r="AD793" s="4" t="str">
        <f t="shared" si="94"/>
        <v/>
      </c>
      <c r="AE793" s="4" t="str">
        <f t="shared" si="95"/>
        <v/>
      </c>
      <c r="AF793" s="4" t="str">
        <f t="shared" si="96"/>
        <v/>
      </c>
      <c r="AG793" s="4" t="str">
        <f t="shared" si="97"/>
        <v/>
      </c>
      <c r="AH793" s="4" t="str">
        <f t="shared" si="98"/>
        <v/>
      </c>
      <c r="AI793" s="2" t="str">
        <f t="shared" si="99"/>
        <v/>
      </c>
      <c r="AK793" s="2" t="str">
        <f>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spans="1:37">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4" t="str">
        <f t="shared" si="93"/>
        <v/>
      </c>
      <c r="AD794" s="4" t="str">
        <f t="shared" si="94"/>
        <v/>
      </c>
      <c r="AE794" s="4" t="str">
        <f t="shared" si="95"/>
        <v/>
      </c>
      <c r="AF794" s="4" t="str">
        <f t="shared" si="96"/>
        <v/>
      </c>
      <c r="AG794" s="4" t="str">
        <f t="shared" si="97"/>
        <v/>
      </c>
      <c r="AH794" s="4" t="str">
        <f t="shared" si="98"/>
        <v/>
      </c>
      <c r="AI794" s="2" t="str">
        <f t="shared" si="99"/>
        <v/>
      </c>
      <c r="AK794" s="2" t="str">
        <f>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spans="1:37">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4" t="str">
        <f t="shared" si="93"/>
        <v/>
      </c>
      <c r="AD795" s="4" t="str">
        <f t="shared" si="94"/>
        <v/>
      </c>
      <c r="AE795" s="4" t="str">
        <f t="shared" si="95"/>
        <v/>
      </c>
      <c r="AF795" s="4" t="str">
        <f t="shared" si="96"/>
        <v/>
      </c>
      <c r="AG795" s="4" t="str">
        <f t="shared" si="97"/>
        <v/>
      </c>
      <c r="AH795" s="4" t="str">
        <f t="shared" si="98"/>
        <v/>
      </c>
      <c r="AI795" s="2" t="str">
        <f t="shared" si="99"/>
        <v/>
      </c>
      <c r="AK795" s="2" t="str">
        <f>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spans="1:37">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4" t="str">
        <f t="shared" si="93"/>
        <v/>
      </c>
      <c r="AD796" s="4" t="str">
        <f t="shared" si="94"/>
        <v/>
      </c>
      <c r="AE796" s="4" t="str">
        <f t="shared" si="95"/>
        <v/>
      </c>
      <c r="AF796" s="4" t="str">
        <f t="shared" si="96"/>
        <v/>
      </c>
      <c r="AG796" s="4" t="str">
        <f t="shared" si="97"/>
        <v/>
      </c>
      <c r="AH796" s="4" t="str">
        <f t="shared" si="98"/>
        <v/>
      </c>
      <c r="AI796" s="2" t="str">
        <f t="shared" si="99"/>
        <v/>
      </c>
      <c r="AK796" s="2" t="str">
        <f>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spans="1:37">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4" t="str">
        <f t="shared" si="93"/>
        <v/>
      </c>
      <c r="AD797" s="4" t="str">
        <f t="shared" si="94"/>
        <v/>
      </c>
      <c r="AE797" s="4" t="str">
        <f t="shared" si="95"/>
        <v/>
      </c>
      <c r="AF797" s="4" t="str">
        <f t="shared" si="96"/>
        <v/>
      </c>
      <c r="AG797" s="4" t="str">
        <f t="shared" si="97"/>
        <v/>
      </c>
      <c r="AH797" s="4" t="str">
        <f t="shared" si="98"/>
        <v/>
      </c>
      <c r="AI797" s="2" t="str">
        <f t="shared" si="99"/>
        <v/>
      </c>
      <c r="AK797" s="2" t="str">
        <f>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spans="1:37">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4" t="str">
        <f t="shared" si="93"/>
        <v/>
      </c>
      <c r="AD798" s="4" t="str">
        <f t="shared" si="94"/>
        <v/>
      </c>
      <c r="AE798" s="4" t="str">
        <f t="shared" si="95"/>
        <v/>
      </c>
      <c r="AF798" s="4" t="str">
        <f t="shared" si="96"/>
        <v/>
      </c>
      <c r="AG798" s="4" t="str">
        <f t="shared" si="97"/>
        <v/>
      </c>
      <c r="AH798" s="4" t="str">
        <f t="shared" si="98"/>
        <v/>
      </c>
      <c r="AI798" s="2" t="str">
        <f t="shared" si="99"/>
        <v/>
      </c>
      <c r="AK798" s="2" t="str">
        <f>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spans="1:37">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4" t="str">
        <f t="shared" si="93"/>
        <v/>
      </c>
      <c r="AD799" s="4" t="str">
        <f t="shared" si="94"/>
        <v/>
      </c>
      <c r="AE799" s="4" t="str">
        <f t="shared" si="95"/>
        <v/>
      </c>
      <c r="AF799" s="4" t="str">
        <f t="shared" si="96"/>
        <v/>
      </c>
      <c r="AG799" s="4" t="str">
        <f t="shared" si="97"/>
        <v/>
      </c>
      <c r="AH799" s="4" t="str">
        <f t="shared" si="98"/>
        <v/>
      </c>
      <c r="AI799" s="2" t="str">
        <f t="shared" si="99"/>
        <v/>
      </c>
      <c r="AK799" s="2" t="str">
        <f>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spans="1:37">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4" t="str">
        <f t="shared" si="93"/>
        <v/>
      </c>
      <c r="AD800" s="4" t="str">
        <f t="shared" si="94"/>
        <v/>
      </c>
      <c r="AE800" s="4" t="str">
        <f t="shared" si="95"/>
        <v/>
      </c>
      <c r="AF800" s="4" t="str">
        <f t="shared" si="96"/>
        <v/>
      </c>
      <c r="AG800" s="4" t="str">
        <f t="shared" si="97"/>
        <v/>
      </c>
      <c r="AH800" s="4" t="str">
        <f t="shared" si="98"/>
        <v/>
      </c>
      <c r="AI800" s="2" t="str">
        <f t="shared" si="99"/>
        <v/>
      </c>
      <c r="AK800" s="2" t="str">
        <f>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spans="1:37">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4" t="str">
        <f t="shared" si="93"/>
        <v/>
      </c>
      <c r="AD801" s="4" t="str">
        <f t="shared" si="94"/>
        <v/>
      </c>
      <c r="AE801" s="4" t="str">
        <f t="shared" si="95"/>
        <v/>
      </c>
      <c r="AF801" s="4" t="str">
        <f t="shared" si="96"/>
        <v/>
      </c>
      <c r="AG801" s="4" t="str">
        <f t="shared" si="97"/>
        <v/>
      </c>
      <c r="AH801" s="4" t="str">
        <f t="shared" si="98"/>
        <v/>
      </c>
      <c r="AI801" s="2" t="str">
        <f t="shared" si="99"/>
        <v/>
      </c>
      <c r="AK801" s="2" t="str">
        <f>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spans="1:37">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4" t="str">
        <f t="shared" si="93"/>
        <v/>
      </c>
      <c r="AD802" s="4" t="str">
        <f t="shared" si="94"/>
        <v/>
      </c>
      <c r="AE802" s="4" t="str">
        <f t="shared" si="95"/>
        <v/>
      </c>
      <c r="AF802" s="4" t="str">
        <f t="shared" si="96"/>
        <v/>
      </c>
      <c r="AG802" s="4" t="str">
        <f t="shared" si="97"/>
        <v/>
      </c>
      <c r="AH802" s="4" t="str">
        <f t="shared" si="98"/>
        <v/>
      </c>
      <c r="AI802" s="2" t="str">
        <f t="shared" si="99"/>
        <v/>
      </c>
      <c r="AK802" s="2" t="str">
        <f>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spans="1:37">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4" t="str">
        <f t="shared" si="93"/>
        <v/>
      </c>
      <c r="AD803" s="4" t="str">
        <f t="shared" si="94"/>
        <v/>
      </c>
      <c r="AE803" s="4" t="str">
        <f t="shared" si="95"/>
        <v/>
      </c>
      <c r="AF803" s="4" t="str">
        <f t="shared" si="96"/>
        <v/>
      </c>
      <c r="AG803" s="4" t="str">
        <f t="shared" si="97"/>
        <v/>
      </c>
      <c r="AH803" s="4" t="str">
        <f t="shared" si="98"/>
        <v/>
      </c>
      <c r="AI803" s="2" t="str">
        <f t="shared" si="99"/>
        <v/>
      </c>
      <c r="AK803" s="2" t="str">
        <f>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spans="1:37">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4" t="str">
        <f t="shared" si="93"/>
        <v/>
      </c>
      <c r="AD804" s="4" t="str">
        <f t="shared" si="94"/>
        <v/>
      </c>
      <c r="AE804" s="4" t="str">
        <f t="shared" si="95"/>
        <v/>
      </c>
      <c r="AF804" s="4" t="str">
        <f t="shared" si="96"/>
        <v/>
      </c>
      <c r="AG804" s="4" t="str">
        <f t="shared" si="97"/>
        <v/>
      </c>
      <c r="AH804" s="4" t="str">
        <f t="shared" si="98"/>
        <v/>
      </c>
      <c r="AI804" s="2" t="str">
        <f t="shared" si="99"/>
        <v/>
      </c>
      <c r="AK804" s="2" t="str">
        <f>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spans="1:37">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4" t="str">
        <f t="shared" si="93"/>
        <v/>
      </c>
      <c r="AD805" s="4" t="str">
        <f t="shared" si="94"/>
        <v/>
      </c>
      <c r="AE805" s="4" t="str">
        <f t="shared" si="95"/>
        <v/>
      </c>
      <c r="AF805" s="4" t="str">
        <f t="shared" si="96"/>
        <v/>
      </c>
      <c r="AG805" s="4" t="str">
        <f t="shared" si="97"/>
        <v/>
      </c>
      <c r="AH805" s="4" t="str">
        <f t="shared" si="98"/>
        <v/>
      </c>
      <c r="AI805" s="2" t="str">
        <f t="shared" si="99"/>
        <v/>
      </c>
      <c r="AK805" s="2" t="str">
        <f>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spans="1:37">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4" t="str">
        <f t="shared" si="93"/>
        <v/>
      </c>
      <c r="AD806" s="4" t="str">
        <f t="shared" si="94"/>
        <v/>
      </c>
      <c r="AE806" s="4" t="str">
        <f t="shared" si="95"/>
        <v/>
      </c>
      <c r="AF806" s="4" t="str">
        <f t="shared" si="96"/>
        <v/>
      </c>
      <c r="AG806" s="4" t="str">
        <f t="shared" si="97"/>
        <v/>
      </c>
      <c r="AH806" s="4" t="str">
        <f t="shared" si="98"/>
        <v/>
      </c>
      <c r="AI806" s="2" t="str">
        <f t="shared" si="99"/>
        <v/>
      </c>
      <c r="AK806" s="2" t="str">
        <f>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spans="1:37">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4" t="str">
        <f t="shared" si="93"/>
        <v/>
      </c>
      <c r="AD807" s="4" t="str">
        <f t="shared" si="94"/>
        <v/>
      </c>
      <c r="AE807" s="4" t="str">
        <f t="shared" si="95"/>
        <v/>
      </c>
      <c r="AF807" s="4" t="str">
        <f t="shared" si="96"/>
        <v/>
      </c>
      <c r="AG807" s="4" t="str">
        <f t="shared" si="97"/>
        <v/>
      </c>
      <c r="AH807" s="4" t="str">
        <f t="shared" si="98"/>
        <v/>
      </c>
      <c r="AI807" s="2" t="str">
        <f t="shared" si="99"/>
        <v/>
      </c>
      <c r="AK807" s="2" t="str">
        <f>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spans="1:37">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4" t="str">
        <f t="shared" si="93"/>
        <v/>
      </c>
      <c r="AD808" s="4" t="str">
        <f t="shared" si="94"/>
        <v/>
      </c>
      <c r="AE808" s="4" t="str">
        <f t="shared" si="95"/>
        <v/>
      </c>
      <c r="AF808" s="4" t="str">
        <f t="shared" si="96"/>
        <v/>
      </c>
      <c r="AG808" s="4" t="str">
        <f t="shared" si="97"/>
        <v/>
      </c>
      <c r="AH808" s="4" t="str">
        <f t="shared" si="98"/>
        <v/>
      </c>
      <c r="AI808" s="2" t="str">
        <f t="shared" si="99"/>
        <v/>
      </c>
      <c r="AK808" s="2" t="str">
        <f>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spans="1:37">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4" t="str">
        <f t="shared" si="93"/>
        <v/>
      </c>
      <c r="AD809" s="4" t="str">
        <f t="shared" si="94"/>
        <v/>
      </c>
      <c r="AE809" s="4" t="str">
        <f t="shared" si="95"/>
        <v/>
      </c>
      <c r="AF809" s="4" t="str">
        <f t="shared" si="96"/>
        <v/>
      </c>
      <c r="AG809" s="4" t="str">
        <f t="shared" si="97"/>
        <v/>
      </c>
      <c r="AH809" s="4" t="str">
        <f t="shared" si="98"/>
        <v/>
      </c>
      <c r="AI809" s="2" t="str">
        <f t="shared" si="99"/>
        <v/>
      </c>
      <c r="AK809" s="2" t="str">
        <f>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spans="1:37">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4" t="str">
        <f t="shared" si="93"/>
        <v/>
      </c>
      <c r="AD810" s="4" t="str">
        <f t="shared" si="94"/>
        <v/>
      </c>
      <c r="AE810" s="4" t="str">
        <f t="shared" si="95"/>
        <v/>
      </c>
      <c r="AF810" s="4" t="str">
        <f t="shared" si="96"/>
        <v/>
      </c>
      <c r="AG810" s="4" t="str">
        <f t="shared" si="97"/>
        <v/>
      </c>
      <c r="AH810" s="4" t="str">
        <f t="shared" si="98"/>
        <v/>
      </c>
      <c r="AI810" s="2" t="str">
        <f t="shared" si="99"/>
        <v/>
      </c>
      <c r="AK810" s="2" t="str">
        <f>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spans="1:37">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4" t="str">
        <f t="shared" si="93"/>
        <v/>
      </c>
      <c r="AD811" s="4" t="str">
        <f t="shared" si="94"/>
        <v/>
      </c>
      <c r="AE811" s="4" t="str">
        <f t="shared" si="95"/>
        <v/>
      </c>
      <c r="AF811" s="4" t="str">
        <f t="shared" si="96"/>
        <v/>
      </c>
      <c r="AG811" s="4" t="str">
        <f t="shared" si="97"/>
        <v/>
      </c>
      <c r="AH811" s="4" t="str">
        <f t="shared" si="98"/>
        <v/>
      </c>
      <c r="AI811" s="2" t="str">
        <f t="shared" si="99"/>
        <v/>
      </c>
      <c r="AK811" s="2" t="str">
        <f>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spans="1:37">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4" t="str">
        <f t="shared" si="93"/>
        <v/>
      </c>
      <c r="AD812" s="4" t="str">
        <f t="shared" si="94"/>
        <v/>
      </c>
      <c r="AE812" s="4" t="str">
        <f t="shared" si="95"/>
        <v/>
      </c>
      <c r="AF812" s="4" t="str">
        <f t="shared" si="96"/>
        <v/>
      </c>
      <c r="AG812" s="4" t="str">
        <f t="shared" si="97"/>
        <v/>
      </c>
      <c r="AH812" s="4" t="str">
        <f t="shared" si="98"/>
        <v/>
      </c>
      <c r="AI812" s="2" t="str">
        <f t="shared" si="99"/>
        <v/>
      </c>
      <c r="AK812" s="2" t="str">
        <f>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spans="1:37">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4" t="str">
        <f t="shared" si="93"/>
        <v/>
      </c>
      <c r="AD813" s="4" t="str">
        <f t="shared" si="94"/>
        <v/>
      </c>
      <c r="AE813" s="4" t="str">
        <f t="shared" si="95"/>
        <v/>
      </c>
      <c r="AF813" s="4" t="str">
        <f t="shared" si="96"/>
        <v/>
      </c>
      <c r="AG813" s="4" t="str">
        <f t="shared" si="97"/>
        <v/>
      </c>
      <c r="AH813" s="4" t="str">
        <f t="shared" si="98"/>
        <v/>
      </c>
      <c r="AI813" s="2" t="str">
        <f t="shared" si="99"/>
        <v/>
      </c>
      <c r="AK813" s="2" t="str">
        <f>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spans="1:37">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4" t="str">
        <f t="shared" si="93"/>
        <v/>
      </c>
      <c r="AD814" s="4" t="str">
        <f t="shared" si="94"/>
        <v/>
      </c>
      <c r="AE814" s="4" t="str">
        <f t="shared" si="95"/>
        <v/>
      </c>
      <c r="AF814" s="4" t="str">
        <f t="shared" si="96"/>
        <v/>
      </c>
      <c r="AG814" s="4" t="str">
        <f t="shared" si="97"/>
        <v/>
      </c>
      <c r="AH814" s="4" t="str">
        <f t="shared" si="98"/>
        <v/>
      </c>
      <c r="AI814" s="2" t="str">
        <f t="shared" si="99"/>
        <v/>
      </c>
      <c r="AK814" s="2" t="str">
        <f>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spans="1:37">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4" t="str">
        <f t="shared" si="93"/>
        <v/>
      </c>
      <c r="AD815" s="4" t="str">
        <f t="shared" si="94"/>
        <v/>
      </c>
      <c r="AE815" s="4" t="str">
        <f t="shared" si="95"/>
        <v/>
      </c>
      <c r="AF815" s="4" t="str">
        <f t="shared" si="96"/>
        <v/>
      </c>
      <c r="AG815" s="4" t="str">
        <f t="shared" si="97"/>
        <v/>
      </c>
      <c r="AH815" s="4" t="str">
        <f t="shared" si="98"/>
        <v/>
      </c>
      <c r="AI815" s="2" t="str">
        <f t="shared" si="99"/>
        <v/>
      </c>
      <c r="AK815" s="2" t="str">
        <f>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spans="1:37">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4" t="str">
        <f t="shared" si="93"/>
        <v/>
      </c>
      <c r="AD816" s="4" t="str">
        <f t="shared" si="94"/>
        <v/>
      </c>
      <c r="AE816" s="4" t="str">
        <f t="shared" si="95"/>
        <v/>
      </c>
      <c r="AF816" s="4" t="str">
        <f t="shared" si="96"/>
        <v/>
      </c>
      <c r="AG816" s="4" t="str">
        <f t="shared" si="97"/>
        <v/>
      </c>
      <c r="AH816" s="4" t="str">
        <f t="shared" si="98"/>
        <v/>
      </c>
      <c r="AI816" s="2" t="str">
        <f t="shared" si="99"/>
        <v/>
      </c>
      <c r="AK816" s="2" t="str">
        <f>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spans="1:37">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4" t="str">
        <f t="shared" si="93"/>
        <v/>
      </c>
      <c r="AD817" s="4" t="str">
        <f t="shared" si="94"/>
        <v/>
      </c>
      <c r="AE817" s="4" t="str">
        <f t="shared" si="95"/>
        <v/>
      </c>
      <c r="AF817" s="4" t="str">
        <f t="shared" si="96"/>
        <v/>
      </c>
      <c r="AG817" s="4" t="str">
        <f t="shared" si="97"/>
        <v/>
      </c>
      <c r="AH817" s="4" t="str">
        <f t="shared" si="98"/>
        <v/>
      </c>
      <c r="AI817" s="2" t="str">
        <f t="shared" si="99"/>
        <v/>
      </c>
      <c r="AK817" s="2" t="str">
        <f>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spans="1:37">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4" t="str">
        <f t="shared" si="93"/>
        <v/>
      </c>
      <c r="AD818" s="4" t="str">
        <f t="shared" si="94"/>
        <v/>
      </c>
      <c r="AE818" s="4" t="str">
        <f t="shared" si="95"/>
        <v/>
      </c>
      <c r="AF818" s="4" t="str">
        <f t="shared" si="96"/>
        <v/>
      </c>
      <c r="AG818" s="4" t="str">
        <f t="shared" si="97"/>
        <v/>
      </c>
      <c r="AH818" s="4" t="str">
        <f t="shared" si="98"/>
        <v/>
      </c>
      <c r="AI818" s="2" t="str">
        <f t="shared" si="99"/>
        <v/>
      </c>
      <c r="AK818" s="2" t="str">
        <f>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spans="1:37">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4" t="str">
        <f t="shared" si="93"/>
        <v/>
      </c>
      <c r="AD819" s="4" t="str">
        <f t="shared" si="94"/>
        <v/>
      </c>
      <c r="AE819" s="4" t="str">
        <f t="shared" si="95"/>
        <v/>
      </c>
      <c r="AF819" s="4" t="str">
        <f t="shared" si="96"/>
        <v/>
      </c>
      <c r="AG819" s="4" t="str">
        <f t="shared" si="97"/>
        <v/>
      </c>
      <c r="AH819" s="4" t="str">
        <f t="shared" si="98"/>
        <v/>
      </c>
      <c r="AI819" s="2" t="str">
        <f t="shared" si="99"/>
        <v/>
      </c>
      <c r="AK819" s="2" t="str">
        <f>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spans="1:37">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4" t="str">
        <f t="shared" si="93"/>
        <v/>
      </c>
      <c r="AD820" s="4" t="str">
        <f t="shared" si="94"/>
        <v/>
      </c>
      <c r="AE820" s="4" t="str">
        <f t="shared" si="95"/>
        <v/>
      </c>
      <c r="AF820" s="4" t="str">
        <f t="shared" si="96"/>
        <v/>
      </c>
      <c r="AG820" s="4" t="str">
        <f t="shared" si="97"/>
        <v/>
      </c>
      <c r="AH820" s="4" t="str">
        <f t="shared" si="98"/>
        <v/>
      </c>
      <c r="AI820" s="2" t="str">
        <f t="shared" si="99"/>
        <v/>
      </c>
      <c r="AK820" s="2" t="str">
        <f>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spans="1:37">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4" t="str">
        <f t="shared" si="93"/>
        <v/>
      </c>
      <c r="AD821" s="4" t="str">
        <f t="shared" si="94"/>
        <v/>
      </c>
      <c r="AE821" s="4" t="str">
        <f t="shared" si="95"/>
        <v/>
      </c>
      <c r="AF821" s="4" t="str">
        <f t="shared" si="96"/>
        <v/>
      </c>
      <c r="AG821" s="4" t="str">
        <f t="shared" si="97"/>
        <v/>
      </c>
      <c r="AH821" s="4" t="str">
        <f t="shared" si="98"/>
        <v/>
      </c>
      <c r="AI821" s="2" t="str">
        <f t="shared" si="99"/>
        <v/>
      </c>
      <c r="AK821" s="2" t="str">
        <f>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spans="1:37">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4" t="str">
        <f t="shared" si="93"/>
        <v/>
      </c>
      <c r="AD822" s="4" t="str">
        <f t="shared" si="94"/>
        <v/>
      </c>
      <c r="AE822" s="4" t="str">
        <f t="shared" si="95"/>
        <v/>
      </c>
      <c r="AF822" s="4" t="str">
        <f t="shared" si="96"/>
        <v/>
      </c>
      <c r="AG822" s="4" t="str">
        <f t="shared" si="97"/>
        <v/>
      </c>
      <c r="AH822" s="4" t="str">
        <f t="shared" si="98"/>
        <v/>
      </c>
      <c r="AI822" s="2" t="str">
        <f t="shared" si="99"/>
        <v/>
      </c>
      <c r="AK822" s="2" t="str">
        <f>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spans="1:37">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4" t="str">
        <f t="shared" si="93"/>
        <v/>
      </c>
      <c r="AD823" s="4" t="str">
        <f t="shared" si="94"/>
        <v/>
      </c>
      <c r="AE823" s="4" t="str">
        <f t="shared" si="95"/>
        <v/>
      </c>
      <c r="AF823" s="4" t="str">
        <f t="shared" si="96"/>
        <v/>
      </c>
      <c r="AG823" s="4" t="str">
        <f t="shared" si="97"/>
        <v/>
      </c>
      <c r="AH823" s="4" t="str">
        <f t="shared" si="98"/>
        <v/>
      </c>
      <c r="AI823" s="2" t="str">
        <f t="shared" si="99"/>
        <v/>
      </c>
      <c r="AK823" s="2" t="str">
        <f>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spans="1:37">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4" t="str">
        <f t="shared" si="93"/>
        <v/>
      </c>
      <c r="AD824" s="4" t="str">
        <f t="shared" si="94"/>
        <v/>
      </c>
      <c r="AE824" s="4" t="str">
        <f t="shared" si="95"/>
        <v/>
      </c>
      <c r="AF824" s="4" t="str">
        <f t="shared" si="96"/>
        <v/>
      </c>
      <c r="AG824" s="4" t="str">
        <f t="shared" si="97"/>
        <v/>
      </c>
      <c r="AH824" s="4" t="str">
        <f t="shared" si="98"/>
        <v/>
      </c>
      <c r="AI824" s="2" t="str">
        <f t="shared" si="99"/>
        <v/>
      </c>
      <c r="AK824" s="2" t="str">
        <f>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spans="1:37">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4" t="str">
        <f t="shared" si="93"/>
        <v/>
      </c>
      <c r="AD825" s="4" t="str">
        <f t="shared" si="94"/>
        <v/>
      </c>
      <c r="AE825" s="4" t="str">
        <f t="shared" si="95"/>
        <v/>
      </c>
      <c r="AF825" s="4" t="str">
        <f t="shared" si="96"/>
        <v/>
      </c>
      <c r="AG825" s="4" t="str">
        <f t="shared" si="97"/>
        <v/>
      </c>
      <c r="AH825" s="4" t="str">
        <f t="shared" si="98"/>
        <v/>
      </c>
      <c r="AI825" s="2" t="str">
        <f t="shared" si="99"/>
        <v/>
      </c>
      <c r="AK825" s="2" t="str">
        <f>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spans="1:37">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4" t="str">
        <f t="shared" si="93"/>
        <v/>
      </c>
      <c r="AD826" s="4" t="str">
        <f t="shared" si="94"/>
        <v/>
      </c>
      <c r="AE826" s="4" t="str">
        <f t="shared" si="95"/>
        <v/>
      </c>
      <c r="AF826" s="4" t="str">
        <f t="shared" si="96"/>
        <v/>
      </c>
      <c r="AG826" s="4" t="str">
        <f t="shared" si="97"/>
        <v/>
      </c>
      <c r="AH826" s="4" t="str">
        <f t="shared" si="98"/>
        <v/>
      </c>
      <c r="AI826" s="2" t="str">
        <f t="shared" si="99"/>
        <v/>
      </c>
      <c r="AK826" s="2" t="str">
        <f>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spans="1:37">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4" t="str">
        <f t="shared" si="93"/>
        <v/>
      </c>
      <c r="AD827" s="4" t="str">
        <f t="shared" si="94"/>
        <v/>
      </c>
      <c r="AE827" s="4" t="str">
        <f t="shared" si="95"/>
        <v/>
      </c>
      <c r="AF827" s="4" t="str">
        <f t="shared" si="96"/>
        <v/>
      </c>
      <c r="AG827" s="4" t="str">
        <f t="shared" si="97"/>
        <v/>
      </c>
      <c r="AH827" s="4" t="str">
        <f t="shared" si="98"/>
        <v/>
      </c>
      <c r="AI827" s="2" t="str">
        <f t="shared" si="99"/>
        <v/>
      </c>
      <c r="AK827" s="2" t="str">
        <f>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spans="1:37">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4" t="str">
        <f t="shared" si="93"/>
        <v/>
      </c>
      <c r="AD828" s="4" t="str">
        <f t="shared" si="94"/>
        <v/>
      </c>
      <c r="AE828" s="4" t="str">
        <f t="shared" si="95"/>
        <v/>
      </c>
      <c r="AF828" s="4" t="str">
        <f t="shared" si="96"/>
        <v/>
      </c>
      <c r="AG828" s="4" t="str">
        <f t="shared" si="97"/>
        <v/>
      </c>
      <c r="AH828" s="4" t="str">
        <f t="shared" si="98"/>
        <v/>
      </c>
      <c r="AI828" s="2" t="str">
        <f t="shared" si="99"/>
        <v/>
      </c>
      <c r="AK828" s="2" t="str">
        <f>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spans="1:37">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4" t="str">
        <f t="shared" si="93"/>
        <v/>
      </c>
      <c r="AD829" s="4" t="str">
        <f t="shared" si="94"/>
        <v/>
      </c>
      <c r="AE829" s="4" t="str">
        <f t="shared" si="95"/>
        <v/>
      </c>
      <c r="AF829" s="4" t="str">
        <f t="shared" si="96"/>
        <v/>
      </c>
      <c r="AG829" s="4" t="str">
        <f t="shared" si="97"/>
        <v/>
      </c>
      <c r="AH829" s="4" t="str">
        <f t="shared" si="98"/>
        <v/>
      </c>
      <c r="AI829" s="2" t="str">
        <f t="shared" si="99"/>
        <v/>
      </c>
      <c r="AK829" s="2" t="str">
        <f>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spans="1:37">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4" t="str">
        <f t="shared" si="93"/>
        <v/>
      </c>
      <c r="AD830" s="4" t="str">
        <f t="shared" si="94"/>
        <v/>
      </c>
      <c r="AE830" s="4" t="str">
        <f t="shared" si="95"/>
        <v/>
      </c>
      <c r="AF830" s="4" t="str">
        <f t="shared" si="96"/>
        <v/>
      </c>
      <c r="AG830" s="4" t="str">
        <f t="shared" si="97"/>
        <v/>
      </c>
      <c r="AH830" s="4" t="str">
        <f t="shared" si="98"/>
        <v/>
      </c>
      <c r="AI830" s="2" t="str">
        <f t="shared" si="99"/>
        <v/>
      </c>
      <c r="AK830" s="2" t="str">
        <f>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spans="1:37">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4" t="str">
        <f t="shared" si="93"/>
        <v/>
      </c>
      <c r="AD831" s="4" t="str">
        <f t="shared" si="94"/>
        <v/>
      </c>
      <c r="AE831" s="4" t="str">
        <f t="shared" si="95"/>
        <v/>
      </c>
      <c r="AF831" s="4" t="str">
        <f t="shared" si="96"/>
        <v/>
      </c>
      <c r="AG831" s="4" t="str">
        <f t="shared" si="97"/>
        <v/>
      </c>
      <c r="AH831" s="4" t="str">
        <f t="shared" si="98"/>
        <v/>
      </c>
      <c r="AI831" s="2" t="str">
        <f t="shared" si="99"/>
        <v/>
      </c>
      <c r="AK831" s="2" t="str">
        <f>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spans="1:37">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4" t="str">
        <f t="shared" si="93"/>
        <v/>
      </c>
      <c r="AD832" s="4" t="str">
        <f t="shared" si="94"/>
        <v/>
      </c>
      <c r="AE832" s="4" t="str">
        <f t="shared" si="95"/>
        <v/>
      </c>
      <c r="AF832" s="4" t="str">
        <f t="shared" si="96"/>
        <v/>
      </c>
      <c r="AG832" s="4" t="str">
        <f t="shared" si="97"/>
        <v/>
      </c>
      <c r="AH832" s="4" t="str">
        <f t="shared" si="98"/>
        <v/>
      </c>
      <c r="AI832" s="2" t="str">
        <f t="shared" si="99"/>
        <v/>
      </c>
      <c r="AK832" s="2" t="str">
        <f>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spans="1:37">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4" t="str">
        <f t="shared" si="93"/>
        <v/>
      </c>
      <c r="AD833" s="4" t="str">
        <f t="shared" si="94"/>
        <v/>
      </c>
      <c r="AE833" s="4" t="str">
        <f t="shared" si="95"/>
        <v/>
      </c>
      <c r="AF833" s="4" t="str">
        <f t="shared" si="96"/>
        <v/>
      </c>
      <c r="AG833" s="4" t="str">
        <f t="shared" si="97"/>
        <v/>
      </c>
      <c r="AH833" s="4" t="str">
        <f t="shared" si="98"/>
        <v/>
      </c>
      <c r="AI833" s="2" t="str">
        <f t="shared" si="99"/>
        <v/>
      </c>
      <c r="AK833" s="2" t="str">
        <f>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spans="1:37">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4" t="str">
        <f t="shared" si="93"/>
        <v/>
      </c>
      <c r="AD834" s="4" t="str">
        <f t="shared" si="94"/>
        <v/>
      </c>
      <c r="AE834" s="4" t="str">
        <f t="shared" si="95"/>
        <v/>
      </c>
      <c r="AF834" s="4" t="str">
        <f t="shared" si="96"/>
        <v/>
      </c>
      <c r="AG834" s="4" t="str">
        <f t="shared" si="97"/>
        <v/>
      </c>
      <c r="AH834" s="4" t="str">
        <f t="shared" si="98"/>
        <v/>
      </c>
      <c r="AI834" s="2" t="str">
        <f t="shared" si="99"/>
        <v/>
      </c>
      <c r="AK834" s="2" t="str">
        <f>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spans="1:37">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4" t="str">
        <f t="shared" si="93"/>
        <v/>
      </c>
      <c r="AD835" s="4" t="str">
        <f t="shared" si="94"/>
        <v/>
      </c>
      <c r="AE835" s="4" t="str">
        <f t="shared" si="95"/>
        <v/>
      </c>
      <c r="AF835" s="4" t="str">
        <f t="shared" si="96"/>
        <v/>
      </c>
      <c r="AG835" s="4" t="str">
        <f t="shared" si="97"/>
        <v/>
      </c>
      <c r="AH835" s="4" t="str">
        <f t="shared" si="98"/>
        <v/>
      </c>
      <c r="AI835" s="2" t="str">
        <f t="shared" si="99"/>
        <v/>
      </c>
      <c r="AK835" s="2" t="str">
        <f>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spans="1:37">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4" t="str">
        <f t="shared" si="93"/>
        <v/>
      </c>
      <c r="AD836" s="4" t="str">
        <f t="shared" si="94"/>
        <v/>
      </c>
      <c r="AE836" s="4" t="str">
        <f t="shared" si="95"/>
        <v/>
      </c>
      <c r="AF836" s="4" t="str">
        <f t="shared" si="96"/>
        <v/>
      </c>
      <c r="AG836" s="4" t="str">
        <f t="shared" si="97"/>
        <v/>
      </c>
      <c r="AH836" s="4" t="str">
        <f t="shared" si="98"/>
        <v/>
      </c>
      <c r="AI836" s="2" t="str">
        <f t="shared" si="99"/>
        <v/>
      </c>
      <c r="AK836" s="2" t="str">
        <f>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spans="1:37">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4" t="str">
        <f t="shared" ref="AC837:AC900" si="100">IF((MAX(A837,L837,N837,P837,X837,Y837)-MIN(A837,L837,N837,P837,X837,Y837))&gt;3,1,"")</f>
        <v/>
      </c>
      <c r="AD837" s="4" t="str">
        <f t="shared" ref="AD837:AD900" si="101">IF((MAX(B837,D837,M837,U837)-MIN(B837,D837,M837,U837))&gt;3,1,"")</f>
        <v/>
      </c>
      <c r="AE837" s="4" t="str">
        <f t="shared" ref="AE837:AE900" si="102">IF((MAX(I837,T837,V837,W837)-MIN(I837,T837,V837,W837))&gt;3,1,"")</f>
        <v/>
      </c>
      <c r="AF837" s="4" t="str">
        <f t="shared" ref="AF837:AF900" si="103">IF((MAX(H837,K837,Q837,S837)-MIN(H837,K837,Q837,S837))&gt;3,1,"")</f>
        <v/>
      </c>
      <c r="AG837" s="4" t="str">
        <f t="shared" ref="AG837:AG900" si="104">IF((MAX(E837,F837,G837,R837)-MIN(E837,F837,G837,R837))&gt;3,1,"")</f>
        <v/>
      </c>
      <c r="AH837" s="4" t="str">
        <f t="shared" ref="AH837:AH900" si="105">IF((MAX(C837,J837,O837,Z837)-MIN(C837,J837,O837,Z837))&gt;3,1,"")</f>
        <v/>
      </c>
      <c r="AI837" s="2" t="str">
        <f t="shared" ref="AI837:AI900" si="106">IF(COUNT(A837:Z837)&gt;0,IF(COUNT(AC837,AD837,AE837,AF837,AG837,AH837)&gt;0,SUM(AC837,AD837,AE837,AF837,AG837,AH837),0),"")</f>
        <v/>
      </c>
      <c r="AK837" s="2" t="str">
        <f>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spans="1:37">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4" t="str">
        <f t="shared" si="100"/>
        <v/>
      </c>
      <c r="AD838" s="4" t="str">
        <f t="shared" si="101"/>
        <v/>
      </c>
      <c r="AE838" s="4" t="str">
        <f t="shared" si="102"/>
        <v/>
      </c>
      <c r="AF838" s="4" t="str">
        <f t="shared" si="103"/>
        <v/>
      </c>
      <c r="AG838" s="4" t="str">
        <f t="shared" si="104"/>
        <v/>
      </c>
      <c r="AH838" s="4" t="str">
        <f t="shared" si="105"/>
        <v/>
      </c>
      <c r="AI838" s="2" t="str">
        <f t="shared" si="106"/>
        <v/>
      </c>
      <c r="AK838" s="2" t="str">
        <f>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spans="1:37">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4" t="str">
        <f t="shared" si="100"/>
        <v/>
      </c>
      <c r="AD839" s="4" t="str">
        <f t="shared" si="101"/>
        <v/>
      </c>
      <c r="AE839" s="4" t="str">
        <f t="shared" si="102"/>
        <v/>
      </c>
      <c r="AF839" s="4" t="str">
        <f t="shared" si="103"/>
        <v/>
      </c>
      <c r="AG839" s="4" t="str">
        <f t="shared" si="104"/>
        <v/>
      </c>
      <c r="AH839" s="4" t="str">
        <f t="shared" si="105"/>
        <v/>
      </c>
      <c r="AI839" s="2" t="str">
        <f t="shared" si="106"/>
        <v/>
      </c>
      <c r="AK839" s="2" t="str">
        <f>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spans="1:37">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4" t="str">
        <f t="shared" si="100"/>
        <v/>
      </c>
      <c r="AD840" s="4" t="str">
        <f t="shared" si="101"/>
        <v/>
      </c>
      <c r="AE840" s="4" t="str">
        <f t="shared" si="102"/>
        <v/>
      </c>
      <c r="AF840" s="4" t="str">
        <f t="shared" si="103"/>
        <v/>
      </c>
      <c r="AG840" s="4" t="str">
        <f t="shared" si="104"/>
        <v/>
      </c>
      <c r="AH840" s="4" t="str">
        <f t="shared" si="105"/>
        <v/>
      </c>
      <c r="AI840" s="2" t="str">
        <f t="shared" si="106"/>
        <v/>
      </c>
      <c r="AK840" s="2" t="str">
        <f>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spans="1:37">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4" t="str">
        <f t="shared" si="100"/>
        <v/>
      </c>
      <c r="AD841" s="4" t="str">
        <f t="shared" si="101"/>
        <v/>
      </c>
      <c r="AE841" s="4" t="str">
        <f t="shared" si="102"/>
        <v/>
      </c>
      <c r="AF841" s="4" t="str">
        <f t="shared" si="103"/>
        <v/>
      </c>
      <c r="AG841" s="4" t="str">
        <f t="shared" si="104"/>
        <v/>
      </c>
      <c r="AH841" s="4" t="str">
        <f t="shared" si="105"/>
        <v/>
      </c>
      <c r="AI841" s="2" t="str">
        <f t="shared" si="106"/>
        <v/>
      </c>
      <c r="AK841" s="2" t="str">
        <f>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spans="1:37">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4" t="str">
        <f t="shared" si="100"/>
        <v/>
      </c>
      <c r="AD842" s="4" t="str">
        <f t="shared" si="101"/>
        <v/>
      </c>
      <c r="AE842" s="4" t="str">
        <f t="shared" si="102"/>
        <v/>
      </c>
      <c r="AF842" s="4" t="str">
        <f t="shared" si="103"/>
        <v/>
      </c>
      <c r="AG842" s="4" t="str">
        <f t="shared" si="104"/>
        <v/>
      </c>
      <c r="AH842" s="4" t="str">
        <f t="shared" si="105"/>
        <v/>
      </c>
      <c r="AI842" s="2" t="str">
        <f t="shared" si="106"/>
        <v/>
      </c>
      <c r="AK842" s="2" t="str">
        <f>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spans="1:37">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4" t="str">
        <f t="shared" si="100"/>
        <v/>
      </c>
      <c r="AD843" s="4" t="str">
        <f t="shared" si="101"/>
        <v/>
      </c>
      <c r="AE843" s="4" t="str">
        <f t="shared" si="102"/>
        <v/>
      </c>
      <c r="AF843" s="4" t="str">
        <f t="shared" si="103"/>
        <v/>
      </c>
      <c r="AG843" s="4" t="str">
        <f t="shared" si="104"/>
        <v/>
      </c>
      <c r="AH843" s="4" t="str">
        <f t="shared" si="105"/>
        <v/>
      </c>
      <c r="AI843" s="2" t="str">
        <f t="shared" si="106"/>
        <v/>
      </c>
      <c r="AK843" s="2" t="str">
        <f>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spans="1:37">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4" t="str">
        <f t="shared" si="100"/>
        <v/>
      </c>
      <c r="AD844" s="4" t="str">
        <f t="shared" si="101"/>
        <v/>
      </c>
      <c r="AE844" s="4" t="str">
        <f t="shared" si="102"/>
        <v/>
      </c>
      <c r="AF844" s="4" t="str">
        <f t="shared" si="103"/>
        <v/>
      </c>
      <c r="AG844" s="4" t="str">
        <f t="shared" si="104"/>
        <v/>
      </c>
      <c r="AH844" s="4" t="str">
        <f t="shared" si="105"/>
        <v/>
      </c>
      <c r="AI844" s="2" t="str">
        <f t="shared" si="106"/>
        <v/>
      </c>
      <c r="AK844" s="2" t="str">
        <f>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spans="1:37">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4" t="str">
        <f t="shared" si="100"/>
        <v/>
      </c>
      <c r="AD845" s="4" t="str">
        <f t="shared" si="101"/>
        <v/>
      </c>
      <c r="AE845" s="4" t="str">
        <f t="shared" si="102"/>
        <v/>
      </c>
      <c r="AF845" s="4" t="str">
        <f t="shared" si="103"/>
        <v/>
      </c>
      <c r="AG845" s="4" t="str">
        <f t="shared" si="104"/>
        <v/>
      </c>
      <c r="AH845" s="4" t="str">
        <f t="shared" si="105"/>
        <v/>
      </c>
      <c r="AI845" s="2" t="str">
        <f t="shared" si="106"/>
        <v/>
      </c>
      <c r="AK845" s="2" t="str">
        <f>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spans="1:37">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4" t="str">
        <f t="shared" si="100"/>
        <v/>
      </c>
      <c r="AD846" s="4" t="str">
        <f t="shared" si="101"/>
        <v/>
      </c>
      <c r="AE846" s="4" t="str">
        <f t="shared" si="102"/>
        <v/>
      </c>
      <c r="AF846" s="4" t="str">
        <f t="shared" si="103"/>
        <v/>
      </c>
      <c r="AG846" s="4" t="str">
        <f t="shared" si="104"/>
        <v/>
      </c>
      <c r="AH846" s="4" t="str">
        <f t="shared" si="105"/>
        <v/>
      </c>
      <c r="AI846" s="2" t="str">
        <f t="shared" si="106"/>
        <v/>
      </c>
      <c r="AK846" s="2" t="str">
        <f>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spans="1:37">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4" t="str">
        <f t="shared" si="100"/>
        <v/>
      </c>
      <c r="AD847" s="4" t="str">
        <f t="shared" si="101"/>
        <v/>
      </c>
      <c r="AE847" s="4" t="str">
        <f t="shared" si="102"/>
        <v/>
      </c>
      <c r="AF847" s="4" t="str">
        <f t="shared" si="103"/>
        <v/>
      </c>
      <c r="AG847" s="4" t="str">
        <f t="shared" si="104"/>
        <v/>
      </c>
      <c r="AH847" s="4" t="str">
        <f t="shared" si="105"/>
        <v/>
      </c>
      <c r="AI847" s="2" t="str">
        <f t="shared" si="106"/>
        <v/>
      </c>
      <c r="AK847" s="2" t="str">
        <f>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spans="1:37">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4" t="str">
        <f t="shared" si="100"/>
        <v/>
      </c>
      <c r="AD848" s="4" t="str">
        <f t="shared" si="101"/>
        <v/>
      </c>
      <c r="AE848" s="4" t="str">
        <f t="shared" si="102"/>
        <v/>
      </c>
      <c r="AF848" s="4" t="str">
        <f t="shared" si="103"/>
        <v/>
      </c>
      <c r="AG848" s="4" t="str">
        <f t="shared" si="104"/>
        <v/>
      </c>
      <c r="AH848" s="4" t="str">
        <f t="shared" si="105"/>
        <v/>
      </c>
      <c r="AI848" s="2" t="str">
        <f t="shared" si="106"/>
        <v/>
      </c>
      <c r="AK848" s="2" t="str">
        <f>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spans="1:37">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4" t="str">
        <f t="shared" si="100"/>
        <v/>
      </c>
      <c r="AD849" s="4" t="str">
        <f t="shared" si="101"/>
        <v/>
      </c>
      <c r="AE849" s="4" t="str">
        <f t="shared" si="102"/>
        <v/>
      </c>
      <c r="AF849" s="4" t="str">
        <f t="shared" si="103"/>
        <v/>
      </c>
      <c r="AG849" s="4" t="str">
        <f t="shared" si="104"/>
        <v/>
      </c>
      <c r="AH849" s="4" t="str">
        <f t="shared" si="105"/>
        <v/>
      </c>
      <c r="AI849" s="2" t="str">
        <f t="shared" si="106"/>
        <v/>
      </c>
      <c r="AK849" s="2" t="str">
        <f>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spans="1:37">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4" t="str">
        <f t="shared" si="100"/>
        <v/>
      </c>
      <c r="AD850" s="4" t="str">
        <f t="shared" si="101"/>
        <v/>
      </c>
      <c r="AE850" s="4" t="str">
        <f t="shared" si="102"/>
        <v/>
      </c>
      <c r="AF850" s="4" t="str">
        <f t="shared" si="103"/>
        <v/>
      </c>
      <c r="AG850" s="4" t="str">
        <f t="shared" si="104"/>
        <v/>
      </c>
      <c r="AH850" s="4" t="str">
        <f t="shared" si="105"/>
        <v/>
      </c>
      <c r="AI850" s="2" t="str">
        <f t="shared" si="106"/>
        <v/>
      </c>
      <c r="AK850" s="2" t="str">
        <f>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spans="1:37">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4" t="str">
        <f t="shared" si="100"/>
        <v/>
      </c>
      <c r="AD851" s="4" t="str">
        <f t="shared" si="101"/>
        <v/>
      </c>
      <c r="AE851" s="4" t="str">
        <f t="shared" si="102"/>
        <v/>
      </c>
      <c r="AF851" s="4" t="str">
        <f t="shared" si="103"/>
        <v/>
      </c>
      <c r="AG851" s="4" t="str">
        <f t="shared" si="104"/>
        <v/>
      </c>
      <c r="AH851" s="4" t="str">
        <f t="shared" si="105"/>
        <v/>
      </c>
      <c r="AI851" s="2" t="str">
        <f t="shared" si="106"/>
        <v/>
      </c>
      <c r="AK851" s="2" t="str">
        <f>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spans="1:37">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4" t="str">
        <f t="shared" si="100"/>
        <v/>
      </c>
      <c r="AD852" s="4" t="str">
        <f t="shared" si="101"/>
        <v/>
      </c>
      <c r="AE852" s="4" t="str">
        <f t="shared" si="102"/>
        <v/>
      </c>
      <c r="AF852" s="4" t="str">
        <f t="shared" si="103"/>
        <v/>
      </c>
      <c r="AG852" s="4" t="str">
        <f t="shared" si="104"/>
        <v/>
      </c>
      <c r="AH852" s="4" t="str">
        <f t="shared" si="105"/>
        <v/>
      </c>
      <c r="AI852" s="2" t="str">
        <f t="shared" si="106"/>
        <v/>
      </c>
      <c r="AK852" s="2" t="str">
        <f>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spans="1:37">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4" t="str">
        <f t="shared" si="100"/>
        <v/>
      </c>
      <c r="AD853" s="4" t="str">
        <f t="shared" si="101"/>
        <v/>
      </c>
      <c r="AE853" s="4" t="str">
        <f t="shared" si="102"/>
        <v/>
      </c>
      <c r="AF853" s="4" t="str">
        <f t="shared" si="103"/>
        <v/>
      </c>
      <c r="AG853" s="4" t="str">
        <f t="shared" si="104"/>
        <v/>
      </c>
      <c r="AH853" s="4" t="str">
        <f t="shared" si="105"/>
        <v/>
      </c>
      <c r="AI853" s="2" t="str">
        <f t="shared" si="106"/>
        <v/>
      </c>
      <c r="AK853" s="2" t="str">
        <f>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spans="1:37">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4" t="str">
        <f t="shared" si="100"/>
        <v/>
      </c>
      <c r="AD854" s="4" t="str">
        <f t="shared" si="101"/>
        <v/>
      </c>
      <c r="AE854" s="4" t="str">
        <f t="shared" si="102"/>
        <v/>
      </c>
      <c r="AF854" s="4" t="str">
        <f t="shared" si="103"/>
        <v/>
      </c>
      <c r="AG854" s="4" t="str">
        <f t="shared" si="104"/>
        <v/>
      </c>
      <c r="AH854" s="4" t="str">
        <f t="shared" si="105"/>
        <v/>
      </c>
      <c r="AI854" s="2" t="str">
        <f t="shared" si="106"/>
        <v/>
      </c>
      <c r="AK854" s="2" t="str">
        <f>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spans="1:37">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4" t="str">
        <f t="shared" si="100"/>
        <v/>
      </c>
      <c r="AD855" s="4" t="str">
        <f t="shared" si="101"/>
        <v/>
      </c>
      <c r="AE855" s="4" t="str">
        <f t="shared" si="102"/>
        <v/>
      </c>
      <c r="AF855" s="4" t="str">
        <f t="shared" si="103"/>
        <v/>
      </c>
      <c r="AG855" s="4" t="str">
        <f t="shared" si="104"/>
        <v/>
      </c>
      <c r="AH855" s="4" t="str">
        <f t="shared" si="105"/>
        <v/>
      </c>
      <c r="AI855" s="2" t="str">
        <f t="shared" si="106"/>
        <v/>
      </c>
      <c r="AK855" s="2" t="str">
        <f>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spans="1:37">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4" t="str">
        <f t="shared" si="100"/>
        <v/>
      </c>
      <c r="AD856" s="4" t="str">
        <f t="shared" si="101"/>
        <v/>
      </c>
      <c r="AE856" s="4" t="str">
        <f t="shared" si="102"/>
        <v/>
      </c>
      <c r="AF856" s="4" t="str">
        <f t="shared" si="103"/>
        <v/>
      </c>
      <c r="AG856" s="4" t="str">
        <f t="shared" si="104"/>
        <v/>
      </c>
      <c r="AH856" s="4" t="str">
        <f t="shared" si="105"/>
        <v/>
      </c>
      <c r="AI856" s="2" t="str">
        <f t="shared" si="106"/>
        <v/>
      </c>
      <c r="AK856" s="2" t="str">
        <f>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spans="1:37">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4" t="str">
        <f t="shared" si="100"/>
        <v/>
      </c>
      <c r="AD857" s="4" t="str">
        <f t="shared" si="101"/>
        <v/>
      </c>
      <c r="AE857" s="4" t="str">
        <f t="shared" si="102"/>
        <v/>
      </c>
      <c r="AF857" s="4" t="str">
        <f t="shared" si="103"/>
        <v/>
      </c>
      <c r="AG857" s="4" t="str">
        <f t="shared" si="104"/>
        <v/>
      </c>
      <c r="AH857" s="4" t="str">
        <f t="shared" si="105"/>
        <v/>
      </c>
      <c r="AI857" s="2" t="str">
        <f t="shared" si="106"/>
        <v/>
      </c>
      <c r="AK857" s="2" t="str">
        <f>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spans="1:37">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4" t="str">
        <f t="shared" si="100"/>
        <v/>
      </c>
      <c r="AD858" s="4" t="str">
        <f t="shared" si="101"/>
        <v/>
      </c>
      <c r="AE858" s="4" t="str">
        <f t="shared" si="102"/>
        <v/>
      </c>
      <c r="AF858" s="4" t="str">
        <f t="shared" si="103"/>
        <v/>
      </c>
      <c r="AG858" s="4" t="str">
        <f t="shared" si="104"/>
        <v/>
      </c>
      <c r="AH858" s="4" t="str">
        <f t="shared" si="105"/>
        <v/>
      </c>
      <c r="AI858" s="2" t="str">
        <f t="shared" si="106"/>
        <v/>
      </c>
      <c r="AK858" s="2" t="str">
        <f>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spans="1:37">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4" t="str">
        <f t="shared" si="100"/>
        <v/>
      </c>
      <c r="AD859" s="4" t="str">
        <f t="shared" si="101"/>
        <v/>
      </c>
      <c r="AE859" s="4" t="str">
        <f t="shared" si="102"/>
        <v/>
      </c>
      <c r="AF859" s="4" t="str">
        <f t="shared" si="103"/>
        <v/>
      </c>
      <c r="AG859" s="4" t="str">
        <f t="shared" si="104"/>
        <v/>
      </c>
      <c r="AH859" s="4" t="str">
        <f t="shared" si="105"/>
        <v/>
      </c>
      <c r="AI859" s="2" t="str">
        <f t="shared" si="106"/>
        <v/>
      </c>
      <c r="AK859" s="2" t="str">
        <f>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spans="1:37">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4" t="str">
        <f t="shared" si="100"/>
        <v/>
      </c>
      <c r="AD860" s="4" t="str">
        <f t="shared" si="101"/>
        <v/>
      </c>
      <c r="AE860" s="4" t="str">
        <f t="shared" si="102"/>
        <v/>
      </c>
      <c r="AF860" s="4" t="str">
        <f t="shared" si="103"/>
        <v/>
      </c>
      <c r="AG860" s="4" t="str">
        <f t="shared" si="104"/>
        <v/>
      </c>
      <c r="AH860" s="4" t="str">
        <f t="shared" si="105"/>
        <v/>
      </c>
      <c r="AI860" s="2" t="str">
        <f t="shared" si="106"/>
        <v/>
      </c>
      <c r="AK860" s="2" t="str">
        <f>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spans="1:37">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4" t="str">
        <f t="shared" si="100"/>
        <v/>
      </c>
      <c r="AD861" s="4" t="str">
        <f t="shared" si="101"/>
        <v/>
      </c>
      <c r="AE861" s="4" t="str">
        <f t="shared" si="102"/>
        <v/>
      </c>
      <c r="AF861" s="4" t="str">
        <f t="shared" si="103"/>
        <v/>
      </c>
      <c r="AG861" s="4" t="str">
        <f t="shared" si="104"/>
        <v/>
      </c>
      <c r="AH861" s="4" t="str">
        <f t="shared" si="105"/>
        <v/>
      </c>
      <c r="AI861" s="2" t="str">
        <f t="shared" si="106"/>
        <v/>
      </c>
      <c r="AK861" s="2" t="str">
        <f>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spans="1:37">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4" t="str">
        <f t="shared" si="100"/>
        <v/>
      </c>
      <c r="AD862" s="4" t="str">
        <f t="shared" si="101"/>
        <v/>
      </c>
      <c r="AE862" s="4" t="str">
        <f t="shared" si="102"/>
        <v/>
      </c>
      <c r="AF862" s="4" t="str">
        <f t="shared" si="103"/>
        <v/>
      </c>
      <c r="AG862" s="4" t="str">
        <f t="shared" si="104"/>
        <v/>
      </c>
      <c r="AH862" s="4" t="str">
        <f t="shared" si="105"/>
        <v/>
      </c>
      <c r="AI862" s="2" t="str">
        <f t="shared" si="106"/>
        <v/>
      </c>
      <c r="AK862" s="2" t="str">
        <f>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spans="1:37">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4" t="str">
        <f t="shared" si="100"/>
        <v/>
      </c>
      <c r="AD863" s="4" t="str">
        <f t="shared" si="101"/>
        <v/>
      </c>
      <c r="AE863" s="4" t="str">
        <f t="shared" si="102"/>
        <v/>
      </c>
      <c r="AF863" s="4" t="str">
        <f t="shared" si="103"/>
        <v/>
      </c>
      <c r="AG863" s="4" t="str">
        <f t="shared" si="104"/>
        <v/>
      </c>
      <c r="AH863" s="4" t="str">
        <f t="shared" si="105"/>
        <v/>
      </c>
      <c r="AI863" s="2" t="str">
        <f t="shared" si="106"/>
        <v/>
      </c>
      <c r="AK863" s="2" t="str">
        <f>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spans="1:37">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4" t="str">
        <f t="shared" si="100"/>
        <v/>
      </c>
      <c r="AD864" s="4" t="str">
        <f t="shared" si="101"/>
        <v/>
      </c>
      <c r="AE864" s="4" t="str">
        <f t="shared" si="102"/>
        <v/>
      </c>
      <c r="AF864" s="4" t="str">
        <f t="shared" si="103"/>
        <v/>
      </c>
      <c r="AG864" s="4" t="str">
        <f t="shared" si="104"/>
        <v/>
      </c>
      <c r="AH864" s="4" t="str">
        <f t="shared" si="105"/>
        <v/>
      </c>
      <c r="AI864" s="2" t="str">
        <f t="shared" si="106"/>
        <v/>
      </c>
      <c r="AK864" s="2" t="str">
        <f>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spans="1:37">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4" t="str">
        <f t="shared" si="100"/>
        <v/>
      </c>
      <c r="AD865" s="4" t="str">
        <f t="shared" si="101"/>
        <v/>
      </c>
      <c r="AE865" s="4" t="str">
        <f t="shared" si="102"/>
        <v/>
      </c>
      <c r="AF865" s="4" t="str">
        <f t="shared" si="103"/>
        <v/>
      </c>
      <c r="AG865" s="4" t="str">
        <f t="shared" si="104"/>
        <v/>
      </c>
      <c r="AH865" s="4" t="str">
        <f t="shared" si="105"/>
        <v/>
      </c>
      <c r="AI865" s="2" t="str">
        <f t="shared" si="106"/>
        <v/>
      </c>
      <c r="AK865" s="2" t="str">
        <f>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spans="1:37">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4" t="str">
        <f t="shared" si="100"/>
        <v/>
      </c>
      <c r="AD866" s="4" t="str">
        <f t="shared" si="101"/>
        <v/>
      </c>
      <c r="AE866" s="4" t="str">
        <f t="shared" si="102"/>
        <v/>
      </c>
      <c r="AF866" s="4" t="str">
        <f t="shared" si="103"/>
        <v/>
      </c>
      <c r="AG866" s="4" t="str">
        <f t="shared" si="104"/>
        <v/>
      </c>
      <c r="AH866" s="4" t="str">
        <f t="shared" si="105"/>
        <v/>
      </c>
      <c r="AI866" s="2" t="str">
        <f t="shared" si="106"/>
        <v/>
      </c>
      <c r="AK866" s="2" t="str">
        <f>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spans="1:37">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4" t="str">
        <f t="shared" si="100"/>
        <v/>
      </c>
      <c r="AD867" s="4" t="str">
        <f t="shared" si="101"/>
        <v/>
      </c>
      <c r="AE867" s="4" t="str">
        <f t="shared" si="102"/>
        <v/>
      </c>
      <c r="AF867" s="4" t="str">
        <f t="shared" si="103"/>
        <v/>
      </c>
      <c r="AG867" s="4" t="str">
        <f t="shared" si="104"/>
        <v/>
      </c>
      <c r="AH867" s="4" t="str">
        <f t="shared" si="105"/>
        <v/>
      </c>
      <c r="AI867" s="2" t="str">
        <f t="shared" si="106"/>
        <v/>
      </c>
      <c r="AK867" s="2" t="str">
        <f>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spans="1:37">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4" t="str">
        <f t="shared" si="100"/>
        <v/>
      </c>
      <c r="AD868" s="4" t="str">
        <f t="shared" si="101"/>
        <v/>
      </c>
      <c r="AE868" s="4" t="str">
        <f t="shared" si="102"/>
        <v/>
      </c>
      <c r="AF868" s="4" t="str">
        <f t="shared" si="103"/>
        <v/>
      </c>
      <c r="AG868" s="4" t="str">
        <f t="shared" si="104"/>
        <v/>
      </c>
      <c r="AH868" s="4" t="str">
        <f t="shared" si="105"/>
        <v/>
      </c>
      <c r="AI868" s="2" t="str">
        <f t="shared" si="106"/>
        <v/>
      </c>
      <c r="AK868" s="2" t="str">
        <f>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spans="1:37">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4" t="str">
        <f t="shared" si="100"/>
        <v/>
      </c>
      <c r="AD869" s="4" t="str">
        <f t="shared" si="101"/>
        <v/>
      </c>
      <c r="AE869" s="4" t="str">
        <f t="shared" si="102"/>
        <v/>
      </c>
      <c r="AF869" s="4" t="str">
        <f t="shared" si="103"/>
        <v/>
      </c>
      <c r="AG869" s="4" t="str">
        <f t="shared" si="104"/>
        <v/>
      </c>
      <c r="AH869" s="4" t="str">
        <f t="shared" si="105"/>
        <v/>
      </c>
      <c r="AI869" s="2" t="str">
        <f t="shared" si="106"/>
        <v/>
      </c>
      <c r="AK869" s="2" t="str">
        <f>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spans="1:37">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4" t="str">
        <f t="shared" si="100"/>
        <v/>
      </c>
      <c r="AD870" s="4" t="str">
        <f t="shared" si="101"/>
        <v/>
      </c>
      <c r="AE870" s="4" t="str">
        <f t="shared" si="102"/>
        <v/>
      </c>
      <c r="AF870" s="4" t="str">
        <f t="shared" si="103"/>
        <v/>
      </c>
      <c r="AG870" s="4" t="str">
        <f t="shared" si="104"/>
        <v/>
      </c>
      <c r="AH870" s="4" t="str">
        <f t="shared" si="105"/>
        <v/>
      </c>
      <c r="AI870" s="2" t="str">
        <f t="shared" si="106"/>
        <v/>
      </c>
      <c r="AK870" s="2" t="str">
        <f>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spans="1:37">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4" t="str">
        <f t="shared" si="100"/>
        <v/>
      </c>
      <c r="AD871" s="4" t="str">
        <f t="shared" si="101"/>
        <v/>
      </c>
      <c r="AE871" s="4" t="str">
        <f t="shared" si="102"/>
        <v/>
      </c>
      <c r="AF871" s="4" t="str">
        <f t="shared" si="103"/>
        <v/>
      </c>
      <c r="AG871" s="4" t="str">
        <f t="shared" si="104"/>
        <v/>
      </c>
      <c r="AH871" s="4" t="str">
        <f t="shared" si="105"/>
        <v/>
      </c>
      <c r="AI871" s="2" t="str">
        <f t="shared" si="106"/>
        <v/>
      </c>
      <c r="AK871" s="2" t="str">
        <f>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spans="1:37">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4" t="str">
        <f t="shared" si="100"/>
        <v/>
      </c>
      <c r="AD872" s="4" t="str">
        <f t="shared" si="101"/>
        <v/>
      </c>
      <c r="AE872" s="4" t="str">
        <f t="shared" si="102"/>
        <v/>
      </c>
      <c r="AF872" s="4" t="str">
        <f t="shared" si="103"/>
        <v/>
      </c>
      <c r="AG872" s="4" t="str">
        <f t="shared" si="104"/>
        <v/>
      </c>
      <c r="AH872" s="4" t="str">
        <f t="shared" si="105"/>
        <v/>
      </c>
      <c r="AI872" s="2" t="str">
        <f t="shared" si="106"/>
        <v/>
      </c>
      <c r="AK872" s="2" t="str">
        <f>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spans="1:37">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4" t="str">
        <f t="shared" si="100"/>
        <v/>
      </c>
      <c r="AD873" s="4" t="str">
        <f t="shared" si="101"/>
        <v/>
      </c>
      <c r="AE873" s="4" t="str">
        <f t="shared" si="102"/>
        <v/>
      </c>
      <c r="AF873" s="4" t="str">
        <f t="shared" si="103"/>
        <v/>
      </c>
      <c r="AG873" s="4" t="str">
        <f t="shared" si="104"/>
        <v/>
      </c>
      <c r="AH873" s="4" t="str">
        <f t="shared" si="105"/>
        <v/>
      </c>
      <c r="AI873" s="2" t="str">
        <f t="shared" si="106"/>
        <v/>
      </c>
      <c r="AK873" s="2" t="str">
        <f>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spans="1:37">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4" t="str">
        <f t="shared" si="100"/>
        <v/>
      </c>
      <c r="AD874" s="4" t="str">
        <f t="shared" si="101"/>
        <v/>
      </c>
      <c r="AE874" s="4" t="str">
        <f t="shared" si="102"/>
        <v/>
      </c>
      <c r="AF874" s="4" t="str">
        <f t="shared" si="103"/>
        <v/>
      </c>
      <c r="AG874" s="4" t="str">
        <f t="shared" si="104"/>
        <v/>
      </c>
      <c r="AH874" s="4" t="str">
        <f t="shared" si="105"/>
        <v/>
      </c>
      <c r="AI874" s="2" t="str">
        <f t="shared" si="106"/>
        <v/>
      </c>
      <c r="AK874" s="2" t="str">
        <f>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spans="1:37">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4" t="str">
        <f t="shared" si="100"/>
        <v/>
      </c>
      <c r="AD875" s="4" t="str">
        <f t="shared" si="101"/>
        <v/>
      </c>
      <c r="AE875" s="4" t="str">
        <f t="shared" si="102"/>
        <v/>
      </c>
      <c r="AF875" s="4" t="str">
        <f t="shared" si="103"/>
        <v/>
      </c>
      <c r="AG875" s="4" t="str">
        <f t="shared" si="104"/>
        <v/>
      </c>
      <c r="AH875" s="4" t="str">
        <f t="shared" si="105"/>
        <v/>
      </c>
      <c r="AI875" s="2" t="str">
        <f t="shared" si="106"/>
        <v/>
      </c>
      <c r="AK875" s="2" t="str">
        <f>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spans="1:37">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4" t="str">
        <f t="shared" si="100"/>
        <v/>
      </c>
      <c r="AD876" s="4" t="str">
        <f t="shared" si="101"/>
        <v/>
      </c>
      <c r="AE876" s="4" t="str">
        <f t="shared" si="102"/>
        <v/>
      </c>
      <c r="AF876" s="4" t="str">
        <f t="shared" si="103"/>
        <v/>
      </c>
      <c r="AG876" s="4" t="str">
        <f t="shared" si="104"/>
        <v/>
      </c>
      <c r="AH876" s="4" t="str">
        <f t="shared" si="105"/>
        <v/>
      </c>
      <c r="AI876" s="2" t="str">
        <f t="shared" si="106"/>
        <v/>
      </c>
      <c r="AK876" s="2" t="str">
        <f>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spans="1:37">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4" t="str">
        <f t="shared" si="100"/>
        <v/>
      </c>
      <c r="AD877" s="4" t="str">
        <f t="shared" si="101"/>
        <v/>
      </c>
      <c r="AE877" s="4" t="str">
        <f t="shared" si="102"/>
        <v/>
      </c>
      <c r="AF877" s="4" t="str">
        <f t="shared" si="103"/>
        <v/>
      </c>
      <c r="AG877" s="4" t="str">
        <f t="shared" si="104"/>
        <v/>
      </c>
      <c r="AH877" s="4" t="str">
        <f t="shared" si="105"/>
        <v/>
      </c>
      <c r="AI877" s="2" t="str">
        <f t="shared" si="106"/>
        <v/>
      </c>
      <c r="AK877" s="2" t="str">
        <f>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spans="1:37">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4" t="str">
        <f t="shared" si="100"/>
        <v/>
      </c>
      <c r="AD878" s="4" t="str">
        <f t="shared" si="101"/>
        <v/>
      </c>
      <c r="AE878" s="4" t="str">
        <f t="shared" si="102"/>
        <v/>
      </c>
      <c r="AF878" s="4" t="str">
        <f t="shared" si="103"/>
        <v/>
      </c>
      <c r="AG878" s="4" t="str">
        <f t="shared" si="104"/>
        <v/>
      </c>
      <c r="AH878" s="4" t="str">
        <f t="shared" si="105"/>
        <v/>
      </c>
      <c r="AI878" s="2" t="str">
        <f t="shared" si="106"/>
        <v/>
      </c>
      <c r="AK878" s="2" t="str">
        <f>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spans="1:37">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4" t="str">
        <f t="shared" si="100"/>
        <v/>
      </c>
      <c r="AD879" s="4" t="str">
        <f t="shared" si="101"/>
        <v/>
      </c>
      <c r="AE879" s="4" t="str">
        <f t="shared" si="102"/>
        <v/>
      </c>
      <c r="AF879" s="4" t="str">
        <f t="shared" si="103"/>
        <v/>
      </c>
      <c r="AG879" s="4" t="str">
        <f t="shared" si="104"/>
        <v/>
      </c>
      <c r="AH879" s="4" t="str">
        <f t="shared" si="105"/>
        <v/>
      </c>
      <c r="AI879" s="2" t="str">
        <f t="shared" si="106"/>
        <v/>
      </c>
      <c r="AK879" s="2" t="str">
        <f>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spans="1:37">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4" t="str">
        <f t="shared" si="100"/>
        <v/>
      </c>
      <c r="AD880" s="4" t="str">
        <f t="shared" si="101"/>
        <v/>
      </c>
      <c r="AE880" s="4" t="str">
        <f t="shared" si="102"/>
        <v/>
      </c>
      <c r="AF880" s="4" t="str">
        <f t="shared" si="103"/>
        <v/>
      </c>
      <c r="AG880" s="4" t="str">
        <f t="shared" si="104"/>
        <v/>
      </c>
      <c r="AH880" s="4" t="str">
        <f t="shared" si="105"/>
        <v/>
      </c>
      <c r="AI880" s="2" t="str">
        <f t="shared" si="106"/>
        <v/>
      </c>
      <c r="AK880" s="2" t="str">
        <f>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spans="1:37">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4" t="str">
        <f t="shared" si="100"/>
        <v/>
      </c>
      <c r="AD881" s="4" t="str">
        <f t="shared" si="101"/>
        <v/>
      </c>
      <c r="AE881" s="4" t="str">
        <f t="shared" si="102"/>
        <v/>
      </c>
      <c r="AF881" s="4" t="str">
        <f t="shared" si="103"/>
        <v/>
      </c>
      <c r="AG881" s="4" t="str">
        <f t="shared" si="104"/>
        <v/>
      </c>
      <c r="AH881" s="4" t="str">
        <f t="shared" si="105"/>
        <v/>
      </c>
      <c r="AI881" s="2" t="str">
        <f t="shared" si="106"/>
        <v/>
      </c>
      <c r="AK881" s="2" t="str">
        <f>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spans="1:37">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4" t="str">
        <f t="shared" si="100"/>
        <v/>
      </c>
      <c r="AD882" s="4" t="str">
        <f t="shared" si="101"/>
        <v/>
      </c>
      <c r="AE882" s="4" t="str">
        <f t="shared" si="102"/>
        <v/>
      </c>
      <c r="AF882" s="4" t="str">
        <f t="shared" si="103"/>
        <v/>
      </c>
      <c r="AG882" s="4" t="str">
        <f t="shared" si="104"/>
        <v/>
      </c>
      <c r="AH882" s="4" t="str">
        <f t="shared" si="105"/>
        <v/>
      </c>
      <c r="AI882" s="2" t="str">
        <f t="shared" si="106"/>
        <v/>
      </c>
      <c r="AK882" s="2" t="str">
        <f>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spans="1:37">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4" t="str">
        <f t="shared" si="100"/>
        <v/>
      </c>
      <c r="AD883" s="4" t="str">
        <f t="shared" si="101"/>
        <v/>
      </c>
      <c r="AE883" s="4" t="str">
        <f t="shared" si="102"/>
        <v/>
      </c>
      <c r="AF883" s="4" t="str">
        <f t="shared" si="103"/>
        <v/>
      </c>
      <c r="AG883" s="4" t="str">
        <f t="shared" si="104"/>
        <v/>
      </c>
      <c r="AH883" s="4" t="str">
        <f t="shared" si="105"/>
        <v/>
      </c>
      <c r="AI883" s="2" t="str">
        <f t="shared" si="106"/>
        <v/>
      </c>
      <c r="AK883" s="2" t="str">
        <f>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spans="1:37">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4" t="str">
        <f t="shared" si="100"/>
        <v/>
      </c>
      <c r="AD884" s="4" t="str">
        <f t="shared" si="101"/>
        <v/>
      </c>
      <c r="AE884" s="4" t="str">
        <f t="shared" si="102"/>
        <v/>
      </c>
      <c r="AF884" s="4" t="str">
        <f t="shared" si="103"/>
        <v/>
      </c>
      <c r="AG884" s="4" t="str">
        <f t="shared" si="104"/>
        <v/>
      </c>
      <c r="AH884" s="4" t="str">
        <f t="shared" si="105"/>
        <v/>
      </c>
      <c r="AI884" s="2" t="str">
        <f t="shared" si="106"/>
        <v/>
      </c>
      <c r="AK884" s="2" t="str">
        <f>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spans="1:37">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4" t="str">
        <f t="shared" si="100"/>
        <v/>
      </c>
      <c r="AD885" s="4" t="str">
        <f t="shared" si="101"/>
        <v/>
      </c>
      <c r="AE885" s="4" t="str">
        <f t="shared" si="102"/>
        <v/>
      </c>
      <c r="AF885" s="4" t="str">
        <f t="shared" si="103"/>
        <v/>
      </c>
      <c r="AG885" s="4" t="str">
        <f t="shared" si="104"/>
        <v/>
      </c>
      <c r="AH885" s="4" t="str">
        <f t="shared" si="105"/>
        <v/>
      </c>
      <c r="AI885" s="2" t="str">
        <f t="shared" si="106"/>
        <v/>
      </c>
      <c r="AK885" s="2" t="str">
        <f>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spans="1:37">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4" t="str">
        <f t="shared" si="100"/>
        <v/>
      </c>
      <c r="AD886" s="4" t="str">
        <f t="shared" si="101"/>
        <v/>
      </c>
      <c r="AE886" s="4" t="str">
        <f t="shared" si="102"/>
        <v/>
      </c>
      <c r="AF886" s="4" t="str">
        <f t="shared" si="103"/>
        <v/>
      </c>
      <c r="AG886" s="4" t="str">
        <f t="shared" si="104"/>
        <v/>
      </c>
      <c r="AH886" s="4" t="str">
        <f t="shared" si="105"/>
        <v/>
      </c>
      <c r="AI886" s="2" t="str">
        <f t="shared" si="106"/>
        <v/>
      </c>
      <c r="AK886" s="2" t="str">
        <f>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spans="1:37">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4" t="str">
        <f t="shared" si="100"/>
        <v/>
      </c>
      <c r="AD887" s="4" t="str">
        <f t="shared" si="101"/>
        <v/>
      </c>
      <c r="AE887" s="4" t="str">
        <f t="shared" si="102"/>
        <v/>
      </c>
      <c r="AF887" s="4" t="str">
        <f t="shared" si="103"/>
        <v/>
      </c>
      <c r="AG887" s="4" t="str">
        <f t="shared" si="104"/>
        <v/>
      </c>
      <c r="AH887" s="4" t="str">
        <f t="shared" si="105"/>
        <v/>
      </c>
      <c r="AI887" s="2" t="str">
        <f t="shared" si="106"/>
        <v/>
      </c>
      <c r="AK887" s="2" t="str">
        <f>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spans="1:37">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4" t="str">
        <f t="shared" si="100"/>
        <v/>
      </c>
      <c r="AD888" s="4" t="str">
        <f t="shared" si="101"/>
        <v/>
      </c>
      <c r="AE888" s="4" t="str">
        <f t="shared" si="102"/>
        <v/>
      </c>
      <c r="AF888" s="4" t="str">
        <f t="shared" si="103"/>
        <v/>
      </c>
      <c r="AG888" s="4" t="str">
        <f t="shared" si="104"/>
        <v/>
      </c>
      <c r="AH888" s="4" t="str">
        <f t="shared" si="105"/>
        <v/>
      </c>
      <c r="AI888" s="2" t="str">
        <f t="shared" si="106"/>
        <v/>
      </c>
      <c r="AK888" s="2" t="str">
        <f>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spans="1:37">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4" t="str">
        <f t="shared" si="100"/>
        <v/>
      </c>
      <c r="AD889" s="4" t="str">
        <f t="shared" si="101"/>
        <v/>
      </c>
      <c r="AE889" s="4" t="str">
        <f t="shared" si="102"/>
        <v/>
      </c>
      <c r="AF889" s="4" t="str">
        <f t="shared" si="103"/>
        <v/>
      </c>
      <c r="AG889" s="4" t="str">
        <f t="shared" si="104"/>
        <v/>
      </c>
      <c r="AH889" s="4" t="str">
        <f t="shared" si="105"/>
        <v/>
      </c>
      <c r="AI889" s="2" t="str">
        <f t="shared" si="106"/>
        <v/>
      </c>
      <c r="AK889" s="2" t="str">
        <f>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spans="1:37">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4" t="str">
        <f t="shared" si="100"/>
        <v/>
      </c>
      <c r="AD890" s="4" t="str">
        <f t="shared" si="101"/>
        <v/>
      </c>
      <c r="AE890" s="4" t="str">
        <f t="shared" si="102"/>
        <v/>
      </c>
      <c r="AF890" s="4" t="str">
        <f t="shared" si="103"/>
        <v/>
      </c>
      <c r="AG890" s="4" t="str">
        <f t="shared" si="104"/>
        <v/>
      </c>
      <c r="AH890" s="4" t="str">
        <f t="shared" si="105"/>
        <v/>
      </c>
      <c r="AI890" s="2" t="str">
        <f t="shared" si="106"/>
        <v/>
      </c>
      <c r="AK890" s="2" t="str">
        <f>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spans="1:37">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4" t="str">
        <f t="shared" si="100"/>
        <v/>
      </c>
      <c r="AD891" s="4" t="str">
        <f t="shared" si="101"/>
        <v/>
      </c>
      <c r="AE891" s="4" t="str">
        <f t="shared" si="102"/>
        <v/>
      </c>
      <c r="AF891" s="4" t="str">
        <f t="shared" si="103"/>
        <v/>
      </c>
      <c r="AG891" s="4" t="str">
        <f t="shared" si="104"/>
        <v/>
      </c>
      <c r="AH891" s="4" t="str">
        <f t="shared" si="105"/>
        <v/>
      </c>
      <c r="AI891" s="2" t="str">
        <f t="shared" si="106"/>
        <v/>
      </c>
      <c r="AK891" s="2" t="str">
        <f>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spans="1:37">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4" t="str">
        <f t="shared" si="100"/>
        <v/>
      </c>
      <c r="AD892" s="4" t="str">
        <f t="shared" si="101"/>
        <v/>
      </c>
      <c r="AE892" s="4" t="str">
        <f t="shared" si="102"/>
        <v/>
      </c>
      <c r="AF892" s="4" t="str">
        <f t="shared" si="103"/>
        <v/>
      </c>
      <c r="AG892" s="4" t="str">
        <f t="shared" si="104"/>
        <v/>
      </c>
      <c r="AH892" s="4" t="str">
        <f t="shared" si="105"/>
        <v/>
      </c>
      <c r="AI892" s="2" t="str">
        <f t="shared" si="106"/>
        <v/>
      </c>
      <c r="AK892" s="2" t="str">
        <f>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spans="1:37">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4" t="str">
        <f t="shared" si="100"/>
        <v/>
      </c>
      <c r="AD893" s="4" t="str">
        <f t="shared" si="101"/>
        <v/>
      </c>
      <c r="AE893" s="4" t="str">
        <f t="shared" si="102"/>
        <v/>
      </c>
      <c r="AF893" s="4" t="str">
        <f t="shared" si="103"/>
        <v/>
      </c>
      <c r="AG893" s="4" t="str">
        <f t="shared" si="104"/>
        <v/>
      </c>
      <c r="AH893" s="4" t="str">
        <f t="shared" si="105"/>
        <v/>
      </c>
      <c r="AI893" s="2" t="str">
        <f t="shared" si="106"/>
        <v/>
      </c>
      <c r="AK893" s="2" t="str">
        <f>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spans="1:37">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4" t="str">
        <f t="shared" si="100"/>
        <v/>
      </c>
      <c r="AD894" s="4" t="str">
        <f t="shared" si="101"/>
        <v/>
      </c>
      <c r="AE894" s="4" t="str">
        <f t="shared" si="102"/>
        <v/>
      </c>
      <c r="AF894" s="4" t="str">
        <f t="shared" si="103"/>
        <v/>
      </c>
      <c r="AG894" s="4" t="str">
        <f t="shared" si="104"/>
        <v/>
      </c>
      <c r="AH894" s="4" t="str">
        <f t="shared" si="105"/>
        <v/>
      </c>
      <c r="AI894" s="2" t="str">
        <f t="shared" si="106"/>
        <v/>
      </c>
      <c r="AK894" s="2" t="str">
        <f>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spans="1:37">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4" t="str">
        <f t="shared" si="100"/>
        <v/>
      </c>
      <c r="AD895" s="4" t="str">
        <f t="shared" si="101"/>
        <v/>
      </c>
      <c r="AE895" s="4" t="str">
        <f t="shared" si="102"/>
        <v/>
      </c>
      <c r="AF895" s="4" t="str">
        <f t="shared" si="103"/>
        <v/>
      </c>
      <c r="AG895" s="4" t="str">
        <f t="shared" si="104"/>
        <v/>
      </c>
      <c r="AH895" s="4" t="str">
        <f t="shared" si="105"/>
        <v/>
      </c>
      <c r="AI895" s="2" t="str">
        <f t="shared" si="106"/>
        <v/>
      </c>
      <c r="AK895" s="2" t="str">
        <f>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spans="1:37">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4" t="str">
        <f t="shared" si="100"/>
        <v/>
      </c>
      <c r="AD896" s="4" t="str">
        <f t="shared" si="101"/>
        <v/>
      </c>
      <c r="AE896" s="4" t="str">
        <f t="shared" si="102"/>
        <v/>
      </c>
      <c r="AF896" s="4" t="str">
        <f t="shared" si="103"/>
        <v/>
      </c>
      <c r="AG896" s="4" t="str">
        <f t="shared" si="104"/>
        <v/>
      </c>
      <c r="AH896" s="4" t="str">
        <f t="shared" si="105"/>
        <v/>
      </c>
      <c r="AI896" s="2" t="str">
        <f t="shared" si="106"/>
        <v/>
      </c>
      <c r="AK896" s="2" t="str">
        <f>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spans="1:37">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4" t="str">
        <f t="shared" si="100"/>
        <v/>
      </c>
      <c r="AD897" s="4" t="str">
        <f t="shared" si="101"/>
        <v/>
      </c>
      <c r="AE897" s="4" t="str">
        <f t="shared" si="102"/>
        <v/>
      </c>
      <c r="AF897" s="4" t="str">
        <f t="shared" si="103"/>
        <v/>
      </c>
      <c r="AG897" s="4" t="str">
        <f t="shared" si="104"/>
        <v/>
      </c>
      <c r="AH897" s="4" t="str">
        <f t="shared" si="105"/>
        <v/>
      </c>
      <c r="AI897" s="2" t="str">
        <f t="shared" si="106"/>
        <v/>
      </c>
      <c r="AK897" s="2" t="str">
        <f>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spans="1:37">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4" t="str">
        <f t="shared" si="100"/>
        <v/>
      </c>
      <c r="AD898" s="4" t="str">
        <f t="shared" si="101"/>
        <v/>
      </c>
      <c r="AE898" s="4" t="str">
        <f t="shared" si="102"/>
        <v/>
      </c>
      <c r="AF898" s="4" t="str">
        <f t="shared" si="103"/>
        <v/>
      </c>
      <c r="AG898" s="4" t="str">
        <f t="shared" si="104"/>
        <v/>
      </c>
      <c r="AH898" s="4" t="str">
        <f t="shared" si="105"/>
        <v/>
      </c>
      <c r="AI898" s="2" t="str">
        <f t="shared" si="106"/>
        <v/>
      </c>
      <c r="AK898" s="2" t="str">
        <f>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spans="1:37">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4" t="str">
        <f t="shared" si="100"/>
        <v/>
      </c>
      <c r="AD899" s="4" t="str">
        <f t="shared" si="101"/>
        <v/>
      </c>
      <c r="AE899" s="4" t="str">
        <f t="shared" si="102"/>
        <v/>
      </c>
      <c r="AF899" s="4" t="str">
        <f t="shared" si="103"/>
        <v/>
      </c>
      <c r="AG899" s="4" t="str">
        <f t="shared" si="104"/>
        <v/>
      </c>
      <c r="AH899" s="4" t="str">
        <f t="shared" si="105"/>
        <v/>
      </c>
      <c r="AI899" s="2" t="str">
        <f t="shared" si="106"/>
        <v/>
      </c>
      <c r="AK899" s="2" t="str">
        <f>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spans="1:37">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4" t="str">
        <f t="shared" si="100"/>
        <v/>
      </c>
      <c r="AD900" s="4" t="str">
        <f t="shared" si="101"/>
        <v/>
      </c>
      <c r="AE900" s="4" t="str">
        <f t="shared" si="102"/>
        <v/>
      </c>
      <c r="AF900" s="4" t="str">
        <f t="shared" si="103"/>
        <v/>
      </c>
      <c r="AG900" s="4" t="str">
        <f t="shared" si="104"/>
        <v/>
      </c>
      <c r="AH900" s="4" t="str">
        <f t="shared" si="105"/>
        <v/>
      </c>
      <c r="AI900" s="2" t="str">
        <f t="shared" si="106"/>
        <v/>
      </c>
      <c r="AK900" s="2" t="str">
        <f>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spans="1:37">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4" t="str">
        <f t="shared" ref="AC901:AC964" si="107">IF((MAX(A901,L901,N901,P901,X901,Y901)-MIN(A901,L901,N901,P901,X901,Y901))&gt;3,1,"")</f>
        <v/>
      </c>
      <c r="AD901" s="4" t="str">
        <f t="shared" ref="AD901:AD964" si="108">IF((MAX(B901,D901,M901,U901)-MIN(B901,D901,M901,U901))&gt;3,1,"")</f>
        <v/>
      </c>
      <c r="AE901" s="4" t="str">
        <f t="shared" ref="AE901:AE964" si="109">IF((MAX(I901,T901,V901,W901)-MIN(I901,T901,V901,W901))&gt;3,1,"")</f>
        <v/>
      </c>
      <c r="AF901" s="4" t="str">
        <f t="shared" ref="AF901:AF964" si="110">IF((MAX(H901,K901,Q901,S901)-MIN(H901,K901,Q901,S901))&gt;3,1,"")</f>
        <v/>
      </c>
      <c r="AG901" s="4" t="str">
        <f t="shared" ref="AG901:AG964" si="111">IF((MAX(E901,F901,G901,R901)-MIN(E901,F901,G901,R901))&gt;3,1,"")</f>
        <v/>
      </c>
      <c r="AH901" s="4" t="str">
        <f t="shared" ref="AH901:AH964" si="112">IF((MAX(C901,J901,O901,Z901)-MIN(C901,J901,O901,Z901))&gt;3,1,"")</f>
        <v/>
      </c>
      <c r="AI901" s="2" t="str">
        <f t="shared" ref="AI901:AI964" si="113">IF(COUNT(A901:Z901)&gt;0,IF(COUNT(AC901,AD901,AE901,AF901,AG901,AH901)&gt;0,SUM(AC901,AD901,AE901,AF901,AG901,AH901),0),"")</f>
        <v/>
      </c>
      <c r="AK901" s="2" t="str">
        <f>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spans="1:37">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4" t="str">
        <f t="shared" si="107"/>
        <v/>
      </c>
      <c r="AD902" s="4" t="str">
        <f t="shared" si="108"/>
        <v/>
      </c>
      <c r="AE902" s="4" t="str">
        <f t="shared" si="109"/>
        <v/>
      </c>
      <c r="AF902" s="4" t="str">
        <f t="shared" si="110"/>
        <v/>
      </c>
      <c r="AG902" s="4" t="str">
        <f t="shared" si="111"/>
        <v/>
      </c>
      <c r="AH902" s="4" t="str">
        <f t="shared" si="112"/>
        <v/>
      </c>
      <c r="AI902" s="2" t="str">
        <f t="shared" si="113"/>
        <v/>
      </c>
      <c r="AK902" s="2" t="str">
        <f>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spans="1:37">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4" t="str">
        <f t="shared" si="107"/>
        <v/>
      </c>
      <c r="AD903" s="4" t="str">
        <f t="shared" si="108"/>
        <v/>
      </c>
      <c r="AE903" s="4" t="str">
        <f t="shared" si="109"/>
        <v/>
      </c>
      <c r="AF903" s="4" t="str">
        <f t="shared" si="110"/>
        <v/>
      </c>
      <c r="AG903" s="4" t="str">
        <f t="shared" si="111"/>
        <v/>
      </c>
      <c r="AH903" s="4" t="str">
        <f t="shared" si="112"/>
        <v/>
      </c>
      <c r="AI903" s="2" t="str">
        <f t="shared" si="113"/>
        <v/>
      </c>
      <c r="AK903" s="2" t="str">
        <f>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spans="1:37">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4" t="str">
        <f t="shared" si="107"/>
        <v/>
      </c>
      <c r="AD904" s="4" t="str">
        <f t="shared" si="108"/>
        <v/>
      </c>
      <c r="AE904" s="4" t="str">
        <f t="shared" si="109"/>
        <v/>
      </c>
      <c r="AF904" s="4" t="str">
        <f t="shared" si="110"/>
        <v/>
      </c>
      <c r="AG904" s="4" t="str">
        <f t="shared" si="111"/>
        <v/>
      </c>
      <c r="AH904" s="4" t="str">
        <f t="shared" si="112"/>
        <v/>
      </c>
      <c r="AI904" s="2" t="str">
        <f t="shared" si="113"/>
        <v/>
      </c>
      <c r="AK904" s="2" t="str">
        <f>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spans="1:37">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4" t="str">
        <f t="shared" si="107"/>
        <v/>
      </c>
      <c r="AD905" s="4" t="str">
        <f t="shared" si="108"/>
        <v/>
      </c>
      <c r="AE905" s="4" t="str">
        <f t="shared" si="109"/>
        <v/>
      </c>
      <c r="AF905" s="4" t="str">
        <f t="shared" si="110"/>
        <v/>
      </c>
      <c r="AG905" s="4" t="str">
        <f t="shared" si="111"/>
        <v/>
      </c>
      <c r="AH905" s="4" t="str">
        <f t="shared" si="112"/>
        <v/>
      </c>
      <c r="AI905" s="2" t="str">
        <f t="shared" si="113"/>
        <v/>
      </c>
      <c r="AK905" s="2" t="str">
        <f>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spans="1:37">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4" t="str">
        <f t="shared" si="107"/>
        <v/>
      </c>
      <c r="AD906" s="4" t="str">
        <f t="shared" si="108"/>
        <v/>
      </c>
      <c r="AE906" s="4" t="str">
        <f t="shared" si="109"/>
        <v/>
      </c>
      <c r="AF906" s="4" t="str">
        <f t="shared" si="110"/>
        <v/>
      </c>
      <c r="AG906" s="4" t="str">
        <f t="shared" si="111"/>
        <v/>
      </c>
      <c r="AH906" s="4" t="str">
        <f t="shared" si="112"/>
        <v/>
      </c>
      <c r="AI906" s="2" t="str">
        <f t="shared" si="113"/>
        <v/>
      </c>
      <c r="AK906" s="2" t="str">
        <f>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spans="1:37">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4" t="str">
        <f t="shared" si="107"/>
        <v/>
      </c>
      <c r="AD907" s="4" t="str">
        <f t="shared" si="108"/>
        <v/>
      </c>
      <c r="AE907" s="4" t="str">
        <f t="shared" si="109"/>
        <v/>
      </c>
      <c r="AF907" s="4" t="str">
        <f t="shared" si="110"/>
        <v/>
      </c>
      <c r="AG907" s="4" t="str">
        <f t="shared" si="111"/>
        <v/>
      </c>
      <c r="AH907" s="4" t="str">
        <f t="shared" si="112"/>
        <v/>
      </c>
      <c r="AI907" s="2" t="str">
        <f t="shared" si="113"/>
        <v/>
      </c>
      <c r="AK907" s="2" t="str">
        <f>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spans="1:37">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4" t="str">
        <f t="shared" si="107"/>
        <v/>
      </c>
      <c r="AD908" s="4" t="str">
        <f t="shared" si="108"/>
        <v/>
      </c>
      <c r="AE908" s="4" t="str">
        <f t="shared" si="109"/>
        <v/>
      </c>
      <c r="AF908" s="4" t="str">
        <f t="shared" si="110"/>
        <v/>
      </c>
      <c r="AG908" s="4" t="str">
        <f t="shared" si="111"/>
        <v/>
      </c>
      <c r="AH908" s="4" t="str">
        <f t="shared" si="112"/>
        <v/>
      </c>
      <c r="AI908" s="2" t="str">
        <f t="shared" si="113"/>
        <v/>
      </c>
      <c r="AK908" s="2" t="str">
        <f>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spans="1:37">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4" t="str">
        <f t="shared" si="107"/>
        <v/>
      </c>
      <c r="AD909" s="4" t="str">
        <f t="shared" si="108"/>
        <v/>
      </c>
      <c r="AE909" s="4" t="str">
        <f t="shared" si="109"/>
        <v/>
      </c>
      <c r="AF909" s="4" t="str">
        <f t="shared" si="110"/>
        <v/>
      </c>
      <c r="AG909" s="4" t="str">
        <f t="shared" si="111"/>
        <v/>
      </c>
      <c r="AH909" s="4" t="str">
        <f t="shared" si="112"/>
        <v/>
      </c>
      <c r="AI909" s="2" t="str">
        <f t="shared" si="113"/>
        <v/>
      </c>
      <c r="AK909" s="2" t="str">
        <f>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spans="1:37">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4" t="str">
        <f t="shared" si="107"/>
        <v/>
      </c>
      <c r="AD910" s="4" t="str">
        <f t="shared" si="108"/>
        <v/>
      </c>
      <c r="AE910" s="4" t="str">
        <f t="shared" si="109"/>
        <v/>
      </c>
      <c r="AF910" s="4" t="str">
        <f t="shared" si="110"/>
        <v/>
      </c>
      <c r="AG910" s="4" t="str">
        <f t="shared" si="111"/>
        <v/>
      </c>
      <c r="AH910" s="4" t="str">
        <f t="shared" si="112"/>
        <v/>
      </c>
      <c r="AI910" s="2" t="str">
        <f t="shared" si="113"/>
        <v/>
      </c>
      <c r="AK910" s="2" t="str">
        <f>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spans="1:37">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4" t="str">
        <f t="shared" si="107"/>
        <v/>
      </c>
      <c r="AD911" s="4" t="str">
        <f t="shared" si="108"/>
        <v/>
      </c>
      <c r="AE911" s="4" t="str">
        <f t="shared" si="109"/>
        <v/>
      </c>
      <c r="AF911" s="4" t="str">
        <f t="shared" si="110"/>
        <v/>
      </c>
      <c r="AG911" s="4" t="str">
        <f t="shared" si="111"/>
        <v/>
      </c>
      <c r="AH911" s="4" t="str">
        <f t="shared" si="112"/>
        <v/>
      </c>
      <c r="AI911" s="2" t="str">
        <f t="shared" si="113"/>
        <v/>
      </c>
      <c r="AK911" s="2" t="str">
        <f>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spans="1:37">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4" t="str">
        <f t="shared" si="107"/>
        <v/>
      </c>
      <c r="AD912" s="4" t="str">
        <f t="shared" si="108"/>
        <v/>
      </c>
      <c r="AE912" s="4" t="str">
        <f t="shared" si="109"/>
        <v/>
      </c>
      <c r="AF912" s="4" t="str">
        <f t="shared" si="110"/>
        <v/>
      </c>
      <c r="AG912" s="4" t="str">
        <f t="shared" si="111"/>
        <v/>
      </c>
      <c r="AH912" s="4" t="str">
        <f t="shared" si="112"/>
        <v/>
      </c>
      <c r="AI912" s="2" t="str">
        <f t="shared" si="113"/>
        <v/>
      </c>
      <c r="AK912" s="2" t="str">
        <f>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spans="1:37">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4" t="str">
        <f t="shared" si="107"/>
        <v/>
      </c>
      <c r="AD913" s="4" t="str">
        <f t="shared" si="108"/>
        <v/>
      </c>
      <c r="AE913" s="4" t="str">
        <f t="shared" si="109"/>
        <v/>
      </c>
      <c r="AF913" s="4" t="str">
        <f t="shared" si="110"/>
        <v/>
      </c>
      <c r="AG913" s="4" t="str">
        <f t="shared" si="111"/>
        <v/>
      </c>
      <c r="AH913" s="4" t="str">
        <f t="shared" si="112"/>
        <v/>
      </c>
      <c r="AI913" s="2" t="str">
        <f t="shared" si="113"/>
        <v/>
      </c>
      <c r="AK913" s="2" t="str">
        <f>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spans="1:37">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4" t="str">
        <f t="shared" si="107"/>
        <v/>
      </c>
      <c r="AD914" s="4" t="str">
        <f t="shared" si="108"/>
        <v/>
      </c>
      <c r="AE914" s="4" t="str">
        <f t="shared" si="109"/>
        <v/>
      </c>
      <c r="AF914" s="4" t="str">
        <f t="shared" si="110"/>
        <v/>
      </c>
      <c r="AG914" s="4" t="str">
        <f t="shared" si="111"/>
        <v/>
      </c>
      <c r="AH914" s="4" t="str">
        <f t="shared" si="112"/>
        <v/>
      </c>
      <c r="AI914" s="2" t="str">
        <f t="shared" si="113"/>
        <v/>
      </c>
      <c r="AK914" s="2" t="str">
        <f>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spans="1:37">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4" t="str">
        <f t="shared" si="107"/>
        <v/>
      </c>
      <c r="AD915" s="4" t="str">
        <f t="shared" si="108"/>
        <v/>
      </c>
      <c r="AE915" s="4" t="str">
        <f t="shared" si="109"/>
        <v/>
      </c>
      <c r="AF915" s="4" t="str">
        <f t="shared" si="110"/>
        <v/>
      </c>
      <c r="AG915" s="4" t="str">
        <f t="shared" si="111"/>
        <v/>
      </c>
      <c r="AH915" s="4" t="str">
        <f t="shared" si="112"/>
        <v/>
      </c>
      <c r="AI915" s="2" t="str">
        <f t="shared" si="113"/>
        <v/>
      </c>
      <c r="AK915" s="2" t="str">
        <f>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spans="1:37">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4" t="str">
        <f t="shared" si="107"/>
        <v/>
      </c>
      <c r="AD916" s="4" t="str">
        <f t="shared" si="108"/>
        <v/>
      </c>
      <c r="AE916" s="4" t="str">
        <f t="shared" si="109"/>
        <v/>
      </c>
      <c r="AF916" s="4" t="str">
        <f t="shared" si="110"/>
        <v/>
      </c>
      <c r="AG916" s="4" t="str">
        <f t="shared" si="111"/>
        <v/>
      </c>
      <c r="AH916" s="4" t="str">
        <f t="shared" si="112"/>
        <v/>
      </c>
      <c r="AI916" s="2" t="str">
        <f t="shared" si="113"/>
        <v/>
      </c>
      <c r="AK916" s="2" t="str">
        <f>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spans="1:37">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4" t="str">
        <f t="shared" si="107"/>
        <v/>
      </c>
      <c r="AD917" s="4" t="str">
        <f t="shared" si="108"/>
        <v/>
      </c>
      <c r="AE917" s="4" t="str">
        <f t="shared" si="109"/>
        <v/>
      </c>
      <c r="AF917" s="4" t="str">
        <f t="shared" si="110"/>
        <v/>
      </c>
      <c r="AG917" s="4" t="str">
        <f t="shared" si="111"/>
        <v/>
      </c>
      <c r="AH917" s="4" t="str">
        <f t="shared" si="112"/>
        <v/>
      </c>
      <c r="AI917" s="2" t="str">
        <f t="shared" si="113"/>
        <v/>
      </c>
      <c r="AK917" s="2" t="str">
        <f>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spans="1:37">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4" t="str">
        <f t="shared" si="107"/>
        <v/>
      </c>
      <c r="AD918" s="4" t="str">
        <f t="shared" si="108"/>
        <v/>
      </c>
      <c r="AE918" s="4" t="str">
        <f t="shared" si="109"/>
        <v/>
      </c>
      <c r="AF918" s="4" t="str">
        <f t="shared" si="110"/>
        <v/>
      </c>
      <c r="AG918" s="4" t="str">
        <f t="shared" si="111"/>
        <v/>
      </c>
      <c r="AH918" s="4" t="str">
        <f t="shared" si="112"/>
        <v/>
      </c>
      <c r="AI918" s="2" t="str">
        <f t="shared" si="113"/>
        <v/>
      </c>
      <c r="AK918" s="2" t="str">
        <f>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spans="1:37">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4" t="str">
        <f t="shared" si="107"/>
        <v/>
      </c>
      <c r="AD919" s="4" t="str">
        <f t="shared" si="108"/>
        <v/>
      </c>
      <c r="AE919" s="4" t="str">
        <f t="shared" si="109"/>
        <v/>
      </c>
      <c r="AF919" s="4" t="str">
        <f t="shared" si="110"/>
        <v/>
      </c>
      <c r="AG919" s="4" t="str">
        <f t="shared" si="111"/>
        <v/>
      </c>
      <c r="AH919" s="4" t="str">
        <f t="shared" si="112"/>
        <v/>
      </c>
      <c r="AI919" s="2" t="str">
        <f t="shared" si="113"/>
        <v/>
      </c>
      <c r="AK919" s="2" t="str">
        <f>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spans="1:37">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4" t="str">
        <f t="shared" si="107"/>
        <v/>
      </c>
      <c r="AD920" s="4" t="str">
        <f t="shared" si="108"/>
        <v/>
      </c>
      <c r="AE920" s="4" t="str">
        <f t="shared" si="109"/>
        <v/>
      </c>
      <c r="AF920" s="4" t="str">
        <f t="shared" si="110"/>
        <v/>
      </c>
      <c r="AG920" s="4" t="str">
        <f t="shared" si="111"/>
        <v/>
      </c>
      <c r="AH920" s="4" t="str">
        <f t="shared" si="112"/>
        <v/>
      </c>
      <c r="AI920" s="2" t="str">
        <f t="shared" si="113"/>
        <v/>
      </c>
      <c r="AK920" s="2" t="str">
        <f>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spans="1:37">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4" t="str">
        <f t="shared" si="107"/>
        <v/>
      </c>
      <c r="AD921" s="4" t="str">
        <f t="shared" si="108"/>
        <v/>
      </c>
      <c r="AE921" s="4" t="str">
        <f t="shared" si="109"/>
        <v/>
      </c>
      <c r="AF921" s="4" t="str">
        <f t="shared" si="110"/>
        <v/>
      </c>
      <c r="AG921" s="4" t="str">
        <f t="shared" si="111"/>
        <v/>
      </c>
      <c r="AH921" s="4" t="str">
        <f t="shared" si="112"/>
        <v/>
      </c>
      <c r="AI921" s="2" t="str">
        <f t="shared" si="113"/>
        <v/>
      </c>
      <c r="AK921" s="2" t="str">
        <f>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spans="1:37">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4" t="str">
        <f t="shared" si="107"/>
        <v/>
      </c>
      <c r="AD922" s="4" t="str">
        <f t="shared" si="108"/>
        <v/>
      </c>
      <c r="AE922" s="4" t="str">
        <f t="shared" si="109"/>
        <v/>
      </c>
      <c r="AF922" s="4" t="str">
        <f t="shared" si="110"/>
        <v/>
      </c>
      <c r="AG922" s="4" t="str">
        <f t="shared" si="111"/>
        <v/>
      </c>
      <c r="AH922" s="4" t="str">
        <f t="shared" si="112"/>
        <v/>
      </c>
      <c r="AI922" s="2" t="str">
        <f t="shared" si="113"/>
        <v/>
      </c>
      <c r="AK922" s="2" t="str">
        <f>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spans="1:37">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4" t="str">
        <f t="shared" si="107"/>
        <v/>
      </c>
      <c r="AD923" s="4" t="str">
        <f t="shared" si="108"/>
        <v/>
      </c>
      <c r="AE923" s="4" t="str">
        <f t="shared" si="109"/>
        <v/>
      </c>
      <c r="AF923" s="4" t="str">
        <f t="shared" si="110"/>
        <v/>
      </c>
      <c r="AG923" s="4" t="str">
        <f t="shared" si="111"/>
        <v/>
      </c>
      <c r="AH923" s="4" t="str">
        <f t="shared" si="112"/>
        <v/>
      </c>
      <c r="AI923" s="2" t="str">
        <f t="shared" si="113"/>
        <v/>
      </c>
      <c r="AK923" s="2" t="str">
        <f>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spans="1:37">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4" t="str">
        <f t="shared" si="107"/>
        <v/>
      </c>
      <c r="AD924" s="4" t="str">
        <f t="shared" si="108"/>
        <v/>
      </c>
      <c r="AE924" s="4" t="str">
        <f t="shared" si="109"/>
        <v/>
      </c>
      <c r="AF924" s="4" t="str">
        <f t="shared" si="110"/>
        <v/>
      </c>
      <c r="AG924" s="4" t="str">
        <f t="shared" si="111"/>
        <v/>
      </c>
      <c r="AH924" s="4" t="str">
        <f t="shared" si="112"/>
        <v/>
      </c>
      <c r="AI924" s="2" t="str">
        <f t="shared" si="113"/>
        <v/>
      </c>
      <c r="AK924" s="2" t="str">
        <f>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spans="1:37">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4" t="str">
        <f t="shared" si="107"/>
        <v/>
      </c>
      <c r="AD925" s="4" t="str">
        <f t="shared" si="108"/>
        <v/>
      </c>
      <c r="AE925" s="4" t="str">
        <f t="shared" si="109"/>
        <v/>
      </c>
      <c r="AF925" s="4" t="str">
        <f t="shared" si="110"/>
        <v/>
      </c>
      <c r="AG925" s="4" t="str">
        <f t="shared" si="111"/>
        <v/>
      </c>
      <c r="AH925" s="4" t="str">
        <f t="shared" si="112"/>
        <v/>
      </c>
      <c r="AI925" s="2" t="str">
        <f t="shared" si="113"/>
        <v/>
      </c>
      <c r="AK925" s="2" t="str">
        <f>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spans="1:37">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4" t="str">
        <f t="shared" si="107"/>
        <v/>
      </c>
      <c r="AD926" s="4" t="str">
        <f t="shared" si="108"/>
        <v/>
      </c>
      <c r="AE926" s="4" t="str">
        <f t="shared" si="109"/>
        <v/>
      </c>
      <c r="AF926" s="4" t="str">
        <f t="shared" si="110"/>
        <v/>
      </c>
      <c r="AG926" s="4" t="str">
        <f t="shared" si="111"/>
        <v/>
      </c>
      <c r="AH926" s="4" t="str">
        <f t="shared" si="112"/>
        <v/>
      </c>
      <c r="AI926" s="2" t="str">
        <f t="shared" si="113"/>
        <v/>
      </c>
      <c r="AK926" s="2" t="str">
        <f>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spans="1:37">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4" t="str">
        <f t="shared" si="107"/>
        <v/>
      </c>
      <c r="AD927" s="4" t="str">
        <f t="shared" si="108"/>
        <v/>
      </c>
      <c r="AE927" s="4" t="str">
        <f t="shared" si="109"/>
        <v/>
      </c>
      <c r="AF927" s="4" t="str">
        <f t="shared" si="110"/>
        <v/>
      </c>
      <c r="AG927" s="4" t="str">
        <f t="shared" si="111"/>
        <v/>
      </c>
      <c r="AH927" s="4" t="str">
        <f t="shared" si="112"/>
        <v/>
      </c>
      <c r="AI927" s="2" t="str">
        <f t="shared" si="113"/>
        <v/>
      </c>
      <c r="AK927" s="2" t="str">
        <f>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spans="1:37">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4" t="str">
        <f t="shared" si="107"/>
        <v/>
      </c>
      <c r="AD928" s="4" t="str">
        <f t="shared" si="108"/>
        <v/>
      </c>
      <c r="AE928" s="4" t="str">
        <f t="shared" si="109"/>
        <v/>
      </c>
      <c r="AF928" s="4" t="str">
        <f t="shared" si="110"/>
        <v/>
      </c>
      <c r="AG928" s="4" t="str">
        <f t="shared" si="111"/>
        <v/>
      </c>
      <c r="AH928" s="4" t="str">
        <f t="shared" si="112"/>
        <v/>
      </c>
      <c r="AI928" s="2" t="str">
        <f t="shared" si="113"/>
        <v/>
      </c>
      <c r="AK928" s="2" t="str">
        <f>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spans="1:37">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4" t="str">
        <f t="shared" si="107"/>
        <v/>
      </c>
      <c r="AD929" s="4" t="str">
        <f t="shared" si="108"/>
        <v/>
      </c>
      <c r="AE929" s="4" t="str">
        <f t="shared" si="109"/>
        <v/>
      </c>
      <c r="AF929" s="4" t="str">
        <f t="shared" si="110"/>
        <v/>
      </c>
      <c r="AG929" s="4" t="str">
        <f t="shared" si="111"/>
        <v/>
      </c>
      <c r="AH929" s="4" t="str">
        <f t="shared" si="112"/>
        <v/>
      </c>
      <c r="AI929" s="2" t="str">
        <f t="shared" si="113"/>
        <v/>
      </c>
      <c r="AK929" s="2" t="str">
        <f>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spans="1:37">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4" t="str">
        <f t="shared" si="107"/>
        <v/>
      </c>
      <c r="AD930" s="4" t="str">
        <f t="shared" si="108"/>
        <v/>
      </c>
      <c r="AE930" s="4" t="str">
        <f t="shared" si="109"/>
        <v/>
      </c>
      <c r="AF930" s="4" t="str">
        <f t="shared" si="110"/>
        <v/>
      </c>
      <c r="AG930" s="4" t="str">
        <f t="shared" si="111"/>
        <v/>
      </c>
      <c r="AH930" s="4" t="str">
        <f t="shared" si="112"/>
        <v/>
      </c>
      <c r="AI930" s="2" t="str">
        <f t="shared" si="113"/>
        <v/>
      </c>
      <c r="AK930" s="2" t="str">
        <f>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spans="1:37">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4" t="str">
        <f t="shared" si="107"/>
        <v/>
      </c>
      <c r="AD931" s="4" t="str">
        <f t="shared" si="108"/>
        <v/>
      </c>
      <c r="AE931" s="4" t="str">
        <f t="shared" si="109"/>
        <v/>
      </c>
      <c r="AF931" s="4" t="str">
        <f t="shared" si="110"/>
        <v/>
      </c>
      <c r="AG931" s="4" t="str">
        <f t="shared" si="111"/>
        <v/>
      </c>
      <c r="AH931" s="4" t="str">
        <f t="shared" si="112"/>
        <v/>
      </c>
      <c r="AI931" s="2" t="str">
        <f t="shared" si="113"/>
        <v/>
      </c>
      <c r="AK931" s="2" t="str">
        <f>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spans="1:37">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4" t="str">
        <f t="shared" si="107"/>
        <v/>
      </c>
      <c r="AD932" s="4" t="str">
        <f t="shared" si="108"/>
        <v/>
      </c>
      <c r="AE932" s="4" t="str">
        <f t="shared" si="109"/>
        <v/>
      </c>
      <c r="AF932" s="4" t="str">
        <f t="shared" si="110"/>
        <v/>
      </c>
      <c r="AG932" s="4" t="str">
        <f t="shared" si="111"/>
        <v/>
      </c>
      <c r="AH932" s="4" t="str">
        <f t="shared" si="112"/>
        <v/>
      </c>
      <c r="AI932" s="2" t="str">
        <f t="shared" si="113"/>
        <v/>
      </c>
      <c r="AK932" s="2" t="str">
        <f>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spans="1:37">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4" t="str">
        <f t="shared" si="107"/>
        <v/>
      </c>
      <c r="AD933" s="4" t="str">
        <f t="shared" si="108"/>
        <v/>
      </c>
      <c r="AE933" s="4" t="str">
        <f t="shared" si="109"/>
        <v/>
      </c>
      <c r="AF933" s="4" t="str">
        <f t="shared" si="110"/>
        <v/>
      </c>
      <c r="AG933" s="4" t="str">
        <f t="shared" si="111"/>
        <v/>
      </c>
      <c r="AH933" s="4" t="str">
        <f t="shared" si="112"/>
        <v/>
      </c>
      <c r="AI933" s="2" t="str">
        <f t="shared" si="113"/>
        <v/>
      </c>
      <c r="AK933" s="2" t="str">
        <f>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spans="1:37">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4" t="str">
        <f t="shared" si="107"/>
        <v/>
      </c>
      <c r="AD934" s="4" t="str">
        <f t="shared" si="108"/>
        <v/>
      </c>
      <c r="AE934" s="4" t="str">
        <f t="shared" si="109"/>
        <v/>
      </c>
      <c r="AF934" s="4" t="str">
        <f t="shared" si="110"/>
        <v/>
      </c>
      <c r="AG934" s="4" t="str">
        <f t="shared" si="111"/>
        <v/>
      </c>
      <c r="AH934" s="4" t="str">
        <f t="shared" si="112"/>
        <v/>
      </c>
      <c r="AI934" s="2" t="str">
        <f t="shared" si="113"/>
        <v/>
      </c>
      <c r="AK934" s="2" t="str">
        <f>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spans="1:37">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4" t="str">
        <f t="shared" si="107"/>
        <v/>
      </c>
      <c r="AD935" s="4" t="str">
        <f t="shared" si="108"/>
        <v/>
      </c>
      <c r="AE935" s="4" t="str">
        <f t="shared" si="109"/>
        <v/>
      </c>
      <c r="AF935" s="4" t="str">
        <f t="shared" si="110"/>
        <v/>
      </c>
      <c r="AG935" s="4" t="str">
        <f t="shared" si="111"/>
        <v/>
      </c>
      <c r="AH935" s="4" t="str">
        <f t="shared" si="112"/>
        <v/>
      </c>
      <c r="AI935" s="2" t="str">
        <f t="shared" si="113"/>
        <v/>
      </c>
      <c r="AK935" s="2" t="str">
        <f>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spans="1:37">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4" t="str">
        <f t="shared" si="107"/>
        <v/>
      </c>
      <c r="AD936" s="4" t="str">
        <f t="shared" si="108"/>
        <v/>
      </c>
      <c r="AE936" s="4" t="str">
        <f t="shared" si="109"/>
        <v/>
      </c>
      <c r="AF936" s="4" t="str">
        <f t="shared" si="110"/>
        <v/>
      </c>
      <c r="AG936" s="4" t="str">
        <f t="shared" si="111"/>
        <v/>
      </c>
      <c r="AH936" s="4" t="str">
        <f t="shared" si="112"/>
        <v/>
      </c>
      <c r="AI936" s="2" t="str">
        <f t="shared" si="113"/>
        <v/>
      </c>
      <c r="AK936" s="2" t="str">
        <f>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spans="1:37">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4" t="str">
        <f t="shared" si="107"/>
        <v/>
      </c>
      <c r="AD937" s="4" t="str">
        <f t="shared" si="108"/>
        <v/>
      </c>
      <c r="AE937" s="4" t="str">
        <f t="shared" si="109"/>
        <v/>
      </c>
      <c r="AF937" s="4" t="str">
        <f t="shared" si="110"/>
        <v/>
      </c>
      <c r="AG937" s="4" t="str">
        <f t="shared" si="111"/>
        <v/>
      </c>
      <c r="AH937" s="4" t="str">
        <f t="shared" si="112"/>
        <v/>
      </c>
      <c r="AI937" s="2" t="str">
        <f t="shared" si="113"/>
        <v/>
      </c>
      <c r="AK937" s="2" t="str">
        <f>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spans="1:37">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4" t="str">
        <f t="shared" si="107"/>
        <v/>
      </c>
      <c r="AD938" s="4" t="str">
        <f t="shared" si="108"/>
        <v/>
      </c>
      <c r="AE938" s="4" t="str">
        <f t="shared" si="109"/>
        <v/>
      </c>
      <c r="AF938" s="4" t="str">
        <f t="shared" si="110"/>
        <v/>
      </c>
      <c r="AG938" s="4" t="str">
        <f t="shared" si="111"/>
        <v/>
      </c>
      <c r="AH938" s="4" t="str">
        <f t="shared" si="112"/>
        <v/>
      </c>
      <c r="AI938" s="2" t="str">
        <f t="shared" si="113"/>
        <v/>
      </c>
      <c r="AK938" s="2" t="str">
        <f>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spans="1:37">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4" t="str">
        <f t="shared" si="107"/>
        <v/>
      </c>
      <c r="AD939" s="4" t="str">
        <f t="shared" si="108"/>
        <v/>
      </c>
      <c r="AE939" s="4" t="str">
        <f t="shared" si="109"/>
        <v/>
      </c>
      <c r="AF939" s="4" t="str">
        <f t="shared" si="110"/>
        <v/>
      </c>
      <c r="AG939" s="4" t="str">
        <f t="shared" si="111"/>
        <v/>
      </c>
      <c r="AH939" s="4" t="str">
        <f t="shared" si="112"/>
        <v/>
      </c>
      <c r="AI939" s="2" t="str">
        <f t="shared" si="113"/>
        <v/>
      </c>
      <c r="AK939" s="2" t="str">
        <f>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spans="1:37">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4" t="str">
        <f t="shared" si="107"/>
        <v/>
      </c>
      <c r="AD940" s="4" t="str">
        <f t="shared" si="108"/>
        <v/>
      </c>
      <c r="AE940" s="4" t="str">
        <f t="shared" si="109"/>
        <v/>
      </c>
      <c r="AF940" s="4" t="str">
        <f t="shared" si="110"/>
        <v/>
      </c>
      <c r="AG940" s="4" t="str">
        <f t="shared" si="111"/>
        <v/>
      </c>
      <c r="AH940" s="4" t="str">
        <f t="shared" si="112"/>
        <v/>
      </c>
      <c r="AI940" s="2" t="str">
        <f t="shared" si="113"/>
        <v/>
      </c>
      <c r="AK940" s="2" t="str">
        <f>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spans="1:37">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4" t="str">
        <f t="shared" si="107"/>
        <v/>
      </c>
      <c r="AD941" s="4" t="str">
        <f t="shared" si="108"/>
        <v/>
      </c>
      <c r="AE941" s="4" t="str">
        <f t="shared" si="109"/>
        <v/>
      </c>
      <c r="AF941" s="4" t="str">
        <f t="shared" si="110"/>
        <v/>
      </c>
      <c r="AG941" s="4" t="str">
        <f t="shared" si="111"/>
        <v/>
      </c>
      <c r="AH941" s="4" t="str">
        <f t="shared" si="112"/>
        <v/>
      </c>
      <c r="AI941" s="2" t="str">
        <f t="shared" si="113"/>
        <v/>
      </c>
      <c r="AK941" s="2" t="str">
        <f>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spans="1:37">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4" t="str">
        <f t="shared" si="107"/>
        <v/>
      </c>
      <c r="AD942" s="4" t="str">
        <f t="shared" si="108"/>
        <v/>
      </c>
      <c r="AE942" s="4" t="str">
        <f t="shared" si="109"/>
        <v/>
      </c>
      <c r="AF942" s="4" t="str">
        <f t="shared" si="110"/>
        <v/>
      </c>
      <c r="AG942" s="4" t="str">
        <f t="shared" si="111"/>
        <v/>
      </c>
      <c r="AH942" s="4" t="str">
        <f t="shared" si="112"/>
        <v/>
      </c>
      <c r="AI942" s="2" t="str">
        <f t="shared" si="113"/>
        <v/>
      </c>
      <c r="AK942" s="2" t="str">
        <f>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spans="1:37">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4" t="str">
        <f t="shared" si="107"/>
        <v/>
      </c>
      <c r="AD943" s="4" t="str">
        <f t="shared" si="108"/>
        <v/>
      </c>
      <c r="AE943" s="4" t="str">
        <f t="shared" si="109"/>
        <v/>
      </c>
      <c r="AF943" s="4" t="str">
        <f t="shared" si="110"/>
        <v/>
      </c>
      <c r="AG943" s="4" t="str">
        <f t="shared" si="111"/>
        <v/>
      </c>
      <c r="AH943" s="4" t="str">
        <f t="shared" si="112"/>
        <v/>
      </c>
      <c r="AI943" s="2" t="str">
        <f t="shared" si="113"/>
        <v/>
      </c>
      <c r="AK943" s="2" t="str">
        <f>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spans="1:37">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4" t="str">
        <f t="shared" si="107"/>
        <v/>
      </c>
      <c r="AD944" s="4" t="str">
        <f t="shared" si="108"/>
        <v/>
      </c>
      <c r="AE944" s="4" t="str">
        <f t="shared" si="109"/>
        <v/>
      </c>
      <c r="AF944" s="4" t="str">
        <f t="shared" si="110"/>
        <v/>
      </c>
      <c r="AG944" s="4" t="str">
        <f t="shared" si="111"/>
        <v/>
      </c>
      <c r="AH944" s="4" t="str">
        <f t="shared" si="112"/>
        <v/>
      </c>
      <c r="AI944" s="2" t="str">
        <f t="shared" si="113"/>
        <v/>
      </c>
      <c r="AK944" s="2" t="str">
        <f>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spans="1:37">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4" t="str">
        <f t="shared" si="107"/>
        <v/>
      </c>
      <c r="AD945" s="4" t="str">
        <f t="shared" si="108"/>
        <v/>
      </c>
      <c r="AE945" s="4" t="str">
        <f t="shared" si="109"/>
        <v/>
      </c>
      <c r="AF945" s="4" t="str">
        <f t="shared" si="110"/>
        <v/>
      </c>
      <c r="AG945" s="4" t="str">
        <f t="shared" si="111"/>
        <v/>
      </c>
      <c r="AH945" s="4" t="str">
        <f t="shared" si="112"/>
        <v/>
      </c>
      <c r="AI945" s="2" t="str">
        <f t="shared" si="113"/>
        <v/>
      </c>
      <c r="AK945" s="2" t="str">
        <f>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spans="1:37">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4" t="str">
        <f t="shared" si="107"/>
        <v/>
      </c>
      <c r="AD946" s="4" t="str">
        <f t="shared" si="108"/>
        <v/>
      </c>
      <c r="AE946" s="4" t="str">
        <f t="shared" si="109"/>
        <v/>
      </c>
      <c r="AF946" s="4" t="str">
        <f t="shared" si="110"/>
        <v/>
      </c>
      <c r="AG946" s="4" t="str">
        <f t="shared" si="111"/>
        <v/>
      </c>
      <c r="AH946" s="4" t="str">
        <f t="shared" si="112"/>
        <v/>
      </c>
      <c r="AI946" s="2" t="str">
        <f t="shared" si="113"/>
        <v/>
      </c>
      <c r="AK946" s="2" t="str">
        <f>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spans="1:37">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4" t="str">
        <f t="shared" si="107"/>
        <v/>
      </c>
      <c r="AD947" s="4" t="str">
        <f t="shared" si="108"/>
        <v/>
      </c>
      <c r="AE947" s="4" t="str">
        <f t="shared" si="109"/>
        <v/>
      </c>
      <c r="AF947" s="4" t="str">
        <f t="shared" si="110"/>
        <v/>
      </c>
      <c r="AG947" s="4" t="str">
        <f t="shared" si="111"/>
        <v/>
      </c>
      <c r="AH947" s="4" t="str">
        <f t="shared" si="112"/>
        <v/>
      </c>
      <c r="AI947" s="2" t="str">
        <f t="shared" si="113"/>
        <v/>
      </c>
      <c r="AK947" s="2" t="str">
        <f>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spans="1:37">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4" t="str">
        <f t="shared" si="107"/>
        <v/>
      </c>
      <c r="AD948" s="4" t="str">
        <f t="shared" si="108"/>
        <v/>
      </c>
      <c r="AE948" s="4" t="str">
        <f t="shared" si="109"/>
        <v/>
      </c>
      <c r="AF948" s="4" t="str">
        <f t="shared" si="110"/>
        <v/>
      </c>
      <c r="AG948" s="4" t="str">
        <f t="shared" si="111"/>
        <v/>
      </c>
      <c r="AH948" s="4" t="str">
        <f t="shared" si="112"/>
        <v/>
      </c>
      <c r="AI948" s="2" t="str">
        <f t="shared" si="113"/>
        <v/>
      </c>
      <c r="AK948" s="2" t="str">
        <f>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spans="1:37">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4" t="str">
        <f t="shared" si="107"/>
        <v/>
      </c>
      <c r="AD949" s="4" t="str">
        <f t="shared" si="108"/>
        <v/>
      </c>
      <c r="AE949" s="4" t="str">
        <f t="shared" si="109"/>
        <v/>
      </c>
      <c r="AF949" s="4" t="str">
        <f t="shared" si="110"/>
        <v/>
      </c>
      <c r="AG949" s="4" t="str">
        <f t="shared" si="111"/>
        <v/>
      </c>
      <c r="AH949" s="4" t="str">
        <f t="shared" si="112"/>
        <v/>
      </c>
      <c r="AI949" s="2" t="str">
        <f t="shared" si="113"/>
        <v/>
      </c>
      <c r="AK949" s="2" t="str">
        <f>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spans="1:37">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4" t="str">
        <f t="shared" si="107"/>
        <v/>
      </c>
      <c r="AD950" s="4" t="str">
        <f t="shared" si="108"/>
        <v/>
      </c>
      <c r="AE950" s="4" t="str">
        <f t="shared" si="109"/>
        <v/>
      </c>
      <c r="AF950" s="4" t="str">
        <f t="shared" si="110"/>
        <v/>
      </c>
      <c r="AG950" s="4" t="str">
        <f t="shared" si="111"/>
        <v/>
      </c>
      <c r="AH950" s="4" t="str">
        <f t="shared" si="112"/>
        <v/>
      </c>
      <c r="AI950" s="2" t="str">
        <f t="shared" si="113"/>
        <v/>
      </c>
      <c r="AK950" s="2" t="str">
        <f>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spans="1:37">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4" t="str">
        <f t="shared" si="107"/>
        <v/>
      </c>
      <c r="AD951" s="4" t="str">
        <f t="shared" si="108"/>
        <v/>
      </c>
      <c r="AE951" s="4" t="str">
        <f t="shared" si="109"/>
        <v/>
      </c>
      <c r="AF951" s="4" t="str">
        <f t="shared" si="110"/>
        <v/>
      </c>
      <c r="AG951" s="4" t="str">
        <f t="shared" si="111"/>
        <v/>
      </c>
      <c r="AH951" s="4" t="str">
        <f t="shared" si="112"/>
        <v/>
      </c>
      <c r="AI951" s="2" t="str">
        <f t="shared" si="113"/>
        <v/>
      </c>
      <c r="AK951" s="2" t="str">
        <f>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spans="1:37">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4" t="str">
        <f t="shared" si="107"/>
        <v/>
      </c>
      <c r="AD952" s="4" t="str">
        <f t="shared" si="108"/>
        <v/>
      </c>
      <c r="AE952" s="4" t="str">
        <f t="shared" si="109"/>
        <v/>
      </c>
      <c r="AF952" s="4" t="str">
        <f t="shared" si="110"/>
        <v/>
      </c>
      <c r="AG952" s="4" t="str">
        <f t="shared" si="111"/>
        <v/>
      </c>
      <c r="AH952" s="4" t="str">
        <f t="shared" si="112"/>
        <v/>
      </c>
      <c r="AI952" s="2" t="str">
        <f t="shared" si="113"/>
        <v/>
      </c>
      <c r="AK952" s="2" t="str">
        <f>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spans="1:37">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4" t="str">
        <f t="shared" si="107"/>
        <v/>
      </c>
      <c r="AD953" s="4" t="str">
        <f t="shared" si="108"/>
        <v/>
      </c>
      <c r="AE953" s="4" t="str">
        <f t="shared" si="109"/>
        <v/>
      </c>
      <c r="AF953" s="4" t="str">
        <f t="shared" si="110"/>
        <v/>
      </c>
      <c r="AG953" s="4" t="str">
        <f t="shared" si="111"/>
        <v/>
      </c>
      <c r="AH953" s="4" t="str">
        <f t="shared" si="112"/>
        <v/>
      </c>
      <c r="AI953" s="2" t="str">
        <f t="shared" si="113"/>
        <v/>
      </c>
      <c r="AK953" s="2" t="str">
        <f>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spans="1:37">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4" t="str">
        <f t="shared" si="107"/>
        <v/>
      </c>
      <c r="AD954" s="4" t="str">
        <f t="shared" si="108"/>
        <v/>
      </c>
      <c r="AE954" s="4" t="str">
        <f t="shared" si="109"/>
        <v/>
      </c>
      <c r="AF954" s="4" t="str">
        <f t="shared" si="110"/>
        <v/>
      </c>
      <c r="AG954" s="4" t="str">
        <f t="shared" si="111"/>
        <v/>
      </c>
      <c r="AH954" s="4" t="str">
        <f t="shared" si="112"/>
        <v/>
      </c>
      <c r="AI954" s="2" t="str">
        <f t="shared" si="113"/>
        <v/>
      </c>
      <c r="AK954" s="2" t="str">
        <f>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spans="1:37">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4" t="str">
        <f t="shared" si="107"/>
        <v/>
      </c>
      <c r="AD955" s="4" t="str">
        <f t="shared" si="108"/>
        <v/>
      </c>
      <c r="AE955" s="4" t="str">
        <f t="shared" si="109"/>
        <v/>
      </c>
      <c r="AF955" s="4" t="str">
        <f t="shared" si="110"/>
        <v/>
      </c>
      <c r="AG955" s="4" t="str">
        <f t="shared" si="111"/>
        <v/>
      </c>
      <c r="AH955" s="4" t="str">
        <f t="shared" si="112"/>
        <v/>
      </c>
      <c r="AI955" s="2" t="str">
        <f t="shared" si="113"/>
        <v/>
      </c>
      <c r="AK955" s="2" t="str">
        <f>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spans="1:37">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4" t="str">
        <f t="shared" si="107"/>
        <v/>
      </c>
      <c r="AD956" s="4" t="str">
        <f t="shared" si="108"/>
        <v/>
      </c>
      <c r="AE956" s="4" t="str">
        <f t="shared" si="109"/>
        <v/>
      </c>
      <c r="AF956" s="4" t="str">
        <f t="shared" si="110"/>
        <v/>
      </c>
      <c r="AG956" s="4" t="str">
        <f t="shared" si="111"/>
        <v/>
      </c>
      <c r="AH956" s="4" t="str">
        <f t="shared" si="112"/>
        <v/>
      </c>
      <c r="AI956" s="2" t="str">
        <f t="shared" si="113"/>
        <v/>
      </c>
      <c r="AK956" s="2" t="str">
        <f>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spans="1:37">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4" t="str">
        <f t="shared" si="107"/>
        <v/>
      </c>
      <c r="AD957" s="4" t="str">
        <f t="shared" si="108"/>
        <v/>
      </c>
      <c r="AE957" s="4" t="str">
        <f t="shared" si="109"/>
        <v/>
      </c>
      <c r="AF957" s="4" t="str">
        <f t="shared" si="110"/>
        <v/>
      </c>
      <c r="AG957" s="4" t="str">
        <f t="shared" si="111"/>
        <v/>
      </c>
      <c r="AH957" s="4" t="str">
        <f t="shared" si="112"/>
        <v/>
      </c>
      <c r="AI957" s="2" t="str">
        <f t="shared" si="113"/>
        <v/>
      </c>
      <c r="AK957" s="2" t="str">
        <f>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spans="1:37">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4" t="str">
        <f t="shared" si="107"/>
        <v/>
      </c>
      <c r="AD958" s="4" t="str">
        <f t="shared" si="108"/>
        <v/>
      </c>
      <c r="AE958" s="4" t="str">
        <f t="shared" si="109"/>
        <v/>
      </c>
      <c r="AF958" s="4" t="str">
        <f t="shared" si="110"/>
        <v/>
      </c>
      <c r="AG958" s="4" t="str">
        <f t="shared" si="111"/>
        <v/>
      </c>
      <c r="AH958" s="4" t="str">
        <f t="shared" si="112"/>
        <v/>
      </c>
      <c r="AI958" s="2" t="str">
        <f t="shared" si="113"/>
        <v/>
      </c>
      <c r="AK958" s="2" t="str">
        <f>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spans="1:37">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4" t="str">
        <f t="shared" si="107"/>
        <v/>
      </c>
      <c r="AD959" s="4" t="str">
        <f t="shared" si="108"/>
        <v/>
      </c>
      <c r="AE959" s="4" t="str">
        <f t="shared" si="109"/>
        <v/>
      </c>
      <c r="AF959" s="4" t="str">
        <f t="shared" si="110"/>
        <v/>
      </c>
      <c r="AG959" s="4" t="str">
        <f t="shared" si="111"/>
        <v/>
      </c>
      <c r="AH959" s="4" t="str">
        <f t="shared" si="112"/>
        <v/>
      </c>
      <c r="AI959" s="2" t="str">
        <f t="shared" si="113"/>
        <v/>
      </c>
      <c r="AK959" s="2" t="str">
        <f>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spans="1:37">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4" t="str">
        <f t="shared" si="107"/>
        <v/>
      </c>
      <c r="AD960" s="4" t="str">
        <f t="shared" si="108"/>
        <v/>
      </c>
      <c r="AE960" s="4" t="str">
        <f t="shared" si="109"/>
        <v/>
      </c>
      <c r="AF960" s="4" t="str">
        <f t="shared" si="110"/>
        <v/>
      </c>
      <c r="AG960" s="4" t="str">
        <f t="shared" si="111"/>
        <v/>
      </c>
      <c r="AH960" s="4" t="str">
        <f t="shared" si="112"/>
        <v/>
      </c>
      <c r="AI960" s="2" t="str">
        <f t="shared" si="113"/>
        <v/>
      </c>
      <c r="AK960" s="2" t="str">
        <f>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spans="1:37">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4" t="str">
        <f t="shared" si="107"/>
        <v/>
      </c>
      <c r="AD961" s="4" t="str">
        <f t="shared" si="108"/>
        <v/>
      </c>
      <c r="AE961" s="4" t="str">
        <f t="shared" si="109"/>
        <v/>
      </c>
      <c r="AF961" s="4" t="str">
        <f t="shared" si="110"/>
        <v/>
      </c>
      <c r="AG961" s="4" t="str">
        <f t="shared" si="111"/>
        <v/>
      </c>
      <c r="AH961" s="4" t="str">
        <f t="shared" si="112"/>
        <v/>
      </c>
      <c r="AI961" s="2" t="str">
        <f t="shared" si="113"/>
        <v/>
      </c>
      <c r="AK961" s="2" t="str">
        <f>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spans="1:37">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4" t="str">
        <f t="shared" si="107"/>
        <v/>
      </c>
      <c r="AD962" s="4" t="str">
        <f t="shared" si="108"/>
        <v/>
      </c>
      <c r="AE962" s="4" t="str">
        <f t="shared" si="109"/>
        <v/>
      </c>
      <c r="AF962" s="4" t="str">
        <f t="shared" si="110"/>
        <v/>
      </c>
      <c r="AG962" s="4" t="str">
        <f t="shared" si="111"/>
        <v/>
      </c>
      <c r="AH962" s="4" t="str">
        <f t="shared" si="112"/>
        <v/>
      </c>
      <c r="AI962" s="2" t="str">
        <f t="shared" si="113"/>
        <v/>
      </c>
      <c r="AK962" s="2" t="str">
        <f>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spans="1:37">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4" t="str">
        <f t="shared" si="107"/>
        <v/>
      </c>
      <c r="AD963" s="4" t="str">
        <f t="shared" si="108"/>
        <v/>
      </c>
      <c r="AE963" s="4" t="str">
        <f t="shared" si="109"/>
        <v/>
      </c>
      <c r="AF963" s="4" t="str">
        <f t="shared" si="110"/>
        <v/>
      </c>
      <c r="AG963" s="4" t="str">
        <f t="shared" si="111"/>
        <v/>
      </c>
      <c r="AH963" s="4" t="str">
        <f t="shared" si="112"/>
        <v/>
      </c>
      <c r="AI963" s="2" t="str">
        <f t="shared" si="113"/>
        <v/>
      </c>
      <c r="AK963" s="2" t="str">
        <f>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spans="1:37">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4" t="str">
        <f t="shared" si="107"/>
        <v/>
      </c>
      <c r="AD964" s="4" t="str">
        <f t="shared" si="108"/>
        <v/>
      </c>
      <c r="AE964" s="4" t="str">
        <f t="shared" si="109"/>
        <v/>
      </c>
      <c r="AF964" s="4" t="str">
        <f t="shared" si="110"/>
        <v/>
      </c>
      <c r="AG964" s="4" t="str">
        <f t="shared" si="111"/>
        <v/>
      </c>
      <c r="AH964" s="4" t="str">
        <f t="shared" si="112"/>
        <v/>
      </c>
      <c r="AI964" s="2" t="str">
        <f t="shared" si="113"/>
        <v/>
      </c>
      <c r="AK964" s="2" t="str">
        <f>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spans="1:37">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4" t="str">
        <f t="shared" ref="AC965:AC1004" si="114">IF((MAX(A965,L965,N965,P965,X965,Y965)-MIN(A965,L965,N965,P965,X965,Y965))&gt;3,1,"")</f>
        <v/>
      </c>
      <c r="AD965" s="4" t="str">
        <f t="shared" ref="AD965:AD1004" si="115">IF((MAX(B965,D965,M965,U965)-MIN(B965,D965,M965,U965))&gt;3,1,"")</f>
        <v/>
      </c>
      <c r="AE965" s="4" t="str">
        <f t="shared" ref="AE965:AE1004" si="116">IF((MAX(I965,T965,V965,W965)-MIN(I965,T965,V965,W965))&gt;3,1,"")</f>
        <v/>
      </c>
      <c r="AF965" s="4" t="str">
        <f t="shared" ref="AF965:AF1004" si="117">IF((MAX(H965,K965,Q965,S965)-MIN(H965,K965,Q965,S965))&gt;3,1,"")</f>
        <v/>
      </c>
      <c r="AG965" s="4" t="str">
        <f t="shared" ref="AG965:AG1004" si="118">IF((MAX(E965,F965,G965,R965)-MIN(E965,F965,G965,R965))&gt;3,1,"")</f>
        <v/>
      </c>
      <c r="AH965" s="4" t="str">
        <f t="shared" ref="AH965:AH1004" si="119">IF((MAX(C965,J965,O965,Z965)-MIN(C965,J965,O965,Z965))&gt;3,1,"")</f>
        <v/>
      </c>
      <c r="AI965" s="2" t="str">
        <f t="shared" ref="AI965:AI1004" si="120">IF(COUNT(A965:Z965)&gt;0,IF(COUNT(AC965,AD965,AE965,AF965,AG965,AH965)&gt;0,SUM(AC965,AD965,AE965,AF965,AG965,AH965),0),"")</f>
        <v/>
      </c>
      <c r="AK965" s="2" t="str">
        <f>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spans="1:37">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4" t="str">
        <f t="shared" si="114"/>
        <v/>
      </c>
      <c r="AD966" s="4" t="str">
        <f t="shared" si="115"/>
        <v/>
      </c>
      <c r="AE966" s="4" t="str">
        <f t="shared" si="116"/>
        <v/>
      </c>
      <c r="AF966" s="4" t="str">
        <f t="shared" si="117"/>
        <v/>
      </c>
      <c r="AG966" s="4" t="str">
        <f t="shared" si="118"/>
        <v/>
      </c>
      <c r="AH966" s="4" t="str">
        <f t="shared" si="119"/>
        <v/>
      </c>
      <c r="AI966" s="2" t="str">
        <f t="shared" si="120"/>
        <v/>
      </c>
      <c r="AK966" s="2" t="str">
        <f>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spans="1:37">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4" t="str">
        <f t="shared" si="114"/>
        <v/>
      </c>
      <c r="AD967" s="4" t="str">
        <f t="shared" si="115"/>
        <v/>
      </c>
      <c r="AE967" s="4" t="str">
        <f t="shared" si="116"/>
        <v/>
      </c>
      <c r="AF967" s="4" t="str">
        <f t="shared" si="117"/>
        <v/>
      </c>
      <c r="AG967" s="4" t="str">
        <f t="shared" si="118"/>
        <v/>
      </c>
      <c r="AH967" s="4" t="str">
        <f t="shared" si="119"/>
        <v/>
      </c>
      <c r="AI967" s="2" t="str">
        <f t="shared" si="120"/>
        <v/>
      </c>
      <c r="AK967" s="2" t="str">
        <f>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spans="1:37">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4" t="str">
        <f t="shared" si="114"/>
        <v/>
      </c>
      <c r="AD968" s="4" t="str">
        <f t="shared" si="115"/>
        <v/>
      </c>
      <c r="AE968" s="4" t="str">
        <f t="shared" si="116"/>
        <v/>
      </c>
      <c r="AF968" s="4" t="str">
        <f t="shared" si="117"/>
        <v/>
      </c>
      <c r="AG968" s="4" t="str">
        <f t="shared" si="118"/>
        <v/>
      </c>
      <c r="AH968" s="4" t="str">
        <f t="shared" si="119"/>
        <v/>
      </c>
      <c r="AI968" s="2" t="str">
        <f t="shared" si="120"/>
        <v/>
      </c>
      <c r="AK968" s="2" t="str">
        <f>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spans="1:37">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4" t="str">
        <f t="shared" si="114"/>
        <v/>
      </c>
      <c r="AD969" s="4" t="str">
        <f t="shared" si="115"/>
        <v/>
      </c>
      <c r="AE969" s="4" t="str">
        <f t="shared" si="116"/>
        <v/>
      </c>
      <c r="AF969" s="4" t="str">
        <f t="shared" si="117"/>
        <v/>
      </c>
      <c r="AG969" s="4" t="str">
        <f t="shared" si="118"/>
        <v/>
      </c>
      <c r="AH969" s="4" t="str">
        <f t="shared" si="119"/>
        <v/>
      </c>
      <c r="AI969" s="2" t="str">
        <f t="shared" si="120"/>
        <v/>
      </c>
      <c r="AK969" s="2" t="str">
        <f>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spans="1:37">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4" t="str">
        <f t="shared" si="114"/>
        <v/>
      </c>
      <c r="AD970" s="4" t="str">
        <f t="shared" si="115"/>
        <v/>
      </c>
      <c r="AE970" s="4" t="str">
        <f t="shared" si="116"/>
        <v/>
      </c>
      <c r="AF970" s="4" t="str">
        <f t="shared" si="117"/>
        <v/>
      </c>
      <c r="AG970" s="4" t="str">
        <f t="shared" si="118"/>
        <v/>
      </c>
      <c r="AH970" s="4" t="str">
        <f t="shared" si="119"/>
        <v/>
      </c>
      <c r="AI970" s="2" t="str">
        <f t="shared" si="120"/>
        <v/>
      </c>
      <c r="AK970" s="2" t="str">
        <f>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spans="1:37">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4" t="str">
        <f t="shared" si="114"/>
        <v/>
      </c>
      <c r="AD971" s="4" t="str">
        <f t="shared" si="115"/>
        <v/>
      </c>
      <c r="AE971" s="4" t="str">
        <f t="shared" si="116"/>
        <v/>
      </c>
      <c r="AF971" s="4" t="str">
        <f t="shared" si="117"/>
        <v/>
      </c>
      <c r="AG971" s="4" t="str">
        <f t="shared" si="118"/>
        <v/>
      </c>
      <c r="AH971" s="4" t="str">
        <f t="shared" si="119"/>
        <v/>
      </c>
      <c r="AI971" s="2" t="str">
        <f t="shared" si="120"/>
        <v/>
      </c>
      <c r="AK971" s="2" t="str">
        <f>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spans="1:37">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4" t="str">
        <f t="shared" si="114"/>
        <v/>
      </c>
      <c r="AD972" s="4" t="str">
        <f t="shared" si="115"/>
        <v/>
      </c>
      <c r="AE972" s="4" t="str">
        <f t="shared" si="116"/>
        <v/>
      </c>
      <c r="AF972" s="4" t="str">
        <f t="shared" si="117"/>
        <v/>
      </c>
      <c r="AG972" s="4" t="str">
        <f t="shared" si="118"/>
        <v/>
      </c>
      <c r="AH972" s="4" t="str">
        <f t="shared" si="119"/>
        <v/>
      </c>
      <c r="AI972" s="2" t="str">
        <f t="shared" si="120"/>
        <v/>
      </c>
      <c r="AK972" s="2" t="str">
        <f>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spans="1:37">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4" t="str">
        <f t="shared" si="114"/>
        <v/>
      </c>
      <c r="AD973" s="4" t="str">
        <f t="shared" si="115"/>
        <v/>
      </c>
      <c r="AE973" s="4" t="str">
        <f t="shared" si="116"/>
        <v/>
      </c>
      <c r="AF973" s="4" t="str">
        <f t="shared" si="117"/>
        <v/>
      </c>
      <c r="AG973" s="4" t="str">
        <f t="shared" si="118"/>
        <v/>
      </c>
      <c r="AH973" s="4" t="str">
        <f t="shared" si="119"/>
        <v/>
      </c>
      <c r="AI973" s="2" t="str">
        <f t="shared" si="120"/>
        <v/>
      </c>
      <c r="AK973" s="2" t="str">
        <f>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spans="1:37">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4" t="str">
        <f t="shared" si="114"/>
        <v/>
      </c>
      <c r="AD974" s="4" t="str">
        <f t="shared" si="115"/>
        <v/>
      </c>
      <c r="AE974" s="4" t="str">
        <f t="shared" si="116"/>
        <v/>
      </c>
      <c r="AF974" s="4" t="str">
        <f t="shared" si="117"/>
        <v/>
      </c>
      <c r="AG974" s="4" t="str">
        <f t="shared" si="118"/>
        <v/>
      </c>
      <c r="AH974" s="4" t="str">
        <f t="shared" si="119"/>
        <v/>
      </c>
      <c r="AI974" s="2" t="str">
        <f t="shared" si="120"/>
        <v/>
      </c>
      <c r="AK974" s="2" t="str">
        <f>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spans="1:37">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4" t="str">
        <f t="shared" si="114"/>
        <v/>
      </c>
      <c r="AD975" s="4" t="str">
        <f t="shared" si="115"/>
        <v/>
      </c>
      <c r="AE975" s="4" t="str">
        <f t="shared" si="116"/>
        <v/>
      </c>
      <c r="AF975" s="4" t="str">
        <f t="shared" si="117"/>
        <v/>
      </c>
      <c r="AG975" s="4" t="str">
        <f t="shared" si="118"/>
        <v/>
      </c>
      <c r="AH975" s="4" t="str">
        <f t="shared" si="119"/>
        <v/>
      </c>
      <c r="AI975" s="2" t="str">
        <f t="shared" si="120"/>
        <v/>
      </c>
      <c r="AK975" s="2" t="str">
        <f>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spans="1:37">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4" t="str">
        <f t="shared" si="114"/>
        <v/>
      </c>
      <c r="AD976" s="4" t="str">
        <f t="shared" si="115"/>
        <v/>
      </c>
      <c r="AE976" s="4" t="str">
        <f t="shared" si="116"/>
        <v/>
      </c>
      <c r="AF976" s="4" t="str">
        <f t="shared" si="117"/>
        <v/>
      </c>
      <c r="AG976" s="4" t="str">
        <f t="shared" si="118"/>
        <v/>
      </c>
      <c r="AH976" s="4" t="str">
        <f t="shared" si="119"/>
        <v/>
      </c>
      <c r="AI976" s="2" t="str">
        <f t="shared" si="120"/>
        <v/>
      </c>
      <c r="AK976" s="2" t="str">
        <f>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spans="1:37">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4" t="str">
        <f t="shared" si="114"/>
        <v/>
      </c>
      <c r="AD977" s="4" t="str">
        <f t="shared" si="115"/>
        <v/>
      </c>
      <c r="AE977" s="4" t="str">
        <f t="shared" si="116"/>
        <v/>
      </c>
      <c r="AF977" s="4" t="str">
        <f t="shared" si="117"/>
        <v/>
      </c>
      <c r="AG977" s="4" t="str">
        <f t="shared" si="118"/>
        <v/>
      </c>
      <c r="AH977" s="4" t="str">
        <f t="shared" si="119"/>
        <v/>
      </c>
      <c r="AI977" s="2" t="str">
        <f t="shared" si="120"/>
        <v/>
      </c>
      <c r="AK977" s="2" t="str">
        <f>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spans="1:37">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4" t="str">
        <f t="shared" si="114"/>
        <v/>
      </c>
      <c r="AD978" s="4" t="str">
        <f t="shared" si="115"/>
        <v/>
      </c>
      <c r="AE978" s="4" t="str">
        <f t="shared" si="116"/>
        <v/>
      </c>
      <c r="AF978" s="4" t="str">
        <f t="shared" si="117"/>
        <v/>
      </c>
      <c r="AG978" s="4" t="str">
        <f t="shared" si="118"/>
        <v/>
      </c>
      <c r="AH978" s="4" t="str">
        <f t="shared" si="119"/>
        <v/>
      </c>
      <c r="AI978" s="2" t="str">
        <f t="shared" si="120"/>
        <v/>
      </c>
      <c r="AK978" s="2" t="str">
        <f>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spans="1:37">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4" t="str">
        <f t="shared" si="114"/>
        <v/>
      </c>
      <c r="AD979" s="4" t="str">
        <f t="shared" si="115"/>
        <v/>
      </c>
      <c r="AE979" s="4" t="str">
        <f t="shared" si="116"/>
        <v/>
      </c>
      <c r="AF979" s="4" t="str">
        <f t="shared" si="117"/>
        <v/>
      </c>
      <c r="AG979" s="4" t="str">
        <f t="shared" si="118"/>
        <v/>
      </c>
      <c r="AH979" s="4" t="str">
        <f t="shared" si="119"/>
        <v/>
      </c>
      <c r="AI979" s="2" t="str">
        <f t="shared" si="120"/>
        <v/>
      </c>
      <c r="AK979" s="2" t="str">
        <f>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spans="1:37">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4" t="str">
        <f t="shared" si="114"/>
        <v/>
      </c>
      <c r="AD980" s="4" t="str">
        <f t="shared" si="115"/>
        <v/>
      </c>
      <c r="AE980" s="4" t="str">
        <f t="shared" si="116"/>
        <v/>
      </c>
      <c r="AF980" s="4" t="str">
        <f t="shared" si="117"/>
        <v/>
      </c>
      <c r="AG980" s="4" t="str">
        <f t="shared" si="118"/>
        <v/>
      </c>
      <c r="AH980" s="4" t="str">
        <f t="shared" si="119"/>
        <v/>
      </c>
      <c r="AI980" s="2" t="str">
        <f t="shared" si="120"/>
        <v/>
      </c>
      <c r="AK980" s="2" t="str">
        <f>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spans="1:37">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4" t="str">
        <f t="shared" si="114"/>
        <v/>
      </c>
      <c r="AD981" s="4" t="str">
        <f t="shared" si="115"/>
        <v/>
      </c>
      <c r="AE981" s="4" t="str">
        <f t="shared" si="116"/>
        <v/>
      </c>
      <c r="AF981" s="4" t="str">
        <f t="shared" si="117"/>
        <v/>
      </c>
      <c r="AG981" s="4" t="str">
        <f t="shared" si="118"/>
        <v/>
      </c>
      <c r="AH981" s="4" t="str">
        <f t="shared" si="119"/>
        <v/>
      </c>
      <c r="AI981" s="2" t="str">
        <f t="shared" si="120"/>
        <v/>
      </c>
      <c r="AK981" s="2" t="str">
        <f>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spans="1:37">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4" t="str">
        <f t="shared" si="114"/>
        <v/>
      </c>
      <c r="AD982" s="4" t="str">
        <f t="shared" si="115"/>
        <v/>
      </c>
      <c r="AE982" s="4" t="str">
        <f t="shared" si="116"/>
        <v/>
      </c>
      <c r="AF982" s="4" t="str">
        <f t="shared" si="117"/>
        <v/>
      </c>
      <c r="AG982" s="4" t="str">
        <f t="shared" si="118"/>
        <v/>
      </c>
      <c r="AH982" s="4" t="str">
        <f t="shared" si="119"/>
        <v/>
      </c>
      <c r="AI982" s="2" t="str">
        <f t="shared" si="120"/>
        <v/>
      </c>
      <c r="AK982" s="2" t="str">
        <f>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spans="1:37">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4" t="str">
        <f t="shared" si="114"/>
        <v/>
      </c>
      <c r="AD983" s="4" t="str">
        <f t="shared" si="115"/>
        <v/>
      </c>
      <c r="AE983" s="4" t="str">
        <f t="shared" si="116"/>
        <v/>
      </c>
      <c r="AF983" s="4" t="str">
        <f t="shared" si="117"/>
        <v/>
      </c>
      <c r="AG983" s="4" t="str">
        <f t="shared" si="118"/>
        <v/>
      </c>
      <c r="AH983" s="4" t="str">
        <f t="shared" si="119"/>
        <v/>
      </c>
      <c r="AI983" s="2" t="str">
        <f t="shared" si="120"/>
        <v/>
      </c>
      <c r="AK983" s="2" t="str">
        <f>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spans="1:37">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4" t="str">
        <f t="shared" si="114"/>
        <v/>
      </c>
      <c r="AD984" s="4" t="str">
        <f t="shared" si="115"/>
        <v/>
      </c>
      <c r="AE984" s="4" t="str">
        <f t="shared" si="116"/>
        <v/>
      </c>
      <c r="AF984" s="4" t="str">
        <f t="shared" si="117"/>
        <v/>
      </c>
      <c r="AG984" s="4" t="str">
        <f t="shared" si="118"/>
        <v/>
      </c>
      <c r="AH984" s="4" t="str">
        <f t="shared" si="119"/>
        <v/>
      </c>
      <c r="AI984" s="2" t="str">
        <f t="shared" si="120"/>
        <v/>
      </c>
      <c r="AK984" s="2" t="str">
        <f>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spans="1:37">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4" t="str">
        <f t="shared" si="114"/>
        <v/>
      </c>
      <c r="AD985" s="4" t="str">
        <f t="shared" si="115"/>
        <v/>
      </c>
      <c r="AE985" s="4" t="str">
        <f t="shared" si="116"/>
        <v/>
      </c>
      <c r="AF985" s="4" t="str">
        <f t="shared" si="117"/>
        <v/>
      </c>
      <c r="AG985" s="4" t="str">
        <f t="shared" si="118"/>
        <v/>
      </c>
      <c r="AH985" s="4" t="str">
        <f t="shared" si="119"/>
        <v/>
      </c>
      <c r="AI985" s="2" t="str">
        <f t="shared" si="120"/>
        <v/>
      </c>
      <c r="AK985" s="2" t="str">
        <f>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spans="1:37">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4" t="str">
        <f t="shared" si="114"/>
        <v/>
      </c>
      <c r="AD986" s="4" t="str">
        <f t="shared" si="115"/>
        <v/>
      </c>
      <c r="AE986" s="4" t="str">
        <f t="shared" si="116"/>
        <v/>
      </c>
      <c r="AF986" s="4" t="str">
        <f t="shared" si="117"/>
        <v/>
      </c>
      <c r="AG986" s="4" t="str">
        <f t="shared" si="118"/>
        <v/>
      </c>
      <c r="AH986" s="4" t="str">
        <f t="shared" si="119"/>
        <v/>
      </c>
      <c r="AI986" s="2" t="str">
        <f t="shared" si="120"/>
        <v/>
      </c>
      <c r="AK986" s="2" t="str">
        <f>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spans="1:37">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4" t="str">
        <f t="shared" si="114"/>
        <v/>
      </c>
      <c r="AD987" s="4" t="str">
        <f t="shared" si="115"/>
        <v/>
      </c>
      <c r="AE987" s="4" t="str">
        <f t="shared" si="116"/>
        <v/>
      </c>
      <c r="AF987" s="4" t="str">
        <f t="shared" si="117"/>
        <v/>
      </c>
      <c r="AG987" s="4" t="str">
        <f t="shared" si="118"/>
        <v/>
      </c>
      <c r="AH987" s="4" t="str">
        <f t="shared" si="119"/>
        <v/>
      </c>
      <c r="AI987" s="2" t="str">
        <f t="shared" si="120"/>
        <v/>
      </c>
      <c r="AK987" s="2" t="str">
        <f>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spans="1:37">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4" t="str">
        <f t="shared" si="114"/>
        <v/>
      </c>
      <c r="AD988" s="4" t="str">
        <f t="shared" si="115"/>
        <v/>
      </c>
      <c r="AE988" s="4" t="str">
        <f t="shared" si="116"/>
        <v/>
      </c>
      <c r="AF988" s="4" t="str">
        <f t="shared" si="117"/>
        <v/>
      </c>
      <c r="AG988" s="4" t="str">
        <f t="shared" si="118"/>
        <v/>
      </c>
      <c r="AH988" s="4" t="str">
        <f t="shared" si="119"/>
        <v/>
      </c>
      <c r="AI988" s="2" t="str">
        <f t="shared" si="120"/>
        <v/>
      </c>
      <c r="AK988" s="2" t="str">
        <f>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spans="1:37">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4" t="str">
        <f t="shared" si="114"/>
        <v/>
      </c>
      <c r="AD989" s="4" t="str">
        <f t="shared" si="115"/>
        <v/>
      </c>
      <c r="AE989" s="4" t="str">
        <f t="shared" si="116"/>
        <v/>
      </c>
      <c r="AF989" s="4" t="str">
        <f t="shared" si="117"/>
        <v/>
      </c>
      <c r="AG989" s="4" t="str">
        <f t="shared" si="118"/>
        <v/>
      </c>
      <c r="AH989" s="4" t="str">
        <f t="shared" si="119"/>
        <v/>
      </c>
      <c r="AI989" s="2" t="str">
        <f t="shared" si="120"/>
        <v/>
      </c>
      <c r="AK989" s="2" t="str">
        <f>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spans="1:37">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4" t="str">
        <f t="shared" si="114"/>
        <v/>
      </c>
      <c r="AD990" s="4" t="str">
        <f t="shared" si="115"/>
        <v/>
      </c>
      <c r="AE990" s="4" t="str">
        <f t="shared" si="116"/>
        <v/>
      </c>
      <c r="AF990" s="4" t="str">
        <f t="shared" si="117"/>
        <v/>
      </c>
      <c r="AG990" s="4" t="str">
        <f t="shared" si="118"/>
        <v/>
      </c>
      <c r="AH990" s="4" t="str">
        <f t="shared" si="119"/>
        <v/>
      </c>
      <c r="AI990" s="2" t="str">
        <f t="shared" si="120"/>
        <v/>
      </c>
      <c r="AK990" s="2" t="str">
        <f>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spans="1:37">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4" t="str">
        <f t="shared" si="114"/>
        <v/>
      </c>
      <c r="AD991" s="4" t="str">
        <f t="shared" si="115"/>
        <v/>
      </c>
      <c r="AE991" s="4" t="str">
        <f t="shared" si="116"/>
        <v/>
      </c>
      <c r="AF991" s="4" t="str">
        <f t="shared" si="117"/>
        <v/>
      </c>
      <c r="AG991" s="4" t="str">
        <f t="shared" si="118"/>
        <v/>
      </c>
      <c r="AH991" s="4" t="str">
        <f t="shared" si="119"/>
        <v/>
      </c>
      <c r="AI991" s="2" t="str">
        <f t="shared" si="120"/>
        <v/>
      </c>
      <c r="AK991" s="2" t="str">
        <f>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spans="1:37">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4" t="str">
        <f t="shared" si="114"/>
        <v/>
      </c>
      <c r="AD992" s="4" t="str">
        <f t="shared" si="115"/>
        <v/>
      </c>
      <c r="AE992" s="4" t="str">
        <f t="shared" si="116"/>
        <v/>
      </c>
      <c r="AF992" s="4" t="str">
        <f t="shared" si="117"/>
        <v/>
      </c>
      <c r="AG992" s="4" t="str">
        <f t="shared" si="118"/>
        <v/>
      </c>
      <c r="AH992" s="4" t="str">
        <f t="shared" si="119"/>
        <v/>
      </c>
      <c r="AI992" s="2" t="str">
        <f t="shared" si="120"/>
        <v/>
      </c>
      <c r="AK992" s="2" t="str">
        <f>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spans="1:37">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4" t="str">
        <f t="shared" si="114"/>
        <v/>
      </c>
      <c r="AD993" s="4" t="str">
        <f t="shared" si="115"/>
        <v/>
      </c>
      <c r="AE993" s="4" t="str">
        <f t="shared" si="116"/>
        <v/>
      </c>
      <c r="AF993" s="4" t="str">
        <f t="shared" si="117"/>
        <v/>
      </c>
      <c r="AG993" s="4" t="str">
        <f t="shared" si="118"/>
        <v/>
      </c>
      <c r="AH993" s="4" t="str">
        <f t="shared" si="119"/>
        <v/>
      </c>
      <c r="AI993" s="2" t="str">
        <f t="shared" si="120"/>
        <v/>
      </c>
      <c r="AK993" s="2" t="str">
        <f>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spans="1:37">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4" t="str">
        <f t="shared" si="114"/>
        <v/>
      </c>
      <c r="AD994" s="4" t="str">
        <f t="shared" si="115"/>
        <v/>
      </c>
      <c r="AE994" s="4" t="str">
        <f t="shared" si="116"/>
        <v/>
      </c>
      <c r="AF994" s="4" t="str">
        <f t="shared" si="117"/>
        <v/>
      </c>
      <c r="AG994" s="4" t="str">
        <f t="shared" si="118"/>
        <v/>
      </c>
      <c r="AH994" s="4" t="str">
        <f t="shared" si="119"/>
        <v/>
      </c>
      <c r="AI994" s="2" t="str">
        <f t="shared" si="120"/>
        <v/>
      </c>
      <c r="AK994" s="2" t="str">
        <f>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spans="1:37">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4" t="str">
        <f t="shared" si="114"/>
        <v/>
      </c>
      <c r="AD995" s="4" t="str">
        <f t="shared" si="115"/>
        <v/>
      </c>
      <c r="AE995" s="4" t="str">
        <f t="shared" si="116"/>
        <v/>
      </c>
      <c r="AF995" s="4" t="str">
        <f t="shared" si="117"/>
        <v/>
      </c>
      <c r="AG995" s="4" t="str">
        <f t="shared" si="118"/>
        <v/>
      </c>
      <c r="AH995" s="4" t="str">
        <f t="shared" si="119"/>
        <v/>
      </c>
      <c r="AI995" s="2" t="str">
        <f t="shared" si="120"/>
        <v/>
      </c>
      <c r="AK995" s="2" t="str">
        <f>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spans="1:37">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4" t="str">
        <f t="shared" si="114"/>
        <v/>
      </c>
      <c r="AD996" s="4" t="str">
        <f t="shared" si="115"/>
        <v/>
      </c>
      <c r="AE996" s="4" t="str">
        <f t="shared" si="116"/>
        <v/>
      </c>
      <c r="AF996" s="4" t="str">
        <f t="shared" si="117"/>
        <v/>
      </c>
      <c r="AG996" s="4" t="str">
        <f t="shared" si="118"/>
        <v/>
      </c>
      <c r="AH996" s="4" t="str">
        <f t="shared" si="119"/>
        <v/>
      </c>
      <c r="AI996" s="2" t="str">
        <f t="shared" si="120"/>
        <v/>
      </c>
      <c r="AK996" s="2" t="str">
        <f>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spans="1:37">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4" t="str">
        <f t="shared" si="114"/>
        <v/>
      </c>
      <c r="AD997" s="4" t="str">
        <f t="shared" si="115"/>
        <v/>
      </c>
      <c r="AE997" s="4" t="str">
        <f t="shared" si="116"/>
        <v/>
      </c>
      <c r="AF997" s="4" t="str">
        <f t="shared" si="117"/>
        <v/>
      </c>
      <c r="AG997" s="4" t="str">
        <f t="shared" si="118"/>
        <v/>
      </c>
      <c r="AH997" s="4" t="str">
        <f t="shared" si="119"/>
        <v/>
      </c>
      <c r="AI997" s="2" t="str">
        <f t="shared" si="120"/>
        <v/>
      </c>
      <c r="AK997" s="2" t="str">
        <f>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spans="1:37">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4" t="str">
        <f t="shared" si="114"/>
        <v/>
      </c>
      <c r="AD998" s="4" t="str">
        <f t="shared" si="115"/>
        <v/>
      </c>
      <c r="AE998" s="4" t="str">
        <f t="shared" si="116"/>
        <v/>
      </c>
      <c r="AF998" s="4" t="str">
        <f t="shared" si="117"/>
        <v/>
      </c>
      <c r="AG998" s="4" t="str">
        <f t="shared" si="118"/>
        <v/>
      </c>
      <c r="AH998" s="4" t="str">
        <f t="shared" si="119"/>
        <v/>
      </c>
      <c r="AI998" s="2" t="str">
        <f t="shared" si="120"/>
        <v/>
      </c>
      <c r="AK998" s="2" t="str">
        <f>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spans="1:37">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4" t="str">
        <f t="shared" si="114"/>
        <v/>
      </c>
      <c r="AD999" s="4" t="str">
        <f t="shared" si="115"/>
        <v/>
      </c>
      <c r="AE999" s="4" t="str">
        <f t="shared" si="116"/>
        <v/>
      </c>
      <c r="AF999" s="4" t="str">
        <f t="shared" si="117"/>
        <v/>
      </c>
      <c r="AG999" s="4" t="str">
        <f t="shared" si="118"/>
        <v/>
      </c>
      <c r="AH999" s="4" t="str">
        <f t="shared" si="119"/>
        <v/>
      </c>
      <c r="AI999" s="2" t="str">
        <f t="shared" si="120"/>
        <v/>
      </c>
      <c r="AK999" s="2" t="str">
        <f>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spans="1:37">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4" t="str">
        <f t="shared" si="114"/>
        <v/>
      </c>
      <c r="AD1000" s="4" t="str">
        <f t="shared" si="115"/>
        <v/>
      </c>
      <c r="AE1000" s="4" t="str">
        <f t="shared" si="116"/>
        <v/>
      </c>
      <c r="AF1000" s="4" t="str">
        <f t="shared" si="117"/>
        <v/>
      </c>
      <c r="AG1000" s="4" t="str">
        <f t="shared" si="118"/>
        <v/>
      </c>
      <c r="AH1000" s="4" t="str">
        <f t="shared" si="119"/>
        <v/>
      </c>
      <c r="AI1000" s="2" t="str">
        <f t="shared" si="120"/>
        <v/>
      </c>
      <c r="AK1000" s="2" t="str">
        <f>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spans="1:37">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4" t="str">
        <f t="shared" si="114"/>
        <v/>
      </c>
      <c r="AD1001" s="4" t="str">
        <f t="shared" si="115"/>
        <v/>
      </c>
      <c r="AE1001" s="4" t="str">
        <f t="shared" si="116"/>
        <v/>
      </c>
      <c r="AF1001" s="4" t="str">
        <f t="shared" si="117"/>
        <v/>
      </c>
      <c r="AG1001" s="4" t="str">
        <f t="shared" si="118"/>
        <v/>
      </c>
      <c r="AH1001" s="4" t="str">
        <f t="shared" si="119"/>
        <v/>
      </c>
      <c r="AI1001" s="2" t="str">
        <f t="shared" si="120"/>
        <v/>
      </c>
      <c r="AK1001" s="2" t="str">
        <f>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spans="1:37">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4" t="str">
        <f t="shared" si="114"/>
        <v/>
      </c>
      <c r="AD1002" s="4" t="str">
        <f t="shared" si="115"/>
        <v/>
      </c>
      <c r="AE1002" s="4" t="str">
        <f t="shared" si="116"/>
        <v/>
      </c>
      <c r="AF1002" s="4" t="str">
        <f t="shared" si="117"/>
        <v/>
      </c>
      <c r="AG1002" s="4" t="str">
        <f t="shared" si="118"/>
        <v/>
      </c>
      <c r="AH1002" s="4" t="str">
        <f t="shared" si="119"/>
        <v/>
      </c>
      <c r="AI1002" s="2" t="str">
        <f t="shared" si="120"/>
        <v/>
      </c>
      <c r="AK1002" s="2" t="str">
        <f>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spans="1:37">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4" t="str">
        <f t="shared" si="114"/>
        <v/>
      </c>
      <c r="AD1003" s="4" t="str">
        <f t="shared" si="115"/>
        <v/>
      </c>
      <c r="AE1003" s="4" t="str">
        <f t="shared" si="116"/>
        <v/>
      </c>
      <c r="AF1003" s="4" t="str">
        <f t="shared" si="117"/>
        <v/>
      </c>
      <c r="AG1003" s="4" t="str">
        <f t="shared" si="118"/>
        <v/>
      </c>
      <c r="AH1003" s="4" t="str">
        <f t="shared" si="119"/>
        <v/>
      </c>
      <c r="AI1003" s="2" t="str">
        <f t="shared" si="120"/>
        <v/>
      </c>
      <c r="AK1003" s="2" t="str">
        <f>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spans="1:37">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4" t="str">
        <f t="shared" si="114"/>
        <v/>
      </c>
      <c r="AD1004" s="4" t="str">
        <f t="shared" si="115"/>
        <v/>
      </c>
      <c r="AE1004" s="4" t="str">
        <f t="shared" si="116"/>
        <v/>
      </c>
      <c r="AF1004" s="4" t="str">
        <f t="shared" si="117"/>
        <v/>
      </c>
      <c r="AG1004" s="4" t="str">
        <f t="shared" si="118"/>
        <v/>
      </c>
      <c r="AH1004" s="4" t="str">
        <f t="shared" si="119"/>
        <v/>
      </c>
      <c r="AI1004" s="2" t="str">
        <f t="shared" si="120"/>
        <v/>
      </c>
      <c r="AK1004" s="2" t="str">
        <f>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sheetData>
  <mergeCells count="3">
    <mergeCell ref="A2:Z2"/>
    <mergeCell ref="AC2:AI2"/>
    <mergeCell ref="A1:AF1"/>
  </mergeCells>
  <conditionalFormatting sqref="AG1:AH1 AC2:AH1048576">
    <cfRule type="cellIs" dxfId="2" priority="5" operator="equal">
      <formula>1</formula>
    </cfRule>
  </conditionalFormatting>
  <conditionalFormatting sqref="AI4:AI1004">
    <cfRule type="cellIs" dxfId="1" priority="1" operator="between">
      <formula>3</formula>
      <formula>6</formula>
    </cfRule>
  </conditionalFormatting>
  <conditionalFormatting sqref="AK4:AK1004">
    <cfRule type="cellIs" dxfId="0" priority="3" operator="between">
      <formula>16</formula>
      <formula>26</formula>
    </cfRule>
  </conditionalFormatting>
  <pageMargins left="0.7" right="0.7" top="0.75" bottom="0.75" header="0.3" footer="0.3"/>
  <pageSetup orientation="portrait" r:id="rId1"/>
  <customProperties>
    <customPr name="EpmWorksheetKeyString_GUID" r:id="rId2"/>
    <customPr name="IbpWorksheetKeyString_GUID" r:id="rId3"/>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topLeftCell="A2" workbookViewId="0">
      <selection activeCell="D3" sqref="D3"/>
    </sheetView>
  </sheetViews>
  <sheetFormatPr defaultRowHeight="14.4"/>
  <cols>
    <col min="1" max="1" width="28" customWidth="1"/>
    <col min="2" max="2" width="18.109375" customWidth="1"/>
    <col min="3" max="5" width="18.33203125" customWidth="1"/>
    <col min="6" max="6" width="18.44140625" customWidth="1"/>
    <col min="7" max="7" width="18.33203125" customWidth="1"/>
  </cols>
  <sheetData>
    <row r="1" spans="1:7" ht="21">
      <c r="A1" s="207" t="s">
        <v>829</v>
      </c>
      <c r="B1" s="207"/>
      <c r="C1" s="207"/>
      <c r="D1" s="207"/>
      <c r="E1" s="207"/>
      <c r="F1" s="207"/>
      <c r="G1" s="207"/>
    </row>
    <row r="2" spans="1:7" ht="184.8" customHeight="1">
      <c r="A2" s="192" t="s">
        <v>830</v>
      </c>
      <c r="B2" s="192"/>
      <c r="C2" s="192"/>
      <c r="D2" s="192"/>
      <c r="E2" s="192"/>
      <c r="F2" s="192"/>
      <c r="G2" s="192"/>
    </row>
    <row r="3" spans="1:7">
      <c r="A3" s="81" t="s">
        <v>110</v>
      </c>
      <c r="B3" s="74" t="s">
        <v>827</v>
      </c>
    </row>
    <row r="4" spans="1:7">
      <c r="A4" s="8" t="str">
        <f>VLOOKUP(Read_First!B5,Items!A1:BI50,54,FALSE)</f>
        <v>Daya tarik</v>
      </c>
      <c r="B4" s="5">
        <f>SQRT(VAR(DT!AC4:AC1004))</f>
        <v>1.1633377858899974</v>
      </c>
    </row>
    <row r="5" spans="1:7">
      <c r="A5" s="8" t="str">
        <f>VLOOKUP(Read_First!B5,Items!A1:BI50,55,FALSE)</f>
        <v>Kejelasan</v>
      </c>
      <c r="B5" s="5">
        <f>SQRT(VAR(DT!AD4:AD1004))</f>
        <v>0.97618069227031556</v>
      </c>
    </row>
    <row r="6" spans="1:7">
      <c r="A6" s="8" t="str">
        <f>VLOOKUP(Read_First!B5,Items!A1:BI50,56,FALSE)</f>
        <v>Efisiensi</v>
      </c>
      <c r="B6" s="5">
        <f>SQRT(VAR(DT!AE4:AE1004))</f>
        <v>1.2502294475405644</v>
      </c>
    </row>
    <row r="7" spans="1:7">
      <c r="A7" s="8" t="str">
        <f>VLOOKUP(Read_First!B5,Items!A1:BI50,57,FALSE)</f>
        <v>Ketepatan</v>
      </c>
      <c r="B7" s="5">
        <f>SQRT(VAR(DT!AF4:AF1004))</f>
        <v>0.76455285154260744</v>
      </c>
    </row>
    <row r="8" spans="1:7">
      <c r="A8" s="8" t="str">
        <f>VLOOKUP(Read_First!B5,Items!A1:BI50,58,FALSE)</f>
        <v>Stimulasi</v>
      </c>
      <c r="B8" s="5">
        <f>SQRT(VAR(DT!AG4:AG1004))</f>
        <v>1.1398576061591381</v>
      </c>
    </row>
    <row r="9" spans="1:7">
      <c r="A9" s="8" t="str">
        <f>VLOOKUP(Read_First!B5,Items!A1:BI50,59,FALSE)</f>
        <v>Kebaruan</v>
      </c>
      <c r="B9" s="5">
        <f>SQRT(VAR(DT!AH4:AH1004))</f>
        <v>1.3986384856447251</v>
      </c>
    </row>
    <row r="11" spans="1:7">
      <c r="A11" s="86" t="s">
        <v>828</v>
      </c>
      <c r="B11" s="82" t="str">
        <f>VLOOKUP(Read_First!B5,Items!A1:BI50,54,FALSE)</f>
        <v>Daya tarik</v>
      </c>
      <c r="C11" s="84" t="str">
        <f>VLOOKUP(Read_First!B5,Items!A1:BI50,55,FALSE)</f>
        <v>Kejelasan</v>
      </c>
      <c r="D11" s="84" t="str">
        <f>VLOOKUP(Read_First!B5,Items!A1:BI50,56,FALSE)</f>
        <v>Efisiensi</v>
      </c>
      <c r="E11" s="85" t="str">
        <f>VLOOKUP(Read_First!B5,Items!A1:BI50,57,FALSE)</f>
        <v>Ketepatan</v>
      </c>
      <c r="F11" s="82" t="str">
        <f>VLOOKUP(Read_First!B5,Items!A1:BI50,58,FALSE)</f>
        <v>Stimulasi</v>
      </c>
      <c r="G11" s="83" t="str">
        <f>VLOOKUP(Read_First!B5,Items!A1:BI50,59,FALSE)</f>
        <v>Kebaruan</v>
      </c>
    </row>
    <row r="12" spans="1:7">
      <c r="A12" s="88" t="s">
        <v>831</v>
      </c>
      <c r="B12" s="4">
        <f>POWER((1.65*B4)/0.5,2)</f>
        <v>14.738033816425114</v>
      </c>
      <c r="C12" s="4">
        <f>POWER((1.65*B5)/0.5,2)</f>
        <v>10.377394021739129</v>
      </c>
      <c r="D12" s="4">
        <f>POWER((1.65*B6)/0.5,2)</f>
        <v>17.021872282608697</v>
      </c>
      <c r="E12" s="4">
        <f>POWER((1.65*B7)/0.5,2)</f>
        <v>6.3656521739130429</v>
      </c>
      <c r="F12" s="4">
        <f>POWER((1.65*B8)/0.5,2)</f>
        <v>14.149108695652176</v>
      </c>
      <c r="G12" s="4">
        <f>POWER((1.65*B9)/0.5,2)</f>
        <v>21.30290489130434</v>
      </c>
    </row>
    <row r="13" spans="1:7">
      <c r="A13" s="88" t="s">
        <v>832</v>
      </c>
      <c r="B13" s="4">
        <f>POWER((1.96*B4)/0.5,2)</f>
        <v>20.796191261406328</v>
      </c>
      <c r="C13" s="4">
        <f>POWER((1.96*B5)/0.5,2)</f>
        <v>14.643084251207727</v>
      </c>
      <c r="D13" s="4">
        <f>POWER((1.96*B6)/0.5,2)</f>
        <v>24.018815265700489</v>
      </c>
      <c r="E13" s="4">
        <f>POWER((1.96*B7)/0.5,2)</f>
        <v>8.9822917874396122</v>
      </c>
      <c r="F13" s="4">
        <f>POWER((1.96*B8)/0.5,2)</f>
        <v>19.965184927536239</v>
      </c>
      <c r="G13" s="4">
        <f>POWER((1.96*B9)/0.5,2)</f>
        <v>30.059592077294688</v>
      </c>
    </row>
    <row r="14" spans="1:7">
      <c r="A14" s="88" t="s">
        <v>833</v>
      </c>
      <c r="B14" s="4">
        <f>POWER((2.58*B4)/0.5,2)</f>
        <v>36.033883671497577</v>
      </c>
      <c r="C14" s="4">
        <f>POWER((2.58*B5)/0.5,2)</f>
        <v>25.372299565217386</v>
      </c>
      <c r="D14" s="4">
        <f>POWER((2.58*B6)/0.5,2)</f>
        <v>41.617774347826099</v>
      </c>
      <c r="E14" s="4">
        <f>POWER((2.58*B7)/0.5,2)</f>
        <v>15.563756521739132</v>
      </c>
      <c r="F14" s="4">
        <f>POWER((2.58*B8)/0.5,2)</f>
        <v>34.593986086956534</v>
      </c>
      <c r="G14" s="4">
        <f>POWER((2.58*B9)/0.5,2)</f>
        <v>52.08472217391305</v>
      </c>
    </row>
    <row r="15" spans="1:7">
      <c r="A15" s="88" t="s">
        <v>834</v>
      </c>
      <c r="B15" s="4">
        <f>POWER((1.65*B4)/0.25,2)</f>
        <v>58.952135265700456</v>
      </c>
      <c r="C15" s="4">
        <f>POWER((1.65*B5)/0.25,2)</f>
        <v>41.509576086956514</v>
      </c>
      <c r="D15" s="4">
        <f>POWER((1.65*B6)/0.25,2)</f>
        <v>68.08748913043479</v>
      </c>
      <c r="E15" s="4">
        <f>POWER((1.65*B7)/0.25,2)</f>
        <v>25.462608695652172</v>
      </c>
      <c r="F15" s="4">
        <f>POWER((1.65*B8)/0.25,2)</f>
        <v>56.596434782608704</v>
      </c>
      <c r="G15" s="4">
        <f>POWER((1.65*B9)/0.25,2)</f>
        <v>85.211619565217362</v>
      </c>
    </row>
    <row r="16" spans="1:7">
      <c r="A16" s="88" t="s">
        <v>835</v>
      </c>
      <c r="B16" s="4">
        <f>POWER((1.96*B4)/0.25,2)</f>
        <v>83.184765045625312</v>
      </c>
      <c r="C16" s="4">
        <f>POWER((1.96*B5)/0.25,2)</f>
        <v>58.572337004830906</v>
      </c>
      <c r="D16" s="4">
        <f>POWER((1.96*B6)/0.25,2)</f>
        <v>96.075261062801957</v>
      </c>
      <c r="E16" s="4">
        <f>POWER((1.96*B7)/0.25,2)</f>
        <v>35.929167149758449</v>
      </c>
      <c r="F16" s="4">
        <f>POWER((1.96*B8)/0.25,2)</f>
        <v>79.860739710144955</v>
      </c>
      <c r="G16" s="4">
        <f>POWER((1.96*B9)/0.25,2)</f>
        <v>120.23836830917875</v>
      </c>
    </row>
    <row r="17" spans="1:7">
      <c r="A17" s="88" t="s">
        <v>836</v>
      </c>
      <c r="B17" s="4">
        <f>POWER((2.58*B4)/0.25,2)</f>
        <v>144.13553468599031</v>
      </c>
      <c r="C17" s="4">
        <f>POWER((2.58*B5)/0.25,2)</f>
        <v>101.48919826086954</v>
      </c>
      <c r="D17" s="4">
        <f>POWER((2.58*B6)/0.25,2)</f>
        <v>166.4710973913044</v>
      </c>
      <c r="E17" s="4">
        <f>POWER((2.58*B7)/0.25,2)</f>
        <v>62.255026086956526</v>
      </c>
      <c r="F17" s="4">
        <f>POWER((2.58*B8)/0.25,2)</f>
        <v>138.37594434782613</v>
      </c>
      <c r="G17" s="4">
        <f>POWER((2.58*B9)/0.25,2)</f>
        <v>208.3388886956522</v>
      </c>
    </row>
    <row r="18" spans="1:7">
      <c r="A18" s="88" t="s">
        <v>837</v>
      </c>
      <c r="B18" s="4">
        <f>POWER((1.65*B4)/0.1,2)</f>
        <v>368.45084541062784</v>
      </c>
      <c r="C18" s="4">
        <f>POWER((1.65*B5)/0.1,2)</f>
        <v>259.43485054347815</v>
      </c>
      <c r="D18" s="4">
        <f>POWER((1.65*B6)/0.1,2)</f>
        <v>425.54680706521742</v>
      </c>
      <c r="E18" s="4">
        <f>POWER((1.65*B7)/0.1,2)</f>
        <v>159.14130434782606</v>
      </c>
      <c r="F18" s="4">
        <f>POWER((1.65*B8)/0.1,2)</f>
        <v>353.72771739130434</v>
      </c>
      <c r="G18" s="4">
        <f>POWER((1.65*B9)/0.1,2)</f>
        <v>532.57262228260856</v>
      </c>
    </row>
    <row r="19" spans="1:7">
      <c r="A19" s="88" t="s">
        <v>838</v>
      </c>
      <c r="B19" s="4">
        <f>POWER((1.96*B4)/0.1,2)</f>
        <v>519.90478153515812</v>
      </c>
      <c r="C19" s="4">
        <f>POWER((1.96*B5)/0.1,2)</f>
        <v>366.07710628019305</v>
      </c>
      <c r="D19" s="4">
        <f>POWER((1.96*B6)/0.1,2)</f>
        <v>600.47038164251217</v>
      </c>
      <c r="E19" s="4">
        <f>POWER((1.96*B7)/0.1,2)</f>
        <v>224.55729468599029</v>
      </c>
      <c r="F19" s="4">
        <f>POWER((1.96*B8)/0.1,2)</f>
        <v>499.1296231884059</v>
      </c>
      <c r="G19" s="4">
        <f>POWER((1.96*B9)/0.1,2)</f>
        <v>751.48980193236707</v>
      </c>
    </row>
    <row r="20" spans="1:7">
      <c r="A20" s="89" t="s">
        <v>839</v>
      </c>
      <c r="B20" s="4">
        <f>POWER((2.58*B4)/0.1,2)</f>
        <v>900.84709178743924</v>
      </c>
      <c r="C20" s="4">
        <f>POWER((2.58*B5)/0.1,2)</f>
        <v>634.30748913043465</v>
      </c>
      <c r="D20" s="4">
        <f>POWER((2.58*B6)/0.1,2)</f>
        <v>1040.4443586956522</v>
      </c>
      <c r="E20" s="4">
        <f>POWER((2.58*B7)/0.1,2)</f>
        <v>389.09391304347815</v>
      </c>
      <c r="F20" s="4">
        <f>POWER((2.58*B8)/0.1,2)</f>
        <v>864.84965217391311</v>
      </c>
      <c r="G20" s="4">
        <f>POWER((2.58*B9)/0.1,2)</f>
        <v>1302.1180543478263</v>
      </c>
    </row>
  </sheetData>
  <mergeCells count="2">
    <mergeCell ref="A1:G1"/>
    <mergeCell ref="A2:G2"/>
  </mergeCells>
  <pageMargins left="0.7" right="0.7" top="0.75" bottom="0.75" header="0.3" footer="0.3"/>
  <pageSetup paperSize="9" orientation="portrait" r:id="rId1"/>
  <customProperties>
    <customPr name="EpmWorksheetKeyString_GUID"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4"/>
  <sheetViews>
    <sheetView workbookViewId="0">
      <selection activeCell="E9" sqref="E9"/>
    </sheetView>
  </sheetViews>
  <sheetFormatPr defaultRowHeight="14.4"/>
  <cols>
    <col min="1" max="6" width="12.77734375" customWidth="1"/>
    <col min="7" max="7" width="10.6640625" customWidth="1"/>
    <col min="8" max="8" width="11.109375" customWidth="1"/>
    <col min="9" max="11" width="12.77734375" customWidth="1"/>
    <col min="12" max="12" width="14.77734375" customWidth="1"/>
    <col min="13" max="13" width="13.44140625" customWidth="1"/>
    <col min="14" max="14" width="12.77734375" customWidth="1"/>
    <col min="17" max="17" width="12.77734375" customWidth="1"/>
    <col min="18" max="18" width="8.6640625" customWidth="1"/>
    <col min="19" max="19" width="10" customWidth="1"/>
    <col min="20" max="20" width="7.6640625" customWidth="1"/>
    <col min="21" max="21" width="10.5546875" customWidth="1"/>
  </cols>
  <sheetData>
    <row r="1" spans="1:23" ht="133.19999999999999" customHeight="1">
      <c r="A1" s="192" t="s">
        <v>1285</v>
      </c>
      <c r="B1" s="185"/>
      <c r="C1" s="185"/>
      <c r="D1" s="185"/>
      <c r="E1" s="185"/>
      <c r="F1" s="185"/>
      <c r="H1" s="47"/>
      <c r="I1" s="117" t="s">
        <v>1272</v>
      </c>
      <c r="J1" s="112" t="e">
        <f>AVERAGE(O4:O1004)</f>
        <v>#VALUE!</v>
      </c>
      <c r="K1" s="113" t="s">
        <v>1284</v>
      </c>
      <c r="L1" s="114" t="e">
        <f>STDEV(O4:O1004)</f>
        <v>#VALUE!</v>
      </c>
      <c r="M1" s="115" t="s">
        <v>1286</v>
      </c>
      <c r="N1" s="116" t="e">
        <f>CONFIDENCE(0.05,L1,Results!E3)</f>
        <v>#VALUE!</v>
      </c>
      <c r="O1" s="118"/>
    </row>
    <row r="2" spans="1:23">
      <c r="A2" s="208" t="s">
        <v>1269</v>
      </c>
      <c r="B2" s="208"/>
      <c r="C2" s="208"/>
      <c r="D2" s="208"/>
      <c r="E2" s="208"/>
      <c r="F2" s="208"/>
      <c r="G2" s="38"/>
      <c r="I2" s="208" t="s">
        <v>1270</v>
      </c>
      <c r="J2" s="208"/>
      <c r="K2" s="208"/>
      <c r="L2" s="208"/>
      <c r="M2" s="208"/>
      <c r="N2" s="208"/>
      <c r="O2" s="1"/>
      <c r="Q2" s="209" t="s">
        <v>1528</v>
      </c>
      <c r="R2" s="209"/>
      <c r="S2" s="209"/>
      <c r="T2" s="209"/>
      <c r="U2" s="209"/>
      <c r="V2" s="209"/>
      <c r="W2" s="209"/>
    </row>
    <row r="3" spans="1:23">
      <c r="A3" s="81" t="str">
        <f>VLOOKUP(Read_First!B5,Items!A1:BI50,54,FALSE)</f>
        <v>Daya tarik</v>
      </c>
      <c r="B3" s="75" t="str">
        <f>VLOOKUP(Read_First!B5,Items!A1:BI50,55,FALSE)</f>
        <v>Kejelasan</v>
      </c>
      <c r="C3" s="75" t="str">
        <f>VLOOKUP(Read_First!B5,Items!A1:BI50,56,FALSE)</f>
        <v>Efisiensi</v>
      </c>
      <c r="D3" s="75" t="str">
        <f>VLOOKUP(Read_First!B5,Items!A1:BI50,57,FALSE)</f>
        <v>Ketepatan</v>
      </c>
      <c r="E3" s="75" t="str">
        <f>VLOOKUP(Read_First!B5,Items!A1:BI50,58,FALSE)</f>
        <v>Stimulasi</v>
      </c>
      <c r="F3" s="75" t="str">
        <f>VLOOKUP(Read_First!B5,Items!A1:BI50,59,FALSE)</f>
        <v>Kebaruan</v>
      </c>
      <c r="G3" s="74" t="s">
        <v>1271</v>
      </c>
      <c r="I3" s="110" t="str">
        <f>VLOOKUP(Read_First!B5,Items!A1:BI50,54,FALSE)</f>
        <v>Daya tarik</v>
      </c>
      <c r="J3" s="73" t="str">
        <f>VLOOKUP(Read_First!B5,Items!A1:BI50,55,FALSE)</f>
        <v>Kejelasan</v>
      </c>
      <c r="K3" s="72" t="str">
        <f>VLOOKUP(Read_First!B5,Items!A1:BI50,56,FALSE)</f>
        <v>Efisiensi</v>
      </c>
      <c r="L3" s="72" t="str">
        <f>VLOOKUP(Read_First!B5,Items!A1:BI50,57,FALSE)</f>
        <v>Ketepatan</v>
      </c>
      <c r="M3" s="72" t="str">
        <f>VLOOKUP(Read_First!B5,Items!A1:BI50,58,FALSE)</f>
        <v>Stimulasi</v>
      </c>
      <c r="N3" s="72" t="str">
        <f>VLOOKUP(Read_First!B5,Items!A1:BI50,59,FALSE)</f>
        <v>Kebaruan</v>
      </c>
      <c r="O3" s="111" t="s">
        <v>1272</v>
      </c>
      <c r="Q3" s="128" t="s">
        <v>1525</v>
      </c>
      <c r="R3" s="128" t="s">
        <v>106</v>
      </c>
      <c r="S3" s="128" t="s">
        <v>1526</v>
      </c>
      <c r="T3" s="128" t="s">
        <v>3</v>
      </c>
      <c r="U3" s="128" t="s">
        <v>112</v>
      </c>
      <c r="V3" s="202" t="s">
        <v>1527</v>
      </c>
      <c r="W3" s="202"/>
    </row>
    <row r="4" spans="1:23">
      <c r="A4" s="51">
        <v>5</v>
      </c>
      <c r="B4" s="51">
        <v>5</v>
      </c>
      <c r="C4" s="51">
        <v>7</v>
      </c>
      <c r="D4" s="51">
        <v>6</v>
      </c>
      <c r="E4" s="51">
        <v>6</v>
      </c>
      <c r="F4" s="51">
        <v>5</v>
      </c>
      <c r="G4" s="53">
        <f>SUM(A4:F4)</f>
        <v>34</v>
      </c>
      <c r="I4" s="54">
        <f t="shared" ref="I4:I49" si="0">IF(G4&gt;0,A4/G4,"")</f>
        <v>0.14705882352941177</v>
      </c>
      <c r="J4" s="54">
        <f t="shared" ref="J4:J49" si="1">IF(G4&gt;0,B4/G4,"")</f>
        <v>0.14705882352941177</v>
      </c>
      <c r="K4" s="54">
        <f t="shared" ref="K4:K49" si="2">IF(G4&gt;0,C4/G4,"")</f>
        <v>0.20588235294117646</v>
      </c>
      <c r="L4" s="54">
        <f t="shared" ref="L4:L49" si="3">IF(G4&gt;0,D4/G4,"")</f>
        <v>0.17647058823529413</v>
      </c>
      <c r="M4" s="54">
        <f t="shared" ref="M4:M49" si="4">IF(G4&gt;0,E4/G4,"")</f>
        <v>0.17647058823529413</v>
      </c>
      <c r="N4" s="54">
        <f t="shared" ref="N4:N49" si="5">IF(G4&gt;0,F4/G4,"")</f>
        <v>0.14705882352941177</v>
      </c>
      <c r="O4" s="87">
        <f>IF(G4&gt;0,DT!AC4*I4+DT!AD4*J4+DT!AE4*K4+DT!AF4*L4+DT!AG4*M4+DT!AH4*N4,"")</f>
        <v>2.9411764705882359E-2</v>
      </c>
      <c r="Q4" s="129" t="str">
        <f>VLOOKUP(Read_First!B5,Items!A1:BI50,54,FALSE)</f>
        <v>Daya tarik</v>
      </c>
      <c r="R4" s="5">
        <f>AVERAGE(A4:A1004)</f>
        <v>5.6431372549019612</v>
      </c>
      <c r="S4" s="5">
        <f>STDEV(A4:A1004)</f>
        <v>1.2110473930336247</v>
      </c>
      <c r="T4" s="1">
        <f>COUNTA(A4:A1004)</f>
        <v>255</v>
      </c>
      <c r="U4" s="5">
        <f t="shared" ref="U4:U9" si="6">CONFIDENCE(0.05, S4, T4)</f>
        <v>0.14864117848718272</v>
      </c>
      <c r="V4" s="5">
        <f>R4-U4</f>
        <v>5.4944960764147783</v>
      </c>
      <c r="W4" s="5">
        <f>R4+U4</f>
        <v>5.791778433389144</v>
      </c>
    </row>
    <row r="5" spans="1:23">
      <c r="A5" s="46">
        <v>7</v>
      </c>
      <c r="B5" s="46">
        <v>7</v>
      </c>
      <c r="C5" s="46">
        <v>7</v>
      </c>
      <c r="D5" s="46">
        <v>7</v>
      </c>
      <c r="E5" s="46">
        <v>7</v>
      </c>
      <c r="F5" s="46">
        <v>7</v>
      </c>
      <c r="G5" s="1">
        <f t="shared" ref="G5:G68" si="7">SUM(A5:F5)</f>
        <v>42</v>
      </c>
      <c r="I5" s="5">
        <f t="shared" si="0"/>
        <v>0.16666666666666666</v>
      </c>
      <c r="J5" s="5">
        <f t="shared" si="1"/>
        <v>0.16666666666666666</v>
      </c>
      <c r="K5" s="5">
        <f t="shared" si="2"/>
        <v>0.16666666666666666</v>
      </c>
      <c r="L5" s="5">
        <f t="shared" si="3"/>
        <v>0.16666666666666666</v>
      </c>
      <c r="M5" s="5">
        <f t="shared" si="4"/>
        <v>0.16666666666666666</v>
      </c>
      <c r="N5" s="5">
        <f t="shared" si="5"/>
        <v>0.16666666666666666</v>
      </c>
      <c r="O5" s="39">
        <f>IF(G5&gt;0,DT!AC5*I5+DT!AD5*J5+DT!AE5*K5+DT!AF5*L5+DT!AG5*M5+DT!AH5*N5,"")</f>
        <v>-0.37499999999999994</v>
      </c>
      <c r="Q5" s="129" t="str">
        <f>VLOOKUP(Read_First!B5,Items!A1:BI50,55,FALSE)</f>
        <v>Kejelasan</v>
      </c>
      <c r="R5" s="5">
        <f>AVERAGE(B4:B1004)</f>
        <v>6.1490196078431376</v>
      </c>
      <c r="S5" s="5">
        <f>STDEV(B4:B1004)</f>
        <v>1.023997983246431</v>
      </c>
      <c r="T5" s="1">
        <f>COUNTA(B4:B1004)</f>
        <v>255</v>
      </c>
      <c r="U5" s="5">
        <f t="shared" si="6"/>
        <v>0.12568316308164648</v>
      </c>
      <c r="V5" s="5">
        <f t="shared" ref="V5:V9" si="8">R5-U5</f>
        <v>6.0233364447614912</v>
      </c>
      <c r="W5" s="5">
        <f t="shared" ref="W5:W9" si="9">R5+U5</f>
        <v>6.274702770924784</v>
      </c>
    </row>
    <row r="6" spans="1:23">
      <c r="A6" s="46">
        <v>6</v>
      </c>
      <c r="B6" s="46">
        <v>5</v>
      </c>
      <c r="C6" s="46">
        <v>7</v>
      </c>
      <c r="D6" s="46">
        <v>6</v>
      </c>
      <c r="E6" s="46">
        <v>6</v>
      </c>
      <c r="F6" s="46">
        <v>5</v>
      </c>
      <c r="G6" s="1">
        <f t="shared" si="7"/>
        <v>35</v>
      </c>
      <c r="I6" s="5">
        <f t="shared" si="0"/>
        <v>0.17142857142857143</v>
      </c>
      <c r="J6" s="5">
        <f t="shared" si="1"/>
        <v>0.14285714285714285</v>
      </c>
      <c r="K6" s="5">
        <f t="shared" si="2"/>
        <v>0.2</v>
      </c>
      <c r="L6" s="5">
        <f t="shared" si="3"/>
        <v>0.17142857142857143</v>
      </c>
      <c r="M6" s="5">
        <f t="shared" si="4"/>
        <v>0.17142857142857143</v>
      </c>
      <c r="N6" s="5">
        <f t="shared" si="5"/>
        <v>0.14285714285714285</v>
      </c>
      <c r="O6" s="39">
        <f>IF(G6&gt;0,DT!AC6*I6+DT!AD6*J6+DT!AE6*K6+DT!AF6*L6+DT!AG6*M6+DT!AH6*N6,"")</f>
        <v>0.17857142857142858</v>
      </c>
      <c r="Q6" s="129" t="str">
        <f>VLOOKUP(Read_First!B5,Items!A1:BI50,56,FALSE)</f>
        <v>Efisiensi</v>
      </c>
      <c r="R6" s="5">
        <f>AVERAGE(C4:C1004)</f>
        <v>6.43921568627451</v>
      </c>
      <c r="S6" s="5">
        <f>STDEV(C4:C1004)</f>
        <v>0.79071343031899199</v>
      </c>
      <c r="T6" s="1">
        <f>COUNTA(C4:C1004)</f>
        <v>255</v>
      </c>
      <c r="U6" s="5">
        <f t="shared" si="6"/>
        <v>9.7050352285424149E-2</v>
      </c>
      <c r="V6" s="5">
        <f t="shared" si="8"/>
        <v>6.3421653339890858</v>
      </c>
      <c r="W6" s="5">
        <f t="shared" si="9"/>
        <v>6.5362660385599343</v>
      </c>
    </row>
    <row r="7" spans="1:23">
      <c r="A7" s="46">
        <v>5</v>
      </c>
      <c r="B7" s="46">
        <v>5</v>
      </c>
      <c r="C7" s="46">
        <v>6</v>
      </c>
      <c r="D7" s="46">
        <v>6</v>
      </c>
      <c r="E7" s="46">
        <v>4</v>
      </c>
      <c r="F7" s="46">
        <v>4</v>
      </c>
      <c r="G7" s="1">
        <f t="shared" si="7"/>
        <v>30</v>
      </c>
      <c r="I7" s="5">
        <f t="shared" si="0"/>
        <v>0.16666666666666666</v>
      </c>
      <c r="J7" s="5">
        <f t="shared" si="1"/>
        <v>0.16666666666666666</v>
      </c>
      <c r="K7" s="5">
        <f t="shared" si="2"/>
        <v>0.2</v>
      </c>
      <c r="L7" s="5">
        <f t="shared" si="3"/>
        <v>0.2</v>
      </c>
      <c r="M7" s="5">
        <f t="shared" si="4"/>
        <v>0.13333333333333333</v>
      </c>
      <c r="N7" s="5">
        <f t="shared" si="5"/>
        <v>0.13333333333333333</v>
      </c>
      <c r="O7" s="39">
        <f>IF(G7&gt;0,DT!AC7*I7+DT!AD7*J7+DT!AE7*K7+DT!AF7*L7+DT!AG7*M7+DT!AH7*N7,"")</f>
        <v>3.3333333333333333E-2</v>
      </c>
      <c r="Q7" s="129" t="str">
        <f>VLOOKUP(Read_First!B5,Items!A1:BI50,57,FALSE)</f>
        <v>Ketepatan</v>
      </c>
      <c r="R7" s="5">
        <f>AVERAGE(D4:D1004)</f>
        <v>6.223529411764706</v>
      </c>
      <c r="S7" s="5">
        <f>STDEV(D4:D1004)</f>
        <v>0.93963224404700019</v>
      </c>
      <c r="T7" s="1">
        <f>COUNTA(D4:D1004)</f>
        <v>255</v>
      </c>
      <c r="U7" s="5">
        <f t="shared" si="6"/>
        <v>0.1153283058145556</v>
      </c>
      <c r="V7" s="5">
        <f t="shared" si="8"/>
        <v>6.1082011059501502</v>
      </c>
      <c r="W7" s="5">
        <f t="shared" si="9"/>
        <v>6.3388577175792618</v>
      </c>
    </row>
    <row r="8" spans="1:23">
      <c r="A8" s="46">
        <v>6</v>
      </c>
      <c r="B8" s="46">
        <v>6</v>
      </c>
      <c r="C8" s="46">
        <v>7</v>
      </c>
      <c r="D8" s="46">
        <v>7</v>
      </c>
      <c r="E8" s="46">
        <v>5</v>
      </c>
      <c r="F8" s="46">
        <v>5</v>
      </c>
      <c r="G8" s="1">
        <f t="shared" si="7"/>
        <v>36</v>
      </c>
      <c r="I8" s="5">
        <f t="shared" si="0"/>
        <v>0.16666666666666666</v>
      </c>
      <c r="J8" s="5">
        <f t="shared" si="1"/>
        <v>0.16666666666666666</v>
      </c>
      <c r="K8" s="5">
        <f t="shared" si="2"/>
        <v>0.19444444444444445</v>
      </c>
      <c r="L8" s="5">
        <f t="shared" si="3"/>
        <v>0.19444444444444445</v>
      </c>
      <c r="M8" s="5">
        <f t="shared" si="4"/>
        <v>0.1388888888888889</v>
      </c>
      <c r="N8" s="5">
        <f t="shared" si="5"/>
        <v>0.1388888888888889</v>
      </c>
      <c r="O8" s="39">
        <f>IF(G8&gt;0,DT!AC8*I8+DT!AD8*J8+DT!AE8*K8+DT!AF8*L8+DT!AG8*M8+DT!AH8*N8,"")</f>
        <v>0.11111111111111113</v>
      </c>
      <c r="Q8" s="129" t="str">
        <f>VLOOKUP(Read_First!B5,Items!A1:BI50,58,FALSE)</f>
        <v>Stimulasi</v>
      </c>
      <c r="R8" s="5">
        <f>AVERAGE(E4:E1004)</f>
        <v>5.0862745098039213</v>
      </c>
      <c r="S8" s="5">
        <f>STDEV(E4:E1004)</f>
        <v>1.4254464154793085</v>
      </c>
      <c r="T8" s="1">
        <f>COUNTA(E4:E1004)</f>
        <v>255</v>
      </c>
      <c r="U8" s="5">
        <f t="shared" si="6"/>
        <v>0.17495602260157941</v>
      </c>
      <c r="V8" s="5">
        <f t="shared" si="8"/>
        <v>4.9113184872023421</v>
      </c>
      <c r="W8" s="5">
        <f t="shared" si="9"/>
        <v>5.2612305324055004</v>
      </c>
    </row>
    <row r="9" spans="1:23">
      <c r="A9" s="46">
        <v>2</v>
      </c>
      <c r="B9" s="46">
        <v>7</v>
      </c>
      <c r="C9" s="46">
        <v>7</v>
      </c>
      <c r="D9" s="46">
        <v>7</v>
      </c>
      <c r="E9" s="46">
        <v>2</v>
      </c>
      <c r="F9" s="46">
        <v>2</v>
      </c>
      <c r="G9" s="1">
        <f t="shared" si="7"/>
        <v>27</v>
      </c>
      <c r="I9" s="5">
        <f t="shared" si="0"/>
        <v>7.407407407407407E-2</v>
      </c>
      <c r="J9" s="5">
        <f t="shared" si="1"/>
        <v>0.25925925925925924</v>
      </c>
      <c r="K9" s="5">
        <f t="shared" si="2"/>
        <v>0.25925925925925924</v>
      </c>
      <c r="L9" s="5">
        <f t="shared" si="3"/>
        <v>0.25925925925925924</v>
      </c>
      <c r="M9" s="5">
        <f t="shared" si="4"/>
        <v>7.407407407407407E-2</v>
      </c>
      <c r="N9" s="5">
        <f t="shared" si="5"/>
        <v>7.407407407407407E-2</v>
      </c>
      <c r="O9" s="39">
        <f>IF(G9&gt;0,DT!AC9*I9+DT!AD9*J9+DT!AE9*K9+DT!AF9*L9+DT!AG9*M9+DT!AH9*N9,"")</f>
        <v>0.7901234567901233</v>
      </c>
      <c r="Q9" s="129" t="str">
        <f>VLOOKUP(Read_First!B5,Items!A1:BI50,59,FALSE)</f>
        <v>Kebaruan</v>
      </c>
      <c r="R9" s="5">
        <f>AVERAGE(F4:F1004)</f>
        <v>5.3215686274509801</v>
      </c>
      <c r="S9" s="5">
        <f>STDEV(F4:F1004)</f>
        <v>1.235357343419718</v>
      </c>
      <c r="T9" s="1">
        <f>COUNTA(F4:F1004)</f>
        <v>255</v>
      </c>
      <c r="U9" s="5">
        <f t="shared" si="6"/>
        <v>0.15162492602269598</v>
      </c>
      <c r="V9" s="5">
        <f t="shared" si="8"/>
        <v>5.1699437014282843</v>
      </c>
      <c r="W9" s="5">
        <f t="shared" si="9"/>
        <v>5.473193553473676</v>
      </c>
    </row>
    <row r="10" spans="1:23">
      <c r="A10" s="46">
        <v>7</v>
      </c>
      <c r="B10" s="46">
        <v>7</v>
      </c>
      <c r="C10" s="46">
        <v>7</v>
      </c>
      <c r="D10" s="46">
        <v>7</v>
      </c>
      <c r="E10" s="46">
        <v>3</v>
      </c>
      <c r="F10" s="46">
        <v>5</v>
      </c>
      <c r="G10" s="1">
        <f t="shared" si="7"/>
        <v>36</v>
      </c>
      <c r="I10" s="5">
        <f t="shared" si="0"/>
        <v>0.19444444444444445</v>
      </c>
      <c r="J10" s="5">
        <f t="shared" si="1"/>
        <v>0.19444444444444445</v>
      </c>
      <c r="K10" s="5">
        <f t="shared" si="2"/>
        <v>0.19444444444444445</v>
      </c>
      <c r="L10" s="5">
        <f t="shared" si="3"/>
        <v>0.19444444444444445</v>
      </c>
      <c r="M10" s="5">
        <f t="shared" si="4"/>
        <v>8.3333333333333329E-2</v>
      </c>
      <c r="N10" s="5">
        <f t="shared" si="5"/>
        <v>0.1388888888888889</v>
      </c>
      <c r="O10" s="39">
        <f>IF(G10&gt;0,DT!AC10*I10+DT!AD10*J10+DT!AE10*K10+DT!AF10*L10+DT!AG10*M10+DT!AH10*N10,"")</f>
        <v>9.0277777777777762E-2</v>
      </c>
    </row>
    <row r="11" spans="1:23">
      <c r="A11" s="46">
        <v>5</v>
      </c>
      <c r="B11" s="46">
        <v>5</v>
      </c>
      <c r="C11" s="46">
        <v>6</v>
      </c>
      <c r="D11" s="46">
        <v>7</v>
      </c>
      <c r="E11" s="46">
        <v>3</v>
      </c>
      <c r="F11" s="46">
        <v>4</v>
      </c>
      <c r="G11" s="1">
        <f t="shared" si="7"/>
        <v>30</v>
      </c>
      <c r="I11" s="5">
        <f t="shared" si="0"/>
        <v>0.16666666666666666</v>
      </c>
      <c r="J11" s="5">
        <f t="shared" si="1"/>
        <v>0.16666666666666666</v>
      </c>
      <c r="K11" s="5">
        <f t="shared" si="2"/>
        <v>0.2</v>
      </c>
      <c r="L11" s="5">
        <f t="shared" si="3"/>
        <v>0.23333333333333334</v>
      </c>
      <c r="M11" s="5">
        <f t="shared" si="4"/>
        <v>0.1</v>
      </c>
      <c r="N11" s="5">
        <f t="shared" si="5"/>
        <v>0.13333333333333333</v>
      </c>
      <c r="O11" s="39">
        <f>IF(G11&gt;0,DT!AC11*I11+DT!AD11*J11+DT!AE11*K11+DT!AF11*L11+DT!AG11*M11+DT!AH11*N11,"")</f>
        <v>0.72222222222222232</v>
      </c>
    </row>
    <row r="12" spans="1:23">
      <c r="A12" s="46">
        <v>7</v>
      </c>
      <c r="B12" s="46">
        <v>6</v>
      </c>
      <c r="C12" s="46">
        <v>6</v>
      </c>
      <c r="D12" s="46">
        <v>7</v>
      </c>
      <c r="E12" s="46">
        <v>5</v>
      </c>
      <c r="F12" s="46">
        <v>6</v>
      </c>
      <c r="G12" s="1">
        <f t="shared" si="7"/>
        <v>37</v>
      </c>
      <c r="I12" s="5">
        <f t="shared" si="0"/>
        <v>0.1891891891891892</v>
      </c>
      <c r="J12" s="5">
        <f t="shared" si="1"/>
        <v>0.16216216216216217</v>
      </c>
      <c r="K12" s="5">
        <f t="shared" si="2"/>
        <v>0.16216216216216217</v>
      </c>
      <c r="L12" s="5">
        <f t="shared" si="3"/>
        <v>0.1891891891891892</v>
      </c>
      <c r="M12" s="5">
        <f t="shared" si="4"/>
        <v>0.13513513513513514</v>
      </c>
      <c r="N12" s="5">
        <f t="shared" si="5"/>
        <v>0.16216216216216217</v>
      </c>
      <c r="O12" s="39">
        <f>IF(G12&gt;0,DT!AC12*I12+DT!AD12*J12+DT!AE12*K12+DT!AF12*L12+DT!AG12*M12+DT!AH12*N12,"")</f>
        <v>0.78378378378378388</v>
      </c>
    </row>
    <row r="13" spans="1:23">
      <c r="A13" s="46">
        <v>7</v>
      </c>
      <c r="B13" s="46">
        <v>6</v>
      </c>
      <c r="C13" s="46">
        <v>7</v>
      </c>
      <c r="D13" s="46">
        <v>7</v>
      </c>
      <c r="E13" s="46">
        <v>6</v>
      </c>
      <c r="F13" s="46">
        <v>6</v>
      </c>
      <c r="G13" s="1">
        <f t="shared" si="7"/>
        <v>39</v>
      </c>
      <c r="I13" s="5">
        <f t="shared" si="0"/>
        <v>0.17948717948717949</v>
      </c>
      <c r="J13" s="5">
        <f t="shared" si="1"/>
        <v>0.15384615384615385</v>
      </c>
      <c r="K13" s="5">
        <f t="shared" si="2"/>
        <v>0.17948717948717949</v>
      </c>
      <c r="L13" s="5">
        <f t="shared" si="3"/>
        <v>0.17948717948717949</v>
      </c>
      <c r="M13" s="5">
        <f t="shared" si="4"/>
        <v>0.15384615384615385</v>
      </c>
      <c r="N13" s="5">
        <f t="shared" si="5"/>
        <v>0.15384615384615385</v>
      </c>
      <c r="O13" s="39">
        <f>IF(G13&gt;0,DT!AC13*I13+DT!AD13*J13+DT!AE13*K13+DT!AF13*L13+DT!AG13*M13+DT!AH13*N13,"")</f>
        <v>0.76923076923076916</v>
      </c>
    </row>
    <row r="14" spans="1:23">
      <c r="A14" s="46">
        <v>7</v>
      </c>
      <c r="B14" s="46">
        <v>7</v>
      </c>
      <c r="C14" s="46">
        <v>7</v>
      </c>
      <c r="D14" s="46">
        <v>6</v>
      </c>
      <c r="E14" s="46">
        <v>5</v>
      </c>
      <c r="F14" s="46">
        <v>7</v>
      </c>
      <c r="G14" s="1">
        <f t="shared" si="7"/>
        <v>39</v>
      </c>
      <c r="I14" s="5">
        <f t="shared" si="0"/>
        <v>0.17948717948717949</v>
      </c>
      <c r="J14" s="5">
        <f t="shared" si="1"/>
        <v>0.17948717948717949</v>
      </c>
      <c r="K14" s="5">
        <f t="shared" si="2"/>
        <v>0.17948717948717949</v>
      </c>
      <c r="L14" s="5">
        <f t="shared" si="3"/>
        <v>0.15384615384615385</v>
      </c>
      <c r="M14" s="5">
        <f t="shared" si="4"/>
        <v>0.12820512820512819</v>
      </c>
      <c r="N14" s="5">
        <f t="shared" si="5"/>
        <v>0.17948717948717949</v>
      </c>
      <c r="O14" s="39">
        <f>IF(G14&gt;0,DT!AC14*I14+DT!AD14*J14+DT!AE14*K14+DT!AF14*L14+DT!AG14*M14+DT!AH14*N14,"")</f>
        <v>-3.4188034188034178E-2</v>
      </c>
    </row>
    <row r="15" spans="1:23">
      <c r="A15" s="46">
        <v>5</v>
      </c>
      <c r="B15" s="46">
        <v>5</v>
      </c>
      <c r="C15" s="46">
        <v>5</v>
      </c>
      <c r="D15" s="46">
        <v>5</v>
      </c>
      <c r="E15" s="46">
        <v>5</v>
      </c>
      <c r="F15" s="46">
        <v>5</v>
      </c>
      <c r="G15" s="1">
        <f t="shared" si="7"/>
        <v>30</v>
      </c>
      <c r="I15" s="5">
        <f t="shared" si="0"/>
        <v>0.16666666666666666</v>
      </c>
      <c r="J15" s="5">
        <f t="shared" si="1"/>
        <v>0.16666666666666666</v>
      </c>
      <c r="K15" s="5">
        <f t="shared" si="2"/>
        <v>0.16666666666666666</v>
      </c>
      <c r="L15" s="5">
        <f t="shared" si="3"/>
        <v>0.16666666666666666</v>
      </c>
      <c r="M15" s="5">
        <f t="shared" si="4"/>
        <v>0.16666666666666666</v>
      </c>
      <c r="N15" s="5">
        <f t="shared" si="5"/>
        <v>0.16666666666666666</v>
      </c>
      <c r="O15" s="39">
        <f>IF(G15&gt;0,DT!AC15*I15+DT!AD15*J15+DT!AE15*K15+DT!AF15*L15+DT!AG15*M15+DT!AH15*N15,"")</f>
        <v>0.29166666666666669</v>
      </c>
    </row>
    <row r="16" spans="1:23">
      <c r="A16" s="46">
        <v>5</v>
      </c>
      <c r="B16" s="46">
        <v>6</v>
      </c>
      <c r="C16" s="46">
        <v>5</v>
      </c>
      <c r="D16" s="46">
        <v>5</v>
      </c>
      <c r="E16" s="46">
        <v>5</v>
      </c>
      <c r="F16" s="46">
        <v>5</v>
      </c>
      <c r="G16" s="1">
        <f t="shared" si="7"/>
        <v>31</v>
      </c>
      <c r="I16" s="5">
        <f t="shared" si="0"/>
        <v>0.16129032258064516</v>
      </c>
      <c r="J16" s="5">
        <f t="shared" si="1"/>
        <v>0.19354838709677419</v>
      </c>
      <c r="K16" s="5">
        <f t="shared" si="2"/>
        <v>0.16129032258064516</v>
      </c>
      <c r="L16" s="5">
        <f t="shared" si="3"/>
        <v>0.16129032258064516</v>
      </c>
      <c r="M16" s="5">
        <f t="shared" si="4"/>
        <v>0.16129032258064516</v>
      </c>
      <c r="N16" s="5">
        <f t="shared" si="5"/>
        <v>0.16129032258064516</v>
      </c>
      <c r="O16" s="39">
        <f>IF(G16&gt;0,DT!AC16*I16+DT!AD16*J16+DT!AE16*K16+DT!AF16*L16+DT!AG16*M16+DT!AH16*N16,"")</f>
        <v>2.6505376344086025</v>
      </c>
    </row>
    <row r="17" spans="1:15">
      <c r="A17" s="46">
        <v>7</v>
      </c>
      <c r="B17" s="46">
        <v>7</v>
      </c>
      <c r="C17" s="46">
        <v>7</v>
      </c>
      <c r="D17" s="46">
        <v>7</v>
      </c>
      <c r="E17" s="46">
        <v>6</v>
      </c>
      <c r="F17" s="46">
        <v>6</v>
      </c>
      <c r="G17" s="1">
        <f t="shared" si="7"/>
        <v>40</v>
      </c>
      <c r="I17" s="5">
        <f t="shared" si="0"/>
        <v>0.17499999999999999</v>
      </c>
      <c r="J17" s="5">
        <f t="shared" si="1"/>
        <v>0.17499999999999999</v>
      </c>
      <c r="K17" s="5">
        <f t="shared" si="2"/>
        <v>0.17499999999999999</v>
      </c>
      <c r="L17" s="5">
        <f t="shared" si="3"/>
        <v>0.17499999999999999</v>
      </c>
      <c r="M17" s="5">
        <f t="shared" si="4"/>
        <v>0.15</v>
      </c>
      <c r="N17" s="5">
        <f t="shared" si="5"/>
        <v>0.15</v>
      </c>
      <c r="O17" s="39">
        <f>IF(G17&gt;0,DT!AC17*I17+DT!AD17*J17+DT!AE17*K17+DT!AF17*L17+DT!AG17*M17+DT!AH17*N17,"")</f>
        <v>0</v>
      </c>
    </row>
    <row r="18" spans="1:15">
      <c r="A18" s="46">
        <v>7</v>
      </c>
      <c r="B18" s="46">
        <v>7</v>
      </c>
      <c r="C18" s="46">
        <v>7</v>
      </c>
      <c r="D18" s="46">
        <v>7</v>
      </c>
      <c r="E18" s="46">
        <v>1</v>
      </c>
      <c r="F18" s="46">
        <v>4</v>
      </c>
      <c r="G18" s="1">
        <f t="shared" si="7"/>
        <v>33</v>
      </c>
      <c r="I18" s="5">
        <f t="shared" si="0"/>
        <v>0.21212121212121213</v>
      </c>
      <c r="J18" s="5">
        <f t="shared" si="1"/>
        <v>0.21212121212121213</v>
      </c>
      <c r="K18" s="5">
        <f t="shared" si="2"/>
        <v>0.21212121212121213</v>
      </c>
      <c r="L18" s="5">
        <f t="shared" si="3"/>
        <v>0.21212121212121213</v>
      </c>
      <c r="M18" s="5">
        <f t="shared" si="4"/>
        <v>3.0303030303030304E-2</v>
      </c>
      <c r="N18" s="5">
        <f t="shared" si="5"/>
        <v>0.12121212121212122</v>
      </c>
      <c r="O18" s="39">
        <f>IF(G18&gt;0,DT!AC18*I18+DT!AD18*J18+DT!AE18*K18+DT!AF18*L18+DT!AG18*M18+DT!AH18*N18,"")</f>
        <v>0.40404040404040403</v>
      </c>
    </row>
    <row r="19" spans="1:15">
      <c r="A19" s="46">
        <v>6</v>
      </c>
      <c r="B19" s="46">
        <v>7</v>
      </c>
      <c r="C19" s="46">
        <v>7</v>
      </c>
      <c r="D19" s="46">
        <v>7</v>
      </c>
      <c r="E19" s="46">
        <v>7</v>
      </c>
      <c r="F19" s="46">
        <v>6</v>
      </c>
      <c r="G19" s="1">
        <f t="shared" si="7"/>
        <v>40</v>
      </c>
      <c r="I19" s="5">
        <f t="shared" si="0"/>
        <v>0.15</v>
      </c>
      <c r="J19" s="5">
        <f t="shared" si="1"/>
        <v>0.17499999999999999</v>
      </c>
      <c r="K19" s="5">
        <f t="shared" si="2"/>
        <v>0.17499999999999999</v>
      </c>
      <c r="L19" s="5">
        <f t="shared" si="3"/>
        <v>0.17499999999999999</v>
      </c>
      <c r="M19" s="5">
        <f t="shared" si="4"/>
        <v>0.17499999999999999</v>
      </c>
      <c r="N19" s="5">
        <f t="shared" si="5"/>
        <v>0.15</v>
      </c>
      <c r="O19" s="39">
        <f>IF(G19&gt;0,DT!AC19*I19+DT!AD19*J19+DT!AE19*K19+DT!AF19*L19+DT!AG19*M19+DT!AH19*N19,"")</f>
        <v>2.5625</v>
      </c>
    </row>
    <row r="20" spans="1:15">
      <c r="A20" s="46">
        <v>2</v>
      </c>
      <c r="B20" s="46">
        <v>6</v>
      </c>
      <c r="C20" s="46">
        <v>6</v>
      </c>
      <c r="D20" s="46">
        <v>7</v>
      </c>
      <c r="E20" s="46">
        <v>4</v>
      </c>
      <c r="F20" s="46">
        <v>5</v>
      </c>
      <c r="G20" s="1">
        <f t="shared" si="7"/>
        <v>30</v>
      </c>
      <c r="I20" s="5">
        <f t="shared" si="0"/>
        <v>6.6666666666666666E-2</v>
      </c>
      <c r="J20" s="5">
        <f t="shared" si="1"/>
        <v>0.2</v>
      </c>
      <c r="K20" s="5">
        <f t="shared" si="2"/>
        <v>0.2</v>
      </c>
      <c r="L20" s="5">
        <f t="shared" si="3"/>
        <v>0.23333333333333334</v>
      </c>
      <c r="M20" s="5">
        <f t="shared" si="4"/>
        <v>0.13333333333333333</v>
      </c>
      <c r="N20" s="5">
        <f t="shared" si="5"/>
        <v>0.16666666666666666</v>
      </c>
      <c r="O20" s="39">
        <f>IF(G20&gt;0,DT!AC20*I20+DT!AD20*J20+DT!AE20*K20+DT!AF20*L20+DT!AG20*M20+DT!AH20*N20,"")</f>
        <v>0.7861111111111112</v>
      </c>
    </row>
    <row r="21" spans="1:15">
      <c r="A21" s="46">
        <v>7</v>
      </c>
      <c r="B21" s="46">
        <v>6</v>
      </c>
      <c r="C21" s="46">
        <v>6</v>
      </c>
      <c r="D21" s="46">
        <v>5</v>
      </c>
      <c r="E21" s="46">
        <v>6</v>
      </c>
      <c r="F21" s="46">
        <v>4</v>
      </c>
      <c r="G21" s="1">
        <f t="shared" si="7"/>
        <v>34</v>
      </c>
      <c r="I21" s="5">
        <f t="shared" si="0"/>
        <v>0.20588235294117646</v>
      </c>
      <c r="J21" s="5">
        <f t="shared" si="1"/>
        <v>0.17647058823529413</v>
      </c>
      <c r="K21" s="5">
        <f t="shared" si="2"/>
        <v>0.17647058823529413</v>
      </c>
      <c r="L21" s="5">
        <f t="shared" si="3"/>
        <v>0.14705882352941177</v>
      </c>
      <c r="M21" s="5">
        <f t="shared" si="4"/>
        <v>0.17647058823529413</v>
      </c>
      <c r="N21" s="5">
        <f t="shared" si="5"/>
        <v>0.11764705882352941</v>
      </c>
      <c r="O21" s="39">
        <f>IF(G21&gt;0,DT!AC21*I21+DT!AD21*J21+DT!AE21*K21+DT!AF21*L21+DT!AG21*M21+DT!AH21*N21,"")</f>
        <v>0.38725490196078433</v>
      </c>
    </row>
    <row r="22" spans="1:15">
      <c r="A22" s="46">
        <v>6</v>
      </c>
      <c r="B22" s="46">
        <v>6</v>
      </c>
      <c r="C22" s="46">
        <v>7</v>
      </c>
      <c r="D22" s="46">
        <v>7</v>
      </c>
      <c r="E22" s="46">
        <v>6</v>
      </c>
      <c r="F22" s="46">
        <v>5</v>
      </c>
      <c r="G22" s="1">
        <f t="shared" si="7"/>
        <v>37</v>
      </c>
      <c r="I22" s="5">
        <f t="shared" si="0"/>
        <v>0.16216216216216217</v>
      </c>
      <c r="J22" s="5">
        <f t="shared" si="1"/>
        <v>0.16216216216216217</v>
      </c>
      <c r="K22" s="5">
        <f t="shared" si="2"/>
        <v>0.1891891891891892</v>
      </c>
      <c r="L22" s="5">
        <f t="shared" si="3"/>
        <v>0.1891891891891892</v>
      </c>
      <c r="M22" s="5">
        <f t="shared" si="4"/>
        <v>0.16216216216216217</v>
      </c>
      <c r="N22" s="5">
        <f t="shared" si="5"/>
        <v>0.13513513513513514</v>
      </c>
      <c r="O22" s="39">
        <f>IF(G22&gt;0,DT!AC22*I22+DT!AD22*J22+DT!AE22*K22+DT!AF22*L22+DT!AG22*M22+DT!AH22*N22,"")</f>
        <v>1.0878378378378377</v>
      </c>
    </row>
    <row r="23" spans="1:15">
      <c r="A23" s="46">
        <v>6</v>
      </c>
      <c r="B23" s="46">
        <v>7</v>
      </c>
      <c r="C23" s="46">
        <v>7</v>
      </c>
      <c r="D23" s="46">
        <v>7</v>
      </c>
      <c r="E23" s="46">
        <v>6</v>
      </c>
      <c r="F23" s="46">
        <v>6</v>
      </c>
      <c r="G23" s="1">
        <f t="shared" si="7"/>
        <v>39</v>
      </c>
      <c r="I23" s="5">
        <f t="shared" si="0"/>
        <v>0.15384615384615385</v>
      </c>
      <c r="J23" s="5">
        <f t="shared" si="1"/>
        <v>0.17948717948717949</v>
      </c>
      <c r="K23" s="5">
        <f t="shared" si="2"/>
        <v>0.17948717948717949</v>
      </c>
      <c r="L23" s="5">
        <f t="shared" si="3"/>
        <v>0.17948717948717949</v>
      </c>
      <c r="M23" s="5">
        <f t="shared" si="4"/>
        <v>0.15384615384615385</v>
      </c>
      <c r="N23" s="5">
        <f t="shared" si="5"/>
        <v>0.15384615384615385</v>
      </c>
      <c r="O23" s="39">
        <f>IF(G23&gt;0,DT!AC23*I23+DT!AD23*J23+DT!AE23*K23+DT!AF23*L23+DT!AG23*M23+DT!AH23*N23,"")</f>
        <v>0.57692307692307698</v>
      </c>
    </row>
    <row r="24" spans="1:15">
      <c r="A24" s="46">
        <v>5</v>
      </c>
      <c r="B24" s="46">
        <v>6</v>
      </c>
      <c r="C24" s="46">
        <v>6</v>
      </c>
      <c r="D24" s="46">
        <v>5</v>
      </c>
      <c r="E24" s="46">
        <v>6</v>
      </c>
      <c r="F24" s="46">
        <v>3</v>
      </c>
      <c r="G24" s="1">
        <f t="shared" si="7"/>
        <v>31</v>
      </c>
      <c r="I24" s="5">
        <f t="shared" si="0"/>
        <v>0.16129032258064516</v>
      </c>
      <c r="J24" s="5">
        <f t="shared" si="1"/>
        <v>0.19354838709677419</v>
      </c>
      <c r="K24" s="5">
        <f t="shared" si="2"/>
        <v>0.19354838709677419</v>
      </c>
      <c r="L24" s="5">
        <f t="shared" si="3"/>
        <v>0.16129032258064516</v>
      </c>
      <c r="M24" s="5">
        <f t="shared" si="4"/>
        <v>0.19354838709677419</v>
      </c>
      <c r="N24" s="5">
        <f t="shared" si="5"/>
        <v>9.6774193548387094E-2</v>
      </c>
      <c r="O24" s="39">
        <f>IF(G24&gt;0,DT!AC24*I24+DT!AD24*J24+DT!AE24*K24+DT!AF24*L24+DT!AG24*M24+DT!AH24*N24,"")</f>
        <v>0.71236559139784938</v>
      </c>
    </row>
    <row r="25" spans="1:15">
      <c r="A25" s="46">
        <v>6</v>
      </c>
      <c r="B25" s="46">
        <v>7</v>
      </c>
      <c r="C25" s="46">
        <v>6</v>
      </c>
      <c r="D25" s="46">
        <v>6</v>
      </c>
      <c r="E25" s="46">
        <v>6</v>
      </c>
      <c r="F25" s="46">
        <v>6</v>
      </c>
      <c r="G25" s="1">
        <f t="shared" si="7"/>
        <v>37</v>
      </c>
      <c r="I25" s="5">
        <f t="shared" si="0"/>
        <v>0.16216216216216217</v>
      </c>
      <c r="J25" s="5">
        <f t="shared" si="1"/>
        <v>0.1891891891891892</v>
      </c>
      <c r="K25" s="5">
        <f t="shared" si="2"/>
        <v>0.16216216216216217</v>
      </c>
      <c r="L25" s="5">
        <f t="shared" si="3"/>
        <v>0.16216216216216217</v>
      </c>
      <c r="M25" s="5">
        <f t="shared" si="4"/>
        <v>0.16216216216216217</v>
      </c>
      <c r="N25" s="5">
        <f t="shared" si="5"/>
        <v>0.16216216216216217</v>
      </c>
      <c r="O25" s="39">
        <f>IF(G25&gt;0,DT!AC25*I25+DT!AD25*J25+DT!AE25*K25+DT!AF25*L25+DT!AG25*M25+DT!AH25*N25,"")</f>
        <v>-0.33783783783783783</v>
      </c>
    </row>
    <row r="26" spans="1:15">
      <c r="A26" s="46">
        <v>6</v>
      </c>
      <c r="B26" s="46">
        <v>6</v>
      </c>
      <c r="C26" s="46">
        <v>5</v>
      </c>
      <c r="D26" s="46">
        <v>7</v>
      </c>
      <c r="E26" s="46">
        <v>5</v>
      </c>
      <c r="F26" s="46">
        <v>5</v>
      </c>
      <c r="G26" s="1">
        <f t="shared" si="7"/>
        <v>34</v>
      </c>
      <c r="I26" s="5">
        <f t="shared" si="0"/>
        <v>0.17647058823529413</v>
      </c>
      <c r="J26" s="5">
        <f t="shared" si="1"/>
        <v>0.17647058823529413</v>
      </c>
      <c r="K26" s="5">
        <f t="shared" si="2"/>
        <v>0.14705882352941177</v>
      </c>
      <c r="L26" s="5">
        <f t="shared" si="3"/>
        <v>0.20588235294117646</v>
      </c>
      <c r="M26" s="5">
        <f t="shared" si="4"/>
        <v>0.14705882352941177</v>
      </c>
      <c r="N26" s="5">
        <f t="shared" si="5"/>
        <v>0.14705882352941177</v>
      </c>
      <c r="O26" s="39">
        <f>IF(G26&gt;0,DT!AC26*I26+DT!AD26*J26+DT!AE26*K26+DT!AF26*L26+DT!AG26*M26+DT!AH26*N26,"")</f>
        <v>0.40441176470588241</v>
      </c>
    </row>
    <row r="27" spans="1:15">
      <c r="A27" s="46">
        <v>6</v>
      </c>
      <c r="B27" s="46">
        <v>6</v>
      </c>
      <c r="C27" s="46">
        <v>7</v>
      </c>
      <c r="D27" s="46">
        <v>7</v>
      </c>
      <c r="E27" s="46">
        <v>5</v>
      </c>
      <c r="F27" s="46">
        <v>5</v>
      </c>
      <c r="G27" s="1">
        <f t="shared" si="7"/>
        <v>36</v>
      </c>
      <c r="I27" s="5">
        <f t="shared" si="0"/>
        <v>0.16666666666666666</v>
      </c>
      <c r="J27" s="5">
        <f t="shared" si="1"/>
        <v>0.16666666666666666</v>
      </c>
      <c r="K27" s="5">
        <f t="shared" si="2"/>
        <v>0.19444444444444445</v>
      </c>
      <c r="L27" s="5">
        <f t="shared" si="3"/>
        <v>0.19444444444444445</v>
      </c>
      <c r="M27" s="5">
        <f t="shared" si="4"/>
        <v>0.1388888888888889</v>
      </c>
      <c r="N27" s="5">
        <f t="shared" si="5"/>
        <v>0.1388888888888889</v>
      </c>
      <c r="O27" s="39">
        <f>IF(G27&gt;0,DT!AC27*I27+DT!AD27*J27+DT!AE27*K27+DT!AF27*L27+DT!AG27*M27+DT!AH27*N27,"")</f>
        <v>2.166666666666667</v>
      </c>
    </row>
    <row r="28" spans="1:15">
      <c r="A28" s="46">
        <v>6</v>
      </c>
      <c r="B28" s="46">
        <v>6</v>
      </c>
      <c r="C28" s="46">
        <v>6</v>
      </c>
      <c r="D28" s="46">
        <v>7</v>
      </c>
      <c r="E28" s="46">
        <v>7</v>
      </c>
      <c r="F28" s="46">
        <v>6</v>
      </c>
      <c r="G28" s="1">
        <f t="shared" si="7"/>
        <v>38</v>
      </c>
      <c r="I28" s="5">
        <f t="shared" si="0"/>
        <v>0.15789473684210525</v>
      </c>
      <c r="J28" s="5">
        <f t="shared" si="1"/>
        <v>0.15789473684210525</v>
      </c>
      <c r="K28" s="5">
        <f t="shared" si="2"/>
        <v>0.15789473684210525</v>
      </c>
      <c r="L28" s="5">
        <f t="shared" si="3"/>
        <v>0.18421052631578946</v>
      </c>
      <c r="M28" s="5">
        <f t="shared" si="4"/>
        <v>0.18421052631578946</v>
      </c>
      <c r="N28" s="5">
        <f t="shared" si="5"/>
        <v>0.15789473684210525</v>
      </c>
      <c r="O28" s="39">
        <f>IF(G28&gt;0,DT!AC28*I28+DT!AD28*J28+DT!AE28*K28+DT!AF28*L28+DT!AG28*M28+DT!AH28*N28,"")</f>
        <v>3.9473684210526314E-2</v>
      </c>
    </row>
    <row r="29" spans="1:15">
      <c r="A29" s="46">
        <v>5</v>
      </c>
      <c r="B29" s="46">
        <v>5</v>
      </c>
      <c r="C29" s="46">
        <v>6</v>
      </c>
      <c r="D29" s="46">
        <v>6</v>
      </c>
      <c r="E29" s="46">
        <v>5</v>
      </c>
      <c r="F29" s="46">
        <v>5</v>
      </c>
      <c r="G29" s="1">
        <f t="shared" si="7"/>
        <v>32</v>
      </c>
      <c r="I29" s="5">
        <f t="shared" si="0"/>
        <v>0.15625</v>
      </c>
      <c r="J29" s="5">
        <f t="shared" si="1"/>
        <v>0.15625</v>
      </c>
      <c r="K29" s="5">
        <f t="shared" si="2"/>
        <v>0.1875</v>
      </c>
      <c r="L29" s="5">
        <f t="shared" si="3"/>
        <v>0.1875</v>
      </c>
      <c r="M29" s="5">
        <f t="shared" si="4"/>
        <v>0.15625</v>
      </c>
      <c r="N29" s="5">
        <f t="shared" si="5"/>
        <v>0.15625</v>
      </c>
      <c r="O29" s="39">
        <f>IF(G29&gt;0,DT!AC29*I29+DT!AD29*J29+DT!AE29*K29+DT!AF29*L29+DT!AG29*M29+DT!AH29*N29,"")</f>
        <v>-0.203125</v>
      </c>
    </row>
    <row r="30" spans="1:15">
      <c r="A30" s="46">
        <v>5</v>
      </c>
      <c r="B30" s="46">
        <v>1</v>
      </c>
      <c r="C30" s="46">
        <v>7</v>
      </c>
      <c r="D30" s="46">
        <v>7</v>
      </c>
      <c r="E30" s="46">
        <v>2</v>
      </c>
      <c r="F30" s="46">
        <v>4</v>
      </c>
      <c r="G30" s="1">
        <f t="shared" si="7"/>
        <v>26</v>
      </c>
      <c r="I30" s="5">
        <f t="shared" si="0"/>
        <v>0.19230769230769232</v>
      </c>
      <c r="J30" s="5">
        <f t="shared" si="1"/>
        <v>3.8461538461538464E-2</v>
      </c>
      <c r="K30" s="5">
        <f t="shared" si="2"/>
        <v>0.26923076923076922</v>
      </c>
      <c r="L30" s="5">
        <f t="shared" si="3"/>
        <v>0.26923076923076922</v>
      </c>
      <c r="M30" s="5">
        <f t="shared" si="4"/>
        <v>7.6923076923076927E-2</v>
      </c>
      <c r="N30" s="5">
        <f t="shared" si="5"/>
        <v>0.15384615384615385</v>
      </c>
      <c r="O30" s="39">
        <f>IF(G30&gt;0,DT!AC30*I30+DT!AD30*J30+DT!AE30*K30+DT!AF30*L30+DT!AG30*M30+DT!AH30*N30,"")</f>
        <v>0.74679487179487181</v>
      </c>
    </row>
    <row r="31" spans="1:15">
      <c r="A31" s="46">
        <v>7</v>
      </c>
      <c r="B31" s="46">
        <v>5</v>
      </c>
      <c r="C31" s="46">
        <v>7</v>
      </c>
      <c r="D31" s="46">
        <v>7</v>
      </c>
      <c r="E31" s="46">
        <v>7</v>
      </c>
      <c r="F31" s="46">
        <v>6</v>
      </c>
      <c r="G31" s="1">
        <f t="shared" si="7"/>
        <v>39</v>
      </c>
      <c r="I31" s="5">
        <f t="shared" si="0"/>
        <v>0.17948717948717949</v>
      </c>
      <c r="J31" s="5">
        <f t="shared" si="1"/>
        <v>0.12820512820512819</v>
      </c>
      <c r="K31" s="5">
        <f t="shared" si="2"/>
        <v>0.17948717948717949</v>
      </c>
      <c r="L31" s="5">
        <f t="shared" si="3"/>
        <v>0.17948717948717949</v>
      </c>
      <c r="M31" s="5">
        <f t="shared" si="4"/>
        <v>0.17948717948717949</v>
      </c>
      <c r="N31" s="5">
        <f t="shared" si="5"/>
        <v>0.15384615384615385</v>
      </c>
      <c r="O31" s="39">
        <f>IF(G31&gt;0,DT!AC31*I31+DT!AD31*J31+DT!AE31*K31+DT!AF31*L31+DT!AG31*M31+DT!AH31*N31,"")</f>
        <v>-2.9914529914529919E-2</v>
      </c>
    </row>
    <row r="32" spans="1:15">
      <c r="A32" s="46">
        <v>7</v>
      </c>
      <c r="B32" s="46">
        <v>7</v>
      </c>
      <c r="C32" s="46">
        <v>7</v>
      </c>
      <c r="D32" s="46">
        <v>5</v>
      </c>
      <c r="E32" s="46">
        <v>7</v>
      </c>
      <c r="F32" s="46">
        <v>7</v>
      </c>
      <c r="G32" s="1">
        <f t="shared" si="7"/>
        <v>40</v>
      </c>
      <c r="I32" s="5">
        <f t="shared" si="0"/>
        <v>0.17499999999999999</v>
      </c>
      <c r="J32" s="5">
        <f t="shared" si="1"/>
        <v>0.17499999999999999</v>
      </c>
      <c r="K32" s="5">
        <f t="shared" si="2"/>
        <v>0.17499999999999999</v>
      </c>
      <c r="L32" s="5">
        <f t="shared" si="3"/>
        <v>0.125</v>
      </c>
      <c r="M32" s="5">
        <f t="shared" si="4"/>
        <v>0.17499999999999999</v>
      </c>
      <c r="N32" s="5">
        <f t="shared" si="5"/>
        <v>0.17499999999999999</v>
      </c>
      <c r="O32" s="39">
        <f>IF(G32&gt;0,DT!AC32*I32+DT!AD32*J32+DT!AE32*K32+DT!AF32*L32+DT!AG32*M32+DT!AH32*N32,"")</f>
        <v>0.11249999999999999</v>
      </c>
    </row>
    <row r="33" spans="1:15">
      <c r="A33" s="46">
        <v>6</v>
      </c>
      <c r="B33" s="46">
        <v>7</v>
      </c>
      <c r="C33" s="46">
        <v>7</v>
      </c>
      <c r="D33" s="46">
        <v>7</v>
      </c>
      <c r="E33" s="46">
        <v>6</v>
      </c>
      <c r="F33" s="46">
        <v>7</v>
      </c>
      <c r="G33" s="1">
        <f t="shared" si="7"/>
        <v>40</v>
      </c>
      <c r="I33" s="5">
        <f t="shared" si="0"/>
        <v>0.15</v>
      </c>
      <c r="J33" s="5">
        <f t="shared" si="1"/>
        <v>0.17499999999999999</v>
      </c>
      <c r="K33" s="5">
        <f t="shared" si="2"/>
        <v>0.17499999999999999</v>
      </c>
      <c r="L33" s="5">
        <f t="shared" si="3"/>
        <v>0.17499999999999999</v>
      </c>
      <c r="M33" s="5">
        <f t="shared" si="4"/>
        <v>0.15</v>
      </c>
      <c r="N33" s="5">
        <f t="shared" si="5"/>
        <v>0.17499999999999999</v>
      </c>
      <c r="O33" s="39">
        <f>IF(G33&gt;0,DT!AC33*I33+DT!AD33*J33+DT!AE33*K33+DT!AF33*L33+DT!AG33*M33+DT!AH33*N33,"")</f>
        <v>2.25</v>
      </c>
    </row>
    <row r="34" spans="1:15">
      <c r="A34" s="46">
        <v>6</v>
      </c>
      <c r="B34" s="46">
        <v>6</v>
      </c>
      <c r="C34" s="46">
        <v>6</v>
      </c>
      <c r="D34" s="46">
        <v>7</v>
      </c>
      <c r="E34" s="46">
        <v>6</v>
      </c>
      <c r="F34" s="46">
        <v>7</v>
      </c>
      <c r="G34" s="1">
        <f t="shared" si="7"/>
        <v>38</v>
      </c>
      <c r="I34" s="5">
        <f t="shared" si="0"/>
        <v>0.15789473684210525</v>
      </c>
      <c r="J34" s="5">
        <f t="shared" si="1"/>
        <v>0.15789473684210525</v>
      </c>
      <c r="K34" s="5">
        <f t="shared" si="2"/>
        <v>0.15789473684210525</v>
      </c>
      <c r="L34" s="5">
        <f t="shared" si="3"/>
        <v>0.18421052631578946</v>
      </c>
      <c r="M34" s="5">
        <f t="shared" si="4"/>
        <v>0.15789473684210525</v>
      </c>
      <c r="N34" s="5">
        <f t="shared" si="5"/>
        <v>0.18421052631578946</v>
      </c>
      <c r="O34" s="39">
        <f>IF(G34&gt;0,DT!AC34*I34+DT!AD34*J34+DT!AE34*K34+DT!AF34*L34+DT!AG34*M34+DT!AH34*N34,"")</f>
        <v>2.5657894736842106</v>
      </c>
    </row>
    <row r="35" spans="1:15">
      <c r="A35" s="46">
        <v>7</v>
      </c>
      <c r="B35" s="46">
        <v>5</v>
      </c>
      <c r="C35" s="46">
        <v>6</v>
      </c>
      <c r="D35" s="46">
        <v>5</v>
      </c>
      <c r="E35" s="46">
        <v>4</v>
      </c>
      <c r="F35" s="46">
        <v>6</v>
      </c>
      <c r="G35" s="1">
        <f t="shared" si="7"/>
        <v>33</v>
      </c>
      <c r="I35" s="5">
        <f t="shared" si="0"/>
        <v>0.21212121212121213</v>
      </c>
      <c r="J35" s="5">
        <f t="shared" si="1"/>
        <v>0.15151515151515152</v>
      </c>
      <c r="K35" s="5">
        <f t="shared" si="2"/>
        <v>0.18181818181818182</v>
      </c>
      <c r="L35" s="5">
        <f t="shared" si="3"/>
        <v>0.15151515151515152</v>
      </c>
      <c r="M35" s="5">
        <f t="shared" si="4"/>
        <v>0.12121212121212122</v>
      </c>
      <c r="N35" s="5">
        <f t="shared" si="5"/>
        <v>0.18181818181818182</v>
      </c>
      <c r="O35" s="39">
        <f>IF(G35&gt;0,DT!AC35*I35+DT!AD35*J35+DT!AE35*K35+DT!AF35*L35+DT!AG35*M35+DT!AH35*N35,"")</f>
        <v>0.95454545454545459</v>
      </c>
    </row>
    <row r="36" spans="1:15">
      <c r="A36" s="46">
        <v>7</v>
      </c>
      <c r="B36" s="46">
        <v>7</v>
      </c>
      <c r="C36" s="46">
        <v>7</v>
      </c>
      <c r="D36" s="46">
        <v>7</v>
      </c>
      <c r="E36" s="46">
        <v>7</v>
      </c>
      <c r="F36" s="46">
        <v>7</v>
      </c>
      <c r="G36" s="1">
        <f t="shared" si="7"/>
        <v>42</v>
      </c>
      <c r="I36" s="5">
        <f t="shared" si="0"/>
        <v>0.16666666666666666</v>
      </c>
      <c r="J36" s="5">
        <f t="shared" si="1"/>
        <v>0.16666666666666666</v>
      </c>
      <c r="K36" s="5">
        <f t="shared" si="2"/>
        <v>0.16666666666666666</v>
      </c>
      <c r="L36" s="5">
        <f t="shared" si="3"/>
        <v>0.16666666666666666</v>
      </c>
      <c r="M36" s="5">
        <f t="shared" si="4"/>
        <v>0.16666666666666666</v>
      </c>
      <c r="N36" s="5">
        <f t="shared" si="5"/>
        <v>0.16666666666666666</v>
      </c>
      <c r="O36" s="39">
        <f>IF(G36&gt;0,DT!AC36*I36+DT!AD36*J36+DT!AE36*K36+DT!AF36*L36+DT!AG36*M36+DT!AH36*N36,"")</f>
        <v>1.7777777777777777</v>
      </c>
    </row>
    <row r="37" spans="1:15">
      <c r="A37" s="46">
        <v>7</v>
      </c>
      <c r="B37" s="46">
        <v>7</v>
      </c>
      <c r="C37" s="46">
        <v>7</v>
      </c>
      <c r="D37" s="46">
        <v>7</v>
      </c>
      <c r="E37" s="46">
        <v>7</v>
      </c>
      <c r="F37" s="46">
        <v>7</v>
      </c>
      <c r="G37" s="1">
        <f t="shared" si="7"/>
        <v>42</v>
      </c>
      <c r="I37" s="5">
        <f t="shared" si="0"/>
        <v>0.16666666666666666</v>
      </c>
      <c r="J37" s="5">
        <f t="shared" si="1"/>
        <v>0.16666666666666666</v>
      </c>
      <c r="K37" s="5">
        <f t="shared" si="2"/>
        <v>0.16666666666666666</v>
      </c>
      <c r="L37" s="5">
        <f t="shared" si="3"/>
        <v>0.16666666666666666</v>
      </c>
      <c r="M37" s="5">
        <f t="shared" si="4"/>
        <v>0.16666666666666666</v>
      </c>
      <c r="N37" s="5">
        <f t="shared" si="5"/>
        <v>0.16666666666666666</v>
      </c>
      <c r="O37" s="39">
        <f>IF(G37&gt;0,DT!AC37*I37+DT!AD37*J37+DT!AE37*K37+DT!AF37*L37+DT!AG37*M37+DT!AH37*N37,"")</f>
        <v>0.44444444444444442</v>
      </c>
    </row>
    <row r="38" spans="1:15">
      <c r="A38" s="46">
        <v>6</v>
      </c>
      <c r="B38" s="46">
        <v>7</v>
      </c>
      <c r="C38" s="46">
        <v>7</v>
      </c>
      <c r="D38" s="46">
        <v>7</v>
      </c>
      <c r="E38" s="46">
        <v>5</v>
      </c>
      <c r="F38" s="46">
        <v>5</v>
      </c>
      <c r="G38" s="1">
        <f t="shared" si="7"/>
        <v>37</v>
      </c>
      <c r="I38" s="5">
        <f t="shared" si="0"/>
        <v>0.16216216216216217</v>
      </c>
      <c r="J38" s="5">
        <f t="shared" si="1"/>
        <v>0.1891891891891892</v>
      </c>
      <c r="K38" s="5">
        <f t="shared" si="2"/>
        <v>0.1891891891891892</v>
      </c>
      <c r="L38" s="5">
        <f t="shared" si="3"/>
        <v>0.1891891891891892</v>
      </c>
      <c r="M38" s="5">
        <f t="shared" si="4"/>
        <v>0.13513513513513514</v>
      </c>
      <c r="N38" s="5">
        <f t="shared" si="5"/>
        <v>0.13513513513513514</v>
      </c>
      <c r="O38" s="39">
        <f>IF(G38&gt;0,DT!AC38*I38+DT!AD38*J38+DT!AE38*K38+DT!AF38*L38+DT!AG38*M38+DT!AH38*N38,"")</f>
        <v>2.7162162162162158</v>
      </c>
    </row>
    <row r="39" spans="1:15">
      <c r="A39" s="46">
        <v>6</v>
      </c>
      <c r="B39" s="46">
        <v>7</v>
      </c>
      <c r="C39" s="46">
        <v>7</v>
      </c>
      <c r="D39" s="46">
        <v>7</v>
      </c>
      <c r="E39" s="46">
        <v>7</v>
      </c>
      <c r="F39" s="46">
        <v>7</v>
      </c>
      <c r="G39" s="1">
        <f t="shared" si="7"/>
        <v>41</v>
      </c>
      <c r="I39" s="5">
        <f t="shared" si="0"/>
        <v>0.14634146341463414</v>
      </c>
      <c r="J39" s="5">
        <f t="shared" si="1"/>
        <v>0.17073170731707318</v>
      </c>
      <c r="K39" s="5">
        <f t="shared" si="2"/>
        <v>0.17073170731707318</v>
      </c>
      <c r="L39" s="5">
        <f t="shared" si="3"/>
        <v>0.17073170731707318</v>
      </c>
      <c r="M39" s="5">
        <f t="shared" si="4"/>
        <v>0.17073170731707318</v>
      </c>
      <c r="N39" s="5">
        <f t="shared" si="5"/>
        <v>0.17073170731707318</v>
      </c>
      <c r="O39" s="39">
        <f>IF(G39&gt;0,DT!AC39*I39+DT!AD39*J39+DT!AE39*K39+DT!AF39*L39+DT!AG39*M39+DT!AH39*N39,"")</f>
        <v>-0.59756097560975618</v>
      </c>
    </row>
    <row r="40" spans="1:15">
      <c r="A40" s="46">
        <v>6</v>
      </c>
      <c r="B40" s="46">
        <v>6</v>
      </c>
      <c r="C40" s="46">
        <v>7</v>
      </c>
      <c r="D40" s="46">
        <v>7</v>
      </c>
      <c r="E40" s="46">
        <v>5</v>
      </c>
      <c r="F40" s="46">
        <v>6</v>
      </c>
      <c r="G40" s="1">
        <f t="shared" si="7"/>
        <v>37</v>
      </c>
      <c r="I40" s="5">
        <f t="shared" si="0"/>
        <v>0.16216216216216217</v>
      </c>
      <c r="J40" s="5">
        <f t="shared" si="1"/>
        <v>0.16216216216216217</v>
      </c>
      <c r="K40" s="5">
        <f t="shared" si="2"/>
        <v>0.1891891891891892</v>
      </c>
      <c r="L40" s="5">
        <f t="shared" si="3"/>
        <v>0.1891891891891892</v>
      </c>
      <c r="M40" s="5">
        <f t="shared" si="4"/>
        <v>0.13513513513513514</v>
      </c>
      <c r="N40" s="5">
        <f t="shared" si="5"/>
        <v>0.16216216216216217</v>
      </c>
      <c r="O40" s="39">
        <f>IF(G40&gt;0,DT!AC40*I40+DT!AD40*J40+DT!AE40*K40+DT!AF40*L40+DT!AG40*M40+DT!AH40*N40,"")</f>
        <v>2.3648648648648649</v>
      </c>
    </row>
    <row r="41" spans="1:15">
      <c r="A41" s="46">
        <v>5</v>
      </c>
      <c r="B41" s="46">
        <v>5</v>
      </c>
      <c r="C41" s="46">
        <v>7</v>
      </c>
      <c r="D41" s="46">
        <v>7</v>
      </c>
      <c r="E41" s="46">
        <v>5</v>
      </c>
      <c r="F41" s="46">
        <v>6</v>
      </c>
      <c r="G41" s="1">
        <f t="shared" si="7"/>
        <v>35</v>
      </c>
      <c r="I41" s="5">
        <f t="shared" si="0"/>
        <v>0.14285714285714285</v>
      </c>
      <c r="J41" s="5">
        <f t="shared" si="1"/>
        <v>0.14285714285714285</v>
      </c>
      <c r="K41" s="5">
        <f t="shared" si="2"/>
        <v>0.2</v>
      </c>
      <c r="L41" s="5">
        <f t="shared" si="3"/>
        <v>0.2</v>
      </c>
      <c r="M41" s="5">
        <f t="shared" si="4"/>
        <v>0.14285714285714285</v>
      </c>
      <c r="N41" s="5">
        <f t="shared" si="5"/>
        <v>0.17142857142857143</v>
      </c>
      <c r="O41" s="39">
        <f>IF(G41&gt;0,DT!AC41*I41+DT!AD41*J41+DT!AE41*K41+DT!AF41*L41+DT!AG41*M41+DT!AH41*N41,"")</f>
        <v>1.4857142857142858</v>
      </c>
    </row>
    <row r="42" spans="1:15">
      <c r="A42" s="46">
        <v>7</v>
      </c>
      <c r="B42" s="46">
        <v>7</v>
      </c>
      <c r="C42" s="46">
        <v>7</v>
      </c>
      <c r="D42" s="46">
        <v>7</v>
      </c>
      <c r="E42" s="46">
        <v>7</v>
      </c>
      <c r="F42" s="46">
        <v>7</v>
      </c>
      <c r="G42" s="1">
        <f t="shared" si="7"/>
        <v>42</v>
      </c>
      <c r="I42" s="5">
        <f t="shared" si="0"/>
        <v>0.16666666666666666</v>
      </c>
      <c r="J42" s="5">
        <f t="shared" si="1"/>
        <v>0.16666666666666666</v>
      </c>
      <c r="K42" s="5">
        <f t="shared" si="2"/>
        <v>0.16666666666666666</v>
      </c>
      <c r="L42" s="5">
        <f t="shared" si="3"/>
        <v>0.16666666666666666</v>
      </c>
      <c r="M42" s="5">
        <f t="shared" si="4"/>
        <v>0.16666666666666666</v>
      </c>
      <c r="N42" s="5">
        <f t="shared" si="5"/>
        <v>0.16666666666666666</v>
      </c>
      <c r="O42" s="39">
        <f>IF(G42&gt;0,DT!AC42*I42+DT!AD42*J42+DT!AE42*K42+DT!AF42*L42+DT!AG42*M42+DT!AH42*N42,"")</f>
        <v>0.99999999999999989</v>
      </c>
    </row>
    <row r="43" spans="1:15">
      <c r="A43" s="46">
        <v>5</v>
      </c>
      <c r="B43" s="46">
        <v>6</v>
      </c>
      <c r="C43" s="46">
        <v>6</v>
      </c>
      <c r="D43" s="46">
        <v>6</v>
      </c>
      <c r="E43" s="46">
        <v>6</v>
      </c>
      <c r="F43" s="46">
        <v>5</v>
      </c>
      <c r="G43" s="1">
        <f t="shared" si="7"/>
        <v>34</v>
      </c>
      <c r="I43" s="5">
        <f t="shared" si="0"/>
        <v>0.14705882352941177</v>
      </c>
      <c r="J43" s="5">
        <f t="shared" si="1"/>
        <v>0.17647058823529413</v>
      </c>
      <c r="K43" s="5">
        <f t="shared" si="2"/>
        <v>0.17647058823529413</v>
      </c>
      <c r="L43" s="5">
        <f t="shared" si="3"/>
        <v>0.17647058823529413</v>
      </c>
      <c r="M43" s="5">
        <f t="shared" si="4"/>
        <v>0.17647058823529413</v>
      </c>
      <c r="N43" s="5">
        <f t="shared" si="5"/>
        <v>0.14705882352941177</v>
      </c>
      <c r="O43" s="39">
        <f>IF(G43&gt;0,DT!AC43*I43+DT!AD43*J43+DT!AE43*K43+DT!AF43*L43+DT!AG43*M43+DT!AH43*N43,"")</f>
        <v>-0.77941176470588247</v>
      </c>
    </row>
    <row r="44" spans="1:15">
      <c r="A44" s="46">
        <v>5</v>
      </c>
      <c r="B44" s="46">
        <v>5</v>
      </c>
      <c r="C44" s="46">
        <v>5</v>
      </c>
      <c r="D44" s="46">
        <v>5</v>
      </c>
      <c r="E44" s="46">
        <v>5</v>
      </c>
      <c r="F44" s="46">
        <v>5</v>
      </c>
      <c r="G44" s="1">
        <f t="shared" si="7"/>
        <v>30</v>
      </c>
      <c r="I44" s="5">
        <f t="shared" si="0"/>
        <v>0.16666666666666666</v>
      </c>
      <c r="J44" s="5">
        <f t="shared" si="1"/>
        <v>0.16666666666666666</v>
      </c>
      <c r="K44" s="5">
        <f t="shared" si="2"/>
        <v>0.16666666666666666</v>
      </c>
      <c r="L44" s="5">
        <f t="shared" si="3"/>
        <v>0.16666666666666666</v>
      </c>
      <c r="M44" s="5">
        <f t="shared" si="4"/>
        <v>0.16666666666666666</v>
      </c>
      <c r="N44" s="5">
        <f t="shared" si="5"/>
        <v>0.16666666666666666</v>
      </c>
      <c r="O44" s="39">
        <f>IF(G44&gt;0,DT!AC44*I44+DT!AD44*J44+DT!AE44*K44+DT!AF44*L44+DT!AG44*M44+DT!AH44*N44,"")</f>
        <v>0.15277777777777776</v>
      </c>
    </row>
    <row r="45" spans="1:15">
      <c r="A45" s="46">
        <v>7</v>
      </c>
      <c r="B45" s="46">
        <v>7</v>
      </c>
      <c r="C45" s="46">
        <v>7</v>
      </c>
      <c r="D45" s="46">
        <v>7</v>
      </c>
      <c r="E45" s="46">
        <v>7</v>
      </c>
      <c r="F45" s="46">
        <v>7</v>
      </c>
      <c r="G45" s="1">
        <f t="shared" si="7"/>
        <v>42</v>
      </c>
      <c r="I45" s="5">
        <f t="shared" si="0"/>
        <v>0.16666666666666666</v>
      </c>
      <c r="J45" s="5">
        <f t="shared" si="1"/>
        <v>0.16666666666666666</v>
      </c>
      <c r="K45" s="5">
        <f t="shared" si="2"/>
        <v>0.16666666666666666</v>
      </c>
      <c r="L45" s="5">
        <f t="shared" si="3"/>
        <v>0.16666666666666666</v>
      </c>
      <c r="M45" s="5">
        <f t="shared" si="4"/>
        <v>0.16666666666666666</v>
      </c>
      <c r="N45" s="5">
        <f t="shared" si="5"/>
        <v>0.16666666666666666</v>
      </c>
      <c r="O45" s="39">
        <f>IF(G45&gt;0,DT!AC45*I45+DT!AD45*J45+DT!AE45*K45+DT!AF45*L45+DT!AG45*M45+DT!AH45*N45,"")</f>
        <v>2.7777777777777783E-2</v>
      </c>
    </row>
    <row r="46" spans="1:15">
      <c r="A46" s="46">
        <v>7</v>
      </c>
      <c r="B46" s="46">
        <v>6</v>
      </c>
      <c r="C46" s="46">
        <v>7</v>
      </c>
      <c r="D46" s="46">
        <v>5</v>
      </c>
      <c r="E46" s="46">
        <v>6</v>
      </c>
      <c r="F46" s="46">
        <v>6</v>
      </c>
      <c r="G46" s="1">
        <f t="shared" si="7"/>
        <v>37</v>
      </c>
      <c r="I46" s="5">
        <f t="shared" si="0"/>
        <v>0.1891891891891892</v>
      </c>
      <c r="J46" s="5">
        <f t="shared" si="1"/>
        <v>0.16216216216216217</v>
      </c>
      <c r="K46" s="5">
        <f t="shared" si="2"/>
        <v>0.1891891891891892</v>
      </c>
      <c r="L46" s="5">
        <f t="shared" si="3"/>
        <v>0.13513513513513514</v>
      </c>
      <c r="M46" s="5">
        <f t="shared" si="4"/>
        <v>0.16216216216216217</v>
      </c>
      <c r="N46" s="5">
        <f t="shared" si="5"/>
        <v>0.16216216216216217</v>
      </c>
      <c r="O46" s="39">
        <f>IF(G46&gt;0,DT!AC46*I46+DT!AD46*J46+DT!AE46*K46+DT!AF46*L46+DT!AG46*M46+DT!AH46*N46,"")</f>
        <v>0.33108108108108109</v>
      </c>
    </row>
    <row r="47" spans="1:15">
      <c r="A47" s="46">
        <v>7</v>
      </c>
      <c r="B47" s="46">
        <v>7</v>
      </c>
      <c r="C47" s="46">
        <v>7</v>
      </c>
      <c r="D47" s="46">
        <v>7</v>
      </c>
      <c r="E47" s="46">
        <v>7</v>
      </c>
      <c r="F47" s="46">
        <v>7</v>
      </c>
      <c r="G47" s="1">
        <f t="shared" si="7"/>
        <v>42</v>
      </c>
      <c r="I47" s="5">
        <f t="shared" si="0"/>
        <v>0.16666666666666666</v>
      </c>
      <c r="J47" s="5">
        <f t="shared" si="1"/>
        <v>0.16666666666666666</v>
      </c>
      <c r="K47" s="5">
        <f t="shared" si="2"/>
        <v>0.16666666666666666</v>
      </c>
      <c r="L47" s="5">
        <f t="shared" si="3"/>
        <v>0.16666666666666666</v>
      </c>
      <c r="M47" s="5">
        <f t="shared" si="4"/>
        <v>0.16666666666666666</v>
      </c>
      <c r="N47" s="5">
        <f t="shared" si="5"/>
        <v>0.16666666666666666</v>
      </c>
      <c r="O47" s="39">
        <f>IF(G47&gt;0,DT!AC47*I47+DT!AD47*J47+DT!AE47*K47+DT!AF47*L47+DT!AG47*M47+DT!AH47*N47,"")</f>
        <v>0.88888888888888884</v>
      </c>
    </row>
    <row r="48" spans="1:15">
      <c r="A48" s="46">
        <v>7</v>
      </c>
      <c r="B48" s="46">
        <v>7</v>
      </c>
      <c r="C48" s="46">
        <v>7</v>
      </c>
      <c r="D48" s="46">
        <v>7</v>
      </c>
      <c r="E48" s="46">
        <v>7</v>
      </c>
      <c r="F48" s="46">
        <v>7</v>
      </c>
      <c r="G48" s="1">
        <f t="shared" si="7"/>
        <v>42</v>
      </c>
      <c r="I48" s="5">
        <f t="shared" si="0"/>
        <v>0.16666666666666666</v>
      </c>
      <c r="J48" s="5">
        <f t="shared" si="1"/>
        <v>0.16666666666666666</v>
      </c>
      <c r="K48" s="5">
        <f t="shared" si="2"/>
        <v>0.16666666666666666</v>
      </c>
      <c r="L48" s="5">
        <f t="shared" si="3"/>
        <v>0.16666666666666666</v>
      </c>
      <c r="M48" s="5">
        <f t="shared" si="4"/>
        <v>0.16666666666666666</v>
      </c>
      <c r="N48" s="5">
        <f t="shared" si="5"/>
        <v>0.16666666666666666</v>
      </c>
      <c r="O48" s="39">
        <f>IF(G48&gt;0,DT!AC48*I48+DT!AD48*J48+DT!AE48*K48+DT!AF48*L48+DT!AG48*M48+DT!AH48*N48,"")</f>
        <v>0.41666666666666663</v>
      </c>
    </row>
    <row r="49" spans="1:15">
      <c r="A49" s="46">
        <v>7</v>
      </c>
      <c r="B49" s="46">
        <v>6</v>
      </c>
      <c r="C49" s="46">
        <v>6</v>
      </c>
      <c r="D49" s="46">
        <v>6</v>
      </c>
      <c r="E49" s="46">
        <v>5</v>
      </c>
      <c r="F49" s="46">
        <v>6</v>
      </c>
      <c r="G49" s="1">
        <f t="shared" si="7"/>
        <v>36</v>
      </c>
      <c r="I49" s="5">
        <f t="shared" si="0"/>
        <v>0.19444444444444445</v>
      </c>
      <c r="J49" s="5">
        <f t="shared" si="1"/>
        <v>0.16666666666666666</v>
      </c>
      <c r="K49" s="5">
        <f t="shared" si="2"/>
        <v>0.16666666666666666</v>
      </c>
      <c r="L49" s="5">
        <f t="shared" si="3"/>
        <v>0.16666666666666666</v>
      </c>
      <c r="M49" s="5">
        <f t="shared" si="4"/>
        <v>0.1388888888888889</v>
      </c>
      <c r="N49" s="5">
        <f t="shared" si="5"/>
        <v>0.16666666666666666</v>
      </c>
      <c r="O49" s="39">
        <f>IF(G49&gt;0,DT!AC49*I49+DT!AD49*J49+DT!AE49*K49+DT!AF49*L49+DT!AG49*M49+DT!AH49*N49,"")</f>
        <v>-9.2592592592592587E-3</v>
      </c>
    </row>
    <row r="50" spans="1:15">
      <c r="A50" s="46">
        <v>6</v>
      </c>
      <c r="B50" s="46">
        <v>7</v>
      </c>
      <c r="C50" s="46">
        <v>7</v>
      </c>
      <c r="D50" s="46">
        <v>6</v>
      </c>
      <c r="E50" s="46">
        <v>6</v>
      </c>
      <c r="F50" s="46">
        <v>7</v>
      </c>
      <c r="G50" s="1">
        <f t="shared" si="7"/>
        <v>39</v>
      </c>
      <c r="I50" s="5">
        <f>IF(G50&gt;0,A50/G50,"")</f>
        <v>0.15384615384615385</v>
      </c>
      <c r="J50" s="5">
        <f>IF(G50&gt;0,B50/G50,"")</f>
        <v>0.17948717948717949</v>
      </c>
      <c r="K50" s="5">
        <f>IF(G50&gt;0,C50/G50,"")</f>
        <v>0.17948717948717949</v>
      </c>
      <c r="L50" s="5">
        <f>IF(G50&gt;0,D50/G50,"")</f>
        <v>0.15384615384615385</v>
      </c>
      <c r="M50" s="5">
        <f>IF(G50&gt;0,E50/G50,"")</f>
        <v>0.15384615384615385</v>
      </c>
      <c r="N50" s="5">
        <f>IF(G50&gt;0,F50/G50,"")</f>
        <v>0.17948717948717949</v>
      </c>
      <c r="O50" s="39" t="e">
        <f>IF(G50&gt;0,DT!AC50*I50+DT!AD50*J50+DT!AE50*K50+DT!AF50*L50+DT!AG50*M50+DT!AH50*N50,"")</f>
        <v>#VALUE!</v>
      </c>
    </row>
    <row r="51" spans="1:15">
      <c r="A51" s="46">
        <v>5</v>
      </c>
      <c r="B51" s="46">
        <v>7</v>
      </c>
      <c r="C51" s="46">
        <v>6</v>
      </c>
      <c r="D51" s="46">
        <v>7</v>
      </c>
      <c r="E51" s="46">
        <v>4</v>
      </c>
      <c r="F51" s="46">
        <v>3</v>
      </c>
      <c r="G51" s="1">
        <f t="shared" si="7"/>
        <v>32</v>
      </c>
      <c r="I51" s="5">
        <f>IF(G51&gt;0,A51/G51,"")</f>
        <v>0.15625</v>
      </c>
      <c r="J51" s="5">
        <f>IF(G51&gt;0,B51/G51,"")</f>
        <v>0.21875</v>
      </c>
      <c r="K51" s="5">
        <f>IF(G51&gt;0,C51/G51,"")</f>
        <v>0.1875</v>
      </c>
      <c r="L51" s="5">
        <f>IF(G51&gt;0,D51/G51,"")</f>
        <v>0.21875</v>
      </c>
      <c r="M51" s="5">
        <f>IF(G51&gt;0,E51/G51,"")</f>
        <v>0.125</v>
      </c>
      <c r="N51" s="5">
        <f>IF(G51&gt;0,F51/G51,"")</f>
        <v>9.375E-2</v>
      </c>
      <c r="O51" s="39" t="e">
        <f>IF(G51&gt;0,DT!AC51*I51+DT!AD51*J51+DT!AE51*K51+DT!AF51*L51+DT!AG51*M51+DT!AH51*N51,"")</f>
        <v>#VALUE!</v>
      </c>
    </row>
    <row r="52" spans="1:15">
      <c r="A52" s="46">
        <v>6</v>
      </c>
      <c r="B52" s="46">
        <v>7</v>
      </c>
      <c r="C52" s="46">
        <v>7</v>
      </c>
      <c r="D52" s="46">
        <v>6</v>
      </c>
      <c r="E52" s="46">
        <v>7</v>
      </c>
      <c r="F52" s="46">
        <v>7</v>
      </c>
      <c r="G52" s="1">
        <f t="shared" si="7"/>
        <v>40</v>
      </c>
      <c r="I52" s="5">
        <f t="shared" ref="I52:I115" si="10">IF(G52&gt;0,A52/G52,"")</f>
        <v>0.15</v>
      </c>
      <c r="J52" s="5">
        <f t="shared" ref="J52:J115" si="11">IF(G52&gt;0,B52/G52,"")</f>
        <v>0.17499999999999999</v>
      </c>
      <c r="K52" s="5">
        <f t="shared" ref="K52:K115" si="12">IF(G52&gt;0,C52/G52,"")</f>
        <v>0.17499999999999999</v>
      </c>
      <c r="L52" s="5">
        <f t="shared" ref="L52:L115" si="13">IF(G52&gt;0,D52/G52,"")</f>
        <v>0.15</v>
      </c>
      <c r="M52" s="5">
        <f t="shared" ref="M52:M115" si="14">IF(G52&gt;0,E52/G52,"")</f>
        <v>0.17499999999999999</v>
      </c>
      <c r="N52" s="5">
        <f t="shared" ref="N52:N115" si="15">IF(G52&gt;0,F52/G52,"")</f>
        <v>0.17499999999999999</v>
      </c>
      <c r="O52" s="39" t="e">
        <f>IF(G52&gt;0,DT!AC52*I52+DT!AD52*J52+DT!AE52*K52+DT!AF52*L52+DT!AG52*M52+DT!AH52*N52,"")</f>
        <v>#VALUE!</v>
      </c>
    </row>
    <row r="53" spans="1:15">
      <c r="A53" s="46">
        <v>4</v>
      </c>
      <c r="B53" s="46">
        <v>4</v>
      </c>
      <c r="C53" s="46">
        <v>4</v>
      </c>
      <c r="D53" s="46">
        <v>5</v>
      </c>
      <c r="E53" s="46">
        <v>5</v>
      </c>
      <c r="F53" s="46">
        <v>5</v>
      </c>
      <c r="G53" s="1">
        <f t="shared" si="7"/>
        <v>27</v>
      </c>
      <c r="I53" s="5">
        <f t="shared" si="10"/>
        <v>0.14814814814814814</v>
      </c>
      <c r="J53" s="5">
        <f t="shared" si="11"/>
        <v>0.14814814814814814</v>
      </c>
      <c r="K53" s="5">
        <f t="shared" si="12"/>
        <v>0.14814814814814814</v>
      </c>
      <c r="L53" s="5">
        <f t="shared" si="13"/>
        <v>0.18518518518518517</v>
      </c>
      <c r="M53" s="5">
        <f t="shared" si="14"/>
        <v>0.18518518518518517</v>
      </c>
      <c r="N53" s="5">
        <f t="shared" si="15"/>
        <v>0.18518518518518517</v>
      </c>
      <c r="O53" s="39" t="e">
        <f>IF(G53&gt;0,DT!AC53*I53+DT!AD53*J53+DT!AE53*K53+DT!AF53*L53+DT!AG53*M53+DT!AH53*N53,"")</f>
        <v>#VALUE!</v>
      </c>
    </row>
    <row r="54" spans="1:15">
      <c r="A54" s="46">
        <v>4</v>
      </c>
      <c r="B54" s="46">
        <v>5</v>
      </c>
      <c r="C54" s="46">
        <v>3</v>
      </c>
      <c r="D54" s="46">
        <v>5</v>
      </c>
      <c r="E54" s="46">
        <v>4</v>
      </c>
      <c r="F54" s="46">
        <v>4</v>
      </c>
      <c r="G54" s="1">
        <f t="shared" si="7"/>
        <v>25</v>
      </c>
      <c r="I54" s="5">
        <f t="shared" si="10"/>
        <v>0.16</v>
      </c>
      <c r="J54" s="5">
        <f t="shared" si="11"/>
        <v>0.2</v>
      </c>
      <c r="K54" s="5">
        <f t="shared" si="12"/>
        <v>0.12</v>
      </c>
      <c r="L54" s="5">
        <f t="shared" si="13"/>
        <v>0.2</v>
      </c>
      <c r="M54" s="5">
        <f t="shared" si="14"/>
        <v>0.16</v>
      </c>
      <c r="N54" s="5">
        <f t="shared" si="15"/>
        <v>0.16</v>
      </c>
      <c r="O54" s="39" t="e">
        <f>IF(G54&gt;0,DT!AC54*I54+DT!AD54*J54+DT!AE54*K54+DT!AF54*L54+DT!AG54*M54+DT!AH54*N54,"")</f>
        <v>#VALUE!</v>
      </c>
    </row>
    <row r="55" spans="1:15">
      <c r="A55" s="46">
        <v>6</v>
      </c>
      <c r="B55" s="46">
        <v>6</v>
      </c>
      <c r="C55" s="46">
        <v>7</v>
      </c>
      <c r="D55" s="46">
        <v>6</v>
      </c>
      <c r="E55" s="46">
        <v>6</v>
      </c>
      <c r="F55" s="46">
        <v>5</v>
      </c>
      <c r="G55" s="1">
        <f t="shared" si="7"/>
        <v>36</v>
      </c>
      <c r="I55" s="5">
        <f t="shared" si="10"/>
        <v>0.16666666666666666</v>
      </c>
      <c r="J55" s="5">
        <f t="shared" si="11"/>
        <v>0.16666666666666666</v>
      </c>
      <c r="K55" s="5">
        <f t="shared" si="12"/>
        <v>0.19444444444444445</v>
      </c>
      <c r="L55" s="5">
        <f t="shared" si="13"/>
        <v>0.16666666666666666</v>
      </c>
      <c r="M55" s="5">
        <f t="shared" si="14"/>
        <v>0.16666666666666666</v>
      </c>
      <c r="N55" s="5">
        <f t="shared" si="15"/>
        <v>0.1388888888888889</v>
      </c>
      <c r="O55" s="39" t="e">
        <f>IF(G55&gt;0,DT!AC55*I55+DT!AD55*J55+DT!AE55*K55+DT!AF55*L55+DT!AG55*M55+DT!AH55*N55,"")</f>
        <v>#VALUE!</v>
      </c>
    </row>
    <row r="56" spans="1:15">
      <c r="A56" s="46">
        <v>7</v>
      </c>
      <c r="B56" s="46">
        <v>7</v>
      </c>
      <c r="C56" s="46">
        <v>7</v>
      </c>
      <c r="D56" s="46">
        <v>6</v>
      </c>
      <c r="E56" s="46">
        <v>7</v>
      </c>
      <c r="F56" s="46">
        <v>5</v>
      </c>
      <c r="G56" s="1">
        <f t="shared" si="7"/>
        <v>39</v>
      </c>
      <c r="I56" s="5">
        <f t="shared" si="10"/>
        <v>0.17948717948717949</v>
      </c>
      <c r="J56" s="5">
        <f t="shared" si="11"/>
        <v>0.17948717948717949</v>
      </c>
      <c r="K56" s="5">
        <f t="shared" si="12"/>
        <v>0.17948717948717949</v>
      </c>
      <c r="L56" s="5">
        <f t="shared" si="13"/>
        <v>0.15384615384615385</v>
      </c>
      <c r="M56" s="5">
        <f t="shared" si="14"/>
        <v>0.17948717948717949</v>
      </c>
      <c r="N56" s="5">
        <f t="shared" si="15"/>
        <v>0.12820512820512819</v>
      </c>
      <c r="O56" s="39" t="e">
        <f>IF(G56&gt;0,DT!AC56*I56+DT!AD56*J56+DT!AE56*K56+DT!AF56*L56+DT!AG56*M56+DT!AH56*N56,"")</f>
        <v>#VALUE!</v>
      </c>
    </row>
    <row r="57" spans="1:15">
      <c r="A57" s="46">
        <v>6</v>
      </c>
      <c r="B57" s="46">
        <v>7</v>
      </c>
      <c r="C57" s="46">
        <v>7</v>
      </c>
      <c r="D57" s="46">
        <v>7</v>
      </c>
      <c r="E57" s="46">
        <v>6</v>
      </c>
      <c r="F57" s="46">
        <v>6</v>
      </c>
      <c r="G57" s="1">
        <f t="shared" si="7"/>
        <v>39</v>
      </c>
      <c r="I57" s="5">
        <f t="shared" si="10"/>
        <v>0.15384615384615385</v>
      </c>
      <c r="J57" s="5">
        <f t="shared" si="11"/>
        <v>0.17948717948717949</v>
      </c>
      <c r="K57" s="5">
        <f t="shared" si="12"/>
        <v>0.17948717948717949</v>
      </c>
      <c r="L57" s="5">
        <f t="shared" si="13"/>
        <v>0.17948717948717949</v>
      </c>
      <c r="M57" s="5">
        <f t="shared" si="14"/>
        <v>0.15384615384615385</v>
      </c>
      <c r="N57" s="5">
        <f t="shared" si="15"/>
        <v>0.15384615384615385</v>
      </c>
      <c r="O57" s="39" t="e">
        <f>IF(G57&gt;0,DT!AC57*I57+DT!AD57*J57+DT!AE57*K57+DT!AF57*L57+DT!AG57*M57+DT!AH57*N57,"")</f>
        <v>#VALUE!</v>
      </c>
    </row>
    <row r="58" spans="1:15">
      <c r="A58" s="46">
        <v>7</v>
      </c>
      <c r="B58" s="46">
        <v>7</v>
      </c>
      <c r="C58" s="46">
        <v>7</v>
      </c>
      <c r="D58" s="46">
        <v>7</v>
      </c>
      <c r="E58" s="46">
        <v>7</v>
      </c>
      <c r="F58" s="46">
        <v>7</v>
      </c>
      <c r="G58" s="1">
        <f t="shared" si="7"/>
        <v>42</v>
      </c>
      <c r="I58" s="5">
        <f t="shared" si="10"/>
        <v>0.16666666666666666</v>
      </c>
      <c r="J58" s="5">
        <f t="shared" si="11"/>
        <v>0.16666666666666666</v>
      </c>
      <c r="K58" s="5">
        <f t="shared" si="12"/>
        <v>0.16666666666666666</v>
      </c>
      <c r="L58" s="5">
        <f t="shared" si="13"/>
        <v>0.16666666666666666</v>
      </c>
      <c r="M58" s="5">
        <f t="shared" si="14"/>
        <v>0.16666666666666666</v>
      </c>
      <c r="N58" s="5">
        <f t="shared" si="15"/>
        <v>0.16666666666666666</v>
      </c>
      <c r="O58" s="39" t="e">
        <f>IF(G58&gt;0,DT!AC58*I58+DT!AD58*J58+DT!AE58*K58+DT!AF58*L58+DT!AG58*M58+DT!AH58*N58,"")</f>
        <v>#VALUE!</v>
      </c>
    </row>
    <row r="59" spans="1:15">
      <c r="A59" s="46">
        <v>6</v>
      </c>
      <c r="B59" s="46">
        <v>7</v>
      </c>
      <c r="C59" s="46">
        <v>7</v>
      </c>
      <c r="D59" s="46">
        <v>6</v>
      </c>
      <c r="E59" s="46">
        <v>4</v>
      </c>
      <c r="F59" s="46">
        <v>5</v>
      </c>
      <c r="G59" s="1">
        <f t="shared" si="7"/>
        <v>35</v>
      </c>
      <c r="I59" s="5">
        <f t="shared" si="10"/>
        <v>0.17142857142857143</v>
      </c>
      <c r="J59" s="5">
        <f t="shared" si="11"/>
        <v>0.2</v>
      </c>
      <c r="K59" s="5">
        <f t="shared" si="12"/>
        <v>0.2</v>
      </c>
      <c r="L59" s="5">
        <f t="shared" si="13"/>
        <v>0.17142857142857143</v>
      </c>
      <c r="M59" s="5">
        <f t="shared" si="14"/>
        <v>0.11428571428571428</v>
      </c>
      <c r="N59" s="5">
        <f t="shared" si="15"/>
        <v>0.14285714285714285</v>
      </c>
      <c r="O59" s="39" t="e">
        <f>IF(G59&gt;0,DT!AC59*I59+DT!AD59*J59+DT!AE59*K59+DT!AF59*L59+DT!AG59*M59+DT!AH59*N59,"")</f>
        <v>#VALUE!</v>
      </c>
    </row>
    <row r="60" spans="1:15">
      <c r="A60" s="46">
        <v>6</v>
      </c>
      <c r="B60" s="46">
        <v>7</v>
      </c>
      <c r="C60" s="46">
        <v>6</v>
      </c>
      <c r="D60" s="46">
        <v>7</v>
      </c>
      <c r="E60" s="46">
        <v>5</v>
      </c>
      <c r="F60" s="46">
        <v>6</v>
      </c>
      <c r="G60" s="1">
        <f t="shared" si="7"/>
        <v>37</v>
      </c>
      <c r="I60" s="5">
        <f t="shared" si="10"/>
        <v>0.16216216216216217</v>
      </c>
      <c r="J60" s="5">
        <f t="shared" si="11"/>
        <v>0.1891891891891892</v>
      </c>
      <c r="K60" s="5">
        <f t="shared" si="12"/>
        <v>0.16216216216216217</v>
      </c>
      <c r="L60" s="5">
        <f t="shared" si="13"/>
        <v>0.1891891891891892</v>
      </c>
      <c r="M60" s="5">
        <f t="shared" si="14"/>
        <v>0.13513513513513514</v>
      </c>
      <c r="N60" s="5">
        <f t="shared" si="15"/>
        <v>0.16216216216216217</v>
      </c>
      <c r="O60" s="39" t="e">
        <f>IF(G60&gt;0,DT!AC60*I60+DT!AD60*J60+DT!AE60*K60+DT!AF60*L60+DT!AG60*M60+DT!AH60*N60,"")</f>
        <v>#VALUE!</v>
      </c>
    </row>
    <row r="61" spans="1:15">
      <c r="A61" s="46">
        <v>6</v>
      </c>
      <c r="B61" s="46">
        <v>6</v>
      </c>
      <c r="C61" s="46">
        <v>4</v>
      </c>
      <c r="D61" s="46">
        <v>7</v>
      </c>
      <c r="E61" s="46">
        <v>5</v>
      </c>
      <c r="F61" s="46">
        <v>6</v>
      </c>
      <c r="G61" s="1">
        <f t="shared" si="7"/>
        <v>34</v>
      </c>
      <c r="I61" s="5">
        <f t="shared" si="10"/>
        <v>0.17647058823529413</v>
      </c>
      <c r="J61" s="5">
        <f t="shared" si="11"/>
        <v>0.17647058823529413</v>
      </c>
      <c r="K61" s="5">
        <f t="shared" si="12"/>
        <v>0.11764705882352941</v>
      </c>
      <c r="L61" s="5">
        <f t="shared" si="13"/>
        <v>0.20588235294117646</v>
      </c>
      <c r="M61" s="5">
        <f t="shared" si="14"/>
        <v>0.14705882352941177</v>
      </c>
      <c r="N61" s="5">
        <f t="shared" si="15"/>
        <v>0.17647058823529413</v>
      </c>
      <c r="O61" s="39" t="e">
        <f>IF(G61&gt;0,DT!AC61*I61+DT!AD61*J61+DT!AE61*K61+DT!AF61*L61+DT!AG61*M61+DT!AH61*N61,"")</f>
        <v>#VALUE!</v>
      </c>
    </row>
    <row r="62" spans="1:15">
      <c r="A62" s="46">
        <v>7</v>
      </c>
      <c r="B62" s="46">
        <v>7</v>
      </c>
      <c r="C62" s="46">
        <v>7</v>
      </c>
      <c r="D62" s="46">
        <v>7</v>
      </c>
      <c r="E62" s="46">
        <v>7</v>
      </c>
      <c r="F62" s="46">
        <v>7</v>
      </c>
      <c r="G62" s="1">
        <f t="shared" si="7"/>
        <v>42</v>
      </c>
      <c r="I62" s="5">
        <f t="shared" si="10"/>
        <v>0.16666666666666666</v>
      </c>
      <c r="J62" s="5">
        <f t="shared" si="11"/>
        <v>0.16666666666666666</v>
      </c>
      <c r="K62" s="5">
        <f t="shared" si="12"/>
        <v>0.16666666666666666</v>
      </c>
      <c r="L62" s="5">
        <f t="shared" si="13"/>
        <v>0.16666666666666666</v>
      </c>
      <c r="M62" s="5">
        <f t="shared" si="14"/>
        <v>0.16666666666666666</v>
      </c>
      <c r="N62" s="5">
        <f t="shared" si="15"/>
        <v>0.16666666666666666</v>
      </c>
      <c r="O62" s="39" t="e">
        <f>IF(G62&gt;0,DT!AC62*I62+DT!AD62*J62+DT!AE62*K62+DT!AF62*L62+DT!AG62*M62+DT!AH62*N62,"")</f>
        <v>#VALUE!</v>
      </c>
    </row>
    <row r="63" spans="1:15">
      <c r="A63" s="46">
        <v>7</v>
      </c>
      <c r="B63" s="46">
        <v>7</v>
      </c>
      <c r="C63" s="46">
        <v>7</v>
      </c>
      <c r="D63" s="46">
        <v>7</v>
      </c>
      <c r="E63" s="46">
        <v>6</v>
      </c>
      <c r="F63" s="46">
        <v>6</v>
      </c>
      <c r="G63" s="1">
        <f t="shared" si="7"/>
        <v>40</v>
      </c>
      <c r="I63" s="5">
        <f t="shared" si="10"/>
        <v>0.17499999999999999</v>
      </c>
      <c r="J63" s="5">
        <f t="shared" si="11"/>
        <v>0.17499999999999999</v>
      </c>
      <c r="K63" s="5">
        <f t="shared" si="12"/>
        <v>0.17499999999999999</v>
      </c>
      <c r="L63" s="5">
        <f t="shared" si="13"/>
        <v>0.17499999999999999</v>
      </c>
      <c r="M63" s="5">
        <f t="shared" si="14"/>
        <v>0.15</v>
      </c>
      <c r="N63" s="5">
        <f t="shared" si="15"/>
        <v>0.15</v>
      </c>
      <c r="O63" s="39" t="e">
        <f>IF(G63&gt;0,DT!AC63*I63+DT!AD63*J63+DT!AE63*K63+DT!AF63*L63+DT!AG63*M63+DT!AH63*N63,"")</f>
        <v>#VALUE!</v>
      </c>
    </row>
    <row r="64" spans="1:15">
      <c r="A64" s="46">
        <v>6</v>
      </c>
      <c r="B64" s="46">
        <v>7</v>
      </c>
      <c r="C64" s="46">
        <v>7</v>
      </c>
      <c r="D64" s="46">
        <v>7</v>
      </c>
      <c r="E64" s="46">
        <v>6</v>
      </c>
      <c r="F64" s="46">
        <v>6</v>
      </c>
      <c r="G64" s="1">
        <f t="shared" si="7"/>
        <v>39</v>
      </c>
      <c r="I64" s="5">
        <f t="shared" si="10"/>
        <v>0.15384615384615385</v>
      </c>
      <c r="J64" s="5">
        <f t="shared" si="11"/>
        <v>0.17948717948717949</v>
      </c>
      <c r="K64" s="5">
        <f t="shared" si="12"/>
        <v>0.17948717948717949</v>
      </c>
      <c r="L64" s="5">
        <f t="shared" si="13"/>
        <v>0.17948717948717949</v>
      </c>
      <c r="M64" s="5">
        <f t="shared" si="14"/>
        <v>0.15384615384615385</v>
      </c>
      <c r="N64" s="5">
        <f t="shared" si="15"/>
        <v>0.15384615384615385</v>
      </c>
      <c r="O64" s="39" t="e">
        <f>IF(G64&gt;0,DT!AC64*I64+DT!AD64*J64+DT!AE64*K64+DT!AF64*L64+DT!AG64*M64+DT!AH64*N64,"")</f>
        <v>#VALUE!</v>
      </c>
    </row>
    <row r="65" spans="1:15">
      <c r="A65" s="46">
        <v>6</v>
      </c>
      <c r="B65" s="46">
        <v>7</v>
      </c>
      <c r="C65" s="46">
        <v>7</v>
      </c>
      <c r="D65" s="46">
        <v>7</v>
      </c>
      <c r="E65" s="46">
        <v>5</v>
      </c>
      <c r="F65" s="46">
        <v>6</v>
      </c>
      <c r="G65" s="1">
        <f t="shared" si="7"/>
        <v>38</v>
      </c>
      <c r="I65" s="5">
        <f t="shared" si="10"/>
        <v>0.15789473684210525</v>
      </c>
      <c r="J65" s="5">
        <f t="shared" si="11"/>
        <v>0.18421052631578946</v>
      </c>
      <c r="K65" s="5">
        <f t="shared" si="12"/>
        <v>0.18421052631578946</v>
      </c>
      <c r="L65" s="5">
        <f t="shared" si="13"/>
        <v>0.18421052631578946</v>
      </c>
      <c r="M65" s="5">
        <f t="shared" si="14"/>
        <v>0.13157894736842105</v>
      </c>
      <c r="N65" s="5">
        <f t="shared" si="15"/>
        <v>0.15789473684210525</v>
      </c>
      <c r="O65" s="39" t="e">
        <f>IF(G65&gt;0,DT!AC65*I65+DT!AD65*J65+DT!AE65*K65+DT!AF65*L65+DT!AG65*M65+DT!AH65*N65,"")</f>
        <v>#VALUE!</v>
      </c>
    </row>
    <row r="66" spans="1:15">
      <c r="A66" s="46">
        <v>5</v>
      </c>
      <c r="B66" s="46">
        <v>5</v>
      </c>
      <c r="C66" s="46">
        <v>4</v>
      </c>
      <c r="D66" s="46">
        <v>4</v>
      </c>
      <c r="E66" s="46">
        <v>4</v>
      </c>
      <c r="F66" s="46">
        <v>4</v>
      </c>
      <c r="G66" s="1">
        <f t="shared" si="7"/>
        <v>26</v>
      </c>
      <c r="I66" s="5">
        <f t="shared" si="10"/>
        <v>0.19230769230769232</v>
      </c>
      <c r="J66" s="5">
        <f t="shared" si="11"/>
        <v>0.19230769230769232</v>
      </c>
      <c r="K66" s="5">
        <f t="shared" si="12"/>
        <v>0.15384615384615385</v>
      </c>
      <c r="L66" s="5">
        <f t="shared" si="13"/>
        <v>0.15384615384615385</v>
      </c>
      <c r="M66" s="5">
        <f t="shared" si="14"/>
        <v>0.15384615384615385</v>
      </c>
      <c r="N66" s="5">
        <f t="shared" si="15"/>
        <v>0.15384615384615385</v>
      </c>
      <c r="O66" s="39" t="e">
        <f>IF(G66&gt;0,DT!AC66*I66+DT!AD66*J66+DT!AE66*K66+DT!AF66*L66+DT!AG66*M66+DT!AH66*N66,"")</f>
        <v>#VALUE!</v>
      </c>
    </row>
    <row r="67" spans="1:15">
      <c r="A67" s="46">
        <v>6</v>
      </c>
      <c r="B67" s="46">
        <v>7</v>
      </c>
      <c r="C67" s="46">
        <v>6</v>
      </c>
      <c r="D67" s="46">
        <v>5</v>
      </c>
      <c r="E67" s="46">
        <v>6</v>
      </c>
      <c r="F67" s="46">
        <v>6</v>
      </c>
      <c r="G67" s="1">
        <f t="shared" si="7"/>
        <v>36</v>
      </c>
      <c r="I67" s="5">
        <f t="shared" si="10"/>
        <v>0.16666666666666666</v>
      </c>
      <c r="J67" s="5">
        <f t="shared" si="11"/>
        <v>0.19444444444444445</v>
      </c>
      <c r="K67" s="5">
        <f t="shared" si="12"/>
        <v>0.16666666666666666</v>
      </c>
      <c r="L67" s="5">
        <f t="shared" si="13"/>
        <v>0.1388888888888889</v>
      </c>
      <c r="M67" s="5">
        <f t="shared" si="14"/>
        <v>0.16666666666666666</v>
      </c>
      <c r="N67" s="5">
        <f t="shared" si="15"/>
        <v>0.16666666666666666</v>
      </c>
      <c r="O67" s="39" t="e">
        <f>IF(G67&gt;0,DT!AC67*I67+DT!AD67*J67+DT!AE67*K67+DT!AF67*L67+DT!AG67*M67+DT!AH67*N67,"")</f>
        <v>#VALUE!</v>
      </c>
    </row>
    <row r="68" spans="1:15">
      <c r="A68" s="46">
        <v>4</v>
      </c>
      <c r="B68" s="46">
        <v>7</v>
      </c>
      <c r="C68" s="46">
        <v>7</v>
      </c>
      <c r="D68" s="46">
        <v>7</v>
      </c>
      <c r="E68" s="46">
        <v>6</v>
      </c>
      <c r="F68" s="46">
        <v>7</v>
      </c>
      <c r="G68" s="1">
        <f t="shared" si="7"/>
        <v>38</v>
      </c>
      <c r="I68" s="5">
        <f t="shared" si="10"/>
        <v>0.10526315789473684</v>
      </c>
      <c r="J68" s="5">
        <f t="shared" si="11"/>
        <v>0.18421052631578946</v>
      </c>
      <c r="K68" s="5">
        <f t="shared" si="12"/>
        <v>0.18421052631578946</v>
      </c>
      <c r="L68" s="5">
        <f t="shared" si="13"/>
        <v>0.18421052631578946</v>
      </c>
      <c r="M68" s="5">
        <f t="shared" si="14"/>
        <v>0.15789473684210525</v>
      </c>
      <c r="N68" s="5">
        <f t="shared" si="15"/>
        <v>0.18421052631578946</v>
      </c>
      <c r="O68" s="39" t="e">
        <f>IF(G68&gt;0,DT!AC68*I68+DT!AD68*J68+DT!AE68*K68+DT!AF68*L68+DT!AG68*M68+DT!AH68*N68,"")</f>
        <v>#VALUE!</v>
      </c>
    </row>
    <row r="69" spans="1:15">
      <c r="A69" s="46">
        <v>4</v>
      </c>
      <c r="B69" s="46">
        <v>7</v>
      </c>
      <c r="C69" s="46">
        <v>7</v>
      </c>
      <c r="D69" s="46">
        <v>6</v>
      </c>
      <c r="E69" s="46">
        <v>4</v>
      </c>
      <c r="F69" s="46">
        <v>4</v>
      </c>
      <c r="G69" s="1">
        <f t="shared" ref="G69:G132" si="16">SUM(A69:F69)</f>
        <v>32</v>
      </c>
      <c r="I69" s="5">
        <f t="shared" si="10"/>
        <v>0.125</v>
      </c>
      <c r="J69" s="5">
        <f t="shared" si="11"/>
        <v>0.21875</v>
      </c>
      <c r="K69" s="5">
        <f t="shared" si="12"/>
        <v>0.21875</v>
      </c>
      <c r="L69" s="5">
        <f t="shared" si="13"/>
        <v>0.1875</v>
      </c>
      <c r="M69" s="5">
        <f t="shared" si="14"/>
        <v>0.125</v>
      </c>
      <c r="N69" s="5">
        <f t="shared" si="15"/>
        <v>0.125</v>
      </c>
      <c r="O69" s="39" t="e">
        <f>IF(G69&gt;0,DT!AC69*I69+DT!AD69*J69+DT!AE69*K69+DT!AF69*L69+DT!AG69*M69+DT!AH69*N69,"")</f>
        <v>#VALUE!</v>
      </c>
    </row>
    <row r="70" spans="1:15">
      <c r="A70" s="46">
        <v>2</v>
      </c>
      <c r="B70" s="46">
        <v>5</v>
      </c>
      <c r="C70" s="46">
        <v>6</v>
      </c>
      <c r="D70" s="46">
        <v>5</v>
      </c>
      <c r="E70" s="46">
        <v>5</v>
      </c>
      <c r="F70" s="46">
        <v>4</v>
      </c>
      <c r="G70" s="1">
        <f t="shared" si="16"/>
        <v>27</v>
      </c>
      <c r="I70" s="5">
        <f t="shared" si="10"/>
        <v>7.407407407407407E-2</v>
      </c>
      <c r="J70" s="5">
        <f t="shared" si="11"/>
        <v>0.18518518518518517</v>
      </c>
      <c r="K70" s="5">
        <f t="shared" si="12"/>
        <v>0.22222222222222221</v>
      </c>
      <c r="L70" s="5">
        <f t="shared" si="13"/>
        <v>0.18518518518518517</v>
      </c>
      <c r="M70" s="5">
        <f t="shared" si="14"/>
        <v>0.18518518518518517</v>
      </c>
      <c r="N70" s="5">
        <f t="shared" si="15"/>
        <v>0.14814814814814814</v>
      </c>
      <c r="O70" s="39" t="e">
        <f>IF(G70&gt;0,DT!AC70*I70+DT!AD70*J70+DT!AE70*K70+DT!AF70*L70+DT!AG70*M70+DT!AH70*N70,"")</f>
        <v>#VALUE!</v>
      </c>
    </row>
    <row r="71" spans="1:15">
      <c r="A71" s="46">
        <v>3</v>
      </c>
      <c r="B71" s="46">
        <v>7</v>
      </c>
      <c r="C71" s="46">
        <v>7</v>
      </c>
      <c r="D71" s="46">
        <v>7</v>
      </c>
      <c r="E71" s="46">
        <v>1</v>
      </c>
      <c r="F71" s="46">
        <v>4</v>
      </c>
      <c r="G71" s="1">
        <f t="shared" si="16"/>
        <v>29</v>
      </c>
      <c r="I71" s="5">
        <f t="shared" si="10"/>
        <v>0.10344827586206896</v>
      </c>
      <c r="J71" s="5">
        <f t="shared" si="11"/>
        <v>0.2413793103448276</v>
      </c>
      <c r="K71" s="5">
        <f t="shared" si="12"/>
        <v>0.2413793103448276</v>
      </c>
      <c r="L71" s="5">
        <f t="shared" si="13"/>
        <v>0.2413793103448276</v>
      </c>
      <c r="M71" s="5">
        <f t="shared" si="14"/>
        <v>3.4482758620689655E-2</v>
      </c>
      <c r="N71" s="5">
        <f t="shared" si="15"/>
        <v>0.13793103448275862</v>
      </c>
      <c r="O71" s="39" t="e">
        <f>IF(G71&gt;0,DT!AC71*I71+DT!AD71*J71+DT!AE71*K71+DT!AF71*L71+DT!AG71*M71+DT!AH71*N71,"")</f>
        <v>#VALUE!</v>
      </c>
    </row>
    <row r="72" spans="1:15">
      <c r="A72" s="46">
        <v>2</v>
      </c>
      <c r="B72" s="46">
        <v>5</v>
      </c>
      <c r="C72" s="46">
        <v>4</v>
      </c>
      <c r="D72" s="46">
        <v>3</v>
      </c>
      <c r="E72" s="46">
        <v>2</v>
      </c>
      <c r="F72" s="46">
        <v>2</v>
      </c>
      <c r="G72" s="1">
        <f t="shared" si="16"/>
        <v>18</v>
      </c>
      <c r="I72" s="5">
        <f t="shared" si="10"/>
        <v>0.1111111111111111</v>
      </c>
      <c r="J72" s="5">
        <f t="shared" si="11"/>
        <v>0.27777777777777779</v>
      </c>
      <c r="K72" s="5">
        <f t="shared" si="12"/>
        <v>0.22222222222222221</v>
      </c>
      <c r="L72" s="5">
        <f t="shared" si="13"/>
        <v>0.16666666666666666</v>
      </c>
      <c r="M72" s="5">
        <f t="shared" si="14"/>
        <v>0.1111111111111111</v>
      </c>
      <c r="N72" s="5">
        <f t="shared" si="15"/>
        <v>0.1111111111111111</v>
      </c>
      <c r="O72" s="39" t="e">
        <f>IF(G72&gt;0,DT!AC72*I72+DT!AD72*J72+DT!AE72*K72+DT!AF72*L72+DT!AG72*M72+DT!AH72*N72,"")</f>
        <v>#VALUE!</v>
      </c>
    </row>
    <row r="73" spans="1:15">
      <c r="A73" s="46">
        <v>5</v>
      </c>
      <c r="B73" s="46">
        <v>5</v>
      </c>
      <c r="C73" s="46">
        <v>6</v>
      </c>
      <c r="D73" s="46">
        <v>3</v>
      </c>
      <c r="E73" s="46">
        <v>4</v>
      </c>
      <c r="F73" s="46">
        <v>4</v>
      </c>
      <c r="G73" s="1">
        <f t="shared" si="16"/>
        <v>27</v>
      </c>
      <c r="I73" s="5">
        <f t="shared" si="10"/>
        <v>0.18518518518518517</v>
      </c>
      <c r="J73" s="5">
        <f t="shared" si="11"/>
        <v>0.18518518518518517</v>
      </c>
      <c r="K73" s="5">
        <f t="shared" si="12"/>
        <v>0.22222222222222221</v>
      </c>
      <c r="L73" s="5">
        <f t="shared" si="13"/>
        <v>0.1111111111111111</v>
      </c>
      <c r="M73" s="5">
        <f t="shared" si="14"/>
        <v>0.14814814814814814</v>
      </c>
      <c r="N73" s="5">
        <f t="shared" si="15"/>
        <v>0.14814814814814814</v>
      </c>
      <c r="O73" s="39" t="e">
        <f>IF(G73&gt;0,DT!AC73*I73+DT!AD73*J73+DT!AE73*K73+DT!AF73*L73+DT!AG73*M73+DT!AH73*N73,"")</f>
        <v>#VALUE!</v>
      </c>
    </row>
    <row r="74" spans="1:15">
      <c r="A74" s="46">
        <v>6</v>
      </c>
      <c r="B74" s="46">
        <v>6</v>
      </c>
      <c r="C74" s="46">
        <v>7</v>
      </c>
      <c r="D74" s="46">
        <v>7</v>
      </c>
      <c r="E74" s="46">
        <v>6</v>
      </c>
      <c r="F74" s="46">
        <v>6</v>
      </c>
      <c r="G74" s="1">
        <f t="shared" si="16"/>
        <v>38</v>
      </c>
      <c r="I74" s="5">
        <f t="shared" si="10"/>
        <v>0.15789473684210525</v>
      </c>
      <c r="J74" s="5">
        <f t="shared" si="11"/>
        <v>0.15789473684210525</v>
      </c>
      <c r="K74" s="5">
        <f t="shared" si="12"/>
        <v>0.18421052631578946</v>
      </c>
      <c r="L74" s="5">
        <f t="shared" si="13"/>
        <v>0.18421052631578946</v>
      </c>
      <c r="M74" s="5">
        <f t="shared" si="14"/>
        <v>0.15789473684210525</v>
      </c>
      <c r="N74" s="5">
        <f t="shared" si="15"/>
        <v>0.15789473684210525</v>
      </c>
      <c r="O74" s="39" t="e">
        <f>IF(G74&gt;0,DT!AC74*I74+DT!AD74*J74+DT!AE74*K74+DT!AF74*L74+DT!AG74*M74+DT!AH74*N74,"")</f>
        <v>#VALUE!</v>
      </c>
    </row>
    <row r="75" spans="1:15">
      <c r="A75" s="46">
        <v>5</v>
      </c>
      <c r="B75" s="46">
        <v>7</v>
      </c>
      <c r="C75" s="46">
        <v>7</v>
      </c>
      <c r="D75" s="46">
        <v>7</v>
      </c>
      <c r="E75" s="46">
        <v>6</v>
      </c>
      <c r="F75" s="46">
        <v>5</v>
      </c>
      <c r="G75" s="1">
        <f t="shared" si="16"/>
        <v>37</v>
      </c>
      <c r="I75" s="5">
        <f t="shared" si="10"/>
        <v>0.13513513513513514</v>
      </c>
      <c r="J75" s="5">
        <f t="shared" si="11"/>
        <v>0.1891891891891892</v>
      </c>
      <c r="K75" s="5">
        <f t="shared" si="12"/>
        <v>0.1891891891891892</v>
      </c>
      <c r="L75" s="5">
        <f t="shared" si="13"/>
        <v>0.1891891891891892</v>
      </c>
      <c r="M75" s="5">
        <f t="shared" si="14"/>
        <v>0.16216216216216217</v>
      </c>
      <c r="N75" s="5">
        <f t="shared" si="15"/>
        <v>0.13513513513513514</v>
      </c>
      <c r="O75" s="39" t="e">
        <f>IF(G75&gt;0,DT!AC75*I75+DT!AD75*J75+DT!AE75*K75+DT!AF75*L75+DT!AG75*M75+DT!AH75*N75,"")</f>
        <v>#VALUE!</v>
      </c>
    </row>
    <row r="76" spans="1:15">
      <c r="A76" s="46">
        <v>5</v>
      </c>
      <c r="B76" s="46">
        <v>5</v>
      </c>
      <c r="C76" s="46">
        <v>7</v>
      </c>
      <c r="D76" s="46">
        <v>7</v>
      </c>
      <c r="E76" s="46">
        <v>5</v>
      </c>
      <c r="F76" s="46">
        <v>4</v>
      </c>
      <c r="G76" s="1">
        <f t="shared" si="16"/>
        <v>33</v>
      </c>
      <c r="I76" s="5">
        <f t="shared" si="10"/>
        <v>0.15151515151515152</v>
      </c>
      <c r="J76" s="5">
        <f t="shared" si="11"/>
        <v>0.15151515151515152</v>
      </c>
      <c r="K76" s="5">
        <f t="shared" si="12"/>
        <v>0.21212121212121213</v>
      </c>
      <c r="L76" s="5">
        <f t="shared" si="13"/>
        <v>0.21212121212121213</v>
      </c>
      <c r="M76" s="5">
        <f t="shared" si="14"/>
        <v>0.15151515151515152</v>
      </c>
      <c r="N76" s="5">
        <f t="shared" si="15"/>
        <v>0.12121212121212122</v>
      </c>
      <c r="O76" s="39" t="e">
        <f>IF(G76&gt;0,DT!AC76*I76+DT!AD76*J76+DT!AE76*K76+DT!AF76*L76+DT!AG76*M76+DT!AH76*N76,"")</f>
        <v>#VALUE!</v>
      </c>
    </row>
    <row r="77" spans="1:15">
      <c r="A77" s="46">
        <v>7</v>
      </c>
      <c r="B77" s="46">
        <v>6</v>
      </c>
      <c r="C77" s="46">
        <v>7</v>
      </c>
      <c r="D77" s="46">
        <v>6</v>
      </c>
      <c r="E77" s="46">
        <v>6</v>
      </c>
      <c r="F77" s="46">
        <v>6</v>
      </c>
      <c r="G77" s="1">
        <f t="shared" si="16"/>
        <v>38</v>
      </c>
      <c r="I77" s="5">
        <f t="shared" si="10"/>
        <v>0.18421052631578946</v>
      </c>
      <c r="J77" s="5">
        <f t="shared" si="11"/>
        <v>0.15789473684210525</v>
      </c>
      <c r="K77" s="5">
        <f t="shared" si="12"/>
        <v>0.18421052631578946</v>
      </c>
      <c r="L77" s="5">
        <f t="shared" si="13"/>
        <v>0.15789473684210525</v>
      </c>
      <c r="M77" s="5">
        <f t="shared" si="14"/>
        <v>0.15789473684210525</v>
      </c>
      <c r="N77" s="5">
        <f t="shared" si="15"/>
        <v>0.15789473684210525</v>
      </c>
      <c r="O77" s="39" t="e">
        <f>IF(G77&gt;0,DT!AC77*I77+DT!AD77*J77+DT!AE77*K77+DT!AF77*L77+DT!AG77*M77+DT!AH77*N77,"")</f>
        <v>#VALUE!</v>
      </c>
    </row>
    <row r="78" spans="1:15">
      <c r="A78" s="46">
        <v>6</v>
      </c>
      <c r="B78" s="46">
        <v>6</v>
      </c>
      <c r="C78" s="46">
        <v>7</v>
      </c>
      <c r="D78" s="46">
        <v>5</v>
      </c>
      <c r="E78" s="46">
        <v>3</v>
      </c>
      <c r="F78" s="46">
        <v>2</v>
      </c>
      <c r="G78" s="1">
        <f t="shared" si="16"/>
        <v>29</v>
      </c>
      <c r="I78" s="5">
        <f t="shared" si="10"/>
        <v>0.20689655172413793</v>
      </c>
      <c r="J78" s="5">
        <f t="shared" si="11"/>
        <v>0.20689655172413793</v>
      </c>
      <c r="K78" s="5">
        <f t="shared" si="12"/>
        <v>0.2413793103448276</v>
      </c>
      <c r="L78" s="5">
        <f t="shared" si="13"/>
        <v>0.17241379310344829</v>
      </c>
      <c r="M78" s="5">
        <f t="shared" si="14"/>
        <v>0.10344827586206896</v>
      </c>
      <c r="N78" s="5">
        <f t="shared" si="15"/>
        <v>6.8965517241379309E-2</v>
      </c>
      <c r="O78" s="39" t="e">
        <f>IF(G78&gt;0,DT!AC78*I78+DT!AD78*J78+DT!AE78*K78+DT!AF78*L78+DT!AG78*M78+DT!AH78*N78,"")</f>
        <v>#VALUE!</v>
      </c>
    </row>
    <row r="79" spans="1:15">
      <c r="A79" s="46">
        <v>7</v>
      </c>
      <c r="B79" s="46">
        <v>7</v>
      </c>
      <c r="C79" s="46">
        <v>7</v>
      </c>
      <c r="D79" s="46">
        <v>7</v>
      </c>
      <c r="E79" s="46">
        <v>7</v>
      </c>
      <c r="F79" s="46">
        <v>7</v>
      </c>
      <c r="G79" s="1">
        <f t="shared" si="16"/>
        <v>42</v>
      </c>
      <c r="I79" s="5">
        <f t="shared" si="10"/>
        <v>0.16666666666666666</v>
      </c>
      <c r="J79" s="5">
        <f t="shared" si="11"/>
        <v>0.16666666666666666</v>
      </c>
      <c r="K79" s="5">
        <f t="shared" si="12"/>
        <v>0.16666666666666666</v>
      </c>
      <c r="L79" s="5">
        <f t="shared" si="13"/>
        <v>0.16666666666666666</v>
      </c>
      <c r="M79" s="5">
        <f t="shared" si="14"/>
        <v>0.16666666666666666</v>
      </c>
      <c r="N79" s="5">
        <f t="shared" si="15"/>
        <v>0.16666666666666666</v>
      </c>
      <c r="O79" s="39" t="e">
        <f>IF(G79&gt;0,DT!AC79*I79+DT!AD79*J79+DT!AE79*K79+DT!AF79*L79+DT!AG79*M79+DT!AH79*N79,"")</f>
        <v>#VALUE!</v>
      </c>
    </row>
    <row r="80" spans="1:15">
      <c r="A80" s="46">
        <v>5</v>
      </c>
      <c r="B80" s="46">
        <v>6</v>
      </c>
      <c r="C80" s="46">
        <v>7</v>
      </c>
      <c r="D80" s="46">
        <v>5</v>
      </c>
      <c r="E80" s="46">
        <v>5</v>
      </c>
      <c r="F80" s="46">
        <v>5</v>
      </c>
      <c r="G80" s="1">
        <f t="shared" si="16"/>
        <v>33</v>
      </c>
      <c r="I80" s="5">
        <f t="shared" si="10"/>
        <v>0.15151515151515152</v>
      </c>
      <c r="J80" s="5">
        <f t="shared" si="11"/>
        <v>0.18181818181818182</v>
      </c>
      <c r="K80" s="5">
        <f t="shared" si="12"/>
        <v>0.21212121212121213</v>
      </c>
      <c r="L80" s="5">
        <f t="shared" si="13"/>
        <v>0.15151515151515152</v>
      </c>
      <c r="M80" s="5">
        <f t="shared" si="14"/>
        <v>0.15151515151515152</v>
      </c>
      <c r="N80" s="5">
        <f t="shared" si="15"/>
        <v>0.15151515151515152</v>
      </c>
      <c r="O80" s="39" t="e">
        <f>IF(G80&gt;0,DT!AC80*I80+DT!AD80*J80+DT!AE80*K80+DT!AF80*L80+DT!AG80*M80+DT!AH80*N80,"")</f>
        <v>#VALUE!</v>
      </c>
    </row>
    <row r="81" spans="1:15">
      <c r="A81" s="46">
        <v>7</v>
      </c>
      <c r="B81" s="46">
        <v>7</v>
      </c>
      <c r="C81" s="46">
        <v>6</v>
      </c>
      <c r="D81" s="46">
        <v>7</v>
      </c>
      <c r="E81" s="46">
        <v>7</v>
      </c>
      <c r="F81" s="46">
        <v>7</v>
      </c>
      <c r="G81" s="1">
        <f t="shared" si="16"/>
        <v>41</v>
      </c>
      <c r="I81" s="5">
        <f t="shared" si="10"/>
        <v>0.17073170731707318</v>
      </c>
      <c r="J81" s="5">
        <f t="shared" si="11"/>
        <v>0.17073170731707318</v>
      </c>
      <c r="K81" s="5">
        <f t="shared" si="12"/>
        <v>0.14634146341463414</v>
      </c>
      <c r="L81" s="5">
        <f t="shared" si="13"/>
        <v>0.17073170731707318</v>
      </c>
      <c r="M81" s="5">
        <f t="shared" si="14"/>
        <v>0.17073170731707318</v>
      </c>
      <c r="N81" s="5">
        <f t="shared" si="15"/>
        <v>0.17073170731707318</v>
      </c>
      <c r="O81" s="39" t="e">
        <f>IF(G81&gt;0,DT!AC81*I81+DT!AD81*J81+DT!AE81*K81+DT!AF81*L81+DT!AG81*M81+DT!AH81*N81,"")</f>
        <v>#VALUE!</v>
      </c>
    </row>
    <row r="82" spans="1:15">
      <c r="A82" s="46">
        <v>6</v>
      </c>
      <c r="B82" s="46">
        <v>6</v>
      </c>
      <c r="C82" s="46">
        <v>7</v>
      </c>
      <c r="D82" s="46">
        <v>7</v>
      </c>
      <c r="E82" s="46">
        <v>5</v>
      </c>
      <c r="F82" s="46">
        <v>5</v>
      </c>
      <c r="G82" s="1">
        <f t="shared" si="16"/>
        <v>36</v>
      </c>
      <c r="I82" s="5">
        <f t="shared" si="10"/>
        <v>0.16666666666666666</v>
      </c>
      <c r="J82" s="5">
        <f t="shared" si="11"/>
        <v>0.16666666666666666</v>
      </c>
      <c r="K82" s="5">
        <f t="shared" si="12"/>
        <v>0.19444444444444445</v>
      </c>
      <c r="L82" s="5">
        <f t="shared" si="13"/>
        <v>0.19444444444444445</v>
      </c>
      <c r="M82" s="5">
        <f t="shared" si="14"/>
        <v>0.1388888888888889</v>
      </c>
      <c r="N82" s="5">
        <f t="shared" si="15"/>
        <v>0.1388888888888889</v>
      </c>
      <c r="O82" s="39" t="e">
        <f>IF(G82&gt;0,DT!AC82*I82+DT!AD82*J82+DT!AE82*K82+DT!AF82*L82+DT!AG82*M82+DT!AH82*N82,"")</f>
        <v>#VALUE!</v>
      </c>
    </row>
    <row r="83" spans="1:15">
      <c r="A83" s="46">
        <v>5</v>
      </c>
      <c r="B83" s="46">
        <v>4</v>
      </c>
      <c r="C83" s="46">
        <v>6</v>
      </c>
      <c r="D83" s="46">
        <v>6</v>
      </c>
      <c r="E83" s="46">
        <v>4</v>
      </c>
      <c r="F83" s="46">
        <v>5</v>
      </c>
      <c r="G83" s="1">
        <f t="shared" si="16"/>
        <v>30</v>
      </c>
      <c r="I83" s="5">
        <f t="shared" si="10"/>
        <v>0.16666666666666666</v>
      </c>
      <c r="J83" s="5">
        <f t="shared" si="11"/>
        <v>0.13333333333333333</v>
      </c>
      <c r="K83" s="5">
        <f t="shared" si="12"/>
        <v>0.2</v>
      </c>
      <c r="L83" s="5">
        <f t="shared" si="13"/>
        <v>0.2</v>
      </c>
      <c r="M83" s="5">
        <f t="shared" si="14"/>
        <v>0.13333333333333333</v>
      </c>
      <c r="N83" s="5">
        <f t="shared" si="15"/>
        <v>0.16666666666666666</v>
      </c>
      <c r="O83" s="39" t="e">
        <f>IF(G83&gt;0,DT!AC83*I83+DT!AD83*J83+DT!AE83*K83+DT!AF83*L83+DT!AG83*M83+DT!AH83*N83,"")</f>
        <v>#VALUE!</v>
      </c>
    </row>
    <row r="84" spans="1:15">
      <c r="A84" s="46">
        <v>7</v>
      </c>
      <c r="B84" s="46">
        <v>7</v>
      </c>
      <c r="C84" s="46">
        <v>7</v>
      </c>
      <c r="D84" s="46">
        <v>7</v>
      </c>
      <c r="E84" s="46">
        <v>7</v>
      </c>
      <c r="F84" s="46">
        <v>6</v>
      </c>
      <c r="G84" s="1">
        <f t="shared" si="16"/>
        <v>41</v>
      </c>
      <c r="I84" s="5">
        <f t="shared" si="10"/>
        <v>0.17073170731707318</v>
      </c>
      <c r="J84" s="5">
        <f t="shared" si="11"/>
        <v>0.17073170731707318</v>
      </c>
      <c r="K84" s="5">
        <f t="shared" si="12"/>
        <v>0.17073170731707318</v>
      </c>
      <c r="L84" s="5">
        <f t="shared" si="13"/>
        <v>0.17073170731707318</v>
      </c>
      <c r="M84" s="5">
        <f t="shared" si="14"/>
        <v>0.17073170731707318</v>
      </c>
      <c r="N84" s="5">
        <f t="shared" si="15"/>
        <v>0.14634146341463414</v>
      </c>
      <c r="O84" s="39" t="e">
        <f>IF(G84&gt;0,DT!AC84*I84+DT!AD84*J84+DT!AE84*K84+DT!AF84*L84+DT!AG84*M84+DT!AH84*N84,"")</f>
        <v>#VALUE!</v>
      </c>
    </row>
    <row r="85" spans="1:15">
      <c r="A85" s="46">
        <v>7</v>
      </c>
      <c r="B85" s="46">
        <v>7</v>
      </c>
      <c r="C85" s="46">
        <v>7</v>
      </c>
      <c r="D85" s="46">
        <v>7</v>
      </c>
      <c r="E85" s="46">
        <v>7</v>
      </c>
      <c r="F85" s="46">
        <v>7</v>
      </c>
      <c r="G85" s="1">
        <f t="shared" si="16"/>
        <v>42</v>
      </c>
      <c r="I85" s="5">
        <f t="shared" si="10"/>
        <v>0.16666666666666666</v>
      </c>
      <c r="J85" s="5">
        <f t="shared" si="11"/>
        <v>0.16666666666666666</v>
      </c>
      <c r="K85" s="5">
        <f t="shared" si="12"/>
        <v>0.16666666666666666</v>
      </c>
      <c r="L85" s="5">
        <f t="shared" si="13"/>
        <v>0.16666666666666666</v>
      </c>
      <c r="M85" s="5">
        <f t="shared" si="14"/>
        <v>0.16666666666666666</v>
      </c>
      <c r="N85" s="5">
        <f t="shared" si="15"/>
        <v>0.16666666666666666</v>
      </c>
      <c r="O85" s="39" t="e">
        <f>IF(G85&gt;0,DT!AC85*I85+DT!AD85*J85+DT!AE85*K85+DT!AF85*L85+DT!AG85*M85+DT!AH85*N85,"")</f>
        <v>#VALUE!</v>
      </c>
    </row>
    <row r="86" spans="1:15">
      <c r="A86" s="46">
        <v>7</v>
      </c>
      <c r="B86" s="46">
        <v>6</v>
      </c>
      <c r="C86" s="46">
        <v>6</v>
      </c>
      <c r="D86" s="46">
        <v>7</v>
      </c>
      <c r="E86" s="46">
        <v>5</v>
      </c>
      <c r="F86" s="46">
        <v>6</v>
      </c>
      <c r="G86" s="1">
        <f t="shared" si="16"/>
        <v>37</v>
      </c>
      <c r="I86" s="5">
        <f t="shared" si="10"/>
        <v>0.1891891891891892</v>
      </c>
      <c r="J86" s="5">
        <f t="shared" si="11"/>
        <v>0.16216216216216217</v>
      </c>
      <c r="K86" s="5">
        <f t="shared" si="12"/>
        <v>0.16216216216216217</v>
      </c>
      <c r="L86" s="5">
        <f t="shared" si="13"/>
        <v>0.1891891891891892</v>
      </c>
      <c r="M86" s="5">
        <f t="shared" si="14"/>
        <v>0.13513513513513514</v>
      </c>
      <c r="N86" s="5">
        <f t="shared" si="15"/>
        <v>0.16216216216216217</v>
      </c>
      <c r="O86" s="39" t="e">
        <f>IF(G86&gt;0,DT!AC86*I86+DT!AD86*J86+DT!AE86*K86+DT!AF86*L86+DT!AG86*M86+DT!AH86*N86,"")</f>
        <v>#VALUE!</v>
      </c>
    </row>
    <row r="87" spans="1:15">
      <c r="A87" s="46">
        <v>6</v>
      </c>
      <c r="B87" s="46">
        <v>6</v>
      </c>
      <c r="C87" s="46">
        <v>7</v>
      </c>
      <c r="D87" s="46">
        <v>6</v>
      </c>
      <c r="E87" s="46">
        <v>7</v>
      </c>
      <c r="F87" s="46">
        <v>7</v>
      </c>
      <c r="G87" s="1">
        <f t="shared" si="16"/>
        <v>39</v>
      </c>
      <c r="I87" s="5">
        <f t="shared" si="10"/>
        <v>0.15384615384615385</v>
      </c>
      <c r="J87" s="5">
        <f t="shared" si="11"/>
        <v>0.15384615384615385</v>
      </c>
      <c r="K87" s="5">
        <f t="shared" si="12"/>
        <v>0.17948717948717949</v>
      </c>
      <c r="L87" s="5">
        <f t="shared" si="13"/>
        <v>0.15384615384615385</v>
      </c>
      <c r="M87" s="5">
        <f t="shared" si="14"/>
        <v>0.17948717948717949</v>
      </c>
      <c r="N87" s="5">
        <f t="shared" si="15"/>
        <v>0.17948717948717949</v>
      </c>
      <c r="O87" s="39" t="e">
        <f>IF(G87&gt;0,DT!AC87*I87+DT!AD87*J87+DT!AE87*K87+DT!AF87*L87+DT!AG87*M87+DT!AH87*N87,"")</f>
        <v>#VALUE!</v>
      </c>
    </row>
    <row r="88" spans="1:15">
      <c r="A88" s="46">
        <v>6</v>
      </c>
      <c r="B88" s="46">
        <v>5</v>
      </c>
      <c r="C88" s="46">
        <v>6</v>
      </c>
      <c r="D88" s="46">
        <v>6</v>
      </c>
      <c r="E88" s="46">
        <v>5</v>
      </c>
      <c r="F88" s="46">
        <v>5</v>
      </c>
      <c r="G88" s="1">
        <f t="shared" si="16"/>
        <v>33</v>
      </c>
      <c r="I88" s="5">
        <f t="shared" si="10"/>
        <v>0.18181818181818182</v>
      </c>
      <c r="J88" s="5">
        <f t="shared" si="11"/>
        <v>0.15151515151515152</v>
      </c>
      <c r="K88" s="5">
        <f t="shared" si="12"/>
        <v>0.18181818181818182</v>
      </c>
      <c r="L88" s="5">
        <f t="shared" si="13"/>
        <v>0.18181818181818182</v>
      </c>
      <c r="M88" s="5">
        <f t="shared" si="14"/>
        <v>0.15151515151515152</v>
      </c>
      <c r="N88" s="5">
        <f t="shared" si="15"/>
        <v>0.15151515151515152</v>
      </c>
      <c r="O88" s="39" t="e">
        <f>IF(G88&gt;0,DT!AC88*I88+DT!AD88*J88+DT!AE88*K88+DT!AF88*L88+DT!AG88*M88+DT!AH88*N88,"")</f>
        <v>#VALUE!</v>
      </c>
    </row>
    <row r="89" spans="1:15">
      <c r="A89" s="46">
        <v>7</v>
      </c>
      <c r="B89" s="46">
        <v>7</v>
      </c>
      <c r="C89" s="46">
        <v>7</v>
      </c>
      <c r="D89" s="46">
        <v>7</v>
      </c>
      <c r="E89" s="46">
        <v>7</v>
      </c>
      <c r="F89" s="46">
        <v>7</v>
      </c>
      <c r="G89" s="1">
        <f t="shared" si="16"/>
        <v>42</v>
      </c>
      <c r="I89" s="5">
        <f t="shared" si="10"/>
        <v>0.16666666666666666</v>
      </c>
      <c r="J89" s="5">
        <f t="shared" si="11"/>
        <v>0.16666666666666666</v>
      </c>
      <c r="K89" s="5">
        <f t="shared" si="12"/>
        <v>0.16666666666666666</v>
      </c>
      <c r="L89" s="5">
        <f t="shared" si="13"/>
        <v>0.16666666666666666</v>
      </c>
      <c r="M89" s="5">
        <f t="shared" si="14"/>
        <v>0.16666666666666666</v>
      </c>
      <c r="N89" s="5">
        <f t="shared" si="15"/>
        <v>0.16666666666666666</v>
      </c>
      <c r="O89" s="39" t="e">
        <f>IF(G89&gt;0,DT!AC89*I89+DT!AD89*J89+DT!AE89*K89+DT!AF89*L89+DT!AG89*M89+DT!AH89*N89,"")</f>
        <v>#VALUE!</v>
      </c>
    </row>
    <row r="90" spans="1:15">
      <c r="A90" s="46">
        <v>3</v>
      </c>
      <c r="B90" s="46">
        <v>7</v>
      </c>
      <c r="C90" s="46">
        <v>7</v>
      </c>
      <c r="D90" s="46">
        <v>7</v>
      </c>
      <c r="E90" s="46">
        <v>4</v>
      </c>
      <c r="F90" s="46">
        <v>5</v>
      </c>
      <c r="G90" s="1">
        <f t="shared" si="16"/>
        <v>33</v>
      </c>
      <c r="I90" s="5">
        <f t="shared" si="10"/>
        <v>9.0909090909090912E-2</v>
      </c>
      <c r="J90" s="5">
        <f t="shared" si="11"/>
        <v>0.21212121212121213</v>
      </c>
      <c r="K90" s="5">
        <f t="shared" si="12"/>
        <v>0.21212121212121213</v>
      </c>
      <c r="L90" s="5">
        <f t="shared" si="13"/>
        <v>0.21212121212121213</v>
      </c>
      <c r="M90" s="5">
        <f t="shared" si="14"/>
        <v>0.12121212121212122</v>
      </c>
      <c r="N90" s="5">
        <f t="shared" si="15"/>
        <v>0.15151515151515152</v>
      </c>
      <c r="O90" s="39" t="e">
        <f>IF(G90&gt;0,DT!AC90*I90+DT!AD90*J90+DT!AE90*K90+DT!AF90*L90+DT!AG90*M90+DT!AH90*N90,"")</f>
        <v>#VALUE!</v>
      </c>
    </row>
    <row r="91" spans="1:15">
      <c r="A91" s="46">
        <v>6</v>
      </c>
      <c r="B91" s="46">
        <v>7</v>
      </c>
      <c r="C91" s="46">
        <v>7</v>
      </c>
      <c r="D91" s="46">
        <v>7</v>
      </c>
      <c r="E91" s="46">
        <v>5</v>
      </c>
      <c r="F91" s="46">
        <v>5</v>
      </c>
      <c r="G91" s="1">
        <f t="shared" si="16"/>
        <v>37</v>
      </c>
      <c r="I91" s="5">
        <f t="shared" si="10"/>
        <v>0.16216216216216217</v>
      </c>
      <c r="J91" s="5">
        <f t="shared" si="11"/>
        <v>0.1891891891891892</v>
      </c>
      <c r="K91" s="5">
        <f t="shared" si="12"/>
        <v>0.1891891891891892</v>
      </c>
      <c r="L91" s="5">
        <f t="shared" si="13"/>
        <v>0.1891891891891892</v>
      </c>
      <c r="M91" s="5">
        <f t="shared" si="14"/>
        <v>0.13513513513513514</v>
      </c>
      <c r="N91" s="5">
        <f t="shared" si="15"/>
        <v>0.13513513513513514</v>
      </c>
      <c r="O91" s="39" t="e">
        <f>IF(G91&gt;0,DT!AC91*I91+DT!AD91*J91+DT!AE91*K91+DT!AF91*L91+DT!AG91*M91+DT!AH91*N91,"")</f>
        <v>#VALUE!</v>
      </c>
    </row>
    <row r="92" spans="1:15">
      <c r="A92" s="46">
        <v>7</v>
      </c>
      <c r="B92" s="46">
        <v>7</v>
      </c>
      <c r="C92" s="46">
        <v>7</v>
      </c>
      <c r="D92" s="46">
        <v>7</v>
      </c>
      <c r="E92" s="46">
        <v>5</v>
      </c>
      <c r="F92" s="46">
        <v>6</v>
      </c>
      <c r="G92" s="1">
        <f t="shared" si="16"/>
        <v>39</v>
      </c>
      <c r="I92" s="5">
        <f t="shared" si="10"/>
        <v>0.17948717948717949</v>
      </c>
      <c r="J92" s="5">
        <f t="shared" si="11"/>
        <v>0.17948717948717949</v>
      </c>
      <c r="K92" s="5">
        <f t="shared" si="12"/>
        <v>0.17948717948717949</v>
      </c>
      <c r="L92" s="5">
        <f t="shared" si="13"/>
        <v>0.17948717948717949</v>
      </c>
      <c r="M92" s="5">
        <f t="shared" si="14"/>
        <v>0.12820512820512819</v>
      </c>
      <c r="N92" s="5">
        <f t="shared" si="15"/>
        <v>0.15384615384615385</v>
      </c>
      <c r="O92" s="39" t="e">
        <f>IF(G92&gt;0,DT!AC92*I92+DT!AD92*J92+DT!AE92*K92+DT!AF92*L92+DT!AG92*M92+DT!AH92*N92,"")</f>
        <v>#VALUE!</v>
      </c>
    </row>
    <row r="93" spans="1:15">
      <c r="A93" s="46">
        <v>7</v>
      </c>
      <c r="B93" s="46">
        <v>7</v>
      </c>
      <c r="C93" s="46">
        <v>7</v>
      </c>
      <c r="D93" s="46">
        <v>7</v>
      </c>
      <c r="E93" s="46">
        <v>5</v>
      </c>
      <c r="F93" s="46">
        <v>5</v>
      </c>
      <c r="G93" s="1">
        <f t="shared" si="16"/>
        <v>38</v>
      </c>
      <c r="I93" s="5">
        <f t="shared" si="10"/>
        <v>0.18421052631578946</v>
      </c>
      <c r="J93" s="5">
        <f t="shared" si="11"/>
        <v>0.18421052631578946</v>
      </c>
      <c r="K93" s="5">
        <f t="shared" si="12"/>
        <v>0.18421052631578946</v>
      </c>
      <c r="L93" s="5">
        <f t="shared" si="13"/>
        <v>0.18421052631578946</v>
      </c>
      <c r="M93" s="5">
        <f t="shared" si="14"/>
        <v>0.13157894736842105</v>
      </c>
      <c r="N93" s="5">
        <f t="shared" si="15"/>
        <v>0.13157894736842105</v>
      </c>
      <c r="O93" s="39" t="e">
        <f>IF(G93&gt;0,DT!AC93*I93+DT!AD93*J93+DT!AE93*K93+DT!AF93*L93+DT!AG93*M93+DT!AH93*N93,"")</f>
        <v>#VALUE!</v>
      </c>
    </row>
    <row r="94" spans="1:15">
      <c r="A94" s="46">
        <v>3</v>
      </c>
      <c r="B94" s="46">
        <v>6</v>
      </c>
      <c r="C94" s="46">
        <v>7</v>
      </c>
      <c r="D94" s="46">
        <v>7</v>
      </c>
      <c r="E94" s="46">
        <v>3</v>
      </c>
      <c r="F94" s="46">
        <v>3</v>
      </c>
      <c r="G94" s="1">
        <f t="shared" si="16"/>
        <v>29</v>
      </c>
      <c r="I94" s="5">
        <f t="shared" si="10"/>
        <v>0.10344827586206896</v>
      </c>
      <c r="J94" s="5">
        <f t="shared" si="11"/>
        <v>0.20689655172413793</v>
      </c>
      <c r="K94" s="5">
        <f t="shared" si="12"/>
        <v>0.2413793103448276</v>
      </c>
      <c r="L94" s="5">
        <f t="shared" si="13"/>
        <v>0.2413793103448276</v>
      </c>
      <c r="M94" s="5">
        <f t="shared" si="14"/>
        <v>0.10344827586206896</v>
      </c>
      <c r="N94" s="5">
        <f t="shared" si="15"/>
        <v>0.10344827586206896</v>
      </c>
      <c r="O94" s="39" t="e">
        <f>IF(G94&gt;0,DT!AC94*I94+DT!AD94*J94+DT!AE94*K94+DT!AF94*L94+DT!AG94*M94+DT!AH94*N94,"")</f>
        <v>#VALUE!</v>
      </c>
    </row>
    <row r="95" spans="1:15">
      <c r="A95" s="46">
        <v>7</v>
      </c>
      <c r="B95" s="46">
        <v>7</v>
      </c>
      <c r="C95" s="46">
        <v>7</v>
      </c>
      <c r="D95" s="46">
        <v>7</v>
      </c>
      <c r="E95" s="46">
        <v>7</v>
      </c>
      <c r="F95" s="46">
        <v>7</v>
      </c>
      <c r="G95" s="1">
        <f t="shared" si="16"/>
        <v>42</v>
      </c>
      <c r="I95" s="5">
        <f t="shared" si="10"/>
        <v>0.16666666666666666</v>
      </c>
      <c r="J95" s="5">
        <f t="shared" si="11"/>
        <v>0.16666666666666666</v>
      </c>
      <c r="K95" s="5">
        <f t="shared" si="12"/>
        <v>0.16666666666666666</v>
      </c>
      <c r="L95" s="5">
        <f t="shared" si="13"/>
        <v>0.16666666666666666</v>
      </c>
      <c r="M95" s="5">
        <f t="shared" si="14"/>
        <v>0.16666666666666666</v>
      </c>
      <c r="N95" s="5">
        <f t="shared" si="15"/>
        <v>0.16666666666666666</v>
      </c>
      <c r="O95" s="39" t="e">
        <f>IF(G95&gt;0,DT!AC95*I95+DT!AD95*J95+DT!AE95*K95+DT!AF95*L95+DT!AG95*M95+DT!AH95*N95,"")</f>
        <v>#VALUE!</v>
      </c>
    </row>
    <row r="96" spans="1:15">
      <c r="A96" s="46">
        <v>3</v>
      </c>
      <c r="B96" s="46">
        <v>6</v>
      </c>
      <c r="C96" s="46">
        <v>7</v>
      </c>
      <c r="D96" s="46">
        <v>6</v>
      </c>
      <c r="E96" s="46">
        <v>2</v>
      </c>
      <c r="F96" s="46">
        <v>3</v>
      </c>
      <c r="G96" s="1">
        <f t="shared" si="16"/>
        <v>27</v>
      </c>
      <c r="I96" s="5">
        <f t="shared" si="10"/>
        <v>0.1111111111111111</v>
      </c>
      <c r="J96" s="5">
        <f t="shared" si="11"/>
        <v>0.22222222222222221</v>
      </c>
      <c r="K96" s="5">
        <f t="shared" si="12"/>
        <v>0.25925925925925924</v>
      </c>
      <c r="L96" s="5">
        <f t="shared" si="13"/>
        <v>0.22222222222222221</v>
      </c>
      <c r="M96" s="5">
        <f t="shared" si="14"/>
        <v>7.407407407407407E-2</v>
      </c>
      <c r="N96" s="5">
        <f t="shared" si="15"/>
        <v>0.1111111111111111</v>
      </c>
      <c r="O96" s="39" t="e">
        <f>IF(G96&gt;0,DT!AC96*I96+DT!AD96*J96+DT!AE96*K96+DT!AF96*L96+DT!AG96*M96+DT!AH96*N96,"")</f>
        <v>#VALUE!</v>
      </c>
    </row>
    <row r="97" spans="1:15">
      <c r="A97" s="46">
        <v>6</v>
      </c>
      <c r="B97" s="46">
        <v>7</v>
      </c>
      <c r="C97" s="46">
        <v>7</v>
      </c>
      <c r="D97" s="46">
        <v>6</v>
      </c>
      <c r="E97" s="46">
        <v>6</v>
      </c>
      <c r="F97" s="46">
        <v>6</v>
      </c>
      <c r="G97" s="1">
        <f t="shared" si="16"/>
        <v>38</v>
      </c>
      <c r="I97" s="5">
        <f t="shared" si="10"/>
        <v>0.15789473684210525</v>
      </c>
      <c r="J97" s="5">
        <f t="shared" si="11"/>
        <v>0.18421052631578946</v>
      </c>
      <c r="K97" s="5">
        <f t="shared" si="12"/>
        <v>0.18421052631578946</v>
      </c>
      <c r="L97" s="5">
        <f t="shared" si="13"/>
        <v>0.15789473684210525</v>
      </c>
      <c r="M97" s="5">
        <f t="shared" si="14"/>
        <v>0.15789473684210525</v>
      </c>
      <c r="N97" s="5">
        <f t="shared" si="15"/>
        <v>0.15789473684210525</v>
      </c>
      <c r="O97" s="39" t="e">
        <f>IF(G97&gt;0,DT!AC97*I97+DT!AD97*J97+DT!AE97*K97+DT!AF97*L97+DT!AG97*M97+DT!AH97*N97,"")</f>
        <v>#VALUE!</v>
      </c>
    </row>
    <row r="98" spans="1:15">
      <c r="A98" s="46">
        <v>7</v>
      </c>
      <c r="B98" s="46">
        <v>7</v>
      </c>
      <c r="C98" s="46">
        <v>7</v>
      </c>
      <c r="D98" s="46">
        <v>7</v>
      </c>
      <c r="E98" s="46">
        <v>4</v>
      </c>
      <c r="F98" s="46">
        <v>7</v>
      </c>
      <c r="G98" s="1">
        <f t="shared" si="16"/>
        <v>39</v>
      </c>
      <c r="I98" s="5">
        <f t="shared" si="10"/>
        <v>0.17948717948717949</v>
      </c>
      <c r="J98" s="5">
        <f t="shared" si="11"/>
        <v>0.17948717948717949</v>
      </c>
      <c r="K98" s="5">
        <f t="shared" si="12"/>
        <v>0.17948717948717949</v>
      </c>
      <c r="L98" s="5">
        <f t="shared" si="13"/>
        <v>0.17948717948717949</v>
      </c>
      <c r="M98" s="5">
        <f t="shared" si="14"/>
        <v>0.10256410256410256</v>
      </c>
      <c r="N98" s="5">
        <f t="shared" si="15"/>
        <v>0.17948717948717949</v>
      </c>
      <c r="O98" s="39" t="e">
        <f>IF(G98&gt;0,DT!AC98*I98+DT!AD98*J98+DT!AE98*K98+DT!AF98*L98+DT!AG98*M98+DT!AH98*N98,"")</f>
        <v>#VALUE!</v>
      </c>
    </row>
    <row r="99" spans="1:15">
      <c r="A99" s="46">
        <v>7</v>
      </c>
      <c r="B99" s="46">
        <v>7</v>
      </c>
      <c r="C99" s="46">
        <v>6</v>
      </c>
      <c r="D99" s="46">
        <v>4</v>
      </c>
      <c r="E99" s="46">
        <v>4</v>
      </c>
      <c r="F99" s="46">
        <v>5</v>
      </c>
      <c r="G99" s="1">
        <f t="shared" si="16"/>
        <v>33</v>
      </c>
      <c r="I99" s="5">
        <f t="shared" si="10"/>
        <v>0.21212121212121213</v>
      </c>
      <c r="J99" s="5">
        <f t="shared" si="11"/>
        <v>0.21212121212121213</v>
      </c>
      <c r="K99" s="5">
        <f t="shared" si="12"/>
        <v>0.18181818181818182</v>
      </c>
      <c r="L99" s="5">
        <f t="shared" si="13"/>
        <v>0.12121212121212122</v>
      </c>
      <c r="M99" s="5">
        <f t="shared" si="14"/>
        <v>0.12121212121212122</v>
      </c>
      <c r="N99" s="5">
        <f t="shared" si="15"/>
        <v>0.15151515151515152</v>
      </c>
      <c r="O99" s="39" t="e">
        <f>IF(G99&gt;0,DT!AC99*I99+DT!AD99*J99+DT!AE99*K99+DT!AF99*L99+DT!AG99*M99+DT!AH99*N99,"")</f>
        <v>#VALUE!</v>
      </c>
    </row>
    <row r="100" spans="1:15">
      <c r="A100" s="46">
        <v>5</v>
      </c>
      <c r="B100" s="46">
        <v>7</v>
      </c>
      <c r="C100" s="46">
        <v>6</v>
      </c>
      <c r="D100" s="46">
        <v>7</v>
      </c>
      <c r="E100" s="46">
        <v>4</v>
      </c>
      <c r="F100" s="46">
        <v>3</v>
      </c>
      <c r="G100" s="1">
        <f t="shared" si="16"/>
        <v>32</v>
      </c>
      <c r="I100" s="5">
        <f t="shared" si="10"/>
        <v>0.15625</v>
      </c>
      <c r="J100" s="5">
        <f t="shared" si="11"/>
        <v>0.21875</v>
      </c>
      <c r="K100" s="5">
        <f t="shared" si="12"/>
        <v>0.1875</v>
      </c>
      <c r="L100" s="5">
        <f t="shared" si="13"/>
        <v>0.21875</v>
      </c>
      <c r="M100" s="5">
        <f t="shared" si="14"/>
        <v>0.125</v>
      </c>
      <c r="N100" s="5">
        <f t="shared" si="15"/>
        <v>9.375E-2</v>
      </c>
      <c r="O100" s="39" t="e">
        <f>IF(G100&gt;0,DT!AC100*I100+DT!AD100*J100+DT!AE100*K100+DT!AF100*L100+DT!AG100*M100+DT!AH100*N100,"")</f>
        <v>#VALUE!</v>
      </c>
    </row>
    <row r="101" spans="1:15">
      <c r="A101" s="46">
        <v>5</v>
      </c>
      <c r="B101" s="46">
        <v>7</v>
      </c>
      <c r="C101" s="46">
        <v>6</v>
      </c>
      <c r="D101" s="46">
        <v>7</v>
      </c>
      <c r="E101" s="46">
        <v>4</v>
      </c>
      <c r="F101" s="46">
        <v>5</v>
      </c>
      <c r="G101" s="1">
        <f t="shared" si="16"/>
        <v>34</v>
      </c>
      <c r="I101" s="5">
        <f t="shared" si="10"/>
        <v>0.14705882352941177</v>
      </c>
      <c r="J101" s="5">
        <f t="shared" si="11"/>
        <v>0.20588235294117646</v>
      </c>
      <c r="K101" s="5">
        <f t="shared" si="12"/>
        <v>0.17647058823529413</v>
      </c>
      <c r="L101" s="5">
        <f t="shared" si="13"/>
        <v>0.20588235294117646</v>
      </c>
      <c r="M101" s="5">
        <f t="shared" si="14"/>
        <v>0.11764705882352941</v>
      </c>
      <c r="N101" s="5">
        <f t="shared" si="15"/>
        <v>0.14705882352941177</v>
      </c>
      <c r="O101" s="39" t="e">
        <f>IF(G101&gt;0,DT!AC101*I101+DT!AD101*J101+DT!AE101*K101+DT!AF101*L101+DT!AG101*M101+DT!AH101*N101,"")</f>
        <v>#VALUE!</v>
      </c>
    </row>
    <row r="102" spans="1:15">
      <c r="A102" s="46">
        <v>6</v>
      </c>
      <c r="B102" s="46">
        <v>3</v>
      </c>
      <c r="C102" s="46">
        <v>7</v>
      </c>
      <c r="D102" s="46">
        <v>5</v>
      </c>
      <c r="E102" s="46">
        <v>6</v>
      </c>
      <c r="F102" s="46">
        <v>5</v>
      </c>
      <c r="G102" s="1">
        <f t="shared" si="16"/>
        <v>32</v>
      </c>
      <c r="I102" s="5">
        <f t="shared" si="10"/>
        <v>0.1875</v>
      </c>
      <c r="J102" s="5">
        <f t="shared" si="11"/>
        <v>9.375E-2</v>
      </c>
      <c r="K102" s="5">
        <f t="shared" si="12"/>
        <v>0.21875</v>
      </c>
      <c r="L102" s="5">
        <f t="shared" si="13"/>
        <v>0.15625</v>
      </c>
      <c r="M102" s="5">
        <f t="shared" si="14"/>
        <v>0.1875</v>
      </c>
      <c r="N102" s="5">
        <f t="shared" si="15"/>
        <v>0.15625</v>
      </c>
      <c r="O102" s="39" t="e">
        <f>IF(G102&gt;0,DT!AC102*I102+DT!AD102*J102+DT!AE102*K102+DT!AF102*L102+DT!AG102*M102+DT!AH102*N102,"")</f>
        <v>#VALUE!</v>
      </c>
    </row>
    <row r="103" spans="1:15">
      <c r="A103" s="46">
        <v>6</v>
      </c>
      <c r="B103" s="46">
        <v>7</v>
      </c>
      <c r="C103" s="46">
        <v>6</v>
      </c>
      <c r="D103" s="46">
        <v>7</v>
      </c>
      <c r="E103" s="46">
        <v>5</v>
      </c>
      <c r="F103" s="46">
        <v>5</v>
      </c>
      <c r="G103" s="1">
        <f t="shared" si="16"/>
        <v>36</v>
      </c>
      <c r="I103" s="5">
        <f t="shared" si="10"/>
        <v>0.16666666666666666</v>
      </c>
      <c r="J103" s="5">
        <f t="shared" si="11"/>
        <v>0.19444444444444445</v>
      </c>
      <c r="K103" s="5">
        <f t="shared" si="12"/>
        <v>0.16666666666666666</v>
      </c>
      <c r="L103" s="5">
        <f t="shared" si="13"/>
        <v>0.19444444444444445</v>
      </c>
      <c r="M103" s="5">
        <f t="shared" si="14"/>
        <v>0.1388888888888889</v>
      </c>
      <c r="N103" s="5">
        <f t="shared" si="15"/>
        <v>0.1388888888888889</v>
      </c>
      <c r="O103" s="39" t="e">
        <f>IF(G103&gt;0,DT!AC103*I103+DT!AD103*J103+DT!AE103*K103+DT!AF103*L103+DT!AG103*M103+DT!AH103*N103,"")</f>
        <v>#VALUE!</v>
      </c>
    </row>
    <row r="104" spans="1:15">
      <c r="A104" s="46">
        <v>5</v>
      </c>
      <c r="B104" s="46">
        <v>7</v>
      </c>
      <c r="C104" s="46">
        <v>7</v>
      </c>
      <c r="D104" s="46">
        <v>7</v>
      </c>
      <c r="E104" s="46">
        <v>3</v>
      </c>
      <c r="F104" s="46">
        <v>5</v>
      </c>
      <c r="G104" s="1">
        <f t="shared" si="16"/>
        <v>34</v>
      </c>
      <c r="I104" s="5">
        <f t="shared" si="10"/>
        <v>0.14705882352941177</v>
      </c>
      <c r="J104" s="5">
        <f t="shared" si="11"/>
        <v>0.20588235294117646</v>
      </c>
      <c r="K104" s="5">
        <f t="shared" si="12"/>
        <v>0.20588235294117646</v>
      </c>
      <c r="L104" s="5">
        <f t="shared" si="13"/>
        <v>0.20588235294117646</v>
      </c>
      <c r="M104" s="5">
        <f t="shared" si="14"/>
        <v>8.8235294117647065E-2</v>
      </c>
      <c r="N104" s="5">
        <f t="shared" si="15"/>
        <v>0.14705882352941177</v>
      </c>
      <c r="O104" s="39" t="e">
        <f>IF(G104&gt;0,DT!AC104*I104+DT!AD104*J104+DT!AE104*K104+DT!AF104*L104+DT!AG104*M104+DT!AH104*N104,"")</f>
        <v>#VALUE!</v>
      </c>
    </row>
    <row r="105" spans="1:15">
      <c r="A105" s="46">
        <v>7</v>
      </c>
      <c r="B105" s="46">
        <v>7</v>
      </c>
      <c r="C105" s="46">
        <v>7</v>
      </c>
      <c r="D105" s="46">
        <v>7</v>
      </c>
      <c r="E105" s="46">
        <v>7</v>
      </c>
      <c r="F105" s="46">
        <v>7</v>
      </c>
      <c r="G105" s="1">
        <f t="shared" si="16"/>
        <v>42</v>
      </c>
      <c r="I105" s="5">
        <f t="shared" si="10"/>
        <v>0.16666666666666666</v>
      </c>
      <c r="J105" s="5">
        <f t="shared" si="11"/>
        <v>0.16666666666666666</v>
      </c>
      <c r="K105" s="5">
        <f t="shared" si="12"/>
        <v>0.16666666666666666</v>
      </c>
      <c r="L105" s="5">
        <f t="shared" si="13"/>
        <v>0.16666666666666666</v>
      </c>
      <c r="M105" s="5">
        <f t="shared" si="14"/>
        <v>0.16666666666666666</v>
      </c>
      <c r="N105" s="5">
        <f t="shared" si="15"/>
        <v>0.16666666666666666</v>
      </c>
      <c r="O105" s="39" t="e">
        <f>IF(G105&gt;0,DT!AC105*I105+DT!AD105*J105+DT!AE105*K105+DT!AF105*L105+DT!AG105*M105+DT!AH105*N105,"")</f>
        <v>#VALUE!</v>
      </c>
    </row>
    <row r="106" spans="1:15">
      <c r="A106" s="46">
        <v>7</v>
      </c>
      <c r="B106" s="46">
        <v>7</v>
      </c>
      <c r="C106" s="46">
        <v>7</v>
      </c>
      <c r="D106" s="46">
        <v>7</v>
      </c>
      <c r="E106" s="46">
        <v>7</v>
      </c>
      <c r="F106" s="46">
        <v>7</v>
      </c>
      <c r="G106" s="1">
        <f t="shared" si="16"/>
        <v>42</v>
      </c>
      <c r="I106" s="5">
        <f t="shared" si="10"/>
        <v>0.16666666666666666</v>
      </c>
      <c r="J106" s="5">
        <f t="shared" si="11"/>
        <v>0.16666666666666666</v>
      </c>
      <c r="K106" s="5">
        <f t="shared" si="12"/>
        <v>0.16666666666666666</v>
      </c>
      <c r="L106" s="5">
        <f t="shared" si="13"/>
        <v>0.16666666666666666</v>
      </c>
      <c r="M106" s="5">
        <f t="shared" si="14"/>
        <v>0.16666666666666666</v>
      </c>
      <c r="N106" s="5">
        <f t="shared" si="15"/>
        <v>0.16666666666666666</v>
      </c>
      <c r="O106" s="39" t="e">
        <f>IF(G106&gt;0,DT!AC106*I106+DT!AD106*J106+DT!AE106*K106+DT!AF106*L106+DT!AG106*M106+DT!AH106*N106,"")</f>
        <v>#VALUE!</v>
      </c>
    </row>
    <row r="107" spans="1:15">
      <c r="A107" s="46">
        <v>6</v>
      </c>
      <c r="B107" s="46">
        <v>7</v>
      </c>
      <c r="C107" s="46">
        <v>7</v>
      </c>
      <c r="D107" s="46">
        <v>6</v>
      </c>
      <c r="E107" s="46">
        <v>5</v>
      </c>
      <c r="F107" s="46">
        <v>6</v>
      </c>
      <c r="G107" s="1">
        <f t="shared" si="16"/>
        <v>37</v>
      </c>
      <c r="I107" s="5">
        <f t="shared" si="10"/>
        <v>0.16216216216216217</v>
      </c>
      <c r="J107" s="5">
        <f t="shared" si="11"/>
        <v>0.1891891891891892</v>
      </c>
      <c r="K107" s="5">
        <f t="shared" si="12"/>
        <v>0.1891891891891892</v>
      </c>
      <c r="L107" s="5">
        <f t="shared" si="13"/>
        <v>0.16216216216216217</v>
      </c>
      <c r="M107" s="5">
        <f t="shared" si="14"/>
        <v>0.13513513513513514</v>
      </c>
      <c r="N107" s="5">
        <f t="shared" si="15"/>
        <v>0.16216216216216217</v>
      </c>
      <c r="O107" s="39" t="e">
        <f>IF(G107&gt;0,DT!AC107*I107+DT!AD107*J107+DT!AE107*K107+DT!AF107*L107+DT!AG107*M107+DT!AH107*N107,"")</f>
        <v>#VALUE!</v>
      </c>
    </row>
    <row r="108" spans="1:15">
      <c r="A108" s="46">
        <v>5</v>
      </c>
      <c r="B108" s="46">
        <v>7</v>
      </c>
      <c r="C108" s="46">
        <v>7</v>
      </c>
      <c r="D108" s="46">
        <v>5</v>
      </c>
      <c r="E108" s="46">
        <v>4</v>
      </c>
      <c r="F108" s="46">
        <v>6</v>
      </c>
      <c r="G108" s="1">
        <f t="shared" si="16"/>
        <v>34</v>
      </c>
      <c r="I108" s="5">
        <f t="shared" si="10"/>
        <v>0.14705882352941177</v>
      </c>
      <c r="J108" s="5">
        <f t="shared" si="11"/>
        <v>0.20588235294117646</v>
      </c>
      <c r="K108" s="5">
        <f t="shared" si="12"/>
        <v>0.20588235294117646</v>
      </c>
      <c r="L108" s="5">
        <f t="shared" si="13"/>
        <v>0.14705882352941177</v>
      </c>
      <c r="M108" s="5">
        <f t="shared" si="14"/>
        <v>0.11764705882352941</v>
      </c>
      <c r="N108" s="5">
        <f t="shared" si="15"/>
        <v>0.17647058823529413</v>
      </c>
      <c r="O108" s="39" t="e">
        <f>IF(G108&gt;0,DT!AC108*I108+DT!AD108*J108+DT!AE108*K108+DT!AF108*L108+DT!AG108*M108+DT!AH108*N108,"")</f>
        <v>#VALUE!</v>
      </c>
    </row>
    <row r="109" spans="1:15">
      <c r="A109" s="46">
        <v>5</v>
      </c>
      <c r="B109" s="46">
        <v>7</v>
      </c>
      <c r="C109" s="46">
        <v>6</v>
      </c>
      <c r="D109" s="46">
        <v>7</v>
      </c>
      <c r="E109" s="46">
        <v>6</v>
      </c>
      <c r="F109" s="46">
        <v>7</v>
      </c>
      <c r="G109" s="1">
        <f t="shared" si="16"/>
        <v>38</v>
      </c>
      <c r="I109" s="5">
        <f t="shared" si="10"/>
        <v>0.13157894736842105</v>
      </c>
      <c r="J109" s="5">
        <f t="shared" si="11"/>
        <v>0.18421052631578946</v>
      </c>
      <c r="K109" s="5">
        <f t="shared" si="12"/>
        <v>0.15789473684210525</v>
      </c>
      <c r="L109" s="5">
        <f t="shared" si="13"/>
        <v>0.18421052631578946</v>
      </c>
      <c r="M109" s="5">
        <f t="shared" si="14"/>
        <v>0.15789473684210525</v>
      </c>
      <c r="N109" s="5">
        <f t="shared" si="15"/>
        <v>0.18421052631578946</v>
      </c>
      <c r="O109" s="39" t="e">
        <f>IF(G109&gt;0,DT!AC109*I109+DT!AD109*J109+DT!AE109*K109+DT!AF109*L109+DT!AG109*M109+DT!AH109*N109,"")</f>
        <v>#VALUE!</v>
      </c>
    </row>
    <row r="110" spans="1:15">
      <c r="A110" s="46">
        <v>2</v>
      </c>
      <c r="B110" s="46">
        <v>7</v>
      </c>
      <c r="C110" s="46">
        <v>7</v>
      </c>
      <c r="D110" s="46">
        <v>7</v>
      </c>
      <c r="E110" s="46">
        <v>5</v>
      </c>
      <c r="F110" s="46">
        <v>6</v>
      </c>
      <c r="G110" s="1">
        <f t="shared" si="16"/>
        <v>34</v>
      </c>
      <c r="I110" s="5">
        <f t="shared" si="10"/>
        <v>5.8823529411764705E-2</v>
      </c>
      <c r="J110" s="5">
        <f t="shared" si="11"/>
        <v>0.20588235294117646</v>
      </c>
      <c r="K110" s="5">
        <f t="shared" si="12"/>
        <v>0.20588235294117646</v>
      </c>
      <c r="L110" s="5">
        <f t="shared" si="13"/>
        <v>0.20588235294117646</v>
      </c>
      <c r="M110" s="5">
        <f t="shared" si="14"/>
        <v>0.14705882352941177</v>
      </c>
      <c r="N110" s="5">
        <f t="shared" si="15"/>
        <v>0.17647058823529413</v>
      </c>
      <c r="O110" s="39" t="e">
        <f>IF(G110&gt;0,DT!AC110*I110+DT!AD110*J110+DT!AE110*K110+DT!AF110*L110+DT!AG110*M110+DT!AH110*N110,"")</f>
        <v>#VALUE!</v>
      </c>
    </row>
    <row r="111" spans="1:15">
      <c r="A111" s="46">
        <v>3</v>
      </c>
      <c r="B111" s="46">
        <v>7</v>
      </c>
      <c r="C111" s="46">
        <v>7</v>
      </c>
      <c r="D111" s="46">
        <v>5</v>
      </c>
      <c r="E111" s="46">
        <v>4</v>
      </c>
      <c r="F111" s="46">
        <v>3</v>
      </c>
      <c r="G111" s="1">
        <f t="shared" si="16"/>
        <v>29</v>
      </c>
      <c r="I111" s="5">
        <f t="shared" si="10"/>
        <v>0.10344827586206896</v>
      </c>
      <c r="J111" s="5">
        <f t="shared" si="11"/>
        <v>0.2413793103448276</v>
      </c>
      <c r="K111" s="5">
        <f t="shared" si="12"/>
        <v>0.2413793103448276</v>
      </c>
      <c r="L111" s="5">
        <f t="shared" si="13"/>
        <v>0.17241379310344829</v>
      </c>
      <c r="M111" s="5">
        <f t="shared" si="14"/>
        <v>0.13793103448275862</v>
      </c>
      <c r="N111" s="5">
        <f t="shared" si="15"/>
        <v>0.10344827586206896</v>
      </c>
      <c r="O111" s="39" t="e">
        <f>IF(G111&gt;0,DT!AC111*I111+DT!AD111*J111+DT!AE111*K111+DT!AF111*L111+DT!AG111*M111+DT!AH111*N111,"")</f>
        <v>#VALUE!</v>
      </c>
    </row>
    <row r="112" spans="1:15">
      <c r="A112" s="46">
        <v>6</v>
      </c>
      <c r="B112" s="46">
        <v>7</v>
      </c>
      <c r="C112" s="46">
        <v>7</v>
      </c>
      <c r="D112" s="46">
        <v>6</v>
      </c>
      <c r="E112" s="46">
        <v>5</v>
      </c>
      <c r="F112" s="46">
        <v>6</v>
      </c>
      <c r="G112" s="1">
        <f t="shared" si="16"/>
        <v>37</v>
      </c>
      <c r="I112" s="5">
        <f t="shared" si="10"/>
        <v>0.16216216216216217</v>
      </c>
      <c r="J112" s="5">
        <f t="shared" si="11"/>
        <v>0.1891891891891892</v>
      </c>
      <c r="K112" s="5">
        <f t="shared" si="12"/>
        <v>0.1891891891891892</v>
      </c>
      <c r="L112" s="5">
        <f t="shared" si="13"/>
        <v>0.16216216216216217</v>
      </c>
      <c r="M112" s="5">
        <f t="shared" si="14"/>
        <v>0.13513513513513514</v>
      </c>
      <c r="N112" s="5">
        <f t="shared" si="15"/>
        <v>0.16216216216216217</v>
      </c>
      <c r="O112" s="39" t="e">
        <f>IF(G112&gt;0,DT!AC112*I112+DT!AD112*J112+DT!AE112*K112+DT!AF112*L112+DT!AG112*M112+DT!AH112*N112,"")</f>
        <v>#VALUE!</v>
      </c>
    </row>
    <row r="113" spans="1:15">
      <c r="A113" s="46">
        <v>6</v>
      </c>
      <c r="B113" s="46">
        <v>6</v>
      </c>
      <c r="C113" s="46">
        <v>6</v>
      </c>
      <c r="D113" s="46">
        <v>5</v>
      </c>
      <c r="E113" s="46">
        <v>6</v>
      </c>
      <c r="F113" s="46">
        <v>6</v>
      </c>
      <c r="G113" s="1">
        <f t="shared" si="16"/>
        <v>35</v>
      </c>
      <c r="I113" s="5">
        <f t="shared" si="10"/>
        <v>0.17142857142857143</v>
      </c>
      <c r="J113" s="5">
        <f t="shared" si="11"/>
        <v>0.17142857142857143</v>
      </c>
      <c r="K113" s="5">
        <f t="shared" si="12"/>
        <v>0.17142857142857143</v>
      </c>
      <c r="L113" s="5">
        <f t="shared" si="13"/>
        <v>0.14285714285714285</v>
      </c>
      <c r="M113" s="5">
        <f t="shared" si="14"/>
        <v>0.17142857142857143</v>
      </c>
      <c r="N113" s="5">
        <f t="shared" si="15"/>
        <v>0.17142857142857143</v>
      </c>
      <c r="O113" s="39" t="e">
        <f>IF(G113&gt;0,DT!AC113*I113+DT!AD113*J113+DT!AE113*K113+DT!AF113*L113+DT!AG113*M113+DT!AH113*N113,"")</f>
        <v>#VALUE!</v>
      </c>
    </row>
    <row r="114" spans="1:15">
      <c r="A114" s="46">
        <v>7</v>
      </c>
      <c r="B114" s="46">
        <v>5</v>
      </c>
      <c r="C114" s="46">
        <v>7</v>
      </c>
      <c r="D114" s="46">
        <v>7</v>
      </c>
      <c r="E114" s="46">
        <v>7</v>
      </c>
      <c r="F114" s="46">
        <v>6</v>
      </c>
      <c r="G114" s="1">
        <f t="shared" si="16"/>
        <v>39</v>
      </c>
      <c r="I114" s="5">
        <f t="shared" si="10"/>
        <v>0.17948717948717949</v>
      </c>
      <c r="J114" s="5">
        <f t="shared" si="11"/>
        <v>0.12820512820512819</v>
      </c>
      <c r="K114" s="5">
        <f t="shared" si="12"/>
        <v>0.17948717948717949</v>
      </c>
      <c r="L114" s="5">
        <f t="shared" si="13"/>
        <v>0.17948717948717949</v>
      </c>
      <c r="M114" s="5">
        <f t="shared" si="14"/>
        <v>0.17948717948717949</v>
      </c>
      <c r="N114" s="5">
        <f t="shared" si="15"/>
        <v>0.15384615384615385</v>
      </c>
      <c r="O114" s="39" t="e">
        <f>IF(G114&gt;0,DT!AC114*I114+DT!AD114*J114+DT!AE114*K114+DT!AF114*L114+DT!AG114*M114+DT!AH114*N114,"")</f>
        <v>#VALUE!</v>
      </c>
    </row>
    <row r="115" spans="1:15">
      <c r="A115" s="46">
        <v>7</v>
      </c>
      <c r="B115" s="46">
        <v>5</v>
      </c>
      <c r="C115" s="46">
        <v>7</v>
      </c>
      <c r="D115" s="46">
        <v>7</v>
      </c>
      <c r="E115" s="46">
        <v>7</v>
      </c>
      <c r="F115" s="46">
        <v>7</v>
      </c>
      <c r="G115" s="1">
        <f t="shared" si="16"/>
        <v>40</v>
      </c>
      <c r="I115" s="5">
        <f t="shared" si="10"/>
        <v>0.17499999999999999</v>
      </c>
      <c r="J115" s="5">
        <f t="shared" si="11"/>
        <v>0.125</v>
      </c>
      <c r="K115" s="5">
        <f t="shared" si="12"/>
        <v>0.17499999999999999</v>
      </c>
      <c r="L115" s="5">
        <f t="shared" si="13"/>
        <v>0.17499999999999999</v>
      </c>
      <c r="M115" s="5">
        <f t="shared" si="14"/>
        <v>0.17499999999999999</v>
      </c>
      <c r="N115" s="5">
        <f t="shared" si="15"/>
        <v>0.17499999999999999</v>
      </c>
      <c r="O115" s="39" t="e">
        <f>IF(G115&gt;0,DT!AC115*I115+DT!AD115*J115+DT!AE115*K115+DT!AF115*L115+DT!AG115*M115+DT!AH115*N115,"")</f>
        <v>#VALUE!</v>
      </c>
    </row>
    <row r="116" spans="1:15">
      <c r="A116" s="46">
        <v>5</v>
      </c>
      <c r="B116" s="46">
        <v>7</v>
      </c>
      <c r="C116" s="46">
        <v>7</v>
      </c>
      <c r="D116" s="46">
        <v>6</v>
      </c>
      <c r="E116" s="46">
        <v>2</v>
      </c>
      <c r="F116" s="46">
        <v>5</v>
      </c>
      <c r="G116" s="1">
        <f t="shared" si="16"/>
        <v>32</v>
      </c>
      <c r="I116" s="5">
        <f t="shared" ref="I116:I179" si="17">IF(G116&gt;0,A116/G116,"")</f>
        <v>0.15625</v>
      </c>
      <c r="J116" s="5">
        <f t="shared" ref="J116:J179" si="18">IF(G116&gt;0,B116/G116,"")</f>
        <v>0.21875</v>
      </c>
      <c r="K116" s="5">
        <f t="shared" ref="K116:K179" si="19">IF(G116&gt;0,C116/G116,"")</f>
        <v>0.21875</v>
      </c>
      <c r="L116" s="5">
        <f t="shared" ref="L116:L179" si="20">IF(G116&gt;0,D116/G116,"")</f>
        <v>0.1875</v>
      </c>
      <c r="M116" s="5">
        <f t="shared" ref="M116:M179" si="21">IF(G116&gt;0,E116/G116,"")</f>
        <v>6.25E-2</v>
      </c>
      <c r="N116" s="5">
        <f t="shared" ref="N116:N179" si="22">IF(G116&gt;0,F116/G116,"")</f>
        <v>0.15625</v>
      </c>
      <c r="O116" s="39" t="e">
        <f>IF(G116&gt;0,DT!AC116*I116+DT!AD116*J116+DT!AE116*K116+DT!AF116*L116+DT!AG116*M116+DT!AH116*N116,"")</f>
        <v>#VALUE!</v>
      </c>
    </row>
    <row r="117" spans="1:15">
      <c r="A117" s="46">
        <v>6</v>
      </c>
      <c r="B117" s="46">
        <v>7</v>
      </c>
      <c r="C117" s="46">
        <v>7</v>
      </c>
      <c r="D117" s="46">
        <v>7</v>
      </c>
      <c r="E117" s="46">
        <v>6</v>
      </c>
      <c r="F117" s="46">
        <v>6</v>
      </c>
      <c r="G117" s="1">
        <f t="shared" si="16"/>
        <v>39</v>
      </c>
      <c r="I117" s="5">
        <f t="shared" si="17"/>
        <v>0.15384615384615385</v>
      </c>
      <c r="J117" s="5">
        <f t="shared" si="18"/>
        <v>0.17948717948717949</v>
      </c>
      <c r="K117" s="5">
        <f t="shared" si="19"/>
        <v>0.17948717948717949</v>
      </c>
      <c r="L117" s="5">
        <f t="shared" si="20"/>
        <v>0.17948717948717949</v>
      </c>
      <c r="M117" s="5">
        <f t="shared" si="21"/>
        <v>0.15384615384615385</v>
      </c>
      <c r="N117" s="5">
        <f t="shared" si="22"/>
        <v>0.15384615384615385</v>
      </c>
      <c r="O117" s="39" t="e">
        <f>IF(G117&gt;0,DT!AC117*I117+DT!AD117*J117+DT!AE117*K117+DT!AF117*L117+DT!AG117*M117+DT!AH117*N117,"")</f>
        <v>#VALUE!</v>
      </c>
    </row>
    <row r="118" spans="1:15">
      <c r="A118" s="46">
        <v>4</v>
      </c>
      <c r="B118" s="46">
        <v>5</v>
      </c>
      <c r="C118" s="46">
        <v>5</v>
      </c>
      <c r="D118" s="46">
        <v>4</v>
      </c>
      <c r="E118" s="46">
        <v>3</v>
      </c>
      <c r="F118" s="46">
        <v>4</v>
      </c>
      <c r="G118" s="1">
        <f t="shared" si="16"/>
        <v>25</v>
      </c>
      <c r="I118" s="5">
        <f t="shared" si="17"/>
        <v>0.16</v>
      </c>
      <c r="J118" s="5">
        <f t="shared" si="18"/>
        <v>0.2</v>
      </c>
      <c r="K118" s="5">
        <f t="shared" si="19"/>
        <v>0.2</v>
      </c>
      <c r="L118" s="5">
        <f t="shared" si="20"/>
        <v>0.16</v>
      </c>
      <c r="M118" s="5">
        <f t="shared" si="21"/>
        <v>0.12</v>
      </c>
      <c r="N118" s="5">
        <f t="shared" si="22"/>
        <v>0.16</v>
      </c>
      <c r="O118" s="39" t="e">
        <f>IF(G118&gt;0,DT!AC118*I118+DT!AD118*J118+DT!AE118*K118+DT!AF118*L118+DT!AG118*M118+DT!AH118*N118,"")</f>
        <v>#VALUE!</v>
      </c>
    </row>
    <row r="119" spans="1:15">
      <c r="A119" s="46">
        <v>5</v>
      </c>
      <c r="B119" s="46">
        <v>7</v>
      </c>
      <c r="C119" s="46">
        <v>7</v>
      </c>
      <c r="D119" s="46">
        <v>5</v>
      </c>
      <c r="E119" s="46">
        <v>3</v>
      </c>
      <c r="F119" s="46">
        <v>3</v>
      </c>
      <c r="G119" s="1">
        <f t="shared" si="16"/>
        <v>30</v>
      </c>
      <c r="I119" s="5">
        <f t="shared" si="17"/>
        <v>0.16666666666666666</v>
      </c>
      <c r="J119" s="5">
        <f t="shared" si="18"/>
        <v>0.23333333333333334</v>
      </c>
      <c r="K119" s="5">
        <f t="shared" si="19"/>
        <v>0.23333333333333334</v>
      </c>
      <c r="L119" s="5">
        <f t="shared" si="20"/>
        <v>0.16666666666666666</v>
      </c>
      <c r="M119" s="5">
        <f t="shared" si="21"/>
        <v>0.1</v>
      </c>
      <c r="N119" s="5">
        <f t="shared" si="22"/>
        <v>0.1</v>
      </c>
      <c r="O119" s="39" t="e">
        <f>IF(G119&gt;0,DT!AC119*I119+DT!AD119*J119+DT!AE119*K119+DT!AF119*L119+DT!AG119*M119+DT!AH119*N119,"")</f>
        <v>#VALUE!</v>
      </c>
    </row>
    <row r="120" spans="1:15">
      <c r="A120" s="46">
        <v>5</v>
      </c>
      <c r="B120" s="46">
        <v>6</v>
      </c>
      <c r="C120" s="46">
        <v>6</v>
      </c>
      <c r="D120" s="46">
        <v>6</v>
      </c>
      <c r="E120" s="46">
        <v>5</v>
      </c>
      <c r="F120" s="46">
        <v>6</v>
      </c>
      <c r="G120" s="1">
        <f t="shared" si="16"/>
        <v>34</v>
      </c>
      <c r="I120" s="5">
        <f t="shared" si="17"/>
        <v>0.14705882352941177</v>
      </c>
      <c r="J120" s="5">
        <f t="shared" si="18"/>
        <v>0.17647058823529413</v>
      </c>
      <c r="K120" s="5">
        <f t="shared" si="19"/>
        <v>0.17647058823529413</v>
      </c>
      <c r="L120" s="5">
        <f t="shared" si="20"/>
        <v>0.17647058823529413</v>
      </c>
      <c r="M120" s="5">
        <f t="shared" si="21"/>
        <v>0.14705882352941177</v>
      </c>
      <c r="N120" s="5">
        <f t="shared" si="22"/>
        <v>0.17647058823529413</v>
      </c>
      <c r="O120" s="39" t="e">
        <f>IF(G120&gt;0,DT!AC120*I120+DT!AD120*J120+DT!AE120*K120+DT!AF120*L120+DT!AG120*M120+DT!AH120*N120,"")</f>
        <v>#VALUE!</v>
      </c>
    </row>
    <row r="121" spans="1:15">
      <c r="A121" s="46">
        <v>7</v>
      </c>
      <c r="B121" s="46">
        <v>7</v>
      </c>
      <c r="C121" s="46">
        <v>7</v>
      </c>
      <c r="D121" s="46">
        <v>7</v>
      </c>
      <c r="E121" s="46">
        <v>7</v>
      </c>
      <c r="F121" s="46">
        <v>7</v>
      </c>
      <c r="G121" s="1">
        <f t="shared" si="16"/>
        <v>42</v>
      </c>
      <c r="I121" s="5">
        <f t="shared" si="17"/>
        <v>0.16666666666666666</v>
      </c>
      <c r="J121" s="5">
        <f t="shared" si="18"/>
        <v>0.16666666666666666</v>
      </c>
      <c r="K121" s="5">
        <f t="shared" si="19"/>
        <v>0.16666666666666666</v>
      </c>
      <c r="L121" s="5">
        <f t="shared" si="20"/>
        <v>0.16666666666666666</v>
      </c>
      <c r="M121" s="5">
        <f t="shared" si="21"/>
        <v>0.16666666666666666</v>
      </c>
      <c r="N121" s="5">
        <f t="shared" si="22"/>
        <v>0.16666666666666666</v>
      </c>
      <c r="O121" s="39" t="e">
        <f>IF(G121&gt;0,DT!AC121*I121+DT!AD121*J121+DT!AE121*K121+DT!AF121*L121+DT!AG121*M121+DT!AH121*N121,"")</f>
        <v>#VALUE!</v>
      </c>
    </row>
    <row r="122" spans="1:15">
      <c r="A122" s="46">
        <v>6</v>
      </c>
      <c r="B122" s="46">
        <v>5</v>
      </c>
      <c r="C122" s="46">
        <v>6</v>
      </c>
      <c r="D122" s="46">
        <v>6</v>
      </c>
      <c r="E122" s="46">
        <v>6</v>
      </c>
      <c r="F122" s="46">
        <v>6</v>
      </c>
      <c r="G122" s="1">
        <f t="shared" si="16"/>
        <v>35</v>
      </c>
      <c r="I122" s="5">
        <f t="shared" si="17"/>
        <v>0.17142857142857143</v>
      </c>
      <c r="J122" s="5">
        <f t="shared" si="18"/>
        <v>0.14285714285714285</v>
      </c>
      <c r="K122" s="5">
        <f t="shared" si="19"/>
        <v>0.17142857142857143</v>
      </c>
      <c r="L122" s="5">
        <f t="shared" si="20"/>
        <v>0.17142857142857143</v>
      </c>
      <c r="M122" s="5">
        <f t="shared" si="21"/>
        <v>0.17142857142857143</v>
      </c>
      <c r="N122" s="5">
        <f t="shared" si="22"/>
        <v>0.17142857142857143</v>
      </c>
      <c r="O122" s="39" t="e">
        <f>IF(G122&gt;0,DT!AC122*I122+DT!AD122*J122+DT!AE122*K122+DT!AF122*L122+DT!AG122*M122+DT!AH122*N122,"")</f>
        <v>#VALUE!</v>
      </c>
    </row>
    <row r="123" spans="1:15">
      <c r="A123" s="46">
        <v>5</v>
      </c>
      <c r="B123" s="46">
        <v>5</v>
      </c>
      <c r="C123" s="46">
        <v>6</v>
      </c>
      <c r="D123" s="46">
        <v>5</v>
      </c>
      <c r="E123" s="46">
        <v>4</v>
      </c>
      <c r="F123" s="46">
        <v>4</v>
      </c>
      <c r="G123" s="1">
        <f t="shared" si="16"/>
        <v>29</v>
      </c>
      <c r="I123" s="5">
        <f t="shared" si="17"/>
        <v>0.17241379310344829</v>
      </c>
      <c r="J123" s="5">
        <f t="shared" si="18"/>
        <v>0.17241379310344829</v>
      </c>
      <c r="K123" s="5">
        <f t="shared" si="19"/>
        <v>0.20689655172413793</v>
      </c>
      <c r="L123" s="5">
        <f t="shared" si="20"/>
        <v>0.17241379310344829</v>
      </c>
      <c r="M123" s="5">
        <f t="shared" si="21"/>
        <v>0.13793103448275862</v>
      </c>
      <c r="N123" s="5">
        <f t="shared" si="22"/>
        <v>0.13793103448275862</v>
      </c>
      <c r="O123" s="39" t="e">
        <f>IF(G123&gt;0,DT!AC123*I123+DT!AD123*J123+DT!AE123*K123+DT!AF123*L123+DT!AG123*M123+DT!AH123*N123,"")</f>
        <v>#VALUE!</v>
      </c>
    </row>
    <row r="124" spans="1:15">
      <c r="A124" s="46">
        <v>6</v>
      </c>
      <c r="B124" s="46">
        <v>6</v>
      </c>
      <c r="C124" s="46">
        <v>7</v>
      </c>
      <c r="D124" s="46">
        <v>6</v>
      </c>
      <c r="E124" s="46">
        <v>6</v>
      </c>
      <c r="F124" s="46">
        <v>7</v>
      </c>
      <c r="G124" s="1">
        <f t="shared" si="16"/>
        <v>38</v>
      </c>
      <c r="I124" s="5">
        <f t="shared" si="17"/>
        <v>0.15789473684210525</v>
      </c>
      <c r="J124" s="5">
        <f t="shared" si="18"/>
        <v>0.15789473684210525</v>
      </c>
      <c r="K124" s="5">
        <f t="shared" si="19"/>
        <v>0.18421052631578946</v>
      </c>
      <c r="L124" s="5">
        <f t="shared" si="20"/>
        <v>0.15789473684210525</v>
      </c>
      <c r="M124" s="5">
        <f t="shared" si="21"/>
        <v>0.15789473684210525</v>
      </c>
      <c r="N124" s="5">
        <f t="shared" si="22"/>
        <v>0.18421052631578946</v>
      </c>
      <c r="O124" s="39" t="e">
        <f>IF(G124&gt;0,DT!AC124*I124+DT!AD124*J124+DT!AE124*K124+DT!AF124*L124+DT!AG124*M124+DT!AH124*N124,"")</f>
        <v>#VALUE!</v>
      </c>
    </row>
    <row r="125" spans="1:15">
      <c r="A125" s="46">
        <v>5</v>
      </c>
      <c r="B125" s="46">
        <v>7</v>
      </c>
      <c r="C125" s="46">
        <v>7</v>
      </c>
      <c r="D125" s="46">
        <v>7</v>
      </c>
      <c r="E125" s="46">
        <v>4</v>
      </c>
      <c r="F125" s="46">
        <v>3</v>
      </c>
      <c r="G125" s="1">
        <f t="shared" si="16"/>
        <v>33</v>
      </c>
      <c r="I125" s="5">
        <f t="shared" si="17"/>
        <v>0.15151515151515152</v>
      </c>
      <c r="J125" s="5">
        <f t="shared" si="18"/>
        <v>0.21212121212121213</v>
      </c>
      <c r="K125" s="5">
        <f t="shared" si="19"/>
        <v>0.21212121212121213</v>
      </c>
      <c r="L125" s="5">
        <f t="shared" si="20"/>
        <v>0.21212121212121213</v>
      </c>
      <c r="M125" s="5">
        <f t="shared" si="21"/>
        <v>0.12121212121212122</v>
      </c>
      <c r="N125" s="5">
        <f t="shared" si="22"/>
        <v>9.0909090909090912E-2</v>
      </c>
      <c r="O125" s="39" t="e">
        <f>IF(G125&gt;0,DT!AC125*I125+DT!AD125*J125+DT!AE125*K125+DT!AF125*L125+DT!AG125*M125+DT!AH125*N125,"")</f>
        <v>#VALUE!</v>
      </c>
    </row>
    <row r="126" spans="1:15">
      <c r="A126" s="46">
        <v>7</v>
      </c>
      <c r="B126" s="46">
        <v>7</v>
      </c>
      <c r="C126" s="46">
        <v>7</v>
      </c>
      <c r="D126" s="46">
        <v>5</v>
      </c>
      <c r="E126" s="46">
        <v>7</v>
      </c>
      <c r="F126" s="46">
        <v>7</v>
      </c>
      <c r="G126" s="1">
        <f t="shared" si="16"/>
        <v>40</v>
      </c>
      <c r="I126" s="5">
        <f t="shared" si="17"/>
        <v>0.17499999999999999</v>
      </c>
      <c r="J126" s="5">
        <f t="shared" si="18"/>
        <v>0.17499999999999999</v>
      </c>
      <c r="K126" s="5">
        <f t="shared" si="19"/>
        <v>0.17499999999999999</v>
      </c>
      <c r="L126" s="5">
        <f t="shared" si="20"/>
        <v>0.125</v>
      </c>
      <c r="M126" s="5">
        <f t="shared" si="21"/>
        <v>0.17499999999999999</v>
      </c>
      <c r="N126" s="5">
        <f t="shared" si="22"/>
        <v>0.17499999999999999</v>
      </c>
      <c r="O126" s="39" t="e">
        <f>IF(G126&gt;0,DT!AC126*I126+DT!AD126*J126+DT!AE126*K126+DT!AF126*L126+DT!AG126*M126+DT!AH126*N126,"")</f>
        <v>#VALUE!</v>
      </c>
    </row>
    <row r="127" spans="1:15">
      <c r="A127" s="46">
        <v>5</v>
      </c>
      <c r="B127" s="46">
        <v>7</v>
      </c>
      <c r="C127" s="46">
        <v>4</v>
      </c>
      <c r="D127" s="46">
        <v>7</v>
      </c>
      <c r="E127" s="46">
        <v>3</v>
      </c>
      <c r="F127" s="46">
        <v>6</v>
      </c>
      <c r="G127" s="1">
        <f t="shared" si="16"/>
        <v>32</v>
      </c>
      <c r="I127" s="5">
        <f t="shared" si="17"/>
        <v>0.15625</v>
      </c>
      <c r="J127" s="5">
        <f t="shared" si="18"/>
        <v>0.21875</v>
      </c>
      <c r="K127" s="5">
        <f t="shared" si="19"/>
        <v>0.125</v>
      </c>
      <c r="L127" s="5">
        <f t="shared" si="20"/>
        <v>0.21875</v>
      </c>
      <c r="M127" s="5">
        <f t="shared" si="21"/>
        <v>9.375E-2</v>
      </c>
      <c r="N127" s="5">
        <f t="shared" si="22"/>
        <v>0.1875</v>
      </c>
      <c r="O127" s="39" t="e">
        <f>IF(G127&gt;0,DT!AC127*I127+DT!AD127*J127+DT!AE127*K127+DT!AF127*L127+DT!AG127*M127+DT!AH127*N127,"")</f>
        <v>#VALUE!</v>
      </c>
    </row>
    <row r="128" spans="1:15">
      <c r="A128" s="46">
        <v>5</v>
      </c>
      <c r="B128" s="46">
        <v>6</v>
      </c>
      <c r="C128" s="46">
        <v>5</v>
      </c>
      <c r="D128" s="46">
        <v>6</v>
      </c>
      <c r="E128" s="46">
        <v>4</v>
      </c>
      <c r="F128" s="46">
        <v>5</v>
      </c>
      <c r="G128" s="1">
        <f t="shared" si="16"/>
        <v>31</v>
      </c>
      <c r="I128" s="5">
        <f t="shared" si="17"/>
        <v>0.16129032258064516</v>
      </c>
      <c r="J128" s="5">
        <f t="shared" si="18"/>
        <v>0.19354838709677419</v>
      </c>
      <c r="K128" s="5">
        <f t="shared" si="19"/>
        <v>0.16129032258064516</v>
      </c>
      <c r="L128" s="5">
        <f t="shared" si="20"/>
        <v>0.19354838709677419</v>
      </c>
      <c r="M128" s="5">
        <f t="shared" si="21"/>
        <v>0.12903225806451613</v>
      </c>
      <c r="N128" s="5">
        <f t="shared" si="22"/>
        <v>0.16129032258064516</v>
      </c>
      <c r="O128" s="39" t="e">
        <f>IF(G128&gt;0,DT!AC128*I128+DT!AD128*J128+DT!AE128*K128+DT!AF128*L128+DT!AG128*M128+DT!AH128*N128,"")</f>
        <v>#VALUE!</v>
      </c>
    </row>
    <row r="129" spans="1:15">
      <c r="A129" s="46">
        <v>5</v>
      </c>
      <c r="B129" s="46">
        <v>7</v>
      </c>
      <c r="C129" s="46">
        <v>7</v>
      </c>
      <c r="D129" s="46">
        <v>7</v>
      </c>
      <c r="E129" s="46">
        <v>3</v>
      </c>
      <c r="F129" s="46">
        <v>5</v>
      </c>
      <c r="G129" s="1">
        <f t="shared" si="16"/>
        <v>34</v>
      </c>
      <c r="I129" s="5">
        <f t="shared" si="17"/>
        <v>0.14705882352941177</v>
      </c>
      <c r="J129" s="5">
        <f t="shared" si="18"/>
        <v>0.20588235294117646</v>
      </c>
      <c r="K129" s="5">
        <f t="shared" si="19"/>
        <v>0.20588235294117646</v>
      </c>
      <c r="L129" s="5">
        <f t="shared" si="20"/>
        <v>0.20588235294117646</v>
      </c>
      <c r="M129" s="5">
        <f t="shared" si="21"/>
        <v>8.8235294117647065E-2</v>
      </c>
      <c r="N129" s="5">
        <f t="shared" si="22"/>
        <v>0.14705882352941177</v>
      </c>
      <c r="O129" s="39" t="e">
        <f>IF(G129&gt;0,DT!AC129*I129+DT!AD129*J129+DT!AE129*K129+DT!AF129*L129+DT!AG129*M129+DT!AH129*N129,"")</f>
        <v>#VALUE!</v>
      </c>
    </row>
    <row r="130" spans="1:15">
      <c r="A130" s="46">
        <v>7</v>
      </c>
      <c r="B130" s="46">
        <v>7</v>
      </c>
      <c r="C130" s="46">
        <v>4</v>
      </c>
      <c r="D130" s="46">
        <v>5</v>
      </c>
      <c r="E130" s="46">
        <v>3</v>
      </c>
      <c r="F130" s="46">
        <v>3</v>
      </c>
      <c r="G130" s="1">
        <f t="shared" si="16"/>
        <v>29</v>
      </c>
      <c r="I130" s="5">
        <f t="shared" si="17"/>
        <v>0.2413793103448276</v>
      </c>
      <c r="J130" s="5">
        <f t="shared" si="18"/>
        <v>0.2413793103448276</v>
      </c>
      <c r="K130" s="5">
        <f t="shared" si="19"/>
        <v>0.13793103448275862</v>
      </c>
      <c r="L130" s="5">
        <f t="shared" si="20"/>
        <v>0.17241379310344829</v>
      </c>
      <c r="M130" s="5">
        <f t="shared" si="21"/>
        <v>0.10344827586206896</v>
      </c>
      <c r="N130" s="5">
        <f t="shared" si="22"/>
        <v>0.10344827586206896</v>
      </c>
      <c r="O130" s="39" t="e">
        <f>IF(G130&gt;0,DT!AC130*I130+DT!AD130*J130+DT!AE130*K130+DT!AF130*L130+DT!AG130*M130+DT!AH130*N130,"")</f>
        <v>#VALUE!</v>
      </c>
    </row>
    <row r="131" spans="1:15">
      <c r="A131" s="46">
        <v>4</v>
      </c>
      <c r="B131" s="46">
        <v>3</v>
      </c>
      <c r="C131" s="46">
        <v>6</v>
      </c>
      <c r="D131" s="46">
        <v>5</v>
      </c>
      <c r="E131" s="46">
        <v>5</v>
      </c>
      <c r="F131" s="46">
        <v>5</v>
      </c>
      <c r="G131" s="1">
        <f t="shared" si="16"/>
        <v>28</v>
      </c>
      <c r="I131" s="5">
        <f t="shared" si="17"/>
        <v>0.14285714285714285</v>
      </c>
      <c r="J131" s="5">
        <f t="shared" si="18"/>
        <v>0.10714285714285714</v>
      </c>
      <c r="K131" s="5">
        <f t="shared" si="19"/>
        <v>0.21428571428571427</v>
      </c>
      <c r="L131" s="5">
        <f t="shared" si="20"/>
        <v>0.17857142857142858</v>
      </c>
      <c r="M131" s="5">
        <f t="shared" si="21"/>
        <v>0.17857142857142858</v>
      </c>
      <c r="N131" s="5">
        <f t="shared" si="22"/>
        <v>0.17857142857142858</v>
      </c>
      <c r="O131" s="39" t="e">
        <f>IF(G131&gt;0,DT!AC131*I131+DT!AD131*J131+DT!AE131*K131+DT!AF131*L131+DT!AG131*M131+DT!AH131*N131,"")</f>
        <v>#VALUE!</v>
      </c>
    </row>
    <row r="132" spans="1:15">
      <c r="A132" s="46">
        <v>5</v>
      </c>
      <c r="B132" s="46">
        <v>7</v>
      </c>
      <c r="C132" s="46">
        <v>7</v>
      </c>
      <c r="D132" s="46">
        <v>7</v>
      </c>
      <c r="E132" s="46">
        <v>6</v>
      </c>
      <c r="F132" s="46">
        <v>4</v>
      </c>
      <c r="G132" s="1">
        <f t="shared" si="16"/>
        <v>36</v>
      </c>
      <c r="I132" s="5">
        <f t="shared" si="17"/>
        <v>0.1388888888888889</v>
      </c>
      <c r="J132" s="5">
        <f t="shared" si="18"/>
        <v>0.19444444444444445</v>
      </c>
      <c r="K132" s="5">
        <f t="shared" si="19"/>
        <v>0.19444444444444445</v>
      </c>
      <c r="L132" s="5">
        <f t="shared" si="20"/>
        <v>0.19444444444444445</v>
      </c>
      <c r="M132" s="5">
        <f t="shared" si="21"/>
        <v>0.16666666666666666</v>
      </c>
      <c r="N132" s="5">
        <f t="shared" si="22"/>
        <v>0.1111111111111111</v>
      </c>
      <c r="O132" s="39" t="e">
        <f>IF(G132&gt;0,DT!AC132*I132+DT!AD132*J132+DT!AE132*K132+DT!AF132*L132+DT!AG132*M132+DT!AH132*N132,"")</f>
        <v>#VALUE!</v>
      </c>
    </row>
    <row r="133" spans="1:15">
      <c r="A133" s="46">
        <v>7</v>
      </c>
      <c r="B133" s="46">
        <v>7</v>
      </c>
      <c r="C133" s="46">
        <v>7</v>
      </c>
      <c r="D133" s="46">
        <v>7</v>
      </c>
      <c r="E133" s="46">
        <v>3</v>
      </c>
      <c r="F133" s="46">
        <v>4</v>
      </c>
      <c r="G133" s="1">
        <f t="shared" ref="G133:G196" si="23">SUM(A133:F133)</f>
        <v>35</v>
      </c>
      <c r="I133" s="5">
        <f t="shared" si="17"/>
        <v>0.2</v>
      </c>
      <c r="J133" s="5">
        <f t="shared" si="18"/>
        <v>0.2</v>
      </c>
      <c r="K133" s="5">
        <f t="shared" si="19"/>
        <v>0.2</v>
      </c>
      <c r="L133" s="5">
        <f t="shared" si="20"/>
        <v>0.2</v>
      </c>
      <c r="M133" s="5">
        <f t="shared" si="21"/>
        <v>8.5714285714285715E-2</v>
      </c>
      <c r="N133" s="5">
        <f t="shared" si="22"/>
        <v>0.11428571428571428</v>
      </c>
      <c r="O133" s="39" t="e">
        <f>IF(G133&gt;0,DT!AC133*I133+DT!AD133*J133+DT!AE133*K133+DT!AF133*L133+DT!AG133*M133+DT!AH133*N133,"")</f>
        <v>#VALUE!</v>
      </c>
    </row>
    <row r="134" spans="1:15">
      <c r="A134" s="46">
        <v>5</v>
      </c>
      <c r="B134" s="46">
        <v>5</v>
      </c>
      <c r="C134" s="46">
        <v>6</v>
      </c>
      <c r="D134" s="46">
        <v>7</v>
      </c>
      <c r="E134" s="46">
        <v>5</v>
      </c>
      <c r="F134" s="46">
        <v>5</v>
      </c>
      <c r="G134" s="1">
        <f t="shared" si="23"/>
        <v>33</v>
      </c>
      <c r="I134" s="5">
        <f t="shared" si="17"/>
        <v>0.15151515151515152</v>
      </c>
      <c r="J134" s="5">
        <f t="shared" si="18"/>
        <v>0.15151515151515152</v>
      </c>
      <c r="K134" s="5">
        <f t="shared" si="19"/>
        <v>0.18181818181818182</v>
      </c>
      <c r="L134" s="5">
        <f t="shared" si="20"/>
        <v>0.21212121212121213</v>
      </c>
      <c r="M134" s="5">
        <f t="shared" si="21"/>
        <v>0.15151515151515152</v>
      </c>
      <c r="N134" s="5">
        <f t="shared" si="22"/>
        <v>0.15151515151515152</v>
      </c>
      <c r="O134" s="39" t="e">
        <f>IF(G134&gt;0,DT!AC134*I134+DT!AD134*J134+DT!AE134*K134+DT!AF134*L134+DT!AG134*M134+DT!AH134*N134,"")</f>
        <v>#VALUE!</v>
      </c>
    </row>
    <row r="135" spans="1:15">
      <c r="A135" s="46">
        <v>5</v>
      </c>
      <c r="B135" s="46">
        <v>6</v>
      </c>
      <c r="C135" s="46">
        <v>5</v>
      </c>
      <c r="D135" s="46">
        <v>5</v>
      </c>
      <c r="E135" s="46">
        <v>6</v>
      </c>
      <c r="F135" s="46">
        <v>6</v>
      </c>
      <c r="G135" s="1">
        <f t="shared" si="23"/>
        <v>33</v>
      </c>
      <c r="I135" s="5">
        <f t="shared" si="17"/>
        <v>0.15151515151515152</v>
      </c>
      <c r="J135" s="5">
        <f t="shared" si="18"/>
        <v>0.18181818181818182</v>
      </c>
      <c r="K135" s="5">
        <f t="shared" si="19"/>
        <v>0.15151515151515152</v>
      </c>
      <c r="L135" s="5">
        <f t="shared" si="20"/>
        <v>0.15151515151515152</v>
      </c>
      <c r="M135" s="5">
        <f t="shared" si="21"/>
        <v>0.18181818181818182</v>
      </c>
      <c r="N135" s="5">
        <f t="shared" si="22"/>
        <v>0.18181818181818182</v>
      </c>
      <c r="O135" s="39" t="e">
        <f>IF(G135&gt;0,DT!AC135*I135+DT!AD135*J135+DT!AE135*K135+DT!AF135*L135+DT!AG135*M135+DT!AH135*N135,"")</f>
        <v>#VALUE!</v>
      </c>
    </row>
    <row r="136" spans="1:15">
      <c r="A136" s="46">
        <v>3</v>
      </c>
      <c r="B136" s="46">
        <v>6</v>
      </c>
      <c r="C136" s="46">
        <v>6</v>
      </c>
      <c r="D136" s="46">
        <v>6</v>
      </c>
      <c r="E136" s="46">
        <v>3</v>
      </c>
      <c r="F136" s="46">
        <v>3</v>
      </c>
      <c r="G136" s="1">
        <f t="shared" si="23"/>
        <v>27</v>
      </c>
      <c r="I136" s="5">
        <f t="shared" si="17"/>
        <v>0.1111111111111111</v>
      </c>
      <c r="J136" s="5">
        <f t="shared" si="18"/>
        <v>0.22222222222222221</v>
      </c>
      <c r="K136" s="5">
        <f t="shared" si="19"/>
        <v>0.22222222222222221</v>
      </c>
      <c r="L136" s="5">
        <f t="shared" si="20"/>
        <v>0.22222222222222221</v>
      </c>
      <c r="M136" s="5">
        <f t="shared" si="21"/>
        <v>0.1111111111111111</v>
      </c>
      <c r="N136" s="5">
        <f t="shared" si="22"/>
        <v>0.1111111111111111</v>
      </c>
      <c r="O136" s="39" t="e">
        <f>IF(G136&gt;0,DT!AC136*I136+DT!AD136*J136+DT!AE136*K136+DT!AF136*L136+DT!AG136*M136+DT!AH136*N136,"")</f>
        <v>#VALUE!</v>
      </c>
    </row>
    <row r="137" spans="1:15">
      <c r="A137" s="46">
        <v>7</v>
      </c>
      <c r="B137" s="46">
        <v>7</v>
      </c>
      <c r="C137" s="46">
        <v>7</v>
      </c>
      <c r="D137" s="46">
        <v>7</v>
      </c>
      <c r="E137" s="46">
        <v>5</v>
      </c>
      <c r="F137" s="46">
        <v>7</v>
      </c>
      <c r="G137" s="1">
        <f t="shared" si="23"/>
        <v>40</v>
      </c>
      <c r="I137" s="5">
        <f t="shared" si="17"/>
        <v>0.17499999999999999</v>
      </c>
      <c r="J137" s="5">
        <f t="shared" si="18"/>
        <v>0.17499999999999999</v>
      </c>
      <c r="K137" s="5">
        <f t="shared" si="19"/>
        <v>0.17499999999999999</v>
      </c>
      <c r="L137" s="5">
        <f t="shared" si="20"/>
        <v>0.17499999999999999</v>
      </c>
      <c r="M137" s="5">
        <f t="shared" si="21"/>
        <v>0.125</v>
      </c>
      <c r="N137" s="5">
        <f t="shared" si="22"/>
        <v>0.17499999999999999</v>
      </c>
      <c r="O137" s="39" t="e">
        <f>IF(G137&gt;0,DT!AC137*I137+DT!AD137*J137+DT!AE137*K137+DT!AF137*L137+DT!AG137*M137+DT!AH137*N137,"")</f>
        <v>#VALUE!</v>
      </c>
    </row>
    <row r="138" spans="1:15">
      <c r="A138" s="46">
        <v>6</v>
      </c>
      <c r="B138" s="46">
        <v>7</v>
      </c>
      <c r="C138" s="46">
        <v>7</v>
      </c>
      <c r="D138" s="46">
        <v>6</v>
      </c>
      <c r="E138" s="46">
        <v>5</v>
      </c>
      <c r="F138" s="46">
        <v>3</v>
      </c>
      <c r="G138" s="1">
        <f t="shared" si="23"/>
        <v>34</v>
      </c>
      <c r="I138" s="5">
        <f t="shared" si="17"/>
        <v>0.17647058823529413</v>
      </c>
      <c r="J138" s="5">
        <f t="shared" si="18"/>
        <v>0.20588235294117646</v>
      </c>
      <c r="K138" s="5">
        <f t="shared" si="19"/>
        <v>0.20588235294117646</v>
      </c>
      <c r="L138" s="5">
        <f t="shared" si="20"/>
        <v>0.17647058823529413</v>
      </c>
      <c r="M138" s="5">
        <f t="shared" si="21"/>
        <v>0.14705882352941177</v>
      </c>
      <c r="N138" s="5">
        <f t="shared" si="22"/>
        <v>8.8235294117647065E-2</v>
      </c>
      <c r="O138" s="39" t="e">
        <f>IF(G138&gt;0,DT!AC138*I138+DT!AD138*J138+DT!AE138*K138+DT!AF138*L138+DT!AG138*M138+DT!AH138*N138,"")</f>
        <v>#VALUE!</v>
      </c>
    </row>
    <row r="139" spans="1:15">
      <c r="A139" s="46">
        <v>5</v>
      </c>
      <c r="B139" s="46">
        <v>6</v>
      </c>
      <c r="C139" s="46">
        <v>6</v>
      </c>
      <c r="D139" s="46">
        <v>7</v>
      </c>
      <c r="E139" s="46">
        <v>4</v>
      </c>
      <c r="F139" s="46">
        <v>4</v>
      </c>
      <c r="G139" s="1">
        <f t="shared" si="23"/>
        <v>32</v>
      </c>
      <c r="I139" s="5">
        <f t="shared" si="17"/>
        <v>0.15625</v>
      </c>
      <c r="J139" s="5">
        <f t="shared" si="18"/>
        <v>0.1875</v>
      </c>
      <c r="K139" s="5">
        <f t="shared" si="19"/>
        <v>0.1875</v>
      </c>
      <c r="L139" s="5">
        <f t="shared" si="20"/>
        <v>0.21875</v>
      </c>
      <c r="M139" s="5">
        <f t="shared" si="21"/>
        <v>0.125</v>
      </c>
      <c r="N139" s="5">
        <f t="shared" si="22"/>
        <v>0.125</v>
      </c>
      <c r="O139" s="39" t="e">
        <f>IF(G139&gt;0,DT!AC139*I139+DT!AD139*J139+DT!AE139*K139+DT!AF139*L139+DT!AG139*M139+DT!AH139*N139,"")</f>
        <v>#VALUE!</v>
      </c>
    </row>
    <row r="140" spans="1:15">
      <c r="A140" s="46">
        <v>5</v>
      </c>
      <c r="B140" s="46">
        <v>5</v>
      </c>
      <c r="C140" s="46">
        <v>6</v>
      </c>
      <c r="D140" s="46">
        <v>4</v>
      </c>
      <c r="E140" s="46">
        <v>5</v>
      </c>
      <c r="F140" s="46">
        <v>5</v>
      </c>
      <c r="G140" s="1">
        <f t="shared" si="23"/>
        <v>30</v>
      </c>
      <c r="I140" s="5">
        <f t="shared" si="17"/>
        <v>0.16666666666666666</v>
      </c>
      <c r="J140" s="5">
        <f t="shared" si="18"/>
        <v>0.16666666666666666</v>
      </c>
      <c r="K140" s="5">
        <f t="shared" si="19"/>
        <v>0.2</v>
      </c>
      <c r="L140" s="5">
        <f t="shared" si="20"/>
        <v>0.13333333333333333</v>
      </c>
      <c r="M140" s="5">
        <f t="shared" si="21"/>
        <v>0.16666666666666666</v>
      </c>
      <c r="N140" s="5">
        <f t="shared" si="22"/>
        <v>0.16666666666666666</v>
      </c>
      <c r="O140" s="39" t="e">
        <f>IF(G140&gt;0,DT!AC140*I140+DT!AD140*J140+DT!AE140*K140+DT!AF140*L140+DT!AG140*M140+DT!AH140*N140,"")</f>
        <v>#VALUE!</v>
      </c>
    </row>
    <row r="141" spans="1:15">
      <c r="A141" s="46">
        <v>6</v>
      </c>
      <c r="B141" s="46">
        <v>7</v>
      </c>
      <c r="C141" s="46">
        <v>7</v>
      </c>
      <c r="D141" s="46">
        <v>6</v>
      </c>
      <c r="E141" s="46">
        <v>5</v>
      </c>
      <c r="F141" s="46">
        <v>6</v>
      </c>
      <c r="G141" s="1">
        <f t="shared" si="23"/>
        <v>37</v>
      </c>
      <c r="I141" s="5">
        <f t="shared" si="17"/>
        <v>0.16216216216216217</v>
      </c>
      <c r="J141" s="5">
        <f t="shared" si="18"/>
        <v>0.1891891891891892</v>
      </c>
      <c r="K141" s="5">
        <f t="shared" si="19"/>
        <v>0.1891891891891892</v>
      </c>
      <c r="L141" s="5">
        <f t="shared" si="20"/>
        <v>0.16216216216216217</v>
      </c>
      <c r="M141" s="5">
        <f t="shared" si="21"/>
        <v>0.13513513513513514</v>
      </c>
      <c r="N141" s="5">
        <f t="shared" si="22"/>
        <v>0.16216216216216217</v>
      </c>
      <c r="O141" s="39" t="e">
        <f>IF(G141&gt;0,DT!AC141*I141+DT!AD141*J141+DT!AE141*K141+DT!AF141*L141+DT!AG141*M141+DT!AH141*N141,"")</f>
        <v>#VALUE!</v>
      </c>
    </row>
    <row r="142" spans="1:15">
      <c r="A142" s="46">
        <v>7</v>
      </c>
      <c r="B142" s="46">
        <v>4</v>
      </c>
      <c r="C142" s="46">
        <v>7</v>
      </c>
      <c r="D142" s="46">
        <v>5</v>
      </c>
      <c r="E142" s="46">
        <v>5</v>
      </c>
      <c r="F142" s="46">
        <v>5</v>
      </c>
      <c r="G142" s="1">
        <f t="shared" si="23"/>
        <v>33</v>
      </c>
      <c r="I142" s="5">
        <f t="shared" si="17"/>
        <v>0.21212121212121213</v>
      </c>
      <c r="J142" s="5">
        <f t="shared" si="18"/>
        <v>0.12121212121212122</v>
      </c>
      <c r="K142" s="5">
        <f t="shared" si="19"/>
        <v>0.21212121212121213</v>
      </c>
      <c r="L142" s="5">
        <f t="shared" si="20"/>
        <v>0.15151515151515152</v>
      </c>
      <c r="M142" s="5">
        <f t="shared" si="21"/>
        <v>0.15151515151515152</v>
      </c>
      <c r="N142" s="5">
        <f t="shared" si="22"/>
        <v>0.15151515151515152</v>
      </c>
      <c r="O142" s="39" t="e">
        <f>IF(G142&gt;0,DT!AC142*I142+DT!AD142*J142+DT!AE142*K142+DT!AF142*L142+DT!AG142*M142+DT!AH142*N142,"")</f>
        <v>#VALUE!</v>
      </c>
    </row>
    <row r="143" spans="1:15">
      <c r="A143" s="46">
        <v>5</v>
      </c>
      <c r="B143" s="46">
        <v>6</v>
      </c>
      <c r="C143" s="46">
        <v>7</v>
      </c>
      <c r="D143" s="46">
        <v>7</v>
      </c>
      <c r="E143" s="46">
        <v>5</v>
      </c>
      <c r="F143" s="46">
        <v>5</v>
      </c>
      <c r="G143" s="1">
        <f t="shared" si="23"/>
        <v>35</v>
      </c>
      <c r="I143" s="5">
        <f t="shared" si="17"/>
        <v>0.14285714285714285</v>
      </c>
      <c r="J143" s="5">
        <f t="shared" si="18"/>
        <v>0.17142857142857143</v>
      </c>
      <c r="K143" s="5">
        <f t="shared" si="19"/>
        <v>0.2</v>
      </c>
      <c r="L143" s="5">
        <f t="shared" si="20"/>
        <v>0.2</v>
      </c>
      <c r="M143" s="5">
        <f t="shared" si="21"/>
        <v>0.14285714285714285</v>
      </c>
      <c r="N143" s="5">
        <f t="shared" si="22"/>
        <v>0.14285714285714285</v>
      </c>
      <c r="O143" s="39" t="e">
        <f>IF(G143&gt;0,DT!AC143*I143+DT!AD143*J143+DT!AE143*K143+DT!AF143*L143+DT!AG143*M143+DT!AH143*N143,"")</f>
        <v>#VALUE!</v>
      </c>
    </row>
    <row r="144" spans="1:15">
      <c r="A144" s="46">
        <v>6</v>
      </c>
      <c r="B144" s="46">
        <v>7</v>
      </c>
      <c r="C144" s="46">
        <v>6</v>
      </c>
      <c r="D144" s="46">
        <v>6</v>
      </c>
      <c r="E144" s="46">
        <v>6</v>
      </c>
      <c r="F144" s="46">
        <v>6</v>
      </c>
      <c r="G144" s="1">
        <f t="shared" si="23"/>
        <v>37</v>
      </c>
      <c r="I144" s="5">
        <f t="shared" si="17"/>
        <v>0.16216216216216217</v>
      </c>
      <c r="J144" s="5">
        <f t="shared" si="18"/>
        <v>0.1891891891891892</v>
      </c>
      <c r="K144" s="5">
        <f t="shared" si="19"/>
        <v>0.16216216216216217</v>
      </c>
      <c r="L144" s="5">
        <f t="shared" si="20"/>
        <v>0.16216216216216217</v>
      </c>
      <c r="M144" s="5">
        <f t="shared" si="21"/>
        <v>0.16216216216216217</v>
      </c>
      <c r="N144" s="5">
        <f t="shared" si="22"/>
        <v>0.16216216216216217</v>
      </c>
      <c r="O144" s="39" t="e">
        <f>IF(G144&gt;0,DT!AC144*I144+DT!AD144*J144+DT!AE144*K144+DT!AF144*L144+DT!AG144*M144+DT!AH144*N144,"")</f>
        <v>#VALUE!</v>
      </c>
    </row>
    <row r="145" spans="1:15">
      <c r="A145" s="46">
        <v>6</v>
      </c>
      <c r="B145" s="46">
        <v>4</v>
      </c>
      <c r="C145" s="46">
        <v>6</v>
      </c>
      <c r="D145" s="46">
        <v>6</v>
      </c>
      <c r="E145" s="46">
        <v>5</v>
      </c>
      <c r="F145" s="46">
        <v>5</v>
      </c>
      <c r="G145" s="1">
        <f t="shared" si="23"/>
        <v>32</v>
      </c>
      <c r="I145" s="5">
        <f t="shared" si="17"/>
        <v>0.1875</v>
      </c>
      <c r="J145" s="5">
        <f t="shared" si="18"/>
        <v>0.125</v>
      </c>
      <c r="K145" s="5">
        <f t="shared" si="19"/>
        <v>0.1875</v>
      </c>
      <c r="L145" s="5">
        <f t="shared" si="20"/>
        <v>0.1875</v>
      </c>
      <c r="M145" s="5">
        <f t="shared" si="21"/>
        <v>0.15625</v>
      </c>
      <c r="N145" s="5">
        <f t="shared" si="22"/>
        <v>0.15625</v>
      </c>
      <c r="O145" s="39" t="e">
        <f>IF(G145&gt;0,DT!AC145*I145+DT!AD145*J145+DT!AE145*K145+DT!AF145*L145+DT!AG145*M145+DT!AH145*N145,"")</f>
        <v>#VALUE!</v>
      </c>
    </row>
    <row r="146" spans="1:15">
      <c r="A146" s="46">
        <v>6</v>
      </c>
      <c r="B146" s="46">
        <v>5</v>
      </c>
      <c r="C146" s="46">
        <v>6</v>
      </c>
      <c r="D146" s="46">
        <v>4</v>
      </c>
      <c r="E146" s="46">
        <v>6</v>
      </c>
      <c r="F146" s="46">
        <v>6</v>
      </c>
      <c r="G146" s="1">
        <f t="shared" si="23"/>
        <v>33</v>
      </c>
      <c r="I146" s="5">
        <f t="shared" si="17"/>
        <v>0.18181818181818182</v>
      </c>
      <c r="J146" s="5">
        <f t="shared" si="18"/>
        <v>0.15151515151515152</v>
      </c>
      <c r="K146" s="5">
        <f t="shared" si="19"/>
        <v>0.18181818181818182</v>
      </c>
      <c r="L146" s="5">
        <f t="shared" si="20"/>
        <v>0.12121212121212122</v>
      </c>
      <c r="M146" s="5">
        <f t="shared" si="21"/>
        <v>0.18181818181818182</v>
      </c>
      <c r="N146" s="5">
        <f t="shared" si="22"/>
        <v>0.18181818181818182</v>
      </c>
      <c r="O146" s="39" t="e">
        <f>IF(G146&gt;0,DT!AC146*I146+DT!AD146*J146+DT!AE146*K146+DT!AF146*L146+DT!AG146*M146+DT!AH146*N146,"")</f>
        <v>#VALUE!</v>
      </c>
    </row>
    <row r="147" spans="1:15">
      <c r="A147" s="46">
        <v>7</v>
      </c>
      <c r="B147" s="46">
        <v>6</v>
      </c>
      <c r="C147" s="46">
        <v>7</v>
      </c>
      <c r="D147" s="46">
        <v>7</v>
      </c>
      <c r="E147" s="46">
        <v>1</v>
      </c>
      <c r="F147" s="46">
        <v>4</v>
      </c>
      <c r="G147" s="1">
        <f t="shared" si="23"/>
        <v>32</v>
      </c>
      <c r="I147" s="5">
        <f t="shared" si="17"/>
        <v>0.21875</v>
      </c>
      <c r="J147" s="5">
        <f t="shared" si="18"/>
        <v>0.1875</v>
      </c>
      <c r="K147" s="5">
        <f t="shared" si="19"/>
        <v>0.21875</v>
      </c>
      <c r="L147" s="5">
        <f t="shared" si="20"/>
        <v>0.21875</v>
      </c>
      <c r="M147" s="5">
        <f t="shared" si="21"/>
        <v>3.125E-2</v>
      </c>
      <c r="N147" s="5">
        <f t="shared" si="22"/>
        <v>0.125</v>
      </c>
      <c r="O147" s="39" t="e">
        <f>IF(G147&gt;0,DT!AC147*I147+DT!AD147*J147+DT!AE147*K147+DT!AF147*L147+DT!AG147*M147+DT!AH147*N147,"")</f>
        <v>#VALUE!</v>
      </c>
    </row>
    <row r="148" spans="1:15">
      <c r="A148" s="46">
        <v>6</v>
      </c>
      <c r="B148" s="46">
        <v>6</v>
      </c>
      <c r="C148" s="46">
        <v>7</v>
      </c>
      <c r="D148" s="46">
        <v>6</v>
      </c>
      <c r="E148" s="46">
        <v>4</v>
      </c>
      <c r="F148" s="46">
        <v>3</v>
      </c>
      <c r="G148" s="1">
        <f t="shared" si="23"/>
        <v>32</v>
      </c>
      <c r="I148" s="5">
        <f t="shared" si="17"/>
        <v>0.1875</v>
      </c>
      <c r="J148" s="5">
        <f t="shared" si="18"/>
        <v>0.1875</v>
      </c>
      <c r="K148" s="5">
        <f t="shared" si="19"/>
        <v>0.21875</v>
      </c>
      <c r="L148" s="5">
        <f t="shared" si="20"/>
        <v>0.1875</v>
      </c>
      <c r="M148" s="5">
        <f t="shared" si="21"/>
        <v>0.125</v>
      </c>
      <c r="N148" s="5">
        <f t="shared" si="22"/>
        <v>9.375E-2</v>
      </c>
      <c r="O148" s="39" t="e">
        <f>IF(G148&gt;0,DT!AC148*I148+DT!AD148*J148+DT!AE148*K148+DT!AF148*L148+DT!AG148*M148+DT!AH148*N148,"")</f>
        <v>#VALUE!</v>
      </c>
    </row>
    <row r="149" spans="1:15">
      <c r="A149" s="46">
        <v>6</v>
      </c>
      <c r="B149" s="46">
        <v>6</v>
      </c>
      <c r="C149" s="46">
        <v>7</v>
      </c>
      <c r="D149" s="46">
        <v>7</v>
      </c>
      <c r="E149" s="46">
        <v>5</v>
      </c>
      <c r="F149" s="46">
        <v>6</v>
      </c>
      <c r="G149" s="1">
        <f t="shared" si="23"/>
        <v>37</v>
      </c>
      <c r="I149" s="5">
        <f t="shared" si="17"/>
        <v>0.16216216216216217</v>
      </c>
      <c r="J149" s="5">
        <f t="shared" si="18"/>
        <v>0.16216216216216217</v>
      </c>
      <c r="K149" s="5">
        <f t="shared" si="19"/>
        <v>0.1891891891891892</v>
      </c>
      <c r="L149" s="5">
        <f t="shared" si="20"/>
        <v>0.1891891891891892</v>
      </c>
      <c r="M149" s="5">
        <f t="shared" si="21"/>
        <v>0.13513513513513514</v>
      </c>
      <c r="N149" s="5">
        <f t="shared" si="22"/>
        <v>0.16216216216216217</v>
      </c>
      <c r="O149" s="39" t="e">
        <f>IF(G149&gt;0,DT!AC149*I149+DT!AD149*J149+DT!AE149*K149+DT!AF149*L149+DT!AG149*M149+DT!AH149*N149,"")</f>
        <v>#VALUE!</v>
      </c>
    </row>
    <row r="150" spans="1:15">
      <c r="A150" s="46">
        <v>5</v>
      </c>
      <c r="B150" s="46">
        <v>7</v>
      </c>
      <c r="C150" s="46">
        <v>7</v>
      </c>
      <c r="D150" s="46">
        <v>7</v>
      </c>
      <c r="E150" s="46">
        <v>5</v>
      </c>
      <c r="F150" s="46">
        <v>5</v>
      </c>
      <c r="G150" s="1">
        <f t="shared" si="23"/>
        <v>36</v>
      </c>
      <c r="I150" s="5">
        <f t="shared" si="17"/>
        <v>0.1388888888888889</v>
      </c>
      <c r="J150" s="5">
        <f t="shared" si="18"/>
        <v>0.19444444444444445</v>
      </c>
      <c r="K150" s="5">
        <f t="shared" si="19"/>
        <v>0.19444444444444445</v>
      </c>
      <c r="L150" s="5">
        <f t="shared" si="20"/>
        <v>0.19444444444444445</v>
      </c>
      <c r="M150" s="5">
        <f t="shared" si="21"/>
        <v>0.1388888888888889</v>
      </c>
      <c r="N150" s="5">
        <f t="shared" si="22"/>
        <v>0.1388888888888889</v>
      </c>
      <c r="O150" s="39" t="e">
        <f>IF(G150&gt;0,DT!AC150*I150+DT!AD150*J150+DT!AE150*K150+DT!AF150*L150+DT!AG150*M150+DT!AH150*N150,"")</f>
        <v>#VALUE!</v>
      </c>
    </row>
    <row r="151" spans="1:15">
      <c r="A151" s="46">
        <v>6</v>
      </c>
      <c r="B151" s="46">
        <v>7</v>
      </c>
      <c r="C151" s="46">
        <v>7</v>
      </c>
      <c r="D151" s="46">
        <v>5</v>
      </c>
      <c r="E151" s="46">
        <v>6</v>
      </c>
      <c r="F151" s="46">
        <v>7</v>
      </c>
      <c r="G151" s="1">
        <f t="shared" si="23"/>
        <v>38</v>
      </c>
      <c r="I151" s="5">
        <f t="shared" si="17"/>
        <v>0.15789473684210525</v>
      </c>
      <c r="J151" s="5">
        <f t="shared" si="18"/>
        <v>0.18421052631578946</v>
      </c>
      <c r="K151" s="5">
        <f t="shared" si="19"/>
        <v>0.18421052631578946</v>
      </c>
      <c r="L151" s="5">
        <f t="shared" si="20"/>
        <v>0.13157894736842105</v>
      </c>
      <c r="M151" s="5">
        <f t="shared" si="21"/>
        <v>0.15789473684210525</v>
      </c>
      <c r="N151" s="5">
        <f t="shared" si="22"/>
        <v>0.18421052631578946</v>
      </c>
      <c r="O151" s="39" t="e">
        <f>IF(G151&gt;0,DT!AC151*I151+DT!AD151*J151+DT!AE151*K151+DT!AF151*L151+DT!AG151*M151+DT!AH151*N151,"")</f>
        <v>#VALUE!</v>
      </c>
    </row>
    <row r="152" spans="1:15">
      <c r="A152" s="46">
        <v>6</v>
      </c>
      <c r="B152" s="46">
        <v>6</v>
      </c>
      <c r="C152" s="46">
        <v>6</v>
      </c>
      <c r="D152" s="46">
        <v>7</v>
      </c>
      <c r="E152" s="46">
        <v>5</v>
      </c>
      <c r="F152" s="46">
        <v>5</v>
      </c>
      <c r="G152" s="1">
        <f t="shared" si="23"/>
        <v>35</v>
      </c>
      <c r="I152" s="5">
        <f t="shared" si="17"/>
        <v>0.17142857142857143</v>
      </c>
      <c r="J152" s="5">
        <f t="shared" si="18"/>
        <v>0.17142857142857143</v>
      </c>
      <c r="K152" s="5">
        <f t="shared" si="19"/>
        <v>0.17142857142857143</v>
      </c>
      <c r="L152" s="5">
        <f t="shared" si="20"/>
        <v>0.2</v>
      </c>
      <c r="M152" s="5">
        <f t="shared" si="21"/>
        <v>0.14285714285714285</v>
      </c>
      <c r="N152" s="5">
        <f t="shared" si="22"/>
        <v>0.14285714285714285</v>
      </c>
      <c r="O152" s="39" t="e">
        <f>IF(G152&gt;0,DT!AC152*I152+DT!AD152*J152+DT!AE152*K152+DT!AF152*L152+DT!AG152*M152+DT!AH152*N152,"")</f>
        <v>#VALUE!</v>
      </c>
    </row>
    <row r="153" spans="1:15">
      <c r="A153" s="46">
        <v>6</v>
      </c>
      <c r="B153" s="46">
        <v>7</v>
      </c>
      <c r="C153" s="46">
        <v>6</v>
      </c>
      <c r="D153" s="46">
        <v>6</v>
      </c>
      <c r="E153" s="46">
        <v>6</v>
      </c>
      <c r="F153" s="46">
        <v>5</v>
      </c>
      <c r="G153" s="1">
        <f t="shared" si="23"/>
        <v>36</v>
      </c>
      <c r="I153" s="5">
        <f t="shared" si="17"/>
        <v>0.16666666666666666</v>
      </c>
      <c r="J153" s="5">
        <f t="shared" si="18"/>
        <v>0.19444444444444445</v>
      </c>
      <c r="K153" s="5">
        <f t="shared" si="19"/>
        <v>0.16666666666666666</v>
      </c>
      <c r="L153" s="5">
        <f t="shared" si="20"/>
        <v>0.16666666666666666</v>
      </c>
      <c r="M153" s="5">
        <f t="shared" si="21"/>
        <v>0.16666666666666666</v>
      </c>
      <c r="N153" s="5">
        <f t="shared" si="22"/>
        <v>0.1388888888888889</v>
      </c>
      <c r="O153" s="39" t="e">
        <f>IF(G153&gt;0,DT!AC153*I153+DT!AD153*J153+DT!AE153*K153+DT!AF153*L153+DT!AG153*M153+DT!AH153*N153,"")</f>
        <v>#VALUE!</v>
      </c>
    </row>
    <row r="154" spans="1:15">
      <c r="A154" s="46">
        <v>4</v>
      </c>
      <c r="B154" s="46">
        <v>6</v>
      </c>
      <c r="C154" s="46">
        <v>6</v>
      </c>
      <c r="D154" s="46">
        <v>6</v>
      </c>
      <c r="E154" s="46">
        <v>4</v>
      </c>
      <c r="F154" s="46">
        <v>4</v>
      </c>
      <c r="G154" s="1">
        <f t="shared" si="23"/>
        <v>30</v>
      </c>
      <c r="I154" s="5">
        <f t="shared" si="17"/>
        <v>0.13333333333333333</v>
      </c>
      <c r="J154" s="5">
        <f t="shared" si="18"/>
        <v>0.2</v>
      </c>
      <c r="K154" s="5">
        <f t="shared" si="19"/>
        <v>0.2</v>
      </c>
      <c r="L154" s="5">
        <f t="shared" si="20"/>
        <v>0.2</v>
      </c>
      <c r="M154" s="5">
        <f t="shared" si="21"/>
        <v>0.13333333333333333</v>
      </c>
      <c r="N154" s="5">
        <f t="shared" si="22"/>
        <v>0.13333333333333333</v>
      </c>
      <c r="O154" s="39" t="e">
        <f>IF(G154&gt;0,DT!AC154*I154+DT!AD154*J154+DT!AE154*K154+DT!AF154*L154+DT!AG154*M154+DT!AH154*N154,"")</f>
        <v>#VALUE!</v>
      </c>
    </row>
    <row r="155" spans="1:15">
      <c r="A155" s="46">
        <v>5</v>
      </c>
      <c r="B155" s="46">
        <v>5</v>
      </c>
      <c r="C155" s="46">
        <v>6</v>
      </c>
      <c r="D155" s="46">
        <v>5</v>
      </c>
      <c r="E155" s="46">
        <v>4</v>
      </c>
      <c r="F155" s="46">
        <v>4</v>
      </c>
      <c r="G155" s="1">
        <f t="shared" si="23"/>
        <v>29</v>
      </c>
      <c r="I155" s="5">
        <f t="shared" si="17"/>
        <v>0.17241379310344829</v>
      </c>
      <c r="J155" s="5">
        <f t="shared" si="18"/>
        <v>0.17241379310344829</v>
      </c>
      <c r="K155" s="5">
        <f t="shared" si="19"/>
        <v>0.20689655172413793</v>
      </c>
      <c r="L155" s="5">
        <f t="shared" si="20"/>
        <v>0.17241379310344829</v>
      </c>
      <c r="M155" s="5">
        <f t="shared" si="21"/>
        <v>0.13793103448275862</v>
      </c>
      <c r="N155" s="5">
        <f t="shared" si="22"/>
        <v>0.13793103448275862</v>
      </c>
      <c r="O155" s="39" t="e">
        <f>IF(G155&gt;0,DT!AC155*I155+DT!AD155*J155+DT!AE155*K155+DT!AF155*L155+DT!AG155*M155+DT!AH155*N155,"")</f>
        <v>#VALUE!</v>
      </c>
    </row>
    <row r="156" spans="1:15">
      <c r="A156" s="46">
        <v>6</v>
      </c>
      <c r="B156" s="46">
        <v>6</v>
      </c>
      <c r="C156" s="46">
        <v>6</v>
      </c>
      <c r="D156" s="46">
        <v>5</v>
      </c>
      <c r="E156" s="46">
        <v>4</v>
      </c>
      <c r="F156" s="46">
        <v>5</v>
      </c>
      <c r="G156" s="1">
        <f t="shared" si="23"/>
        <v>32</v>
      </c>
      <c r="I156" s="5">
        <f t="shared" si="17"/>
        <v>0.1875</v>
      </c>
      <c r="J156" s="5">
        <f t="shared" si="18"/>
        <v>0.1875</v>
      </c>
      <c r="K156" s="5">
        <f t="shared" si="19"/>
        <v>0.1875</v>
      </c>
      <c r="L156" s="5">
        <f t="shared" si="20"/>
        <v>0.15625</v>
      </c>
      <c r="M156" s="5">
        <f t="shared" si="21"/>
        <v>0.125</v>
      </c>
      <c r="N156" s="5">
        <f t="shared" si="22"/>
        <v>0.15625</v>
      </c>
      <c r="O156" s="39" t="e">
        <f>IF(G156&gt;0,DT!AC156*I156+DT!AD156*J156+DT!AE156*K156+DT!AF156*L156+DT!AG156*M156+DT!AH156*N156,"")</f>
        <v>#VALUE!</v>
      </c>
    </row>
    <row r="157" spans="1:15">
      <c r="A157" s="46">
        <v>2</v>
      </c>
      <c r="B157" s="46">
        <v>7</v>
      </c>
      <c r="C157" s="46">
        <v>7</v>
      </c>
      <c r="D157" s="46">
        <v>6</v>
      </c>
      <c r="E157" s="46">
        <v>3</v>
      </c>
      <c r="F157" s="46">
        <v>4</v>
      </c>
      <c r="G157" s="1">
        <f t="shared" si="23"/>
        <v>29</v>
      </c>
      <c r="I157" s="5">
        <f t="shared" si="17"/>
        <v>6.8965517241379309E-2</v>
      </c>
      <c r="J157" s="5">
        <f t="shared" si="18"/>
        <v>0.2413793103448276</v>
      </c>
      <c r="K157" s="5">
        <f t="shared" si="19"/>
        <v>0.2413793103448276</v>
      </c>
      <c r="L157" s="5">
        <f t="shared" si="20"/>
        <v>0.20689655172413793</v>
      </c>
      <c r="M157" s="5">
        <f t="shared" si="21"/>
        <v>0.10344827586206896</v>
      </c>
      <c r="N157" s="5">
        <f t="shared" si="22"/>
        <v>0.13793103448275862</v>
      </c>
      <c r="O157" s="39" t="e">
        <f>IF(G157&gt;0,DT!AC157*I157+DT!AD157*J157+DT!AE157*K157+DT!AF157*L157+DT!AG157*M157+DT!AH157*N157,"")</f>
        <v>#VALUE!</v>
      </c>
    </row>
    <row r="158" spans="1:15">
      <c r="A158" s="46">
        <v>5</v>
      </c>
      <c r="B158" s="46">
        <v>4</v>
      </c>
      <c r="C158" s="46">
        <v>5</v>
      </c>
      <c r="D158" s="46">
        <v>5</v>
      </c>
      <c r="E158" s="46">
        <v>6</v>
      </c>
      <c r="F158" s="46">
        <v>6</v>
      </c>
      <c r="G158" s="1">
        <f t="shared" si="23"/>
        <v>31</v>
      </c>
      <c r="I158" s="5">
        <f t="shared" si="17"/>
        <v>0.16129032258064516</v>
      </c>
      <c r="J158" s="5">
        <f t="shared" si="18"/>
        <v>0.12903225806451613</v>
      </c>
      <c r="K158" s="5">
        <f t="shared" si="19"/>
        <v>0.16129032258064516</v>
      </c>
      <c r="L158" s="5">
        <f t="shared" si="20"/>
        <v>0.16129032258064516</v>
      </c>
      <c r="M158" s="5">
        <f t="shared" si="21"/>
        <v>0.19354838709677419</v>
      </c>
      <c r="N158" s="5">
        <f t="shared" si="22"/>
        <v>0.19354838709677419</v>
      </c>
      <c r="O158" s="39" t="e">
        <f>IF(G158&gt;0,DT!AC158*I158+DT!AD158*J158+DT!AE158*K158+DT!AF158*L158+DT!AG158*M158+DT!AH158*N158,"")</f>
        <v>#VALUE!</v>
      </c>
    </row>
    <row r="159" spans="1:15">
      <c r="A159" s="46">
        <v>4</v>
      </c>
      <c r="B159" s="46">
        <v>5</v>
      </c>
      <c r="C159" s="46">
        <v>6</v>
      </c>
      <c r="D159" s="46">
        <v>6</v>
      </c>
      <c r="E159" s="46">
        <v>4</v>
      </c>
      <c r="F159" s="46">
        <v>4</v>
      </c>
      <c r="G159" s="1">
        <f t="shared" si="23"/>
        <v>29</v>
      </c>
      <c r="I159" s="5">
        <f t="shared" si="17"/>
        <v>0.13793103448275862</v>
      </c>
      <c r="J159" s="5">
        <f t="shared" si="18"/>
        <v>0.17241379310344829</v>
      </c>
      <c r="K159" s="5">
        <f t="shared" si="19"/>
        <v>0.20689655172413793</v>
      </c>
      <c r="L159" s="5">
        <f t="shared" si="20"/>
        <v>0.20689655172413793</v>
      </c>
      <c r="M159" s="5">
        <f t="shared" si="21"/>
        <v>0.13793103448275862</v>
      </c>
      <c r="N159" s="5">
        <f t="shared" si="22"/>
        <v>0.13793103448275862</v>
      </c>
      <c r="O159" s="39" t="e">
        <f>IF(G159&gt;0,DT!AC159*I159+DT!AD159*J159+DT!AE159*K159+DT!AF159*L159+DT!AG159*M159+DT!AH159*N159,"")</f>
        <v>#VALUE!</v>
      </c>
    </row>
    <row r="160" spans="1:15">
      <c r="A160" s="46">
        <v>7</v>
      </c>
      <c r="B160" s="46">
        <v>7</v>
      </c>
      <c r="C160" s="46">
        <v>7</v>
      </c>
      <c r="D160" s="46">
        <v>5</v>
      </c>
      <c r="E160" s="46">
        <v>6</v>
      </c>
      <c r="F160" s="46">
        <v>6</v>
      </c>
      <c r="G160" s="1">
        <f t="shared" si="23"/>
        <v>38</v>
      </c>
      <c r="I160" s="5">
        <f t="shared" si="17"/>
        <v>0.18421052631578946</v>
      </c>
      <c r="J160" s="5">
        <f t="shared" si="18"/>
        <v>0.18421052631578946</v>
      </c>
      <c r="K160" s="5">
        <f t="shared" si="19"/>
        <v>0.18421052631578946</v>
      </c>
      <c r="L160" s="5">
        <f t="shared" si="20"/>
        <v>0.13157894736842105</v>
      </c>
      <c r="M160" s="5">
        <f t="shared" si="21"/>
        <v>0.15789473684210525</v>
      </c>
      <c r="N160" s="5">
        <f t="shared" si="22"/>
        <v>0.15789473684210525</v>
      </c>
      <c r="O160" s="39" t="e">
        <f>IF(G160&gt;0,DT!AC160*I160+DT!AD160*J160+DT!AE160*K160+DT!AF160*L160+DT!AG160*M160+DT!AH160*N160,"")</f>
        <v>#VALUE!</v>
      </c>
    </row>
    <row r="161" spans="1:15">
      <c r="A161" s="46">
        <v>5</v>
      </c>
      <c r="B161" s="46">
        <v>7</v>
      </c>
      <c r="C161" s="46">
        <v>7</v>
      </c>
      <c r="D161" s="46">
        <v>7</v>
      </c>
      <c r="E161" s="46">
        <v>4</v>
      </c>
      <c r="F161" s="46">
        <v>4</v>
      </c>
      <c r="G161" s="1">
        <f t="shared" si="23"/>
        <v>34</v>
      </c>
      <c r="I161" s="5">
        <f t="shared" si="17"/>
        <v>0.14705882352941177</v>
      </c>
      <c r="J161" s="5">
        <f t="shared" si="18"/>
        <v>0.20588235294117646</v>
      </c>
      <c r="K161" s="5">
        <f t="shared" si="19"/>
        <v>0.20588235294117646</v>
      </c>
      <c r="L161" s="5">
        <f t="shared" si="20"/>
        <v>0.20588235294117646</v>
      </c>
      <c r="M161" s="5">
        <f t="shared" si="21"/>
        <v>0.11764705882352941</v>
      </c>
      <c r="N161" s="5">
        <f t="shared" si="22"/>
        <v>0.11764705882352941</v>
      </c>
      <c r="O161" s="39" t="e">
        <f>IF(G161&gt;0,DT!AC161*I161+DT!AD161*J161+DT!AE161*K161+DT!AF161*L161+DT!AG161*M161+DT!AH161*N161,"")</f>
        <v>#VALUE!</v>
      </c>
    </row>
    <row r="162" spans="1:15">
      <c r="A162" s="46">
        <v>7</v>
      </c>
      <c r="B162" s="46">
        <v>7</v>
      </c>
      <c r="C162" s="46">
        <v>7</v>
      </c>
      <c r="D162" s="46">
        <v>7</v>
      </c>
      <c r="E162" s="46">
        <v>7</v>
      </c>
      <c r="F162" s="46">
        <v>7</v>
      </c>
      <c r="G162" s="1">
        <f t="shared" si="23"/>
        <v>42</v>
      </c>
      <c r="I162" s="5">
        <f t="shared" si="17"/>
        <v>0.16666666666666666</v>
      </c>
      <c r="J162" s="5">
        <f t="shared" si="18"/>
        <v>0.16666666666666666</v>
      </c>
      <c r="K162" s="5">
        <f t="shared" si="19"/>
        <v>0.16666666666666666</v>
      </c>
      <c r="L162" s="5">
        <f t="shared" si="20"/>
        <v>0.16666666666666666</v>
      </c>
      <c r="M162" s="5">
        <f t="shared" si="21"/>
        <v>0.16666666666666666</v>
      </c>
      <c r="N162" s="5">
        <f t="shared" si="22"/>
        <v>0.16666666666666666</v>
      </c>
      <c r="O162" s="39" t="e">
        <f>IF(G162&gt;0,DT!AC162*I162+DT!AD162*J162+DT!AE162*K162+DT!AF162*L162+DT!AG162*M162+DT!AH162*N162,"")</f>
        <v>#VALUE!</v>
      </c>
    </row>
    <row r="163" spans="1:15">
      <c r="A163" s="46">
        <v>7</v>
      </c>
      <c r="B163" s="46">
        <v>6</v>
      </c>
      <c r="C163" s="46">
        <v>6</v>
      </c>
      <c r="D163" s="46">
        <v>6</v>
      </c>
      <c r="E163" s="46">
        <v>7</v>
      </c>
      <c r="F163" s="46">
        <v>6</v>
      </c>
      <c r="G163" s="1">
        <f t="shared" si="23"/>
        <v>38</v>
      </c>
      <c r="I163" s="5">
        <f t="shared" si="17"/>
        <v>0.18421052631578946</v>
      </c>
      <c r="J163" s="5">
        <f t="shared" si="18"/>
        <v>0.15789473684210525</v>
      </c>
      <c r="K163" s="5">
        <f t="shared" si="19"/>
        <v>0.15789473684210525</v>
      </c>
      <c r="L163" s="5">
        <f t="shared" si="20"/>
        <v>0.15789473684210525</v>
      </c>
      <c r="M163" s="5">
        <f t="shared" si="21"/>
        <v>0.18421052631578946</v>
      </c>
      <c r="N163" s="5">
        <f t="shared" si="22"/>
        <v>0.15789473684210525</v>
      </c>
      <c r="O163" s="39" t="e">
        <f>IF(G163&gt;0,DT!AC163*I163+DT!AD163*J163+DT!AE163*K163+DT!AF163*L163+DT!AG163*M163+DT!AH163*N163,"")</f>
        <v>#VALUE!</v>
      </c>
    </row>
    <row r="164" spans="1:15">
      <c r="A164" s="46">
        <v>5</v>
      </c>
      <c r="B164" s="46">
        <v>5</v>
      </c>
      <c r="C164" s="46">
        <v>7</v>
      </c>
      <c r="D164" s="46">
        <v>6</v>
      </c>
      <c r="E164" s="46">
        <v>6</v>
      </c>
      <c r="F164" s="46">
        <v>6</v>
      </c>
      <c r="G164" s="1">
        <f t="shared" si="23"/>
        <v>35</v>
      </c>
      <c r="I164" s="5">
        <f t="shared" si="17"/>
        <v>0.14285714285714285</v>
      </c>
      <c r="J164" s="5">
        <f t="shared" si="18"/>
        <v>0.14285714285714285</v>
      </c>
      <c r="K164" s="5">
        <f t="shared" si="19"/>
        <v>0.2</v>
      </c>
      <c r="L164" s="5">
        <f t="shared" si="20"/>
        <v>0.17142857142857143</v>
      </c>
      <c r="M164" s="5">
        <f t="shared" si="21"/>
        <v>0.17142857142857143</v>
      </c>
      <c r="N164" s="5">
        <f t="shared" si="22"/>
        <v>0.17142857142857143</v>
      </c>
      <c r="O164" s="39" t="e">
        <f>IF(G164&gt;0,DT!AC164*I164+DT!AD164*J164+DT!AE164*K164+DT!AF164*L164+DT!AG164*M164+DT!AH164*N164,"")</f>
        <v>#VALUE!</v>
      </c>
    </row>
    <row r="165" spans="1:15">
      <c r="A165" s="46">
        <v>7</v>
      </c>
      <c r="B165" s="46">
        <v>6</v>
      </c>
      <c r="C165" s="46">
        <v>7</v>
      </c>
      <c r="D165" s="46">
        <v>7</v>
      </c>
      <c r="E165" s="46">
        <v>7</v>
      </c>
      <c r="F165" s="46">
        <v>7</v>
      </c>
      <c r="G165" s="1">
        <f t="shared" si="23"/>
        <v>41</v>
      </c>
      <c r="I165" s="5">
        <f t="shared" si="17"/>
        <v>0.17073170731707318</v>
      </c>
      <c r="J165" s="5">
        <f t="shared" si="18"/>
        <v>0.14634146341463414</v>
      </c>
      <c r="K165" s="5">
        <f t="shared" si="19"/>
        <v>0.17073170731707318</v>
      </c>
      <c r="L165" s="5">
        <f t="shared" si="20"/>
        <v>0.17073170731707318</v>
      </c>
      <c r="M165" s="5">
        <f t="shared" si="21"/>
        <v>0.17073170731707318</v>
      </c>
      <c r="N165" s="5">
        <f t="shared" si="22"/>
        <v>0.17073170731707318</v>
      </c>
      <c r="O165" s="39" t="e">
        <f>IF(G165&gt;0,DT!AC165*I165+DT!AD165*J165+DT!AE165*K165+DT!AF165*L165+DT!AG165*M165+DT!AH165*N165,"")</f>
        <v>#VALUE!</v>
      </c>
    </row>
    <row r="166" spans="1:15">
      <c r="A166" s="46">
        <v>6</v>
      </c>
      <c r="B166" s="46">
        <v>5</v>
      </c>
      <c r="C166" s="46">
        <v>7</v>
      </c>
      <c r="D166" s="46">
        <v>5</v>
      </c>
      <c r="E166" s="46">
        <v>6</v>
      </c>
      <c r="F166" s="46">
        <v>5</v>
      </c>
      <c r="G166" s="1">
        <f t="shared" si="23"/>
        <v>34</v>
      </c>
      <c r="I166" s="5">
        <f t="shared" si="17"/>
        <v>0.17647058823529413</v>
      </c>
      <c r="J166" s="5">
        <f t="shared" si="18"/>
        <v>0.14705882352941177</v>
      </c>
      <c r="K166" s="5">
        <f t="shared" si="19"/>
        <v>0.20588235294117646</v>
      </c>
      <c r="L166" s="5">
        <f t="shared" si="20"/>
        <v>0.14705882352941177</v>
      </c>
      <c r="M166" s="5">
        <f t="shared" si="21"/>
        <v>0.17647058823529413</v>
      </c>
      <c r="N166" s="5">
        <f t="shared" si="22"/>
        <v>0.14705882352941177</v>
      </c>
      <c r="O166" s="39" t="e">
        <f>IF(G166&gt;0,DT!AC166*I166+DT!AD166*J166+DT!AE166*K166+DT!AF166*L166+DT!AG166*M166+DT!AH166*N166,"")</f>
        <v>#VALUE!</v>
      </c>
    </row>
    <row r="167" spans="1:15">
      <c r="A167" s="46">
        <v>7</v>
      </c>
      <c r="B167" s="46">
        <v>7</v>
      </c>
      <c r="C167" s="46">
        <v>6</v>
      </c>
      <c r="D167" s="46">
        <v>6</v>
      </c>
      <c r="E167" s="46">
        <v>6</v>
      </c>
      <c r="F167" s="46">
        <v>6</v>
      </c>
      <c r="G167" s="1">
        <f t="shared" si="23"/>
        <v>38</v>
      </c>
      <c r="I167" s="5">
        <f t="shared" si="17"/>
        <v>0.18421052631578946</v>
      </c>
      <c r="J167" s="5">
        <f t="shared" si="18"/>
        <v>0.18421052631578946</v>
      </c>
      <c r="K167" s="5">
        <f t="shared" si="19"/>
        <v>0.15789473684210525</v>
      </c>
      <c r="L167" s="5">
        <f t="shared" si="20"/>
        <v>0.15789473684210525</v>
      </c>
      <c r="M167" s="5">
        <f t="shared" si="21"/>
        <v>0.15789473684210525</v>
      </c>
      <c r="N167" s="5">
        <f t="shared" si="22"/>
        <v>0.15789473684210525</v>
      </c>
      <c r="O167" s="39" t="e">
        <f>IF(G167&gt;0,DT!AC167*I167+DT!AD167*J167+DT!AE167*K167+DT!AF167*L167+DT!AG167*M167+DT!AH167*N167,"")</f>
        <v>#VALUE!</v>
      </c>
    </row>
    <row r="168" spans="1:15">
      <c r="A168" s="46">
        <v>6</v>
      </c>
      <c r="B168" s="46">
        <v>5</v>
      </c>
      <c r="C168" s="46">
        <v>6</v>
      </c>
      <c r="D168" s="46">
        <v>6</v>
      </c>
      <c r="E168" s="46">
        <v>6</v>
      </c>
      <c r="F168" s="46">
        <v>6</v>
      </c>
      <c r="G168" s="1">
        <f t="shared" si="23"/>
        <v>35</v>
      </c>
      <c r="I168" s="5">
        <f t="shared" si="17"/>
        <v>0.17142857142857143</v>
      </c>
      <c r="J168" s="5">
        <f t="shared" si="18"/>
        <v>0.14285714285714285</v>
      </c>
      <c r="K168" s="5">
        <f t="shared" si="19"/>
        <v>0.17142857142857143</v>
      </c>
      <c r="L168" s="5">
        <f t="shared" si="20"/>
        <v>0.17142857142857143</v>
      </c>
      <c r="M168" s="5">
        <f t="shared" si="21"/>
        <v>0.17142857142857143</v>
      </c>
      <c r="N168" s="5">
        <f t="shared" si="22"/>
        <v>0.17142857142857143</v>
      </c>
      <c r="O168" s="39" t="e">
        <f>IF(G168&gt;0,DT!AC168*I168+DT!AD168*J168+DT!AE168*K168+DT!AF168*L168+DT!AG168*M168+DT!AH168*N168,"")</f>
        <v>#VALUE!</v>
      </c>
    </row>
    <row r="169" spans="1:15">
      <c r="A169" s="46">
        <v>6</v>
      </c>
      <c r="B169" s="46">
        <v>5</v>
      </c>
      <c r="C169" s="46">
        <v>6</v>
      </c>
      <c r="D169" s="46">
        <v>5</v>
      </c>
      <c r="E169" s="46">
        <v>4</v>
      </c>
      <c r="F169" s="46">
        <v>5</v>
      </c>
      <c r="G169" s="1">
        <f t="shared" si="23"/>
        <v>31</v>
      </c>
      <c r="I169" s="5">
        <f t="shared" si="17"/>
        <v>0.19354838709677419</v>
      </c>
      <c r="J169" s="5">
        <f t="shared" si="18"/>
        <v>0.16129032258064516</v>
      </c>
      <c r="K169" s="5">
        <f t="shared" si="19"/>
        <v>0.19354838709677419</v>
      </c>
      <c r="L169" s="5">
        <f t="shared" si="20"/>
        <v>0.16129032258064516</v>
      </c>
      <c r="M169" s="5">
        <f t="shared" si="21"/>
        <v>0.12903225806451613</v>
      </c>
      <c r="N169" s="5">
        <f t="shared" si="22"/>
        <v>0.16129032258064516</v>
      </c>
      <c r="O169" s="39" t="e">
        <f>IF(G169&gt;0,DT!AC169*I169+DT!AD169*J169+DT!AE169*K169+DT!AF169*L169+DT!AG169*M169+DT!AH169*N169,"")</f>
        <v>#VALUE!</v>
      </c>
    </row>
    <row r="170" spans="1:15">
      <c r="A170" s="46">
        <v>5</v>
      </c>
      <c r="B170" s="46">
        <v>6</v>
      </c>
      <c r="C170" s="46">
        <v>7</v>
      </c>
      <c r="D170" s="46">
        <v>6</v>
      </c>
      <c r="E170" s="46">
        <v>7</v>
      </c>
      <c r="F170" s="46">
        <v>5</v>
      </c>
      <c r="G170" s="1">
        <f t="shared" si="23"/>
        <v>36</v>
      </c>
      <c r="I170" s="5">
        <f t="shared" si="17"/>
        <v>0.1388888888888889</v>
      </c>
      <c r="J170" s="5">
        <f t="shared" si="18"/>
        <v>0.16666666666666666</v>
      </c>
      <c r="K170" s="5">
        <f t="shared" si="19"/>
        <v>0.19444444444444445</v>
      </c>
      <c r="L170" s="5">
        <f t="shared" si="20"/>
        <v>0.16666666666666666</v>
      </c>
      <c r="M170" s="5">
        <f t="shared" si="21"/>
        <v>0.19444444444444445</v>
      </c>
      <c r="N170" s="5">
        <f t="shared" si="22"/>
        <v>0.1388888888888889</v>
      </c>
      <c r="O170" s="39" t="e">
        <f>IF(G170&gt;0,DT!AC170*I170+DT!AD170*J170+DT!AE170*K170+DT!AF170*L170+DT!AG170*M170+DT!AH170*N170,"")</f>
        <v>#VALUE!</v>
      </c>
    </row>
    <row r="171" spans="1:15">
      <c r="A171" s="46">
        <v>7</v>
      </c>
      <c r="B171" s="46">
        <v>7</v>
      </c>
      <c r="C171" s="46">
        <v>7</v>
      </c>
      <c r="D171" s="46">
        <v>7</v>
      </c>
      <c r="E171" s="46">
        <v>7</v>
      </c>
      <c r="F171" s="46">
        <v>7</v>
      </c>
      <c r="G171" s="1">
        <f t="shared" si="23"/>
        <v>42</v>
      </c>
      <c r="I171" s="5">
        <f t="shared" si="17"/>
        <v>0.16666666666666666</v>
      </c>
      <c r="J171" s="5">
        <f t="shared" si="18"/>
        <v>0.16666666666666666</v>
      </c>
      <c r="K171" s="5">
        <f t="shared" si="19"/>
        <v>0.16666666666666666</v>
      </c>
      <c r="L171" s="5">
        <f t="shared" si="20"/>
        <v>0.16666666666666666</v>
      </c>
      <c r="M171" s="5">
        <f t="shared" si="21"/>
        <v>0.16666666666666666</v>
      </c>
      <c r="N171" s="5">
        <f t="shared" si="22"/>
        <v>0.16666666666666666</v>
      </c>
      <c r="O171" s="39" t="e">
        <f>IF(G171&gt;0,DT!AC171*I171+DT!AD171*J171+DT!AE171*K171+DT!AF171*L171+DT!AG171*M171+DT!AH171*N171,"")</f>
        <v>#VALUE!</v>
      </c>
    </row>
    <row r="172" spans="1:15">
      <c r="A172" s="46">
        <v>3</v>
      </c>
      <c r="B172" s="46">
        <v>5</v>
      </c>
      <c r="C172" s="46">
        <v>5</v>
      </c>
      <c r="D172" s="46">
        <v>4</v>
      </c>
      <c r="E172" s="46">
        <v>4</v>
      </c>
      <c r="F172" s="46">
        <v>4</v>
      </c>
      <c r="G172" s="1">
        <f t="shared" si="23"/>
        <v>25</v>
      </c>
      <c r="I172" s="5">
        <f t="shared" si="17"/>
        <v>0.12</v>
      </c>
      <c r="J172" s="5">
        <f t="shared" si="18"/>
        <v>0.2</v>
      </c>
      <c r="K172" s="5">
        <f t="shared" si="19"/>
        <v>0.2</v>
      </c>
      <c r="L172" s="5">
        <f t="shared" si="20"/>
        <v>0.16</v>
      </c>
      <c r="M172" s="5">
        <f t="shared" si="21"/>
        <v>0.16</v>
      </c>
      <c r="N172" s="5">
        <f t="shared" si="22"/>
        <v>0.16</v>
      </c>
      <c r="O172" s="39" t="e">
        <f>IF(G172&gt;0,DT!AC172*I172+DT!AD172*J172+DT!AE172*K172+DT!AF172*L172+DT!AG172*M172+DT!AH172*N172,"")</f>
        <v>#VALUE!</v>
      </c>
    </row>
    <row r="173" spans="1:15">
      <c r="A173" s="46">
        <v>6</v>
      </c>
      <c r="B173" s="46">
        <v>6</v>
      </c>
      <c r="C173" s="46">
        <v>6</v>
      </c>
      <c r="D173" s="46">
        <v>5</v>
      </c>
      <c r="E173" s="46">
        <v>4</v>
      </c>
      <c r="F173" s="46">
        <v>5</v>
      </c>
      <c r="G173" s="1">
        <f t="shared" si="23"/>
        <v>32</v>
      </c>
      <c r="I173" s="5">
        <f t="shared" si="17"/>
        <v>0.1875</v>
      </c>
      <c r="J173" s="5">
        <f t="shared" si="18"/>
        <v>0.1875</v>
      </c>
      <c r="K173" s="5">
        <f t="shared" si="19"/>
        <v>0.1875</v>
      </c>
      <c r="L173" s="5">
        <f t="shared" si="20"/>
        <v>0.15625</v>
      </c>
      <c r="M173" s="5">
        <f t="shared" si="21"/>
        <v>0.125</v>
      </c>
      <c r="N173" s="5">
        <f t="shared" si="22"/>
        <v>0.15625</v>
      </c>
      <c r="O173" s="39" t="e">
        <f>IF(G173&gt;0,DT!AC173*I173+DT!AD173*J173+DT!AE173*K173+DT!AF173*L173+DT!AG173*M173+DT!AH173*N173,"")</f>
        <v>#VALUE!</v>
      </c>
    </row>
    <row r="174" spans="1:15">
      <c r="A174" s="46">
        <v>5</v>
      </c>
      <c r="B174" s="46">
        <v>6</v>
      </c>
      <c r="C174" s="46">
        <v>6</v>
      </c>
      <c r="D174" s="46">
        <v>7</v>
      </c>
      <c r="E174" s="46">
        <v>5</v>
      </c>
      <c r="F174" s="46">
        <v>5</v>
      </c>
      <c r="G174" s="1">
        <f t="shared" si="23"/>
        <v>34</v>
      </c>
      <c r="I174" s="5">
        <f t="shared" si="17"/>
        <v>0.14705882352941177</v>
      </c>
      <c r="J174" s="5">
        <f t="shared" si="18"/>
        <v>0.17647058823529413</v>
      </c>
      <c r="K174" s="5">
        <f t="shared" si="19"/>
        <v>0.17647058823529413</v>
      </c>
      <c r="L174" s="5">
        <f t="shared" si="20"/>
        <v>0.20588235294117646</v>
      </c>
      <c r="M174" s="5">
        <f t="shared" si="21"/>
        <v>0.14705882352941177</v>
      </c>
      <c r="N174" s="5">
        <f t="shared" si="22"/>
        <v>0.14705882352941177</v>
      </c>
      <c r="O174" s="39" t="e">
        <f>IF(G174&gt;0,DT!AC174*I174+DT!AD174*J174+DT!AE174*K174+DT!AF174*L174+DT!AG174*M174+DT!AH174*N174,"")</f>
        <v>#VALUE!</v>
      </c>
    </row>
    <row r="175" spans="1:15">
      <c r="A175" s="46">
        <v>5</v>
      </c>
      <c r="B175" s="46">
        <v>5</v>
      </c>
      <c r="C175" s="46">
        <v>6</v>
      </c>
      <c r="D175" s="46">
        <v>7</v>
      </c>
      <c r="E175" s="46">
        <v>4</v>
      </c>
      <c r="F175" s="46">
        <v>5</v>
      </c>
      <c r="G175" s="1">
        <f t="shared" si="23"/>
        <v>32</v>
      </c>
      <c r="I175" s="5">
        <f t="shared" si="17"/>
        <v>0.15625</v>
      </c>
      <c r="J175" s="5">
        <f t="shared" si="18"/>
        <v>0.15625</v>
      </c>
      <c r="K175" s="5">
        <f t="shared" si="19"/>
        <v>0.1875</v>
      </c>
      <c r="L175" s="5">
        <f t="shared" si="20"/>
        <v>0.21875</v>
      </c>
      <c r="M175" s="5">
        <f t="shared" si="21"/>
        <v>0.125</v>
      </c>
      <c r="N175" s="5">
        <f t="shared" si="22"/>
        <v>0.15625</v>
      </c>
      <c r="O175" s="39" t="e">
        <f>IF(G175&gt;0,DT!AC175*I175+DT!AD175*J175+DT!AE175*K175+DT!AF175*L175+DT!AG175*M175+DT!AH175*N175,"")</f>
        <v>#VALUE!</v>
      </c>
    </row>
    <row r="176" spans="1:15">
      <c r="A176" s="46">
        <v>4</v>
      </c>
      <c r="B176" s="46">
        <v>5</v>
      </c>
      <c r="C176" s="46">
        <v>4</v>
      </c>
      <c r="D176" s="46">
        <v>4</v>
      </c>
      <c r="E176" s="46">
        <v>4</v>
      </c>
      <c r="F176" s="46">
        <v>5</v>
      </c>
      <c r="G176" s="1">
        <f t="shared" si="23"/>
        <v>26</v>
      </c>
      <c r="I176" s="5">
        <f t="shared" si="17"/>
        <v>0.15384615384615385</v>
      </c>
      <c r="J176" s="5">
        <f t="shared" si="18"/>
        <v>0.19230769230769232</v>
      </c>
      <c r="K176" s="5">
        <f t="shared" si="19"/>
        <v>0.15384615384615385</v>
      </c>
      <c r="L176" s="5">
        <f t="shared" si="20"/>
        <v>0.15384615384615385</v>
      </c>
      <c r="M176" s="5">
        <f t="shared" si="21"/>
        <v>0.15384615384615385</v>
      </c>
      <c r="N176" s="5">
        <f t="shared" si="22"/>
        <v>0.19230769230769232</v>
      </c>
      <c r="O176" s="39" t="e">
        <f>IF(G176&gt;0,DT!AC176*I176+DT!AD176*J176+DT!AE176*K176+DT!AF176*L176+DT!AG176*M176+DT!AH176*N176,"")</f>
        <v>#VALUE!</v>
      </c>
    </row>
    <row r="177" spans="1:15">
      <c r="A177" s="46">
        <v>3</v>
      </c>
      <c r="B177" s="46">
        <v>5</v>
      </c>
      <c r="C177" s="46">
        <v>5</v>
      </c>
      <c r="D177" s="46">
        <v>5</v>
      </c>
      <c r="E177" s="46">
        <v>2</v>
      </c>
      <c r="F177" s="46">
        <v>5</v>
      </c>
      <c r="G177" s="1">
        <f t="shared" si="23"/>
        <v>25</v>
      </c>
      <c r="I177" s="5">
        <f t="shared" si="17"/>
        <v>0.12</v>
      </c>
      <c r="J177" s="5">
        <f t="shared" si="18"/>
        <v>0.2</v>
      </c>
      <c r="K177" s="5">
        <f t="shared" si="19"/>
        <v>0.2</v>
      </c>
      <c r="L177" s="5">
        <f t="shared" si="20"/>
        <v>0.2</v>
      </c>
      <c r="M177" s="5">
        <f t="shared" si="21"/>
        <v>0.08</v>
      </c>
      <c r="N177" s="5">
        <f t="shared" si="22"/>
        <v>0.2</v>
      </c>
      <c r="O177" s="39" t="e">
        <f>IF(G177&gt;0,DT!AC177*I177+DT!AD177*J177+DT!AE177*K177+DT!AF177*L177+DT!AG177*M177+DT!AH177*N177,"")</f>
        <v>#VALUE!</v>
      </c>
    </row>
    <row r="178" spans="1:15">
      <c r="A178" s="46">
        <v>6</v>
      </c>
      <c r="B178" s="46">
        <v>6</v>
      </c>
      <c r="C178" s="46">
        <v>7</v>
      </c>
      <c r="D178" s="46">
        <v>5</v>
      </c>
      <c r="E178" s="46">
        <v>3</v>
      </c>
      <c r="F178" s="46">
        <v>5</v>
      </c>
      <c r="G178" s="1">
        <f t="shared" si="23"/>
        <v>32</v>
      </c>
      <c r="I178" s="5">
        <f t="shared" si="17"/>
        <v>0.1875</v>
      </c>
      <c r="J178" s="5">
        <f t="shared" si="18"/>
        <v>0.1875</v>
      </c>
      <c r="K178" s="5">
        <f t="shared" si="19"/>
        <v>0.21875</v>
      </c>
      <c r="L178" s="5">
        <f t="shared" si="20"/>
        <v>0.15625</v>
      </c>
      <c r="M178" s="5">
        <f t="shared" si="21"/>
        <v>9.375E-2</v>
      </c>
      <c r="N178" s="5">
        <f t="shared" si="22"/>
        <v>0.15625</v>
      </c>
      <c r="O178" s="39" t="e">
        <f>IF(G178&gt;0,DT!AC178*I178+DT!AD178*J178+DT!AE178*K178+DT!AF178*L178+DT!AG178*M178+DT!AH178*N178,"")</f>
        <v>#VALUE!</v>
      </c>
    </row>
    <row r="179" spans="1:15">
      <c r="A179" s="46">
        <v>7</v>
      </c>
      <c r="B179" s="46">
        <v>7</v>
      </c>
      <c r="C179" s="46">
        <v>7</v>
      </c>
      <c r="D179" s="46">
        <v>7</v>
      </c>
      <c r="E179" s="46">
        <v>7</v>
      </c>
      <c r="F179" s="46">
        <v>7</v>
      </c>
      <c r="G179" s="1">
        <f t="shared" si="23"/>
        <v>42</v>
      </c>
      <c r="I179" s="5">
        <f t="shared" si="17"/>
        <v>0.16666666666666666</v>
      </c>
      <c r="J179" s="5">
        <f t="shared" si="18"/>
        <v>0.16666666666666666</v>
      </c>
      <c r="K179" s="5">
        <f t="shared" si="19"/>
        <v>0.16666666666666666</v>
      </c>
      <c r="L179" s="5">
        <f t="shared" si="20"/>
        <v>0.16666666666666666</v>
      </c>
      <c r="M179" s="5">
        <f t="shared" si="21"/>
        <v>0.16666666666666666</v>
      </c>
      <c r="N179" s="5">
        <f t="shared" si="22"/>
        <v>0.16666666666666666</v>
      </c>
      <c r="O179" s="39" t="e">
        <f>IF(G179&gt;0,DT!AC179*I179+DT!AD179*J179+DT!AE179*K179+DT!AF179*L179+DT!AG179*M179+DT!AH179*N179,"")</f>
        <v>#VALUE!</v>
      </c>
    </row>
    <row r="180" spans="1:15">
      <c r="A180" s="46">
        <v>6</v>
      </c>
      <c r="B180" s="46">
        <v>7</v>
      </c>
      <c r="C180" s="46">
        <v>6</v>
      </c>
      <c r="D180" s="46">
        <v>6</v>
      </c>
      <c r="E180" s="46">
        <v>4</v>
      </c>
      <c r="F180" s="46">
        <v>5</v>
      </c>
      <c r="G180" s="1">
        <f t="shared" si="23"/>
        <v>34</v>
      </c>
      <c r="I180" s="5">
        <f t="shared" ref="I180:I243" si="24">IF(G180&gt;0,A180/G180,"")</f>
        <v>0.17647058823529413</v>
      </c>
      <c r="J180" s="5">
        <f t="shared" ref="J180:J243" si="25">IF(G180&gt;0,B180/G180,"")</f>
        <v>0.20588235294117646</v>
      </c>
      <c r="K180" s="5">
        <f t="shared" ref="K180:K243" si="26">IF(G180&gt;0,C180/G180,"")</f>
        <v>0.17647058823529413</v>
      </c>
      <c r="L180" s="5">
        <f t="shared" ref="L180:L243" si="27">IF(G180&gt;0,D180/G180,"")</f>
        <v>0.17647058823529413</v>
      </c>
      <c r="M180" s="5">
        <f t="shared" ref="M180:M243" si="28">IF(G180&gt;0,E180/G180,"")</f>
        <v>0.11764705882352941</v>
      </c>
      <c r="N180" s="5">
        <f t="shared" ref="N180:N243" si="29">IF(G180&gt;0,F180/G180,"")</f>
        <v>0.14705882352941177</v>
      </c>
      <c r="O180" s="39" t="e">
        <f>IF(G180&gt;0,DT!AC180*I180+DT!AD180*J180+DT!AE180*K180+DT!AF180*L180+DT!AG180*M180+DT!AH180*N180,"")</f>
        <v>#VALUE!</v>
      </c>
    </row>
    <row r="181" spans="1:15">
      <c r="A181" s="46">
        <v>3</v>
      </c>
      <c r="B181" s="46">
        <v>6</v>
      </c>
      <c r="C181" s="46">
        <v>6</v>
      </c>
      <c r="D181" s="46">
        <v>6</v>
      </c>
      <c r="E181" s="46">
        <v>3</v>
      </c>
      <c r="F181" s="46">
        <v>6</v>
      </c>
      <c r="G181" s="1">
        <f t="shared" si="23"/>
        <v>30</v>
      </c>
      <c r="I181" s="5">
        <f t="shared" si="24"/>
        <v>0.1</v>
      </c>
      <c r="J181" s="5">
        <f t="shared" si="25"/>
        <v>0.2</v>
      </c>
      <c r="K181" s="5">
        <f t="shared" si="26"/>
        <v>0.2</v>
      </c>
      <c r="L181" s="5">
        <f t="shared" si="27"/>
        <v>0.2</v>
      </c>
      <c r="M181" s="5">
        <f t="shared" si="28"/>
        <v>0.1</v>
      </c>
      <c r="N181" s="5">
        <f t="shared" si="29"/>
        <v>0.2</v>
      </c>
      <c r="O181" s="39" t="e">
        <f>IF(G181&gt;0,DT!AC181*I181+DT!AD181*J181+DT!AE181*K181+DT!AF181*L181+DT!AG181*M181+DT!AH181*N181,"")</f>
        <v>#VALUE!</v>
      </c>
    </row>
    <row r="182" spans="1:15">
      <c r="A182" s="46">
        <v>5</v>
      </c>
      <c r="B182" s="46">
        <v>6</v>
      </c>
      <c r="C182" s="46">
        <v>7</v>
      </c>
      <c r="D182" s="46">
        <v>6</v>
      </c>
      <c r="E182" s="46">
        <v>4</v>
      </c>
      <c r="F182" s="46">
        <v>4</v>
      </c>
      <c r="G182" s="1">
        <f t="shared" si="23"/>
        <v>32</v>
      </c>
      <c r="I182" s="5">
        <f t="shared" si="24"/>
        <v>0.15625</v>
      </c>
      <c r="J182" s="5">
        <f t="shared" si="25"/>
        <v>0.1875</v>
      </c>
      <c r="K182" s="5">
        <f t="shared" si="26"/>
        <v>0.21875</v>
      </c>
      <c r="L182" s="5">
        <f t="shared" si="27"/>
        <v>0.1875</v>
      </c>
      <c r="M182" s="5">
        <f t="shared" si="28"/>
        <v>0.125</v>
      </c>
      <c r="N182" s="5">
        <f t="shared" si="29"/>
        <v>0.125</v>
      </c>
      <c r="O182" s="39" t="e">
        <f>IF(G182&gt;0,DT!AC182*I182+DT!AD182*J182+DT!AE182*K182+DT!AF182*L182+DT!AG182*M182+DT!AH182*N182,"")</f>
        <v>#VALUE!</v>
      </c>
    </row>
    <row r="183" spans="1:15">
      <c r="A183" s="46">
        <v>5</v>
      </c>
      <c r="B183" s="46">
        <v>6</v>
      </c>
      <c r="C183" s="46">
        <v>6</v>
      </c>
      <c r="D183" s="46">
        <v>6</v>
      </c>
      <c r="E183" s="46">
        <v>6</v>
      </c>
      <c r="F183" s="46">
        <v>2</v>
      </c>
      <c r="G183" s="1">
        <f t="shared" si="23"/>
        <v>31</v>
      </c>
      <c r="I183" s="5">
        <f t="shared" si="24"/>
        <v>0.16129032258064516</v>
      </c>
      <c r="J183" s="5">
        <f t="shared" si="25"/>
        <v>0.19354838709677419</v>
      </c>
      <c r="K183" s="5">
        <f t="shared" si="26"/>
        <v>0.19354838709677419</v>
      </c>
      <c r="L183" s="5">
        <f t="shared" si="27"/>
        <v>0.19354838709677419</v>
      </c>
      <c r="M183" s="5">
        <f t="shared" si="28"/>
        <v>0.19354838709677419</v>
      </c>
      <c r="N183" s="5">
        <f t="shared" si="29"/>
        <v>6.4516129032258063E-2</v>
      </c>
      <c r="O183" s="39" t="e">
        <f>IF(G183&gt;0,DT!AC183*I183+DT!AD183*J183+DT!AE183*K183+DT!AF183*L183+DT!AG183*M183+DT!AH183*N183,"")</f>
        <v>#VALUE!</v>
      </c>
    </row>
    <row r="184" spans="1:15">
      <c r="A184" s="46">
        <v>6</v>
      </c>
      <c r="B184" s="46">
        <v>6</v>
      </c>
      <c r="C184" s="46">
        <v>7</v>
      </c>
      <c r="D184" s="46">
        <v>7</v>
      </c>
      <c r="E184" s="46">
        <v>4</v>
      </c>
      <c r="F184" s="46">
        <v>4</v>
      </c>
      <c r="G184" s="1">
        <f t="shared" si="23"/>
        <v>34</v>
      </c>
      <c r="I184" s="5">
        <f t="shared" si="24"/>
        <v>0.17647058823529413</v>
      </c>
      <c r="J184" s="5">
        <f t="shared" si="25"/>
        <v>0.17647058823529413</v>
      </c>
      <c r="K184" s="5">
        <f t="shared" si="26"/>
        <v>0.20588235294117646</v>
      </c>
      <c r="L184" s="5">
        <f t="shared" si="27"/>
        <v>0.20588235294117646</v>
      </c>
      <c r="M184" s="5">
        <f t="shared" si="28"/>
        <v>0.11764705882352941</v>
      </c>
      <c r="N184" s="5">
        <f t="shared" si="29"/>
        <v>0.11764705882352941</v>
      </c>
      <c r="O184" s="39" t="e">
        <f>IF(G184&gt;0,DT!AC184*I184+DT!AD184*J184+DT!AE184*K184+DT!AF184*L184+DT!AG184*M184+DT!AH184*N184,"")</f>
        <v>#VALUE!</v>
      </c>
    </row>
    <row r="185" spans="1:15">
      <c r="A185" s="46">
        <v>7</v>
      </c>
      <c r="B185" s="46">
        <v>7</v>
      </c>
      <c r="C185" s="46">
        <v>7</v>
      </c>
      <c r="D185" s="46">
        <v>7</v>
      </c>
      <c r="E185" s="46">
        <v>7</v>
      </c>
      <c r="F185" s="46">
        <v>7</v>
      </c>
      <c r="G185" s="1">
        <f t="shared" si="23"/>
        <v>42</v>
      </c>
      <c r="I185" s="5">
        <f t="shared" si="24"/>
        <v>0.16666666666666666</v>
      </c>
      <c r="J185" s="5">
        <f t="shared" si="25"/>
        <v>0.16666666666666666</v>
      </c>
      <c r="K185" s="5">
        <f t="shared" si="26"/>
        <v>0.16666666666666666</v>
      </c>
      <c r="L185" s="5">
        <f t="shared" si="27"/>
        <v>0.16666666666666666</v>
      </c>
      <c r="M185" s="5">
        <f t="shared" si="28"/>
        <v>0.16666666666666666</v>
      </c>
      <c r="N185" s="5">
        <f t="shared" si="29"/>
        <v>0.16666666666666666</v>
      </c>
      <c r="O185" s="39" t="e">
        <f>IF(G185&gt;0,DT!AC185*I185+DT!AD185*J185+DT!AE185*K185+DT!AF185*L185+DT!AG185*M185+DT!AH185*N185,"")</f>
        <v>#VALUE!</v>
      </c>
    </row>
    <row r="186" spans="1:15">
      <c r="A186" s="46">
        <v>7</v>
      </c>
      <c r="B186" s="46">
        <v>7</v>
      </c>
      <c r="C186" s="46">
        <v>7</v>
      </c>
      <c r="D186" s="46">
        <v>7</v>
      </c>
      <c r="E186" s="46">
        <v>7</v>
      </c>
      <c r="F186" s="46">
        <v>7</v>
      </c>
      <c r="G186" s="1">
        <f t="shared" si="23"/>
        <v>42</v>
      </c>
      <c r="I186" s="5">
        <f t="shared" si="24"/>
        <v>0.16666666666666666</v>
      </c>
      <c r="J186" s="5">
        <f t="shared" si="25"/>
        <v>0.16666666666666666</v>
      </c>
      <c r="K186" s="5">
        <f t="shared" si="26"/>
        <v>0.16666666666666666</v>
      </c>
      <c r="L186" s="5">
        <f t="shared" si="27"/>
        <v>0.16666666666666666</v>
      </c>
      <c r="M186" s="5">
        <f t="shared" si="28"/>
        <v>0.16666666666666666</v>
      </c>
      <c r="N186" s="5">
        <f t="shared" si="29"/>
        <v>0.16666666666666666</v>
      </c>
      <c r="O186" s="39" t="e">
        <f>IF(G186&gt;0,DT!AC186*I186+DT!AD186*J186+DT!AE186*K186+DT!AF186*L186+DT!AG186*M186+DT!AH186*N186,"")</f>
        <v>#VALUE!</v>
      </c>
    </row>
    <row r="187" spans="1:15">
      <c r="A187" s="46">
        <v>5</v>
      </c>
      <c r="B187" s="46">
        <v>7</v>
      </c>
      <c r="C187" s="46">
        <v>7</v>
      </c>
      <c r="D187" s="46">
        <v>7</v>
      </c>
      <c r="E187" s="46">
        <v>4</v>
      </c>
      <c r="F187" s="46">
        <v>3</v>
      </c>
      <c r="G187" s="1">
        <f t="shared" si="23"/>
        <v>33</v>
      </c>
      <c r="I187" s="5">
        <f t="shared" si="24"/>
        <v>0.15151515151515152</v>
      </c>
      <c r="J187" s="5">
        <f t="shared" si="25"/>
        <v>0.21212121212121213</v>
      </c>
      <c r="K187" s="5">
        <f t="shared" si="26"/>
        <v>0.21212121212121213</v>
      </c>
      <c r="L187" s="5">
        <f t="shared" si="27"/>
        <v>0.21212121212121213</v>
      </c>
      <c r="M187" s="5">
        <f t="shared" si="28"/>
        <v>0.12121212121212122</v>
      </c>
      <c r="N187" s="5">
        <f t="shared" si="29"/>
        <v>9.0909090909090912E-2</v>
      </c>
      <c r="O187" s="39" t="e">
        <f>IF(G187&gt;0,DT!AC187*I187+DT!AD187*J187+DT!AE187*K187+DT!AF187*L187+DT!AG187*M187+DT!AH187*N187,"")</f>
        <v>#VALUE!</v>
      </c>
    </row>
    <row r="188" spans="1:15">
      <c r="A188" s="46">
        <v>5</v>
      </c>
      <c r="B188" s="46">
        <v>6</v>
      </c>
      <c r="C188" s="46">
        <v>6</v>
      </c>
      <c r="D188" s="46">
        <v>6</v>
      </c>
      <c r="E188" s="46">
        <v>6</v>
      </c>
      <c r="F188" s="46">
        <v>6</v>
      </c>
      <c r="G188" s="1">
        <f t="shared" si="23"/>
        <v>35</v>
      </c>
      <c r="I188" s="5">
        <f t="shared" si="24"/>
        <v>0.14285714285714285</v>
      </c>
      <c r="J188" s="5">
        <f t="shared" si="25"/>
        <v>0.17142857142857143</v>
      </c>
      <c r="K188" s="5">
        <f t="shared" si="26"/>
        <v>0.17142857142857143</v>
      </c>
      <c r="L188" s="5">
        <f t="shared" si="27"/>
        <v>0.17142857142857143</v>
      </c>
      <c r="M188" s="5">
        <f t="shared" si="28"/>
        <v>0.17142857142857143</v>
      </c>
      <c r="N188" s="5">
        <f t="shared" si="29"/>
        <v>0.17142857142857143</v>
      </c>
      <c r="O188" s="39" t="e">
        <f>IF(G188&gt;0,DT!AC188*I188+DT!AD188*J188+DT!AE188*K188+DT!AF188*L188+DT!AG188*M188+DT!AH188*N188,"")</f>
        <v>#VALUE!</v>
      </c>
    </row>
    <row r="189" spans="1:15">
      <c r="A189" s="46">
        <v>6</v>
      </c>
      <c r="B189" s="46">
        <v>7</v>
      </c>
      <c r="C189" s="46">
        <v>6</v>
      </c>
      <c r="D189" s="46">
        <v>7</v>
      </c>
      <c r="E189" s="46">
        <v>6</v>
      </c>
      <c r="F189" s="46">
        <v>6</v>
      </c>
      <c r="G189" s="1">
        <f t="shared" si="23"/>
        <v>38</v>
      </c>
      <c r="I189" s="5">
        <f t="shared" si="24"/>
        <v>0.15789473684210525</v>
      </c>
      <c r="J189" s="5">
        <f t="shared" si="25"/>
        <v>0.18421052631578946</v>
      </c>
      <c r="K189" s="5">
        <f t="shared" si="26"/>
        <v>0.15789473684210525</v>
      </c>
      <c r="L189" s="5">
        <f t="shared" si="27"/>
        <v>0.18421052631578946</v>
      </c>
      <c r="M189" s="5">
        <f t="shared" si="28"/>
        <v>0.15789473684210525</v>
      </c>
      <c r="N189" s="5">
        <f t="shared" si="29"/>
        <v>0.15789473684210525</v>
      </c>
      <c r="O189" s="39" t="e">
        <f>IF(G189&gt;0,DT!AC189*I189+DT!AD189*J189+DT!AE189*K189+DT!AF189*L189+DT!AG189*M189+DT!AH189*N189,"")</f>
        <v>#VALUE!</v>
      </c>
    </row>
    <row r="190" spans="1:15">
      <c r="A190" s="46">
        <v>5</v>
      </c>
      <c r="B190" s="46">
        <v>7</v>
      </c>
      <c r="C190" s="46">
        <v>7</v>
      </c>
      <c r="D190" s="46">
        <v>7</v>
      </c>
      <c r="E190" s="46">
        <v>5</v>
      </c>
      <c r="F190" s="46">
        <v>5</v>
      </c>
      <c r="G190" s="1">
        <f t="shared" si="23"/>
        <v>36</v>
      </c>
      <c r="I190" s="5">
        <f t="shared" si="24"/>
        <v>0.1388888888888889</v>
      </c>
      <c r="J190" s="5">
        <f t="shared" si="25"/>
        <v>0.19444444444444445</v>
      </c>
      <c r="K190" s="5">
        <f t="shared" si="26"/>
        <v>0.19444444444444445</v>
      </c>
      <c r="L190" s="5">
        <f t="shared" si="27"/>
        <v>0.19444444444444445</v>
      </c>
      <c r="M190" s="5">
        <f t="shared" si="28"/>
        <v>0.1388888888888889</v>
      </c>
      <c r="N190" s="5">
        <f t="shared" si="29"/>
        <v>0.1388888888888889</v>
      </c>
      <c r="O190" s="39" t="e">
        <f>IF(G190&gt;0,DT!AC190*I190+DT!AD190*J190+DT!AE190*K190+DT!AF190*L190+DT!AG190*M190+DT!AH190*N190,"")</f>
        <v>#VALUE!</v>
      </c>
    </row>
    <row r="191" spans="1:15">
      <c r="A191" s="46">
        <v>5</v>
      </c>
      <c r="B191" s="46">
        <v>6</v>
      </c>
      <c r="C191" s="46">
        <v>7</v>
      </c>
      <c r="D191" s="46">
        <v>6</v>
      </c>
      <c r="E191" s="46">
        <v>3</v>
      </c>
      <c r="F191" s="46">
        <v>4</v>
      </c>
      <c r="G191" s="1">
        <f t="shared" si="23"/>
        <v>31</v>
      </c>
      <c r="I191" s="5">
        <f t="shared" si="24"/>
        <v>0.16129032258064516</v>
      </c>
      <c r="J191" s="5">
        <f t="shared" si="25"/>
        <v>0.19354838709677419</v>
      </c>
      <c r="K191" s="5">
        <f t="shared" si="26"/>
        <v>0.22580645161290322</v>
      </c>
      <c r="L191" s="5">
        <f t="shared" si="27"/>
        <v>0.19354838709677419</v>
      </c>
      <c r="M191" s="5">
        <f t="shared" si="28"/>
        <v>9.6774193548387094E-2</v>
      </c>
      <c r="N191" s="5">
        <f t="shared" si="29"/>
        <v>0.12903225806451613</v>
      </c>
      <c r="O191" s="39" t="e">
        <f>IF(G191&gt;0,DT!AC191*I191+DT!AD191*J191+DT!AE191*K191+DT!AF191*L191+DT!AG191*M191+DT!AH191*N191,"")</f>
        <v>#VALUE!</v>
      </c>
    </row>
    <row r="192" spans="1:15">
      <c r="A192" s="46">
        <v>5</v>
      </c>
      <c r="B192" s="46">
        <v>6</v>
      </c>
      <c r="C192" s="46">
        <v>5</v>
      </c>
      <c r="D192" s="46">
        <v>6</v>
      </c>
      <c r="E192" s="46">
        <v>5</v>
      </c>
      <c r="F192" s="46">
        <v>5</v>
      </c>
      <c r="G192" s="1">
        <f t="shared" si="23"/>
        <v>32</v>
      </c>
      <c r="I192" s="5">
        <f t="shared" si="24"/>
        <v>0.15625</v>
      </c>
      <c r="J192" s="5">
        <f t="shared" si="25"/>
        <v>0.1875</v>
      </c>
      <c r="K192" s="5">
        <f t="shared" si="26"/>
        <v>0.15625</v>
      </c>
      <c r="L192" s="5">
        <f t="shared" si="27"/>
        <v>0.1875</v>
      </c>
      <c r="M192" s="5">
        <f t="shared" si="28"/>
        <v>0.15625</v>
      </c>
      <c r="N192" s="5">
        <f t="shared" si="29"/>
        <v>0.15625</v>
      </c>
      <c r="O192" s="39" t="e">
        <f>IF(G192&gt;0,DT!AC192*I192+DT!AD192*J192+DT!AE192*K192+DT!AF192*L192+DT!AG192*M192+DT!AH192*N192,"")</f>
        <v>#VALUE!</v>
      </c>
    </row>
    <row r="193" spans="1:15">
      <c r="A193" s="46">
        <v>6</v>
      </c>
      <c r="B193" s="46">
        <v>6</v>
      </c>
      <c r="C193" s="46">
        <v>6</v>
      </c>
      <c r="D193" s="46">
        <v>7</v>
      </c>
      <c r="E193" s="46">
        <v>5</v>
      </c>
      <c r="F193" s="46">
        <v>5</v>
      </c>
      <c r="G193" s="1">
        <f t="shared" si="23"/>
        <v>35</v>
      </c>
      <c r="I193" s="5">
        <f t="shared" si="24"/>
        <v>0.17142857142857143</v>
      </c>
      <c r="J193" s="5">
        <f t="shared" si="25"/>
        <v>0.17142857142857143</v>
      </c>
      <c r="K193" s="5">
        <f t="shared" si="26"/>
        <v>0.17142857142857143</v>
      </c>
      <c r="L193" s="5">
        <f t="shared" si="27"/>
        <v>0.2</v>
      </c>
      <c r="M193" s="5">
        <f t="shared" si="28"/>
        <v>0.14285714285714285</v>
      </c>
      <c r="N193" s="5">
        <f t="shared" si="29"/>
        <v>0.14285714285714285</v>
      </c>
      <c r="O193" s="39" t="e">
        <f>IF(G193&gt;0,DT!AC193*I193+DT!AD193*J193+DT!AE193*K193+DT!AF193*L193+DT!AG193*M193+DT!AH193*N193,"")</f>
        <v>#VALUE!</v>
      </c>
    </row>
    <row r="194" spans="1:15">
      <c r="A194" s="46">
        <v>5</v>
      </c>
      <c r="B194" s="46">
        <v>6</v>
      </c>
      <c r="C194" s="46">
        <v>7</v>
      </c>
      <c r="D194" s="46">
        <v>7</v>
      </c>
      <c r="E194" s="46">
        <v>3</v>
      </c>
      <c r="F194" s="46">
        <v>4</v>
      </c>
      <c r="G194" s="1">
        <f t="shared" si="23"/>
        <v>32</v>
      </c>
      <c r="I194" s="5">
        <f t="shared" si="24"/>
        <v>0.15625</v>
      </c>
      <c r="J194" s="5">
        <f t="shared" si="25"/>
        <v>0.1875</v>
      </c>
      <c r="K194" s="5">
        <f t="shared" si="26"/>
        <v>0.21875</v>
      </c>
      <c r="L194" s="5">
        <f t="shared" si="27"/>
        <v>0.21875</v>
      </c>
      <c r="M194" s="5">
        <f t="shared" si="28"/>
        <v>9.375E-2</v>
      </c>
      <c r="N194" s="5">
        <f t="shared" si="29"/>
        <v>0.125</v>
      </c>
      <c r="O194" s="39" t="e">
        <f>IF(G194&gt;0,DT!AC194*I194+DT!AD194*J194+DT!AE194*K194+DT!AF194*L194+DT!AG194*M194+DT!AH194*N194,"")</f>
        <v>#VALUE!</v>
      </c>
    </row>
    <row r="195" spans="1:15">
      <c r="A195" s="46">
        <v>7</v>
      </c>
      <c r="B195" s="46">
        <v>7</v>
      </c>
      <c r="C195" s="46">
        <v>7</v>
      </c>
      <c r="D195" s="46">
        <v>7</v>
      </c>
      <c r="E195" s="46">
        <v>7</v>
      </c>
      <c r="F195" s="46">
        <v>7</v>
      </c>
      <c r="G195" s="1">
        <f t="shared" si="23"/>
        <v>42</v>
      </c>
      <c r="I195" s="5">
        <f t="shared" si="24"/>
        <v>0.16666666666666666</v>
      </c>
      <c r="J195" s="5">
        <f t="shared" si="25"/>
        <v>0.16666666666666666</v>
      </c>
      <c r="K195" s="5">
        <f t="shared" si="26"/>
        <v>0.16666666666666666</v>
      </c>
      <c r="L195" s="5">
        <f t="shared" si="27"/>
        <v>0.16666666666666666</v>
      </c>
      <c r="M195" s="5">
        <f t="shared" si="28"/>
        <v>0.16666666666666666</v>
      </c>
      <c r="N195" s="5">
        <f t="shared" si="29"/>
        <v>0.16666666666666666</v>
      </c>
      <c r="O195" s="39" t="e">
        <f>IF(G195&gt;0,DT!AC195*I195+DT!AD195*J195+DT!AE195*K195+DT!AF195*L195+DT!AG195*M195+DT!AH195*N195,"")</f>
        <v>#VALUE!</v>
      </c>
    </row>
    <row r="196" spans="1:15">
      <c r="A196" s="46">
        <v>6</v>
      </c>
      <c r="B196" s="46">
        <v>7</v>
      </c>
      <c r="C196" s="46">
        <v>5</v>
      </c>
      <c r="D196" s="46">
        <v>4</v>
      </c>
      <c r="E196" s="46">
        <v>3</v>
      </c>
      <c r="F196" s="46">
        <v>4</v>
      </c>
      <c r="G196" s="1">
        <f t="shared" si="23"/>
        <v>29</v>
      </c>
      <c r="I196" s="5">
        <f t="shared" si="24"/>
        <v>0.20689655172413793</v>
      </c>
      <c r="J196" s="5">
        <f t="shared" si="25"/>
        <v>0.2413793103448276</v>
      </c>
      <c r="K196" s="5">
        <f t="shared" si="26"/>
        <v>0.17241379310344829</v>
      </c>
      <c r="L196" s="5">
        <f t="shared" si="27"/>
        <v>0.13793103448275862</v>
      </c>
      <c r="M196" s="5">
        <f t="shared" si="28"/>
        <v>0.10344827586206896</v>
      </c>
      <c r="N196" s="5">
        <f t="shared" si="29"/>
        <v>0.13793103448275862</v>
      </c>
      <c r="O196" s="39" t="e">
        <f>IF(G196&gt;0,DT!AC196*I196+DT!AD196*J196+DT!AE196*K196+DT!AF196*L196+DT!AG196*M196+DT!AH196*N196,"")</f>
        <v>#VALUE!</v>
      </c>
    </row>
    <row r="197" spans="1:15">
      <c r="A197" s="46">
        <v>6</v>
      </c>
      <c r="B197" s="46">
        <v>7</v>
      </c>
      <c r="C197" s="46">
        <v>7</v>
      </c>
      <c r="D197" s="46">
        <v>5</v>
      </c>
      <c r="E197" s="46">
        <v>4</v>
      </c>
      <c r="F197" s="46">
        <v>6</v>
      </c>
      <c r="G197" s="1">
        <f t="shared" ref="G197:G260" si="30">SUM(A197:F197)</f>
        <v>35</v>
      </c>
      <c r="I197" s="5">
        <f t="shared" si="24"/>
        <v>0.17142857142857143</v>
      </c>
      <c r="J197" s="5">
        <f t="shared" si="25"/>
        <v>0.2</v>
      </c>
      <c r="K197" s="5">
        <f t="shared" si="26"/>
        <v>0.2</v>
      </c>
      <c r="L197" s="5">
        <f t="shared" si="27"/>
        <v>0.14285714285714285</v>
      </c>
      <c r="M197" s="5">
        <f t="shared" si="28"/>
        <v>0.11428571428571428</v>
      </c>
      <c r="N197" s="5">
        <f t="shared" si="29"/>
        <v>0.17142857142857143</v>
      </c>
      <c r="O197" s="39" t="e">
        <f>IF(G197&gt;0,DT!AC197*I197+DT!AD197*J197+DT!AE197*K197+DT!AF197*L197+DT!AG197*M197+DT!AH197*N197,"")</f>
        <v>#VALUE!</v>
      </c>
    </row>
    <row r="198" spans="1:15">
      <c r="A198" s="46">
        <v>7</v>
      </c>
      <c r="B198" s="46">
        <v>7</v>
      </c>
      <c r="C198" s="46">
        <v>7</v>
      </c>
      <c r="D198" s="46">
        <v>7</v>
      </c>
      <c r="E198" s="46">
        <v>6</v>
      </c>
      <c r="F198" s="46">
        <v>6</v>
      </c>
      <c r="G198" s="1">
        <f t="shared" si="30"/>
        <v>40</v>
      </c>
      <c r="I198" s="5">
        <f t="shared" si="24"/>
        <v>0.17499999999999999</v>
      </c>
      <c r="J198" s="5">
        <f t="shared" si="25"/>
        <v>0.17499999999999999</v>
      </c>
      <c r="K198" s="5">
        <f t="shared" si="26"/>
        <v>0.17499999999999999</v>
      </c>
      <c r="L198" s="5">
        <f t="shared" si="27"/>
        <v>0.17499999999999999</v>
      </c>
      <c r="M198" s="5">
        <f t="shared" si="28"/>
        <v>0.15</v>
      </c>
      <c r="N198" s="5">
        <f t="shared" si="29"/>
        <v>0.15</v>
      </c>
      <c r="O198" s="39" t="e">
        <f>IF(G198&gt;0,DT!AC198*I198+DT!AD198*J198+DT!AE198*K198+DT!AF198*L198+DT!AG198*M198+DT!AH198*N198,"")</f>
        <v>#VALUE!</v>
      </c>
    </row>
    <row r="199" spans="1:15">
      <c r="A199" s="46">
        <v>6</v>
      </c>
      <c r="B199" s="46">
        <v>6</v>
      </c>
      <c r="C199" s="46">
        <v>7</v>
      </c>
      <c r="D199" s="46">
        <v>6</v>
      </c>
      <c r="E199" s="46">
        <v>6</v>
      </c>
      <c r="F199" s="46">
        <v>4</v>
      </c>
      <c r="G199" s="1">
        <f t="shared" si="30"/>
        <v>35</v>
      </c>
      <c r="I199" s="5">
        <f t="shared" si="24"/>
        <v>0.17142857142857143</v>
      </c>
      <c r="J199" s="5">
        <f t="shared" si="25"/>
        <v>0.17142857142857143</v>
      </c>
      <c r="K199" s="5">
        <f t="shared" si="26"/>
        <v>0.2</v>
      </c>
      <c r="L199" s="5">
        <f t="shared" si="27"/>
        <v>0.17142857142857143</v>
      </c>
      <c r="M199" s="5">
        <f t="shared" si="28"/>
        <v>0.17142857142857143</v>
      </c>
      <c r="N199" s="5">
        <f t="shared" si="29"/>
        <v>0.11428571428571428</v>
      </c>
      <c r="O199" s="39" t="e">
        <f>IF(G199&gt;0,DT!AC199*I199+DT!AD199*J199+DT!AE199*K199+DT!AF199*L199+DT!AG199*M199+DT!AH199*N199,"")</f>
        <v>#VALUE!</v>
      </c>
    </row>
    <row r="200" spans="1:15">
      <c r="A200" s="46">
        <v>6</v>
      </c>
      <c r="B200" s="46">
        <v>6</v>
      </c>
      <c r="C200" s="46">
        <v>6</v>
      </c>
      <c r="D200" s="46">
        <v>6</v>
      </c>
      <c r="E200" s="46">
        <v>4</v>
      </c>
      <c r="F200" s="46">
        <v>4</v>
      </c>
      <c r="G200" s="1">
        <f t="shared" si="30"/>
        <v>32</v>
      </c>
      <c r="I200" s="5">
        <f t="shared" si="24"/>
        <v>0.1875</v>
      </c>
      <c r="J200" s="5">
        <f t="shared" si="25"/>
        <v>0.1875</v>
      </c>
      <c r="K200" s="5">
        <f t="shared" si="26"/>
        <v>0.1875</v>
      </c>
      <c r="L200" s="5">
        <f t="shared" si="27"/>
        <v>0.1875</v>
      </c>
      <c r="M200" s="5">
        <f t="shared" si="28"/>
        <v>0.125</v>
      </c>
      <c r="N200" s="5">
        <f t="shared" si="29"/>
        <v>0.125</v>
      </c>
      <c r="O200" s="39" t="e">
        <f>IF(G200&gt;0,DT!AC200*I200+DT!AD200*J200+DT!AE200*K200+DT!AF200*L200+DT!AG200*M200+DT!AH200*N200,"")</f>
        <v>#VALUE!</v>
      </c>
    </row>
    <row r="201" spans="1:15">
      <c r="A201" s="46">
        <v>5</v>
      </c>
      <c r="B201" s="46">
        <v>1</v>
      </c>
      <c r="C201" s="46">
        <v>6</v>
      </c>
      <c r="D201" s="46">
        <v>7</v>
      </c>
      <c r="E201" s="46">
        <v>4</v>
      </c>
      <c r="F201" s="46">
        <v>5</v>
      </c>
      <c r="G201" s="1">
        <f t="shared" si="30"/>
        <v>28</v>
      </c>
      <c r="I201" s="5">
        <f t="shared" si="24"/>
        <v>0.17857142857142858</v>
      </c>
      <c r="J201" s="5">
        <f t="shared" si="25"/>
        <v>3.5714285714285712E-2</v>
      </c>
      <c r="K201" s="5">
        <f t="shared" si="26"/>
        <v>0.21428571428571427</v>
      </c>
      <c r="L201" s="5">
        <f t="shared" si="27"/>
        <v>0.25</v>
      </c>
      <c r="M201" s="5">
        <f t="shared" si="28"/>
        <v>0.14285714285714285</v>
      </c>
      <c r="N201" s="5">
        <f t="shared" si="29"/>
        <v>0.17857142857142858</v>
      </c>
      <c r="O201" s="39" t="e">
        <f>IF(G201&gt;0,DT!AC201*I201+DT!AD201*J201+DT!AE201*K201+DT!AF201*L201+DT!AG201*M201+DT!AH201*N201,"")</f>
        <v>#VALUE!</v>
      </c>
    </row>
    <row r="202" spans="1:15">
      <c r="A202" s="46">
        <v>6</v>
      </c>
      <c r="B202" s="46">
        <v>6</v>
      </c>
      <c r="C202" s="46">
        <v>7</v>
      </c>
      <c r="D202" s="46">
        <v>6</v>
      </c>
      <c r="E202" s="46">
        <v>6</v>
      </c>
      <c r="F202" s="46">
        <v>6</v>
      </c>
      <c r="G202" s="1">
        <f t="shared" si="30"/>
        <v>37</v>
      </c>
      <c r="I202" s="5">
        <f t="shared" si="24"/>
        <v>0.16216216216216217</v>
      </c>
      <c r="J202" s="5">
        <f t="shared" si="25"/>
        <v>0.16216216216216217</v>
      </c>
      <c r="K202" s="5">
        <f t="shared" si="26"/>
        <v>0.1891891891891892</v>
      </c>
      <c r="L202" s="5">
        <f t="shared" si="27"/>
        <v>0.16216216216216217</v>
      </c>
      <c r="M202" s="5">
        <f t="shared" si="28"/>
        <v>0.16216216216216217</v>
      </c>
      <c r="N202" s="5">
        <f t="shared" si="29"/>
        <v>0.16216216216216217</v>
      </c>
      <c r="O202" s="39" t="e">
        <f>IF(G202&gt;0,DT!AC202*I202+DT!AD202*J202+DT!AE202*K202+DT!AF202*L202+DT!AG202*M202+DT!AH202*N202,"")</f>
        <v>#VALUE!</v>
      </c>
    </row>
    <row r="203" spans="1:15">
      <c r="A203" s="46">
        <v>5</v>
      </c>
      <c r="B203" s="46">
        <v>6</v>
      </c>
      <c r="C203" s="46">
        <v>7</v>
      </c>
      <c r="D203" s="46">
        <v>7</v>
      </c>
      <c r="E203" s="46">
        <v>5</v>
      </c>
      <c r="F203" s="46">
        <v>7</v>
      </c>
      <c r="G203" s="1">
        <f t="shared" si="30"/>
        <v>37</v>
      </c>
      <c r="I203" s="5">
        <f t="shared" si="24"/>
        <v>0.13513513513513514</v>
      </c>
      <c r="J203" s="5">
        <f t="shared" si="25"/>
        <v>0.16216216216216217</v>
      </c>
      <c r="K203" s="5">
        <f t="shared" si="26"/>
        <v>0.1891891891891892</v>
      </c>
      <c r="L203" s="5">
        <f t="shared" si="27"/>
        <v>0.1891891891891892</v>
      </c>
      <c r="M203" s="5">
        <f t="shared" si="28"/>
        <v>0.13513513513513514</v>
      </c>
      <c r="N203" s="5">
        <f t="shared" si="29"/>
        <v>0.1891891891891892</v>
      </c>
      <c r="O203" s="39" t="e">
        <f>IF(G203&gt;0,DT!AC203*I203+DT!AD203*J203+DT!AE203*K203+DT!AF203*L203+DT!AG203*M203+DT!AH203*N203,"")</f>
        <v>#VALUE!</v>
      </c>
    </row>
    <row r="204" spans="1:15">
      <c r="A204" s="46">
        <v>6</v>
      </c>
      <c r="B204" s="46">
        <v>6</v>
      </c>
      <c r="C204" s="46">
        <v>7</v>
      </c>
      <c r="D204" s="46">
        <v>7</v>
      </c>
      <c r="E204" s="46">
        <v>5</v>
      </c>
      <c r="F204" s="46">
        <v>5</v>
      </c>
      <c r="G204" s="1">
        <f t="shared" si="30"/>
        <v>36</v>
      </c>
      <c r="I204" s="5">
        <f t="shared" si="24"/>
        <v>0.16666666666666666</v>
      </c>
      <c r="J204" s="5">
        <f t="shared" si="25"/>
        <v>0.16666666666666666</v>
      </c>
      <c r="K204" s="5">
        <f t="shared" si="26"/>
        <v>0.19444444444444445</v>
      </c>
      <c r="L204" s="5">
        <f t="shared" si="27"/>
        <v>0.19444444444444445</v>
      </c>
      <c r="M204" s="5">
        <f t="shared" si="28"/>
        <v>0.1388888888888889</v>
      </c>
      <c r="N204" s="5">
        <f t="shared" si="29"/>
        <v>0.1388888888888889</v>
      </c>
      <c r="O204" s="39" t="e">
        <f>IF(G204&gt;0,DT!AC204*I204+DT!AD204*J204+DT!AE204*K204+DT!AF204*L204+DT!AG204*M204+DT!AH204*N204,"")</f>
        <v>#VALUE!</v>
      </c>
    </row>
    <row r="205" spans="1:15">
      <c r="A205" s="46">
        <v>5</v>
      </c>
      <c r="B205" s="46">
        <v>6</v>
      </c>
      <c r="C205" s="46">
        <v>6</v>
      </c>
      <c r="D205" s="46">
        <v>6</v>
      </c>
      <c r="E205" s="46">
        <v>4</v>
      </c>
      <c r="F205" s="46">
        <v>5</v>
      </c>
      <c r="G205" s="1">
        <f t="shared" si="30"/>
        <v>32</v>
      </c>
      <c r="I205" s="5">
        <f t="shared" si="24"/>
        <v>0.15625</v>
      </c>
      <c r="J205" s="5">
        <f t="shared" si="25"/>
        <v>0.1875</v>
      </c>
      <c r="K205" s="5">
        <f t="shared" si="26"/>
        <v>0.1875</v>
      </c>
      <c r="L205" s="5">
        <f t="shared" si="27"/>
        <v>0.1875</v>
      </c>
      <c r="M205" s="5">
        <f t="shared" si="28"/>
        <v>0.125</v>
      </c>
      <c r="N205" s="5">
        <f t="shared" si="29"/>
        <v>0.15625</v>
      </c>
      <c r="O205" s="39" t="e">
        <f>IF(G205&gt;0,DT!AC205*I205+DT!AD205*J205+DT!AE205*K205+DT!AF205*L205+DT!AG205*M205+DT!AH205*N205,"")</f>
        <v>#VALUE!</v>
      </c>
    </row>
    <row r="206" spans="1:15">
      <c r="A206" s="46">
        <v>5</v>
      </c>
      <c r="B206" s="46">
        <v>7</v>
      </c>
      <c r="C206" s="46">
        <v>7</v>
      </c>
      <c r="D206" s="46">
        <v>7</v>
      </c>
      <c r="E206" s="46">
        <v>4</v>
      </c>
      <c r="F206" s="46">
        <v>4</v>
      </c>
      <c r="G206" s="1">
        <f t="shared" si="30"/>
        <v>34</v>
      </c>
      <c r="I206" s="5">
        <f t="shared" si="24"/>
        <v>0.14705882352941177</v>
      </c>
      <c r="J206" s="5">
        <f t="shared" si="25"/>
        <v>0.20588235294117646</v>
      </c>
      <c r="K206" s="5">
        <f t="shared" si="26"/>
        <v>0.20588235294117646</v>
      </c>
      <c r="L206" s="5">
        <f t="shared" si="27"/>
        <v>0.20588235294117646</v>
      </c>
      <c r="M206" s="5">
        <f t="shared" si="28"/>
        <v>0.11764705882352941</v>
      </c>
      <c r="N206" s="5">
        <f t="shared" si="29"/>
        <v>0.11764705882352941</v>
      </c>
      <c r="O206" s="39" t="e">
        <f>IF(G206&gt;0,DT!AC206*I206+DT!AD206*J206+DT!AE206*K206+DT!AF206*L206+DT!AG206*M206+DT!AH206*N206,"")</f>
        <v>#VALUE!</v>
      </c>
    </row>
    <row r="207" spans="1:15">
      <c r="A207" s="46">
        <v>6</v>
      </c>
      <c r="B207" s="46">
        <v>7</v>
      </c>
      <c r="C207" s="46">
        <v>7</v>
      </c>
      <c r="D207" s="46">
        <v>7</v>
      </c>
      <c r="E207" s="46">
        <v>4</v>
      </c>
      <c r="F207" s="46">
        <v>5</v>
      </c>
      <c r="G207" s="1">
        <f t="shared" si="30"/>
        <v>36</v>
      </c>
      <c r="I207" s="5">
        <f t="shared" si="24"/>
        <v>0.16666666666666666</v>
      </c>
      <c r="J207" s="5">
        <f t="shared" si="25"/>
        <v>0.19444444444444445</v>
      </c>
      <c r="K207" s="5">
        <f t="shared" si="26"/>
        <v>0.19444444444444445</v>
      </c>
      <c r="L207" s="5">
        <f t="shared" si="27"/>
        <v>0.19444444444444445</v>
      </c>
      <c r="M207" s="5">
        <f t="shared" si="28"/>
        <v>0.1111111111111111</v>
      </c>
      <c r="N207" s="5">
        <f t="shared" si="29"/>
        <v>0.1388888888888889</v>
      </c>
      <c r="O207" s="39" t="e">
        <f>IF(G207&gt;0,DT!AC207*I207+DT!AD207*J207+DT!AE207*K207+DT!AF207*L207+DT!AG207*M207+DT!AH207*N207,"")</f>
        <v>#VALUE!</v>
      </c>
    </row>
    <row r="208" spans="1:15">
      <c r="A208" s="46">
        <v>7</v>
      </c>
      <c r="B208" s="46">
        <v>7</v>
      </c>
      <c r="C208" s="46">
        <v>6</v>
      </c>
      <c r="D208" s="46">
        <v>7</v>
      </c>
      <c r="E208" s="46">
        <v>6</v>
      </c>
      <c r="F208" s="46">
        <v>6</v>
      </c>
      <c r="G208" s="1">
        <f t="shared" si="30"/>
        <v>39</v>
      </c>
      <c r="I208" s="5">
        <f t="shared" si="24"/>
        <v>0.17948717948717949</v>
      </c>
      <c r="J208" s="5">
        <f t="shared" si="25"/>
        <v>0.17948717948717949</v>
      </c>
      <c r="K208" s="5">
        <f t="shared" si="26"/>
        <v>0.15384615384615385</v>
      </c>
      <c r="L208" s="5">
        <f t="shared" si="27"/>
        <v>0.17948717948717949</v>
      </c>
      <c r="M208" s="5">
        <f t="shared" si="28"/>
        <v>0.15384615384615385</v>
      </c>
      <c r="N208" s="5">
        <f t="shared" si="29"/>
        <v>0.15384615384615385</v>
      </c>
      <c r="O208" s="39" t="e">
        <f>IF(G208&gt;0,DT!AC208*I208+DT!AD208*J208+DT!AE208*K208+DT!AF208*L208+DT!AG208*M208+DT!AH208*N208,"")</f>
        <v>#VALUE!</v>
      </c>
    </row>
    <row r="209" spans="1:15">
      <c r="A209" s="46">
        <v>5</v>
      </c>
      <c r="B209" s="46">
        <v>5</v>
      </c>
      <c r="C209" s="46">
        <v>6</v>
      </c>
      <c r="D209" s="46">
        <v>6</v>
      </c>
      <c r="E209" s="46">
        <v>5</v>
      </c>
      <c r="F209" s="46">
        <v>5</v>
      </c>
      <c r="G209" s="1">
        <f t="shared" si="30"/>
        <v>32</v>
      </c>
      <c r="I209" s="5">
        <f t="shared" si="24"/>
        <v>0.15625</v>
      </c>
      <c r="J209" s="5">
        <f t="shared" si="25"/>
        <v>0.15625</v>
      </c>
      <c r="K209" s="5">
        <f t="shared" si="26"/>
        <v>0.1875</v>
      </c>
      <c r="L209" s="5">
        <f t="shared" si="27"/>
        <v>0.1875</v>
      </c>
      <c r="M209" s="5">
        <f t="shared" si="28"/>
        <v>0.15625</v>
      </c>
      <c r="N209" s="5">
        <f t="shared" si="29"/>
        <v>0.15625</v>
      </c>
      <c r="O209" s="39" t="e">
        <f>IF(G209&gt;0,DT!AC209*I209+DT!AD209*J209+DT!AE209*K209+DT!AF209*L209+DT!AG209*M209+DT!AH209*N209,"")</f>
        <v>#VALUE!</v>
      </c>
    </row>
    <row r="210" spans="1:15">
      <c r="A210" s="46">
        <v>5</v>
      </c>
      <c r="B210" s="46">
        <v>5</v>
      </c>
      <c r="C210" s="46">
        <v>6</v>
      </c>
      <c r="D210" s="46">
        <v>6</v>
      </c>
      <c r="E210" s="46">
        <v>4</v>
      </c>
      <c r="F210" s="46">
        <v>7</v>
      </c>
      <c r="G210" s="1">
        <f t="shared" si="30"/>
        <v>33</v>
      </c>
      <c r="I210" s="5">
        <f t="shared" si="24"/>
        <v>0.15151515151515152</v>
      </c>
      <c r="J210" s="5">
        <f t="shared" si="25"/>
        <v>0.15151515151515152</v>
      </c>
      <c r="K210" s="5">
        <f t="shared" si="26"/>
        <v>0.18181818181818182</v>
      </c>
      <c r="L210" s="5">
        <f t="shared" si="27"/>
        <v>0.18181818181818182</v>
      </c>
      <c r="M210" s="5">
        <f t="shared" si="28"/>
        <v>0.12121212121212122</v>
      </c>
      <c r="N210" s="5">
        <f t="shared" si="29"/>
        <v>0.21212121212121213</v>
      </c>
      <c r="O210" s="39" t="e">
        <f>IF(G210&gt;0,DT!AC210*I210+DT!AD210*J210+DT!AE210*K210+DT!AF210*L210+DT!AG210*M210+DT!AH210*N210,"")</f>
        <v>#VALUE!</v>
      </c>
    </row>
    <row r="211" spans="1:15">
      <c r="A211" s="46">
        <v>5</v>
      </c>
      <c r="B211" s="46">
        <v>6</v>
      </c>
      <c r="C211" s="46">
        <v>6</v>
      </c>
      <c r="D211" s="46">
        <v>4</v>
      </c>
      <c r="E211" s="46">
        <v>5</v>
      </c>
      <c r="F211" s="46">
        <v>5</v>
      </c>
      <c r="G211" s="1">
        <f t="shared" si="30"/>
        <v>31</v>
      </c>
      <c r="I211" s="5">
        <f t="shared" si="24"/>
        <v>0.16129032258064516</v>
      </c>
      <c r="J211" s="5">
        <f t="shared" si="25"/>
        <v>0.19354838709677419</v>
      </c>
      <c r="K211" s="5">
        <f t="shared" si="26"/>
        <v>0.19354838709677419</v>
      </c>
      <c r="L211" s="5">
        <f t="shared" si="27"/>
        <v>0.12903225806451613</v>
      </c>
      <c r="M211" s="5">
        <f t="shared" si="28"/>
        <v>0.16129032258064516</v>
      </c>
      <c r="N211" s="5">
        <f t="shared" si="29"/>
        <v>0.16129032258064516</v>
      </c>
      <c r="O211" s="39" t="e">
        <f>IF(G211&gt;0,DT!AC211*I211+DT!AD211*J211+DT!AE211*K211+DT!AF211*L211+DT!AG211*M211+DT!AH211*N211,"")</f>
        <v>#VALUE!</v>
      </c>
    </row>
    <row r="212" spans="1:15">
      <c r="A212" s="46">
        <v>5</v>
      </c>
      <c r="B212" s="46">
        <v>5</v>
      </c>
      <c r="C212" s="46">
        <v>5</v>
      </c>
      <c r="D212" s="46">
        <v>5</v>
      </c>
      <c r="E212" s="46">
        <v>5</v>
      </c>
      <c r="F212" s="46">
        <v>6</v>
      </c>
      <c r="G212" s="1">
        <f t="shared" si="30"/>
        <v>31</v>
      </c>
      <c r="I212" s="5">
        <f t="shared" si="24"/>
        <v>0.16129032258064516</v>
      </c>
      <c r="J212" s="5">
        <f t="shared" si="25"/>
        <v>0.16129032258064516</v>
      </c>
      <c r="K212" s="5">
        <f t="shared" si="26"/>
        <v>0.16129032258064516</v>
      </c>
      <c r="L212" s="5">
        <f t="shared" si="27"/>
        <v>0.16129032258064516</v>
      </c>
      <c r="M212" s="5">
        <f t="shared" si="28"/>
        <v>0.16129032258064516</v>
      </c>
      <c r="N212" s="5">
        <f t="shared" si="29"/>
        <v>0.19354838709677419</v>
      </c>
      <c r="O212" s="39" t="e">
        <f>IF(G212&gt;0,DT!AC212*I212+DT!AD212*J212+DT!AE212*K212+DT!AF212*L212+DT!AG212*M212+DT!AH212*N212,"")</f>
        <v>#VALUE!</v>
      </c>
    </row>
    <row r="213" spans="1:15">
      <c r="A213" s="46">
        <v>7</v>
      </c>
      <c r="B213" s="46">
        <v>6</v>
      </c>
      <c r="C213" s="46">
        <v>7</v>
      </c>
      <c r="D213" s="46">
        <v>6</v>
      </c>
      <c r="E213" s="46">
        <v>7</v>
      </c>
      <c r="F213" s="46">
        <v>6</v>
      </c>
      <c r="G213" s="1">
        <f t="shared" si="30"/>
        <v>39</v>
      </c>
      <c r="I213" s="5">
        <f t="shared" si="24"/>
        <v>0.17948717948717949</v>
      </c>
      <c r="J213" s="5">
        <f t="shared" si="25"/>
        <v>0.15384615384615385</v>
      </c>
      <c r="K213" s="5">
        <f t="shared" si="26"/>
        <v>0.17948717948717949</v>
      </c>
      <c r="L213" s="5">
        <f t="shared" si="27"/>
        <v>0.15384615384615385</v>
      </c>
      <c r="M213" s="5">
        <f t="shared" si="28"/>
        <v>0.17948717948717949</v>
      </c>
      <c r="N213" s="5">
        <f t="shared" si="29"/>
        <v>0.15384615384615385</v>
      </c>
      <c r="O213" s="39" t="e">
        <f>IF(G213&gt;0,DT!AC213*I213+DT!AD213*J213+DT!AE213*K213+DT!AF213*L213+DT!AG213*M213+DT!AH213*N213,"")</f>
        <v>#VALUE!</v>
      </c>
    </row>
    <row r="214" spans="1:15">
      <c r="A214" s="46">
        <v>6</v>
      </c>
      <c r="B214" s="46">
        <v>6</v>
      </c>
      <c r="C214" s="46">
        <v>6</v>
      </c>
      <c r="D214" s="46">
        <v>7</v>
      </c>
      <c r="E214" s="46">
        <v>5</v>
      </c>
      <c r="F214" s="46">
        <v>5</v>
      </c>
      <c r="G214" s="1">
        <f t="shared" si="30"/>
        <v>35</v>
      </c>
      <c r="I214" s="5">
        <f t="shared" si="24"/>
        <v>0.17142857142857143</v>
      </c>
      <c r="J214" s="5">
        <f t="shared" si="25"/>
        <v>0.17142857142857143</v>
      </c>
      <c r="K214" s="5">
        <f t="shared" si="26"/>
        <v>0.17142857142857143</v>
      </c>
      <c r="L214" s="5">
        <f t="shared" si="27"/>
        <v>0.2</v>
      </c>
      <c r="M214" s="5">
        <f t="shared" si="28"/>
        <v>0.14285714285714285</v>
      </c>
      <c r="N214" s="5">
        <f t="shared" si="29"/>
        <v>0.14285714285714285</v>
      </c>
      <c r="O214" s="39" t="e">
        <f>IF(G214&gt;0,DT!AC214*I214+DT!AD214*J214+DT!AE214*K214+DT!AF214*L214+DT!AG214*M214+DT!AH214*N214,"")</f>
        <v>#VALUE!</v>
      </c>
    </row>
    <row r="215" spans="1:15">
      <c r="A215" s="46">
        <v>4</v>
      </c>
      <c r="B215" s="46">
        <v>3</v>
      </c>
      <c r="C215" s="46">
        <v>5</v>
      </c>
      <c r="D215" s="46">
        <v>5</v>
      </c>
      <c r="E215" s="46">
        <v>5</v>
      </c>
      <c r="F215" s="46">
        <v>5</v>
      </c>
      <c r="G215" s="1">
        <f t="shared" si="30"/>
        <v>27</v>
      </c>
      <c r="I215" s="5">
        <f t="shared" si="24"/>
        <v>0.14814814814814814</v>
      </c>
      <c r="J215" s="5">
        <f t="shared" si="25"/>
        <v>0.1111111111111111</v>
      </c>
      <c r="K215" s="5">
        <f t="shared" si="26"/>
        <v>0.18518518518518517</v>
      </c>
      <c r="L215" s="5">
        <f t="shared" si="27"/>
        <v>0.18518518518518517</v>
      </c>
      <c r="M215" s="5">
        <f t="shared" si="28"/>
        <v>0.18518518518518517</v>
      </c>
      <c r="N215" s="5">
        <f t="shared" si="29"/>
        <v>0.18518518518518517</v>
      </c>
      <c r="O215" s="39" t="e">
        <f>IF(G215&gt;0,DT!AC215*I215+DT!AD215*J215+DT!AE215*K215+DT!AF215*L215+DT!AG215*M215+DT!AH215*N215,"")</f>
        <v>#VALUE!</v>
      </c>
    </row>
    <row r="216" spans="1:15">
      <c r="A216" s="46">
        <v>6</v>
      </c>
      <c r="B216" s="46">
        <v>6</v>
      </c>
      <c r="C216" s="46">
        <v>7</v>
      </c>
      <c r="D216" s="46">
        <v>6</v>
      </c>
      <c r="E216" s="46">
        <v>5</v>
      </c>
      <c r="F216" s="46">
        <v>6</v>
      </c>
      <c r="G216" s="1">
        <f t="shared" si="30"/>
        <v>36</v>
      </c>
      <c r="I216" s="5">
        <f t="shared" si="24"/>
        <v>0.16666666666666666</v>
      </c>
      <c r="J216" s="5">
        <f t="shared" si="25"/>
        <v>0.16666666666666666</v>
      </c>
      <c r="K216" s="5">
        <f t="shared" si="26"/>
        <v>0.19444444444444445</v>
      </c>
      <c r="L216" s="5">
        <f t="shared" si="27"/>
        <v>0.16666666666666666</v>
      </c>
      <c r="M216" s="5">
        <f t="shared" si="28"/>
        <v>0.1388888888888889</v>
      </c>
      <c r="N216" s="5">
        <f t="shared" si="29"/>
        <v>0.16666666666666666</v>
      </c>
      <c r="O216" s="39" t="e">
        <f>IF(G216&gt;0,DT!AC216*I216+DT!AD216*J216+DT!AE216*K216+DT!AF216*L216+DT!AG216*M216+DT!AH216*N216,"")</f>
        <v>#VALUE!</v>
      </c>
    </row>
    <row r="217" spans="1:15">
      <c r="A217" s="46">
        <v>6</v>
      </c>
      <c r="B217" s="46">
        <v>6</v>
      </c>
      <c r="C217" s="46">
        <v>7</v>
      </c>
      <c r="D217" s="46">
        <v>6</v>
      </c>
      <c r="E217" s="46">
        <v>6</v>
      </c>
      <c r="F217" s="46">
        <v>6</v>
      </c>
      <c r="G217" s="1">
        <f t="shared" si="30"/>
        <v>37</v>
      </c>
      <c r="I217" s="5">
        <f t="shared" si="24"/>
        <v>0.16216216216216217</v>
      </c>
      <c r="J217" s="5">
        <f t="shared" si="25"/>
        <v>0.16216216216216217</v>
      </c>
      <c r="K217" s="5">
        <f t="shared" si="26"/>
        <v>0.1891891891891892</v>
      </c>
      <c r="L217" s="5">
        <f t="shared" si="27"/>
        <v>0.16216216216216217</v>
      </c>
      <c r="M217" s="5">
        <f t="shared" si="28"/>
        <v>0.16216216216216217</v>
      </c>
      <c r="N217" s="5">
        <f t="shared" si="29"/>
        <v>0.16216216216216217</v>
      </c>
      <c r="O217" s="39" t="e">
        <f>IF(G217&gt;0,DT!AC217*I217+DT!AD217*J217+DT!AE217*K217+DT!AF217*L217+DT!AG217*M217+DT!AH217*N217,"")</f>
        <v>#VALUE!</v>
      </c>
    </row>
    <row r="218" spans="1:15">
      <c r="A218" s="46">
        <v>6</v>
      </c>
      <c r="B218" s="46">
        <v>7</v>
      </c>
      <c r="C218" s="46">
        <v>6</v>
      </c>
      <c r="D218" s="46">
        <v>7</v>
      </c>
      <c r="E218" s="46">
        <v>6</v>
      </c>
      <c r="F218" s="46">
        <v>6</v>
      </c>
      <c r="G218" s="1">
        <f t="shared" si="30"/>
        <v>38</v>
      </c>
      <c r="I218" s="5">
        <f t="shared" si="24"/>
        <v>0.15789473684210525</v>
      </c>
      <c r="J218" s="5">
        <f t="shared" si="25"/>
        <v>0.18421052631578946</v>
      </c>
      <c r="K218" s="5">
        <f t="shared" si="26"/>
        <v>0.15789473684210525</v>
      </c>
      <c r="L218" s="5">
        <f t="shared" si="27"/>
        <v>0.18421052631578946</v>
      </c>
      <c r="M218" s="5">
        <f t="shared" si="28"/>
        <v>0.15789473684210525</v>
      </c>
      <c r="N218" s="5">
        <f t="shared" si="29"/>
        <v>0.15789473684210525</v>
      </c>
      <c r="O218" s="39" t="e">
        <f>IF(G218&gt;0,DT!AC218*I218+DT!AD218*J218+DT!AE218*K218+DT!AF218*L218+DT!AG218*M218+DT!AH218*N218,"")</f>
        <v>#VALUE!</v>
      </c>
    </row>
    <row r="219" spans="1:15">
      <c r="A219" s="46">
        <v>5</v>
      </c>
      <c r="B219" s="46">
        <v>7</v>
      </c>
      <c r="C219" s="46">
        <v>7</v>
      </c>
      <c r="D219" s="46">
        <v>7</v>
      </c>
      <c r="E219" s="46">
        <v>5</v>
      </c>
      <c r="F219" s="46">
        <v>5</v>
      </c>
      <c r="G219" s="1">
        <f t="shared" si="30"/>
        <v>36</v>
      </c>
      <c r="I219" s="5">
        <f t="shared" si="24"/>
        <v>0.1388888888888889</v>
      </c>
      <c r="J219" s="5">
        <f t="shared" si="25"/>
        <v>0.19444444444444445</v>
      </c>
      <c r="K219" s="5">
        <f t="shared" si="26"/>
        <v>0.19444444444444445</v>
      </c>
      <c r="L219" s="5">
        <f t="shared" si="27"/>
        <v>0.19444444444444445</v>
      </c>
      <c r="M219" s="5">
        <f t="shared" si="28"/>
        <v>0.1388888888888889</v>
      </c>
      <c r="N219" s="5">
        <f t="shared" si="29"/>
        <v>0.1388888888888889</v>
      </c>
      <c r="O219" s="39" t="e">
        <f>IF(G219&gt;0,DT!AC219*I219+DT!AD219*J219+DT!AE219*K219+DT!AF219*L219+DT!AG219*M219+DT!AH219*N219,"")</f>
        <v>#VALUE!</v>
      </c>
    </row>
    <row r="220" spans="1:15">
      <c r="A220" s="46">
        <v>5</v>
      </c>
      <c r="B220" s="46">
        <v>7</v>
      </c>
      <c r="C220" s="46">
        <v>7</v>
      </c>
      <c r="D220" s="46">
        <v>7</v>
      </c>
      <c r="E220" s="46">
        <v>4</v>
      </c>
      <c r="F220" s="46">
        <v>5</v>
      </c>
      <c r="G220" s="1">
        <f t="shared" si="30"/>
        <v>35</v>
      </c>
      <c r="I220" s="5">
        <f t="shared" si="24"/>
        <v>0.14285714285714285</v>
      </c>
      <c r="J220" s="5">
        <f t="shared" si="25"/>
        <v>0.2</v>
      </c>
      <c r="K220" s="5">
        <f t="shared" si="26"/>
        <v>0.2</v>
      </c>
      <c r="L220" s="5">
        <f t="shared" si="27"/>
        <v>0.2</v>
      </c>
      <c r="M220" s="5">
        <f t="shared" si="28"/>
        <v>0.11428571428571428</v>
      </c>
      <c r="N220" s="5">
        <f t="shared" si="29"/>
        <v>0.14285714285714285</v>
      </c>
      <c r="O220" s="39" t="e">
        <f>IF(G220&gt;0,DT!AC220*I220+DT!AD220*J220+DT!AE220*K220+DT!AF220*L220+DT!AG220*M220+DT!AH220*N220,"")</f>
        <v>#VALUE!</v>
      </c>
    </row>
    <row r="221" spans="1:15">
      <c r="A221" s="46">
        <v>5</v>
      </c>
      <c r="B221" s="46">
        <v>7</v>
      </c>
      <c r="C221" s="46">
        <v>7</v>
      </c>
      <c r="D221" s="46">
        <v>7</v>
      </c>
      <c r="E221" s="46">
        <v>5</v>
      </c>
      <c r="F221" s="46">
        <v>2</v>
      </c>
      <c r="G221" s="1">
        <f t="shared" si="30"/>
        <v>33</v>
      </c>
      <c r="I221" s="5">
        <f t="shared" si="24"/>
        <v>0.15151515151515152</v>
      </c>
      <c r="J221" s="5">
        <f t="shared" si="25"/>
        <v>0.21212121212121213</v>
      </c>
      <c r="K221" s="5">
        <f t="shared" si="26"/>
        <v>0.21212121212121213</v>
      </c>
      <c r="L221" s="5">
        <f t="shared" si="27"/>
        <v>0.21212121212121213</v>
      </c>
      <c r="M221" s="5">
        <f t="shared" si="28"/>
        <v>0.15151515151515152</v>
      </c>
      <c r="N221" s="5">
        <f t="shared" si="29"/>
        <v>6.0606060606060608E-2</v>
      </c>
      <c r="O221" s="39" t="e">
        <f>IF(G221&gt;0,DT!AC221*I221+DT!AD221*J221+DT!AE221*K221+DT!AF221*L221+DT!AG221*M221+DT!AH221*N221,"")</f>
        <v>#VALUE!</v>
      </c>
    </row>
    <row r="222" spans="1:15">
      <c r="A222" s="46">
        <v>7</v>
      </c>
      <c r="B222" s="46">
        <v>3</v>
      </c>
      <c r="C222" s="46">
        <v>7</v>
      </c>
      <c r="D222" s="46">
        <v>7</v>
      </c>
      <c r="E222" s="46">
        <v>2</v>
      </c>
      <c r="F222" s="46">
        <v>6</v>
      </c>
      <c r="G222" s="1">
        <f t="shared" si="30"/>
        <v>32</v>
      </c>
      <c r="I222" s="5">
        <f t="shared" si="24"/>
        <v>0.21875</v>
      </c>
      <c r="J222" s="5">
        <f t="shared" si="25"/>
        <v>9.375E-2</v>
      </c>
      <c r="K222" s="5">
        <f t="shared" si="26"/>
        <v>0.21875</v>
      </c>
      <c r="L222" s="5">
        <f t="shared" si="27"/>
        <v>0.21875</v>
      </c>
      <c r="M222" s="5">
        <f t="shared" si="28"/>
        <v>6.25E-2</v>
      </c>
      <c r="N222" s="5">
        <f t="shared" si="29"/>
        <v>0.1875</v>
      </c>
      <c r="O222" s="39" t="e">
        <f>IF(G222&gt;0,DT!AC222*I222+DT!AD222*J222+DT!AE222*K222+DT!AF222*L222+DT!AG222*M222+DT!AH222*N222,"")</f>
        <v>#VALUE!</v>
      </c>
    </row>
    <row r="223" spans="1:15">
      <c r="A223" s="46">
        <v>4</v>
      </c>
      <c r="B223" s="46">
        <v>6</v>
      </c>
      <c r="C223" s="46">
        <v>6</v>
      </c>
      <c r="D223" s="46">
        <v>6</v>
      </c>
      <c r="E223" s="46">
        <v>5</v>
      </c>
      <c r="F223" s="46">
        <v>5</v>
      </c>
      <c r="G223" s="1">
        <f t="shared" si="30"/>
        <v>32</v>
      </c>
      <c r="I223" s="5">
        <f t="shared" si="24"/>
        <v>0.125</v>
      </c>
      <c r="J223" s="5">
        <f t="shared" si="25"/>
        <v>0.1875</v>
      </c>
      <c r="K223" s="5">
        <f t="shared" si="26"/>
        <v>0.1875</v>
      </c>
      <c r="L223" s="5">
        <f t="shared" si="27"/>
        <v>0.1875</v>
      </c>
      <c r="M223" s="5">
        <f t="shared" si="28"/>
        <v>0.15625</v>
      </c>
      <c r="N223" s="5">
        <f t="shared" si="29"/>
        <v>0.15625</v>
      </c>
      <c r="O223" s="39" t="e">
        <f>IF(G223&gt;0,DT!AC223*I223+DT!AD223*J223+DT!AE223*K223+DT!AF223*L223+DT!AG223*M223+DT!AH223*N223,"")</f>
        <v>#VALUE!</v>
      </c>
    </row>
    <row r="224" spans="1:15">
      <c r="A224" s="46">
        <v>7</v>
      </c>
      <c r="B224" s="46">
        <v>7</v>
      </c>
      <c r="C224" s="46">
        <v>7</v>
      </c>
      <c r="D224" s="46">
        <v>7</v>
      </c>
      <c r="E224" s="46">
        <v>7</v>
      </c>
      <c r="F224" s="46">
        <v>7</v>
      </c>
      <c r="G224" s="1">
        <f t="shared" si="30"/>
        <v>42</v>
      </c>
      <c r="I224" s="5">
        <f t="shared" si="24"/>
        <v>0.16666666666666666</v>
      </c>
      <c r="J224" s="5">
        <f t="shared" si="25"/>
        <v>0.16666666666666666</v>
      </c>
      <c r="K224" s="5">
        <f t="shared" si="26"/>
        <v>0.16666666666666666</v>
      </c>
      <c r="L224" s="5">
        <f t="shared" si="27"/>
        <v>0.16666666666666666</v>
      </c>
      <c r="M224" s="5">
        <f t="shared" si="28"/>
        <v>0.16666666666666666</v>
      </c>
      <c r="N224" s="5">
        <f t="shared" si="29"/>
        <v>0.16666666666666666</v>
      </c>
      <c r="O224" s="39" t="e">
        <f>IF(G224&gt;0,DT!AC224*I224+DT!AD224*J224+DT!AE224*K224+DT!AF224*L224+DT!AG224*M224+DT!AH224*N224,"")</f>
        <v>#VALUE!</v>
      </c>
    </row>
    <row r="225" spans="1:15">
      <c r="A225" s="46">
        <v>7</v>
      </c>
      <c r="B225" s="46">
        <v>7</v>
      </c>
      <c r="C225" s="46">
        <v>7</v>
      </c>
      <c r="D225" s="46">
        <v>7</v>
      </c>
      <c r="E225" s="46">
        <v>6</v>
      </c>
      <c r="F225" s="46">
        <v>6</v>
      </c>
      <c r="G225" s="1">
        <f t="shared" si="30"/>
        <v>40</v>
      </c>
      <c r="I225" s="5">
        <f t="shared" si="24"/>
        <v>0.17499999999999999</v>
      </c>
      <c r="J225" s="5">
        <f t="shared" si="25"/>
        <v>0.17499999999999999</v>
      </c>
      <c r="K225" s="5">
        <f t="shared" si="26"/>
        <v>0.17499999999999999</v>
      </c>
      <c r="L225" s="5">
        <f t="shared" si="27"/>
        <v>0.17499999999999999</v>
      </c>
      <c r="M225" s="5">
        <f t="shared" si="28"/>
        <v>0.15</v>
      </c>
      <c r="N225" s="5">
        <f t="shared" si="29"/>
        <v>0.15</v>
      </c>
      <c r="O225" s="39" t="e">
        <f>IF(G225&gt;0,DT!AC225*I225+DT!AD225*J225+DT!AE225*K225+DT!AF225*L225+DT!AG225*M225+DT!AH225*N225,"")</f>
        <v>#VALUE!</v>
      </c>
    </row>
    <row r="226" spans="1:15">
      <c r="A226" s="46">
        <v>6</v>
      </c>
      <c r="B226" s="46">
        <v>7</v>
      </c>
      <c r="C226" s="46">
        <v>7</v>
      </c>
      <c r="D226" s="46">
        <v>6</v>
      </c>
      <c r="E226" s="46">
        <v>3</v>
      </c>
      <c r="F226" s="46">
        <v>2</v>
      </c>
      <c r="G226" s="1">
        <f t="shared" si="30"/>
        <v>31</v>
      </c>
      <c r="I226" s="5">
        <f t="shared" si="24"/>
        <v>0.19354838709677419</v>
      </c>
      <c r="J226" s="5">
        <f t="shared" si="25"/>
        <v>0.22580645161290322</v>
      </c>
      <c r="K226" s="5">
        <f t="shared" si="26"/>
        <v>0.22580645161290322</v>
      </c>
      <c r="L226" s="5">
        <f t="shared" si="27"/>
        <v>0.19354838709677419</v>
      </c>
      <c r="M226" s="5">
        <f t="shared" si="28"/>
        <v>9.6774193548387094E-2</v>
      </c>
      <c r="N226" s="5">
        <f t="shared" si="29"/>
        <v>6.4516129032258063E-2</v>
      </c>
      <c r="O226" s="39" t="e">
        <f>IF(G226&gt;0,DT!AC226*I226+DT!AD226*J226+DT!AE226*K226+DT!AF226*L226+DT!AG226*M226+DT!AH226*N226,"")</f>
        <v>#VALUE!</v>
      </c>
    </row>
    <row r="227" spans="1:15">
      <c r="A227" s="46">
        <v>7</v>
      </c>
      <c r="B227" s="46">
        <v>7</v>
      </c>
      <c r="C227" s="46">
        <v>7</v>
      </c>
      <c r="D227" s="46">
        <v>7</v>
      </c>
      <c r="E227" s="46">
        <v>7</v>
      </c>
      <c r="F227" s="46">
        <v>7</v>
      </c>
      <c r="G227" s="1">
        <f t="shared" si="30"/>
        <v>42</v>
      </c>
      <c r="I227" s="5">
        <f t="shared" si="24"/>
        <v>0.16666666666666666</v>
      </c>
      <c r="J227" s="5">
        <f t="shared" si="25"/>
        <v>0.16666666666666666</v>
      </c>
      <c r="K227" s="5">
        <f t="shared" si="26"/>
        <v>0.16666666666666666</v>
      </c>
      <c r="L227" s="5">
        <f t="shared" si="27"/>
        <v>0.16666666666666666</v>
      </c>
      <c r="M227" s="5">
        <f t="shared" si="28"/>
        <v>0.16666666666666666</v>
      </c>
      <c r="N227" s="5">
        <f t="shared" si="29"/>
        <v>0.16666666666666666</v>
      </c>
      <c r="O227" s="39" t="e">
        <f>IF(G227&gt;0,DT!AC227*I227+DT!AD227*J227+DT!AE227*K227+DT!AF227*L227+DT!AG227*M227+DT!AH227*N227,"")</f>
        <v>#VALUE!</v>
      </c>
    </row>
    <row r="228" spans="1:15">
      <c r="A228" s="46">
        <v>7</v>
      </c>
      <c r="B228" s="46">
        <v>7</v>
      </c>
      <c r="C228" s="46">
        <v>6</v>
      </c>
      <c r="D228" s="46">
        <v>6</v>
      </c>
      <c r="E228" s="46">
        <v>7</v>
      </c>
      <c r="F228" s="46">
        <v>7</v>
      </c>
      <c r="G228" s="1">
        <f t="shared" si="30"/>
        <v>40</v>
      </c>
      <c r="I228" s="5">
        <f t="shared" si="24"/>
        <v>0.17499999999999999</v>
      </c>
      <c r="J228" s="5">
        <f t="shared" si="25"/>
        <v>0.17499999999999999</v>
      </c>
      <c r="K228" s="5">
        <f t="shared" si="26"/>
        <v>0.15</v>
      </c>
      <c r="L228" s="5">
        <f t="shared" si="27"/>
        <v>0.15</v>
      </c>
      <c r="M228" s="5">
        <f t="shared" si="28"/>
        <v>0.17499999999999999</v>
      </c>
      <c r="N228" s="5">
        <f t="shared" si="29"/>
        <v>0.17499999999999999</v>
      </c>
      <c r="O228" s="39" t="e">
        <f>IF(G228&gt;0,DT!AC228*I228+DT!AD228*J228+DT!AE228*K228+DT!AF228*L228+DT!AG228*M228+DT!AH228*N228,"")</f>
        <v>#VALUE!</v>
      </c>
    </row>
    <row r="229" spans="1:15">
      <c r="A229" s="46">
        <v>4</v>
      </c>
      <c r="B229" s="46">
        <v>5</v>
      </c>
      <c r="C229" s="46">
        <v>7</v>
      </c>
      <c r="D229" s="46">
        <v>4</v>
      </c>
      <c r="E229" s="46">
        <v>4</v>
      </c>
      <c r="F229" s="46">
        <v>5</v>
      </c>
      <c r="G229" s="1">
        <f t="shared" si="30"/>
        <v>29</v>
      </c>
      <c r="I229" s="5">
        <f t="shared" si="24"/>
        <v>0.13793103448275862</v>
      </c>
      <c r="J229" s="5">
        <f t="shared" si="25"/>
        <v>0.17241379310344829</v>
      </c>
      <c r="K229" s="5">
        <f t="shared" si="26"/>
        <v>0.2413793103448276</v>
      </c>
      <c r="L229" s="5">
        <f t="shared" si="27"/>
        <v>0.13793103448275862</v>
      </c>
      <c r="M229" s="5">
        <f t="shared" si="28"/>
        <v>0.13793103448275862</v>
      </c>
      <c r="N229" s="5">
        <f t="shared" si="29"/>
        <v>0.17241379310344829</v>
      </c>
      <c r="O229" s="39" t="e">
        <f>IF(G229&gt;0,DT!AC229*I229+DT!AD229*J229+DT!AE229*K229+DT!AF229*L229+DT!AG229*M229+DT!AH229*N229,"")</f>
        <v>#VALUE!</v>
      </c>
    </row>
    <row r="230" spans="1:15">
      <c r="A230" s="46">
        <v>7</v>
      </c>
      <c r="B230" s="46">
        <v>7</v>
      </c>
      <c r="C230" s="46">
        <v>7</v>
      </c>
      <c r="D230" s="46">
        <v>7</v>
      </c>
      <c r="E230" s="46">
        <v>5</v>
      </c>
      <c r="F230" s="46">
        <v>7</v>
      </c>
      <c r="G230" s="1">
        <f t="shared" si="30"/>
        <v>40</v>
      </c>
      <c r="I230" s="5">
        <f t="shared" si="24"/>
        <v>0.17499999999999999</v>
      </c>
      <c r="J230" s="5">
        <f t="shared" si="25"/>
        <v>0.17499999999999999</v>
      </c>
      <c r="K230" s="5">
        <f t="shared" si="26"/>
        <v>0.17499999999999999</v>
      </c>
      <c r="L230" s="5">
        <f t="shared" si="27"/>
        <v>0.17499999999999999</v>
      </c>
      <c r="M230" s="5">
        <f t="shared" si="28"/>
        <v>0.125</v>
      </c>
      <c r="N230" s="5">
        <f t="shared" si="29"/>
        <v>0.17499999999999999</v>
      </c>
      <c r="O230" s="39" t="e">
        <f>IF(G230&gt;0,DT!AC230*I230+DT!AD230*J230+DT!AE230*K230+DT!AF230*L230+DT!AG230*M230+DT!AH230*N230,"")</f>
        <v>#VALUE!</v>
      </c>
    </row>
    <row r="231" spans="1:15">
      <c r="A231" s="46">
        <v>5</v>
      </c>
      <c r="B231" s="46">
        <v>7</v>
      </c>
      <c r="C231" s="46">
        <v>7</v>
      </c>
      <c r="D231" s="46">
        <v>7</v>
      </c>
      <c r="E231" s="46">
        <v>7</v>
      </c>
      <c r="F231" s="46">
        <v>6</v>
      </c>
      <c r="G231" s="1">
        <f t="shared" si="30"/>
        <v>39</v>
      </c>
      <c r="I231" s="5">
        <f t="shared" si="24"/>
        <v>0.12820512820512819</v>
      </c>
      <c r="J231" s="5">
        <f t="shared" si="25"/>
        <v>0.17948717948717949</v>
      </c>
      <c r="K231" s="5">
        <f t="shared" si="26"/>
        <v>0.17948717948717949</v>
      </c>
      <c r="L231" s="5">
        <f t="shared" si="27"/>
        <v>0.17948717948717949</v>
      </c>
      <c r="M231" s="5">
        <f t="shared" si="28"/>
        <v>0.17948717948717949</v>
      </c>
      <c r="N231" s="5">
        <f t="shared" si="29"/>
        <v>0.15384615384615385</v>
      </c>
      <c r="O231" s="39" t="e">
        <f>IF(G231&gt;0,DT!AC231*I231+DT!AD231*J231+DT!AE231*K231+DT!AF231*L231+DT!AG231*M231+DT!AH231*N231,"")</f>
        <v>#VALUE!</v>
      </c>
    </row>
    <row r="232" spans="1:15">
      <c r="A232" s="46">
        <v>4</v>
      </c>
      <c r="B232" s="46">
        <v>4</v>
      </c>
      <c r="C232" s="46">
        <v>5</v>
      </c>
      <c r="D232" s="46">
        <v>5</v>
      </c>
      <c r="E232" s="46">
        <v>4</v>
      </c>
      <c r="F232" s="46">
        <v>5</v>
      </c>
      <c r="G232" s="1">
        <f t="shared" si="30"/>
        <v>27</v>
      </c>
      <c r="I232" s="5">
        <f t="shared" si="24"/>
        <v>0.14814814814814814</v>
      </c>
      <c r="J232" s="5">
        <f t="shared" si="25"/>
        <v>0.14814814814814814</v>
      </c>
      <c r="K232" s="5">
        <f t="shared" si="26"/>
        <v>0.18518518518518517</v>
      </c>
      <c r="L232" s="5">
        <f t="shared" si="27"/>
        <v>0.18518518518518517</v>
      </c>
      <c r="M232" s="5">
        <f t="shared" si="28"/>
        <v>0.14814814814814814</v>
      </c>
      <c r="N232" s="5">
        <f t="shared" si="29"/>
        <v>0.18518518518518517</v>
      </c>
      <c r="O232" s="39" t="e">
        <f>IF(G232&gt;0,DT!AC232*I232+DT!AD232*J232+DT!AE232*K232+DT!AF232*L232+DT!AG232*M232+DT!AH232*N232,"")</f>
        <v>#VALUE!</v>
      </c>
    </row>
    <row r="233" spans="1:15">
      <c r="A233" s="46">
        <v>6</v>
      </c>
      <c r="B233" s="46">
        <v>6</v>
      </c>
      <c r="C233" s="46">
        <v>6</v>
      </c>
      <c r="D233" s="46">
        <v>6</v>
      </c>
      <c r="E233" s="46">
        <v>5</v>
      </c>
      <c r="F233" s="46">
        <v>6</v>
      </c>
      <c r="G233" s="1">
        <f t="shared" si="30"/>
        <v>35</v>
      </c>
      <c r="I233" s="5">
        <f t="shared" si="24"/>
        <v>0.17142857142857143</v>
      </c>
      <c r="J233" s="5">
        <f t="shared" si="25"/>
        <v>0.17142857142857143</v>
      </c>
      <c r="K233" s="5">
        <f t="shared" si="26"/>
        <v>0.17142857142857143</v>
      </c>
      <c r="L233" s="5">
        <f t="shared" si="27"/>
        <v>0.17142857142857143</v>
      </c>
      <c r="M233" s="5">
        <f t="shared" si="28"/>
        <v>0.14285714285714285</v>
      </c>
      <c r="N233" s="5">
        <f t="shared" si="29"/>
        <v>0.17142857142857143</v>
      </c>
      <c r="O233" s="39" t="e">
        <f>IF(G233&gt;0,DT!AC233*I233+DT!AD233*J233+DT!AE233*K233+DT!AF233*L233+DT!AG233*M233+DT!AH233*N233,"")</f>
        <v>#VALUE!</v>
      </c>
    </row>
    <row r="234" spans="1:15">
      <c r="A234" s="46">
        <v>5</v>
      </c>
      <c r="B234" s="46">
        <v>6</v>
      </c>
      <c r="C234" s="46">
        <v>4</v>
      </c>
      <c r="D234" s="46">
        <v>5</v>
      </c>
      <c r="E234" s="46">
        <v>6</v>
      </c>
      <c r="F234" s="46">
        <v>5</v>
      </c>
      <c r="G234" s="1">
        <f t="shared" si="30"/>
        <v>31</v>
      </c>
      <c r="I234" s="5">
        <f t="shared" si="24"/>
        <v>0.16129032258064516</v>
      </c>
      <c r="J234" s="5">
        <f t="shared" si="25"/>
        <v>0.19354838709677419</v>
      </c>
      <c r="K234" s="5">
        <f t="shared" si="26"/>
        <v>0.12903225806451613</v>
      </c>
      <c r="L234" s="5">
        <f t="shared" si="27"/>
        <v>0.16129032258064516</v>
      </c>
      <c r="M234" s="5">
        <f t="shared" si="28"/>
        <v>0.19354838709677419</v>
      </c>
      <c r="N234" s="5">
        <f t="shared" si="29"/>
        <v>0.16129032258064516</v>
      </c>
      <c r="O234" s="39" t="e">
        <f>IF(G234&gt;0,DT!AC234*I234+DT!AD234*J234+DT!AE234*K234+DT!AF234*L234+DT!AG234*M234+DT!AH234*N234,"")</f>
        <v>#VALUE!</v>
      </c>
    </row>
    <row r="235" spans="1:15">
      <c r="A235" s="46">
        <v>6</v>
      </c>
      <c r="B235" s="46">
        <v>6</v>
      </c>
      <c r="C235" s="46">
        <v>7</v>
      </c>
      <c r="D235" s="46">
        <v>7</v>
      </c>
      <c r="E235" s="46">
        <v>6</v>
      </c>
      <c r="F235" s="46">
        <v>6</v>
      </c>
      <c r="G235" s="1">
        <f t="shared" si="30"/>
        <v>38</v>
      </c>
      <c r="I235" s="5">
        <f t="shared" si="24"/>
        <v>0.15789473684210525</v>
      </c>
      <c r="J235" s="5">
        <f t="shared" si="25"/>
        <v>0.15789473684210525</v>
      </c>
      <c r="K235" s="5">
        <f t="shared" si="26"/>
        <v>0.18421052631578946</v>
      </c>
      <c r="L235" s="5">
        <f t="shared" si="27"/>
        <v>0.18421052631578946</v>
      </c>
      <c r="M235" s="5">
        <f t="shared" si="28"/>
        <v>0.15789473684210525</v>
      </c>
      <c r="N235" s="5">
        <f t="shared" si="29"/>
        <v>0.15789473684210525</v>
      </c>
      <c r="O235" s="39" t="e">
        <f>IF(G235&gt;0,DT!AC235*I235+DT!AD235*J235+DT!AE235*K235+DT!AF235*L235+DT!AG235*M235+DT!AH235*N235,"")</f>
        <v>#VALUE!</v>
      </c>
    </row>
    <row r="236" spans="1:15">
      <c r="A236" s="46">
        <v>6</v>
      </c>
      <c r="B236" s="46">
        <v>7</v>
      </c>
      <c r="C236" s="46">
        <v>7</v>
      </c>
      <c r="D236" s="46">
        <v>7</v>
      </c>
      <c r="E236" s="46">
        <v>4</v>
      </c>
      <c r="F236" s="46">
        <v>4</v>
      </c>
      <c r="G236" s="1">
        <f t="shared" si="30"/>
        <v>35</v>
      </c>
      <c r="I236" s="5">
        <f t="shared" si="24"/>
        <v>0.17142857142857143</v>
      </c>
      <c r="J236" s="5">
        <f t="shared" si="25"/>
        <v>0.2</v>
      </c>
      <c r="K236" s="5">
        <f t="shared" si="26"/>
        <v>0.2</v>
      </c>
      <c r="L236" s="5">
        <f t="shared" si="27"/>
        <v>0.2</v>
      </c>
      <c r="M236" s="5">
        <f t="shared" si="28"/>
        <v>0.11428571428571428</v>
      </c>
      <c r="N236" s="5">
        <f t="shared" si="29"/>
        <v>0.11428571428571428</v>
      </c>
      <c r="O236" s="39" t="e">
        <f>IF(G236&gt;0,DT!AC236*I236+DT!AD236*J236+DT!AE236*K236+DT!AF236*L236+DT!AG236*M236+DT!AH236*N236,"")</f>
        <v>#VALUE!</v>
      </c>
    </row>
    <row r="237" spans="1:15">
      <c r="A237" s="46">
        <v>5</v>
      </c>
      <c r="B237" s="46">
        <v>6</v>
      </c>
      <c r="C237" s="46">
        <v>7</v>
      </c>
      <c r="D237" s="46">
        <v>7</v>
      </c>
      <c r="E237" s="46">
        <v>5</v>
      </c>
      <c r="F237" s="46">
        <v>5</v>
      </c>
      <c r="G237" s="1">
        <f t="shared" si="30"/>
        <v>35</v>
      </c>
      <c r="I237" s="5">
        <f t="shared" si="24"/>
        <v>0.14285714285714285</v>
      </c>
      <c r="J237" s="5">
        <f t="shared" si="25"/>
        <v>0.17142857142857143</v>
      </c>
      <c r="K237" s="5">
        <f t="shared" si="26"/>
        <v>0.2</v>
      </c>
      <c r="L237" s="5">
        <f t="shared" si="27"/>
        <v>0.2</v>
      </c>
      <c r="M237" s="5">
        <f t="shared" si="28"/>
        <v>0.14285714285714285</v>
      </c>
      <c r="N237" s="5">
        <f t="shared" si="29"/>
        <v>0.14285714285714285</v>
      </c>
      <c r="O237" s="39" t="e">
        <f>IF(G237&gt;0,DT!AC237*I237+DT!AD237*J237+DT!AE237*K237+DT!AF237*L237+DT!AG237*M237+DT!AH237*N237,"")</f>
        <v>#VALUE!</v>
      </c>
    </row>
    <row r="238" spans="1:15">
      <c r="A238" s="46">
        <v>7</v>
      </c>
      <c r="B238" s="46">
        <v>6</v>
      </c>
      <c r="C238" s="46">
        <v>5</v>
      </c>
      <c r="D238" s="46">
        <v>6</v>
      </c>
      <c r="E238" s="46">
        <v>7</v>
      </c>
      <c r="F238" s="46">
        <v>6</v>
      </c>
      <c r="G238" s="1">
        <f t="shared" si="30"/>
        <v>37</v>
      </c>
      <c r="I238" s="5">
        <f t="shared" si="24"/>
        <v>0.1891891891891892</v>
      </c>
      <c r="J238" s="5">
        <f t="shared" si="25"/>
        <v>0.16216216216216217</v>
      </c>
      <c r="K238" s="5">
        <f t="shared" si="26"/>
        <v>0.13513513513513514</v>
      </c>
      <c r="L238" s="5">
        <f t="shared" si="27"/>
        <v>0.16216216216216217</v>
      </c>
      <c r="M238" s="5">
        <f t="shared" si="28"/>
        <v>0.1891891891891892</v>
      </c>
      <c r="N238" s="5">
        <f t="shared" si="29"/>
        <v>0.16216216216216217</v>
      </c>
      <c r="O238" s="39" t="e">
        <f>IF(G238&gt;0,DT!AC238*I238+DT!AD238*J238+DT!AE238*K238+DT!AF238*L238+DT!AG238*M238+DT!AH238*N238,"")</f>
        <v>#VALUE!</v>
      </c>
    </row>
    <row r="239" spans="1:15">
      <c r="A239" s="46">
        <v>6</v>
      </c>
      <c r="B239" s="46">
        <v>6</v>
      </c>
      <c r="C239" s="46">
        <v>7</v>
      </c>
      <c r="D239" s="46">
        <v>6</v>
      </c>
      <c r="E239" s="46">
        <v>3</v>
      </c>
      <c r="F239" s="46">
        <v>4</v>
      </c>
      <c r="G239" s="1">
        <f t="shared" si="30"/>
        <v>32</v>
      </c>
      <c r="I239" s="5">
        <f t="shared" si="24"/>
        <v>0.1875</v>
      </c>
      <c r="J239" s="5">
        <f t="shared" si="25"/>
        <v>0.1875</v>
      </c>
      <c r="K239" s="5">
        <f t="shared" si="26"/>
        <v>0.21875</v>
      </c>
      <c r="L239" s="5">
        <f t="shared" si="27"/>
        <v>0.1875</v>
      </c>
      <c r="M239" s="5">
        <f t="shared" si="28"/>
        <v>9.375E-2</v>
      </c>
      <c r="N239" s="5">
        <f t="shared" si="29"/>
        <v>0.125</v>
      </c>
      <c r="O239" s="39" t="e">
        <f>IF(G239&gt;0,DT!AC239*I239+DT!AD239*J239+DT!AE239*K239+DT!AF239*L239+DT!AG239*M239+DT!AH239*N239,"")</f>
        <v>#VALUE!</v>
      </c>
    </row>
    <row r="240" spans="1:15">
      <c r="A240" s="46">
        <v>5</v>
      </c>
      <c r="B240" s="46">
        <v>5</v>
      </c>
      <c r="C240" s="46">
        <v>6</v>
      </c>
      <c r="D240" s="46">
        <v>6</v>
      </c>
      <c r="E240" s="46">
        <v>5</v>
      </c>
      <c r="F240" s="46">
        <v>6</v>
      </c>
      <c r="G240" s="1">
        <f t="shared" si="30"/>
        <v>33</v>
      </c>
      <c r="I240" s="5">
        <f t="shared" si="24"/>
        <v>0.15151515151515152</v>
      </c>
      <c r="J240" s="5">
        <f t="shared" si="25"/>
        <v>0.15151515151515152</v>
      </c>
      <c r="K240" s="5">
        <f t="shared" si="26"/>
        <v>0.18181818181818182</v>
      </c>
      <c r="L240" s="5">
        <f t="shared" si="27"/>
        <v>0.18181818181818182</v>
      </c>
      <c r="M240" s="5">
        <f t="shared" si="28"/>
        <v>0.15151515151515152</v>
      </c>
      <c r="N240" s="5">
        <f t="shared" si="29"/>
        <v>0.18181818181818182</v>
      </c>
      <c r="O240" s="39" t="e">
        <f>IF(G240&gt;0,DT!AC240*I240+DT!AD240*J240+DT!AE240*K240+DT!AF240*L240+DT!AG240*M240+DT!AH240*N240,"")</f>
        <v>#VALUE!</v>
      </c>
    </row>
    <row r="241" spans="1:15">
      <c r="A241" s="46">
        <v>2</v>
      </c>
      <c r="B241" s="46">
        <v>6</v>
      </c>
      <c r="C241" s="46">
        <v>7</v>
      </c>
      <c r="D241" s="46">
        <v>7</v>
      </c>
      <c r="E241" s="46">
        <v>2</v>
      </c>
      <c r="F241" s="46">
        <v>3</v>
      </c>
      <c r="G241" s="1">
        <f t="shared" si="30"/>
        <v>27</v>
      </c>
      <c r="I241" s="5">
        <f t="shared" si="24"/>
        <v>7.407407407407407E-2</v>
      </c>
      <c r="J241" s="5">
        <f t="shared" si="25"/>
        <v>0.22222222222222221</v>
      </c>
      <c r="K241" s="5">
        <f t="shared" si="26"/>
        <v>0.25925925925925924</v>
      </c>
      <c r="L241" s="5">
        <f t="shared" si="27"/>
        <v>0.25925925925925924</v>
      </c>
      <c r="M241" s="5">
        <f t="shared" si="28"/>
        <v>7.407407407407407E-2</v>
      </c>
      <c r="N241" s="5">
        <f t="shared" si="29"/>
        <v>0.1111111111111111</v>
      </c>
      <c r="O241" s="39" t="e">
        <f>IF(G241&gt;0,DT!AC241*I241+DT!AD241*J241+DT!AE241*K241+DT!AF241*L241+DT!AG241*M241+DT!AH241*N241,"")</f>
        <v>#VALUE!</v>
      </c>
    </row>
    <row r="242" spans="1:15">
      <c r="A242" s="46">
        <v>5</v>
      </c>
      <c r="B242" s="46">
        <v>5</v>
      </c>
      <c r="C242" s="46">
        <v>7</v>
      </c>
      <c r="D242" s="46">
        <v>7</v>
      </c>
      <c r="E242" s="46">
        <v>6</v>
      </c>
      <c r="F242" s="46">
        <v>6</v>
      </c>
      <c r="G242" s="1">
        <f t="shared" si="30"/>
        <v>36</v>
      </c>
      <c r="I242" s="5">
        <f t="shared" si="24"/>
        <v>0.1388888888888889</v>
      </c>
      <c r="J242" s="5">
        <f t="shared" si="25"/>
        <v>0.1388888888888889</v>
      </c>
      <c r="K242" s="5">
        <f t="shared" si="26"/>
        <v>0.19444444444444445</v>
      </c>
      <c r="L242" s="5">
        <f t="shared" si="27"/>
        <v>0.19444444444444445</v>
      </c>
      <c r="M242" s="5">
        <f t="shared" si="28"/>
        <v>0.16666666666666666</v>
      </c>
      <c r="N242" s="5">
        <f t="shared" si="29"/>
        <v>0.16666666666666666</v>
      </c>
      <c r="O242" s="39" t="e">
        <f>IF(G242&gt;0,DT!AC242*I242+DT!AD242*J242+DT!AE242*K242+DT!AF242*L242+DT!AG242*M242+DT!AH242*N242,"")</f>
        <v>#VALUE!</v>
      </c>
    </row>
    <row r="243" spans="1:15">
      <c r="A243" s="46">
        <v>6</v>
      </c>
      <c r="B243" s="46">
        <v>6</v>
      </c>
      <c r="C243" s="46">
        <v>6</v>
      </c>
      <c r="D243" s="46">
        <v>3</v>
      </c>
      <c r="E243" s="46">
        <v>3</v>
      </c>
      <c r="F243" s="46">
        <v>6</v>
      </c>
      <c r="G243" s="1">
        <f t="shared" si="30"/>
        <v>30</v>
      </c>
      <c r="I243" s="5">
        <f t="shared" si="24"/>
        <v>0.2</v>
      </c>
      <c r="J243" s="5">
        <f t="shared" si="25"/>
        <v>0.2</v>
      </c>
      <c r="K243" s="5">
        <f t="shared" si="26"/>
        <v>0.2</v>
      </c>
      <c r="L243" s="5">
        <f t="shared" si="27"/>
        <v>0.1</v>
      </c>
      <c r="M243" s="5">
        <f t="shared" si="28"/>
        <v>0.1</v>
      </c>
      <c r="N243" s="5">
        <f t="shared" si="29"/>
        <v>0.2</v>
      </c>
      <c r="O243" s="39" t="e">
        <f>IF(G243&gt;0,DT!AC243*I243+DT!AD243*J243+DT!AE243*K243+DT!AF243*L243+DT!AG243*M243+DT!AH243*N243,"")</f>
        <v>#VALUE!</v>
      </c>
    </row>
    <row r="244" spans="1:15">
      <c r="A244" s="46">
        <v>6</v>
      </c>
      <c r="B244" s="46">
        <v>7</v>
      </c>
      <c r="C244" s="46">
        <v>7</v>
      </c>
      <c r="D244" s="46">
        <v>6</v>
      </c>
      <c r="E244" s="46">
        <v>7</v>
      </c>
      <c r="F244" s="46">
        <v>6</v>
      </c>
      <c r="G244" s="1">
        <f t="shared" si="30"/>
        <v>39</v>
      </c>
      <c r="I244" s="5">
        <f t="shared" ref="I244:I307" si="31">IF(G244&gt;0,A244/G244,"")</f>
        <v>0.15384615384615385</v>
      </c>
      <c r="J244" s="5">
        <f t="shared" ref="J244:J307" si="32">IF(G244&gt;0,B244/G244,"")</f>
        <v>0.17948717948717949</v>
      </c>
      <c r="K244" s="5">
        <f t="shared" ref="K244:K307" si="33">IF(G244&gt;0,C244/G244,"")</f>
        <v>0.17948717948717949</v>
      </c>
      <c r="L244" s="5">
        <f t="shared" ref="L244:L307" si="34">IF(G244&gt;0,D244/G244,"")</f>
        <v>0.15384615384615385</v>
      </c>
      <c r="M244" s="5">
        <f t="shared" ref="M244:M307" si="35">IF(G244&gt;0,E244/G244,"")</f>
        <v>0.17948717948717949</v>
      </c>
      <c r="N244" s="5">
        <f t="shared" ref="N244:N307" si="36">IF(G244&gt;0,F244/G244,"")</f>
        <v>0.15384615384615385</v>
      </c>
      <c r="O244" s="39" t="e">
        <f>IF(G244&gt;0,DT!AC244*I244+DT!AD244*J244+DT!AE244*K244+DT!AF244*L244+DT!AG244*M244+DT!AH244*N244,"")</f>
        <v>#VALUE!</v>
      </c>
    </row>
    <row r="245" spans="1:15">
      <c r="A245" s="46">
        <v>5</v>
      </c>
      <c r="B245" s="46">
        <v>6</v>
      </c>
      <c r="C245" s="46">
        <v>6</v>
      </c>
      <c r="D245" s="46">
        <v>6</v>
      </c>
      <c r="E245" s="46">
        <v>2</v>
      </c>
      <c r="F245" s="46">
        <v>3</v>
      </c>
      <c r="G245" s="1">
        <f t="shared" si="30"/>
        <v>28</v>
      </c>
      <c r="I245" s="5">
        <f t="shared" si="31"/>
        <v>0.17857142857142858</v>
      </c>
      <c r="J245" s="5">
        <f t="shared" si="32"/>
        <v>0.21428571428571427</v>
      </c>
      <c r="K245" s="5">
        <f t="shared" si="33"/>
        <v>0.21428571428571427</v>
      </c>
      <c r="L245" s="5">
        <f t="shared" si="34"/>
        <v>0.21428571428571427</v>
      </c>
      <c r="M245" s="5">
        <f t="shared" si="35"/>
        <v>7.1428571428571425E-2</v>
      </c>
      <c r="N245" s="5">
        <f t="shared" si="36"/>
        <v>0.10714285714285714</v>
      </c>
      <c r="O245" s="39" t="e">
        <f>IF(G245&gt;0,DT!AC245*I245+DT!AD245*J245+DT!AE245*K245+DT!AF245*L245+DT!AG245*M245+DT!AH245*N245,"")</f>
        <v>#VALUE!</v>
      </c>
    </row>
    <row r="246" spans="1:15">
      <c r="A246" s="46">
        <v>6</v>
      </c>
      <c r="B246" s="46">
        <v>5</v>
      </c>
      <c r="C246" s="46">
        <v>6</v>
      </c>
      <c r="D246" s="46">
        <v>6</v>
      </c>
      <c r="E246" s="46">
        <v>4</v>
      </c>
      <c r="F246" s="46">
        <v>4</v>
      </c>
      <c r="G246" s="1">
        <f t="shared" si="30"/>
        <v>31</v>
      </c>
      <c r="I246" s="5">
        <f t="shared" si="31"/>
        <v>0.19354838709677419</v>
      </c>
      <c r="J246" s="5">
        <f t="shared" si="32"/>
        <v>0.16129032258064516</v>
      </c>
      <c r="K246" s="5">
        <f t="shared" si="33"/>
        <v>0.19354838709677419</v>
      </c>
      <c r="L246" s="5">
        <f t="shared" si="34"/>
        <v>0.19354838709677419</v>
      </c>
      <c r="M246" s="5">
        <f t="shared" si="35"/>
        <v>0.12903225806451613</v>
      </c>
      <c r="N246" s="5">
        <f t="shared" si="36"/>
        <v>0.12903225806451613</v>
      </c>
      <c r="O246" s="39" t="e">
        <f>IF(G246&gt;0,DT!AC246*I246+DT!AD246*J246+DT!AE246*K246+DT!AF246*L246+DT!AG246*M246+DT!AH246*N246,"")</f>
        <v>#VALUE!</v>
      </c>
    </row>
    <row r="247" spans="1:15">
      <c r="A247" s="46">
        <v>2</v>
      </c>
      <c r="B247" s="46">
        <v>6</v>
      </c>
      <c r="C247" s="46">
        <v>6</v>
      </c>
      <c r="D247" s="46">
        <v>6</v>
      </c>
      <c r="E247" s="46">
        <v>6</v>
      </c>
      <c r="F247" s="46">
        <v>6</v>
      </c>
      <c r="G247" s="1">
        <f t="shared" si="30"/>
        <v>32</v>
      </c>
      <c r="I247" s="5">
        <f t="shared" si="31"/>
        <v>6.25E-2</v>
      </c>
      <c r="J247" s="5">
        <f t="shared" si="32"/>
        <v>0.1875</v>
      </c>
      <c r="K247" s="5">
        <f t="shared" si="33"/>
        <v>0.1875</v>
      </c>
      <c r="L247" s="5">
        <f t="shared" si="34"/>
        <v>0.1875</v>
      </c>
      <c r="M247" s="5">
        <f t="shared" si="35"/>
        <v>0.1875</v>
      </c>
      <c r="N247" s="5">
        <f t="shared" si="36"/>
        <v>0.1875</v>
      </c>
      <c r="O247" s="39" t="e">
        <f>IF(G247&gt;0,DT!AC247*I247+DT!AD247*J247+DT!AE247*K247+DT!AF247*L247+DT!AG247*M247+DT!AH247*N247,"")</f>
        <v>#VALUE!</v>
      </c>
    </row>
    <row r="248" spans="1:15">
      <c r="A248" s="46">
        <v>5</v>
      </c>
      <c r="B248" s="46">
        <v>7</v>
      </c>
      <c r="C248" s="46">
        <v>7</v>
      </c>
      <c r="D248" s="46">
        <v>7</v>
      </c>
      <c r="E248" s="46">
        <v>5</v>
      </c>
      <c r="F248" s="46">
        <v>5</v>
      </c>
      <c r="G248" s="1">
        <f t="shared" si="30"/>
        <v>36</v>
      </c>
      <c r="I248" s="5">
        <f t="shared" si="31"/>
        <v>0.1388888888888889</v>
      </c>
      <c r="J248" s="5">
        <f t="shared" si="32"/>
        <v>0.19444444444444445</v>
      </c>
      <c r="K248" s="5">
        <f t="shared" si="33"/>
        <v>0.19444444444444445</v>
      </c>
      <c r="L248" s="5">
        <f t="shared" si="34"/>
        <v>0.19444444444444445</v>
      </c>
      <c r="M248" s="5">
        <f t="shared" si="35"/>
        <v>0.1388888888888889</v>
      </c>
      <c r="N248" s="5">
        <f t="shared" si="36"/>
        <v>0.1388888888888889</v>
      </c>
      <c r="O248" s="39" t="e">
        <f>IF(G248&gt;0,DT!AC248*I248+DT!AD248*J248+DT!AE248*K248+DT!AF248*L248+DT!AG248*M248+DT!AH248*N248,"")</f>
        <v>#VALUE!</v>
      </c>
    </row>
    <row r="249" spans="1:15">
      <c r="A249" s="46">
        <v>5</v>
      </c>
      <c r="B249" s="46">
        <v>4</v>
      </c>
      <c r="C249" s="46">
        <v>5</v>
      </c>
      <c r="D249" s="46">
        <v>6</v>
      </c>
      <c r="E249" s="46">
        <v>3</v>
      </c>
      <c r="F249" s="46">
        <v>4</v>
      </c>
      <c r="G249" s="1">
        <f t="shared" si="30"/>
        <v>27</v>
      </c>
      <c r="I249" s="5">
        <f t="shared" si="31"/>
        <v>0.18518518518518517</v>
      </c>
      <c r="J249" s="5">
        <f t="shared" si="32"/>
        <v>0.14814814814814814</v>
      </c>
      <c r="K249" s="5">
        <f t="shared" si="33"/>
        <v>0.18518518518518517</v>
      </c>
      <c r="L249" s="5">
        <f t="shared" si="34"/>
        <v>0.22222222222222221</v>
      </c>
      <c r="M249" s="5">
        <f t="shared" si="35"/>
        <v>0.1111111111111111</v>
      </c>
      <c r="N249" s="5">
        <f t="shared" si="36"/>
        <v>0.14814814814814814</v>
      </c>
      <c r="O249" s="39" t="e">
        <f>IF(G249&gt;0,DT!AC249*I249+DT!AD249*J249+DT!AE249*K249+DT!AF249*L249+DT!AG249*M249+DT!AH249*N249,"")</f>
        <v>#VALUE!</v>
      </c>
    </row>
    <row r="250" spans="1:15">
      <c r="A250" s="46">
        <v>5</v>
      </c>
      <c r="B250" s="46">
        <v>7</v>
      </c>
      <c r="C250" s="46">
        <v>7</v>
      </c>
      <c r="D250" s="46">
        <v>7</v>
      </c>
      <c r="E250" s="46">
        <v>4</v>
      </c>
      <c r="F250" s="46">
        <v>4</v>
      </c>
      <c r="G250" s="1">
        <f t="shared" si="30"/>
        <v>34</v>
      </c>
      <c r="I250" s="5">
        <f t="shared" si="31"/>
        <v>0.14705882352941177</v>
      </c>
      <c r="J250" s="5">
        <f t="shared" si="32"/>
        <v>0.20588235294117646</v>
      </c>
      <c r="K250" s="5">
        <f t="shared" si="33"/>
        <v>0.20588235294117646</v>
      </c>
      <c r="L250" s="5">
        <f t="shared" si="34"/>
        <v>0.20588235294117646</v>
      </c>
      <c r="M250" s="5">
        <f t="shared" si="35"/>
        <v>0.11764705882352941</v>
      </c>
      <c r="N250" s="5">
        <f t="shared" si="36"/>
        <v>0.11764705882352941</v>
      </c>
      <c r="O250" s="39" t="e">
        <f>IF(G250&gt;0,DT!AC250*I250+DT!AD250*J250+DT!AE250*K250+DT!AF250*L250+DT!AG250*M250+DT!AH250*N250,"")</f>
        <v>#VALUE!</v>
      </c>
    </row>
    <row r="251" spans="1:15">
      <c r="A251" s="46">
        <v>5</v>
      </c>
      <c r="B251" s="46">
        <v>6</v>
      </c>
      <c r="C251" s="46">
        <v>5</v>
      </c>
      <c r="D251" s="46">
        <v>5</v>
      </c>
      <c r="E251" s="46">
        <v>5</v>
      </c>
      <c r="F251" s="46">
        <v>5</v>
      </c>
      <c r="G251" s="1">
        <f t="shared" si="30"/>
        <v>31</v>
      </c>
      <c r="I251" s="5">
        <f t="shared" si="31"/>
        <v>0.16129032258064516</v>
      </c>
      <c r="J251" s="5">
        <f t="shared" si="32"/>
        <v>0.19354838709677419</v>
      </c>
      <c r="K251" s="5">
        <f t="shared" si="33"/>
        <v>0.16129032258064516</v>
      </c>
      <c r="L251" s="5">
        <f t="shared" si="34"/>
        <v>0.16129032258064516</v>
      </c>
      <c r="M251" s="5">
        <f t="shared" si="35"/>
        <v>0.16129032258064516</v>
      </c>
      <c r="N251" s="5">
        <f t="shared" si="36"/>
        <v>0.16129032258064516</v>
      </c>
      <c r="O251" s="39" t="e">
        <f>IF(G251&gt;0,DT!AC251*I251+DT!AD251*J251+DT!AE251*K251+DT!AF251*L251+DT!AG251*M251+DT!AH251*N251,"")</f>
        <v>#VALUE!</v>
      </c>
    </row>
    <row r="252" spans="1:15">
      <c r="A252" s="46">
        <v>7</v>
      </c>
      <c r="B252" s="46">
        <v>6</v>
      </c>
      <c r="C252" s="46">
        <v>7</v>
      </c>
      <c r="D252" s="46">
        <v>7</v>
      </c>
      <c r="E252" s="46">
        <v>7</v>
      </c>
      <c r="F252" s="46">
        <v>5</v>
      </c>
      <c r="G252" s="1">
        <f t="shared" si="30"/>
        <v>39</v>
      </c>
      <c r="I252" s="5">
        <f t="shared" si="31"/>
        <v>0.17948717948717949</v>
      </c>
      <c r="J252" s="5">
        <f t="shared" si="32"/>
        <v>0.15384615384615385</v>
      </c>
      <c r="K252" s="5">
        <f t="shared" si="33"/>
        <v>0.17948717948717949</v>
      </c>
      <c r="L252" s="5">
        <f t="shared" si="34"/>
        <v>0.17948717948717949</v>
      </c>
      <c r="M252" s="5">
        <f t="shared" si="35"/>
        <v>0.17948717948717949</v>
      </c>
      <c r="N252" s="5">
        <f t="shared" si="36"/>
        <v>0.12820512820512819</v>
      </c>
      <c r="O252" s="39" t="e">
        <f>IF(G252&gt;0,DT!AC252*I252+DT!AD252*J252+DT!AE252*K252+DT!AF252*L252+DT!AG252*M252+DT!AH252*N252,"")</f>
        <v>#VALUE!</v>
      </c>
    </row>
    <row r="253" spans="1:15">
      <c r="A253" s="46">
        <v>5</v>
      </c>
      <c r="B253" s="46">
        <v>6</v>
      </c>
      <c r="C253" s="46">
        <v>6</v>
      </c>
      <c r="D253" s="46">
        <v>6</v>
      </c>
      <c r="E253" s="46">
        <v>6</v>
      </c>
      <c r="F253" s="46">
        <v>6</v>
      </c>
      <c r="G253" s="1">
        <f t="shared" si="30"/>
        <v>35</v>
      </c>
      <c r="I253" s="5">
        <f t="shared" si="31"/>
        <v>0.14285714285714285</v>
      </c>
      <c r="J253" s="5">
        <f t="shared" si="32"/>
        <v>0.17142857142857143</v>
      </c>
      <c r="K253" s="5">
        <f t="shared" si="33"/>
        <v>0.17142857142857143</v>
      </c>
      <c r="L253" s="5">
        <f t="shared" si="34"/>
        <v>0.17142857142857143</v>
      </c>
      <c r="M253" s="5">
        <f t="shared" si="35"/>
        <v>0.17142857142857143</v>
      </c>
      <c r="N253" s="5">
        <f t="shared" si="36"/>
        <v>0.17142857142857143</v>
      </c>
      <c r="O253" s="39" t="e">
        <f>IF(G253&gt;0,DT!AC253*I253+DT!AD253*J253+DT!AE253*K253+DT!AF253*L253+DT!AG253*M253+DT!AH253*N253,"")</f>
        <v>#VALUE!</v>
      </c>
    </row>
    <row r="254" spans="1:15">
      <c r="A254" s="46">
        <v>6</v>
      </c>
      <c r="B254" s="46">
        <v>6</v>
      </c>
      <c r="C254" s="46">
        <v>6</v>
      </c>
      <c r="D254" s="46">
        <v>6</v>
      </c>
      <c r="E254" s="46">
        <v>6</v>
      </c>
      <c r="F254" s="46">
        <v>6</v>
      </c>
      <c r="G254" s="1">
        <f t="shared" si="30"/>
        <v>36</v>
      </c>
      <c r="I254" s="5">
        <f t="shared" si="31"/>
        <v>0.16666666666666666</v>
      </c>
      <c r="J254" s="5">
        <f t="shared" si="32"/>
        <v>0.16666666666666666</v>
      </c>
      <c r="K254" s="5">
        <f t="shared" si="33"/>
        <v>0.16666666666666666</v>
      </c>
      <c r="L254" s="5">
        <f t="shared" si="34"/>
        <v>0.16666666666666666</v>
      </c>
      <c r="M254" s="5">
        <f t="shared" si="35"/>
        <v>0.16666666666666666</v>
      </c>
      <c r="N254" s="5">
        <f t="shared" si="36"/>
        <v>0.16666666666666666</v>
      </c>
      <c r="O254" s="39" t="e">
        <f>IF(G254&gt;0,DT!AC254*I254+DT!AD254*J254+DT!AE254*K254+DT!AF254*L254+DT!AG254*M254+DT!AH254*N254,"")</f>
        <v>#VALUE!</v>
      </c>
    </row>
    <row r="255" spans="1:15">
      <c r="A255" s="46">
        <v>6</v>
      </c>
      <c r="B255" s="46">
        <v>6</v>
      </c>
      <c r="C255" s="46">
        <v>6</v>
      </c>
      <c r="D255" s="46">
        <v>7</v>
      </c>
      <c r="E255" s="46">
        <v>4</v>
      </c>
      <c r="F255" s="46">
        <v>4</v>
      </c>
      <c r="G255" s="1">
        <f t="shared" si="30"/>
        <v>33</v>
      </c>
      <c r="I255" s="5">
        <f t="shared" si="31"/>
        <v>0.18181818181818182</v>
      </c>
      <c r="J255" s="5">
        <f t="shared" si="32"/>
        <v>0.18181818181818182</v>
      </c>
      <c r="K255" s="5">
        <f t="shared" si="33"/>
        <v>0.18181818181818182</v>
      </c>
      <c r="L255" s="5">
        <f t="shared" si="34"/>
        <v>0.21212121212121213</v>
      </c>
      <c r="M255" s="5">
        <f t="shared" si="35"/>
        <v>0.12121212121212122</v>
      </c>
      <c r="N255" s="5">
        <f t="shared" si="36"/>
        <v>0.12121212121212122</v>
      </c>
      <c r="O255" s="39" t="e">
        <f>IF(G255&gt;0,DT!AC255*I255+DT!AD255*J255+DT!AE255*K255+DT!AF255*L255+DT!AG255*M255+DT!AH255*N255,"")</f>
        <v>#VALUE!</v>
      </c>
    </row>
    <row r="256" spans="1:15">
      <c r="A256" s="46">
        <v>6</v>
      </c>
      <c r="B256" s="46">
        <v>6</v>
      </c>
      <c r="C256" s="46">
        <v>6</v>
      </c>
      <c r="D256" s="46">
        <v>5</v>
      </c>
      <c r="E256" s="46">
        <v>6</v>
      </c>
      <c r="F256" s="46">
        <v>6</v>
      </c>
      <c r="G256" s="1">
        <f t="shared" si="30"/>
        <v>35</v>
      </c>
      <c r="I256" s="5">
        <f t="shared" si="31"/>
        <v>0.17142857142857143</v>
      </c>
      <c r="J256" s="5">
        <f t="shared" si="32"/>
        <v>0.17142857142857143</v>
      </c>
      <c r="K256" s="5">
        <f t="shared" si="33"/>
        <v>0.17142857142857143</v>
      </c>
      <c r="L256" s="5">
        <f t="shared" si="34"/>
        <v>0.14285714285714285</v>
      </c>
      <c r="M256" s="5">
        <f t="shared" si="35"/>
        <v>0.17142857142857143</v>
      </c>
      <c r="N256" s="5">
        <f t="shared" si="36"/>
        <v>0.17142857142857143</v>
      </c>
      <c r="O256" s="39" t="e">
        <f>IF(G256&gt;0,DT!AC256*I256+DT!AD256*J256+DT!AE256*K256+DT!AF256*L256+DT!AG256*M256+DT!AH256*N256,"")</f>
        <v>#VALUE!</v>
      </c>
    </row>
    <row r="257" spans="1:15">
      <c r="A257" s="46">
        <v>7</v>
      </c>
      <c r="B257" s="46">
        <v>7</v>
      </c>
      <c r="C257" s="46">
        <v>7</v>
      </c>
      <c r="D257" s="46">
        <v>7</v>
      </c>
      <c r="E257" s="46">
        <v>7</v>
      </c>
      <c r="F257" s="46">
        <v>7</v>
      </c>
      <c r="G257" s="1">
        <f t="shared" si="30"/>
        <v>42</v>
      </c>
      <c r="I257" s="5">
        <f t="shared" si="31"/>
        <v>0.16666666666666666</v>
      </c>
      <c r="J257" s="5">
        <f t="shared" si="32"/>
        <v>0.16666666666666666</v>
      </c>
      <c r="K257" s="5">
        <f t="shared" si="33"/>
        <v>0.16666666666666666</v>
      </c>
      <c r="L257" s="5">
        <f t="shared" si="34"/>
        <v>0.16666666666666666</v>
      </c>
      <c r="M257" s="5">
        <f t="shared" si="35"/>
        <v>0.16666666666666666</v>
      </c>
      <c r="N257" s="5">
        <f t="shared" si="36"/>
        <v>0.16666666666666666</v>
      </c>
      <c r="O257" s="39" t="e">
        <f>IF(G257&gt;0,DT!AC257*I257+DT!AD257*J257+DT!AE257*K257+DT!AF257*L257+DT!AG257*M257+DT!AH257*N257,"")</f>
        <v>#VALUE!</v>
      </c>
    </row>
    <row r="258" spans="1:15">
      <c r="A258" s="46">
        <v>7</v>
      </c>
      <c r="B258" s="46">
        <v>7</v>
      </c>
      <c r="C258" s="46">
        <v>7</v>
      </c>
      <c r="D258" s="46">
        <v>7</v>
      </c>
      <c r="E258" s="46">
        <v>7</v>
      </c>
      <c r="F258" s="46">
        <v>6</v>
      </c>
      <c r="G258" s="1">
        <f t="shared" si="30"/>
        <v>41</v>
      </c>
      <c r="I258" s="5">
        <f t="shared" si="31"/>
        <v>0.17073170731707318</v>
      </c>
      <c r="J258" s="5">
        <f t="shared" si="32"/>
        <v>0.17073170731707318</v>
      </c>
      <c r="K258" s="5">
        <f t="shared" si="33"/>
        <v>0.17073170731707318</v>
      </c>
      <c r="L258" s="5">
        <f t="shared" si="34"/>
        <v>0.17073170731707318</v>
      </c>
      <c r="M258" s="5">
        <f t="shared" si="35"/>
        <v>0.17073170731707318</v>
      </c>
      <c r="N258" s="5">
        <f t="shared" si="36"/>
        <v>0.14634146341463414</v>
      </c>
      <c r="O258" s="39" t="e">
        <f>IF(G258&gt;0,DT!AC258*I258+DT!AD258*J258+DT!AE258*K258+DT!AF258*L258+DT!AG258*M258+DT!AH258*N258,"")</f>
        <v>#VALUE!</v>
      </c>
    </row>
    <row r="259" spans="1:15">
      <c r="A259" s="1"/>
      <c r="B259" s="1"/>
      <c r="C259" s="1"/>
      <c r="D259" s="1"/>
      <c r="E259" s="1"/>
      <c r="F259" s="1"/>
      <c r="G259" s="1">
        <f t="shared" si="30"/>
        <v>0</v>
      </c>
      <c r="I259" s="5" t="str">
        <f t="shared" si="31"/>
        <v/>
      </c>
      <c r="J259" s="5" t="str">
        <f t="shared" si="32"/>
        <v/>
      </c>
      <c r="K259" s="5" t="str">
        <f t="shared" si="33"/>
        <v/>
      </c>
      <c r="L259" s="5" t="str">
        <f t="shared" si="34"/>
        <v/>
      </c>
      <c r="M259" s="5" t="str">
        <f t="shared" si="35"/>
        <v/>
      </c>
      <c r="N259" s="5" t="str">
        <f t="shared" si="36"/>
        <v/>
      </c>
      <c r="O259" s="39" t="str">
        <f>IF(G259&gt;0,DT!AC259*I259+DT!AD259*J259+DT!AE259*K259+DT!AF259*L259+DT!AG259*M259+DT!AH259*N259,"")</f>
        <v/>
      </c>
    </row>
    <row r="260" spans="1:15">
      <c r="A260" s="1"/>
      <c r="B260" s="1"/>
      <c r="C260" s="1"/>
      <c r="D260" s="1"/>
      <c r="E260" s="1"/>
      <c r="F260" s="1"/>
      <c r="G260" s="1">
        <f t="shared" si="30"/>
        <v>0</v>
      </c>
      <c r="I260" s="5" t="str">
        <f t="shared" si="31"/>
        <v/>
      </c>
      <c r="J260" s="5" t="str">
        <f t="shared" si="32"/>
        <v/>
      </c>
      <c r="K260" s="5" t="str">
        <f t="shared" si="33"/>
        <v/>
      </c>
      <c r="L260" s="5" t="str">
        <f t="shared" si="34"/>
        <v/>
      </c>
      <c r="M260" s="5" t="str">
        <f t="shared" si="35"/>
        <v/>
      </c>
      <c r="N260" s="5" t="str">
        <f t="shared" si="36"/>
        <v/>
      </c>
      <c r="O260" s="39" t="str">
        <f>IF(G260&gt;0,DT!AC260*I260+DT!AD260*J260+DT!AE260*K260+DT!AF260*L260+DT!AG260*M260+DT!AH260*N260,"")</f>
        <v/>
      </c>
    </row>
    <row r="261" spans="1:15">
      <c r="A261" s="1"/>
      <c r="B261" s="1"/>
      <c r="C261" s="1"/>
      <c r="D261" s="1"/>
      <c r="E261" s="1"/>
      <c r="F261" s="1"/>
      <c r="G261" s="1">
        <f t="shared" ref="G261:G324" si="37">SUM(A261:F261)</f>
        <v>0</v>
      </c>
      <c r="I261" s="5" t="str">
        <f t="shared" si="31"/>
        <v/>
      </c>
      <c r="J261" s="5" t="str">
        <f t="shared" si="32"/>
        <v/>
      </c>
      <c r="K261" s="5" t="str">
        <f t="shared" si="33"/>
        <v/>
      </c>
      <c r="L261" s="5" t="str">
        <f t="shared" si="34"/>
        <v/>
      </c>
      <c r="M261" s="5" t="str">
        <f t="shared" si="35"/>
        <v/>
      </c>
      <c r="N261" s="5" t="str">
        <f t="shared" si="36"/>
        <v/>
      </c>
      <c r="O261" s="39" t="str">
        <f>IF(G261&gt;0,DT!AC261*I261+DT!AD261*J261+DT!AE261*K261+DT!AF261*L261+DT!AG261*M261+DT!AH261*N261,"")</f>
        <v/>
      </c>
    </row>
    <row r="262" spans="1:15">
      <c r="A262" s="1"/>
      <c r="B262" s="1"/>
      <c r="C262" s="1"/>
      <c r="D262" s="1"/>
      <c r="E262" s="1"/>
      <c r="F262" s="1"/>
      <c r="G262" s="1">
        <f t="shared" si="37"/>
        <v>0</v>
      </c>
      <c r="I262" s="5" t="str">
        <f t="shared" si="31"/>
        <v/>
      </c>
      <c r="J262" s="5" t="str">
        <f t="shared" si="32"/>
        <v/>
      </c>
      <c r="K262" s="5" t="str">
        <f t="shared" si="33"/>
        <v/>
      </c>
      <c r="L262" s="5" t="str">
        <f t="shared" si="34"/>
        <v/>
      </c>
      <c r="M262" s="5" t="str">
        <f t="shared" si="35"/>
        <v/>
      </c>
      <c r="N262" s="5" t="str">
        <f t="shared" si="36"/>
        <v/>
      </c>
      <c r="O262" s="39" t="str">
        <f>IF(G262&gt;0,DT!AC262*I262+DT!AD262*J262+DT!AE262*K262+DT!AF262*L262+DT!AG262*M262+DT!AH262*N262,"")</f>
        <v/>
      </c>
    </row>
    <row r="263" spans="1:15">
      <c r="A263" s="1"/>
      <c r="B263" s="1"/>
      <c r="C263" s="1"/>
      <c r="D263" s="1"/>
      <c r="E263" s="1"/>
      <c r="F263" s="1"/>
      <c r="G263" s="1">
        <f t="shared" si="37"/>
        <v>0</v>
      </c>
      <c r="I263" s="5" t="str">
        <f t="shared" si="31"/>
        <v/>
      </c>
      <c r="J263" s="5" t="str">
        <f t="shared" si="32"/>
        <v/>
      </c>
      <c r="K263" s="5" t="str">
        <f t="shared" si="33"/>
        <v/>
      </c>
      <c r="L263" s="5" t="str">
        <f t="shared" si="34"/>
        <v/>
      </c>
      <c r="M263" s="5" t="str">
        <f t="shared" si="35"/>
        <v/>
      </c>
      <c r="N263" s="5" t="str">
        <f t="shared" si="36"/>
        <v/>
      </c>
      <c r="O263" s="39" t="str">
        <f>IF(G263&gt;0,DT!AC263*I263+DT!AD263*J263+DT!AE263*K263+DT!AF263*L263+DT!AG263*M263+DT!AH263*N263,"")</f>
        <v/>
      </c>
    </row>
    <row r="264" spans="1:15">
      <c r="A264" s="1"/>
      <c r="B264" s="1"/>
      <c r="C264" s="1"/>
      <c r="D264" s="1"/>
      <c r="E264" s="1"/>
      <c r="F264" s="1"/>
      <c r="G264" s="1">
        <f t="shared" si="37"/>
        <v>0</v>
      </c>
      <c r="I264" s="5" t="str">
        <f t="shared" si="31"/>
        <v/>
      </c>
      <c r="J264" s="5" t="str">
        <f t="shared" si="32"/>
        <v/>
      </c>
      <c r="K264" s="5" t="str">
        <f t="shared" si="33"/>
        <v/>
      </c>
      <c r="L264" s="5" t="str">
        <f t="shared" si="34"/>
        <v/>
      </c>
      <c r="M264" s="5" t="str">
        <f t="shared" si="35"/>
        <v/>
      </c>
      <c r="N264" s="5" t="str">
        <f t="shared" si="36"/>
        <v/>
      </c>
      <c r="O264" s="39" t="str">
        <f>IF(G264&gt;0,DT!AC264*I264+DT!AD264*J264+DT!AE264*K264+DT!AF264*L264+DT!AG264*M264+DT!AH264*N264,"")</f>
        <v/>
      </c>
    </row>
    <row r="265" spans="1:15">
      <c r="A265" s="1"/>
      <c r="B265" s="1"/>
      <c r="C265" s="1"/>
      <c r="D265" s="1"/>
      <c r="E265" s="1"/>
      <c r="F265" s="1"/>
      <c r="G265" s="1">
        <f t="shared" si="37"/>
        <v>0</v>
      </c>
      <c r="I265" s="5" t="str">
        <f t="shared" si="31"/>
        <v/>
      </c>
      <c r="J265" s="5" t="str">
        <f t="shared" si="32"/>
        <v/>
      </c>
      <c r="K265" s="5" t="str">
        <f t="shared" si="33"/>
        <v/>
      </c>
      <c r="L265" s="5" t="str">
        <f t="shared" si="34"/>
        <v/>
      </c>
      <c r="M265" s="5" t="str">
        <f t="shared" si="35"/>
        <v/>
      </c>
      <c r="N265" s="5" t="str">
        <f t="shared" si="36"/>
        <v/>
      </c>
      <c r="O265" s="39" t="str">
        <f>IF(G265&gt;0,DT!AC265*I265+DT!AD265*J265+DT!AE265*K265+DT!AF265*L265+DT!AG265*M265+DT!AH265*N265,"")</f>
        <v/>
      </c>
    </row>
    <row r="266" spans="1:15">
      <c r="A266" s="1"/>
      <c r="B266" s="1"/>
      <c r="C266" s="1"/>
      <c r="D266" s="1"/>
      <c r="E266" s="1"/>
      <c r="F266" s="1"/>
      <c r="G266" s="1">
        <f t="shared" si="37"/>
        <v>0</v>
      </c>
      <c r="I266" s="5" t="str">
        <f t="shared" si="31"/>
        <v/>
      </c>
      <c r="J266" s="5" t="str">
        <f t="shared" si="32"/>
        <v/>
      </c>
      <c r="K266" s="5" t="str">
        <f t="shared" si="33"/>
        <v/>
      </c>
      <c r="L266" s="5" t="str">
        <f t="shared" si="34"/>
        <v/>
      </c>
      <c r="M266" s="5" t="str">
        <f t="shared" si="35"/>
        <v/>
      </c>
      <c r="N266" s="5" t="str">
        <f t="shared" si="36"/>
        <v/>
      </c>
      <c r="O266" s="39" t="str">
        <f>IF(G266&gt;0,DT!AC266*I266+DT!AD266*J266+DT!AE266*K266+DT!AF266*L266+DT!AG266*M266+DT!AH266*N266,"")</f>
        <v/>
      </c>
    </row>
    <row r="267" spans="1:15">
      <c r="A267" s="1"/>
      <c r="B267" s="1"/>
      <c r="C267" s="1"/>
      <c r="D267" s="1"/>
      <c r="E267" s="1"/>
      <c r="F267" s="1"/>
      <c r="G267" s="1">
        <f t="shared" si="37"/>
        <v>0</v>
      </c>
      <c r="I267" s="5" t="str">
        <f t="shared" si="31"/>
        <v/>
      </c>
      <c r="J267" s="5" t="str">
        <f t="shared" si="32"/>
        <v/>
      </c>
      <c r="K267" s="5" t="str">
        <f t="shared" si="33"/>
        <v/>
      </c>
      <c r="L267" s="5" t="str">
        <f t="shared" si="34"/>
        <v/>
      </c>
      <c r="M267" s="5" t="str">
        <f t="shared" si="35"/>
        <v/>
      </c>
      <c r="N267" s="5" t="str">
        <f t="shared" si="36"/>
        <v/>
      </c>
      <c r="O267" s="39" t="str">
        <f>IF(G267&gt;0,DT!AC267*I267+DT!AD267*J267+DT!AE267*K267+DT!AF267*L267+DT!AG267*M267+DT!AH267*N267,"")</f>
        <v/>
      </c>
    </row>
    <row r="268" spans="1:15">
      <c r="A268" s="1"/>
      <c r="B268" s="1"/>
      <c r="C268" s="1"/>
      <c r="D268" s="1"/>
      <c r="E268" s="1"/>
      <c r="F268" s="1"/>
      <c r="G268" s="1">
        <f t="shared" si="37"/>
        <v>0</v>
      </c>
      <c r="I268" s="5" t="str">
        <f t="shared" si="31"/>
        <v/>
      </c>
      <c r="J268" s="5" t="str">
        <f t="shared" si="32"/>
        <v/>
      </c>
      <c r="K268" s="5" t="str">
        <f t="shared" si="33"/>
        <v/>
      </c>
      <c r="L268" s="5" t="str">
        <f t="shared" si="34"/>
        <v/>
      </c>
      <c r="M268" s="5" t="str">
        <f t="shared" si="35"/>
        <v/>
      </c>
      <c r="N268" s="5" t="str">
        <f t="shared" si="36"/>
        <v/>
      </c>
      <c r="O268" s="39" t="str">
        <f>IF(G268&gt;0,DT!AC268*I268+DT!AD268*J268+DT!AE268*K268+DT!AF268*L268+DT!AG268*M268+DT!AH268*N268,"")</f>
        <v/>
      </c>
    </row>
    <row r="269" spans="1:15">
      <c r="A269" s="1"/>
      <c r="B269" s="1"/>
      <c r="C269" s="1"/>
      <c r="D269" s="1"/>
      <c r="E269" s="1"/>
      <c r="F269" s="1"/>
      <c r="G269" s="1">
        <f t="shared" si="37"/>
        <v>0</v>
      </c>
      <c r="I269" s="5" t="str">
        <f t="shared" si="31"/>
        <v/>
      </c>
      <c r="J269" s="5" t="str">
        <f t="shared" si="32"/>
        <v/>
      </c>
      <c r="K269" s="5" t="str">
        <f t="shared" si="33"/>
        <v/>
      </c>
      <c r="L269" s="5" t="str">
        <f t="shared" si="34"/>
        <v/>
      </c>
      <c r="M269" s="5" t="str">
        <f t="shared" si="35"/>
        <v/>
      </c>
      <c r="N269" s="5" t="str">
        <f t="shared" si="36"/>
        <v/>
      </c>
      <c r="O269" s="39" t="str">
        <f>IF(G269&gt;0,DT!AC269*I269+DT!AD269*J269+DT!AE269*K269+DT!AF269*L269+DT!AG269*M269+DT!AH269*N269,"")</f>
        <v/>
      </c>
    </row>
    <row r="270" spans="1:15">
      <c r="A270" s="1"/>
      <c r="B270" s="1"/>
      <c r="C270" s="1"/>
      <c r="D270" s="1"/>
      <c r="E270" s="1"/>
      <c r="F270" s="1"/>
      <c r="G270" s="1">
        <f t="shared" si="37"/>
        <v>0</v>
      </c>
      <c r="I270" s="5" t="str">
        <f t="shared" si="31"/>
        <v/>
      </c>
      <c r="J270" s="5" t="str">
        <f t="shared" si="32"/>
        <v/>
      </c>
      <c r="K270" s="5" t="str">
        <f t="shared" si="33"/>
        <v/>
      </c>
      <c r="L270" s="5" t="str">
        <f t="shared" si="34"/>
        <v/>
      </c>
      <c r="M270" s="5" t="str">
        <f t="shared" si="35"/>
        <v/>
      </c>
      <c r="N270" s="5" t="str">
        <f t="shared" si="36"/>
        <v/>
      </c>
      <c r="O270" s="39" t="str">
        <f>IF(G270&gt;0,DT!AC270*I270+DT!AD270*J270+DT!AE270*K270+DT!AF270*L270+DT!AG270*M270+DT!AH270*N270,"")</f>
        <v/>
      </c>
    </row>
    <row r="271" spans="1:15">
      <c r="A271" s="1"/>
      <c r="B271" s="1"/>
      <c r="C271" s="1"/>
      <c r="D271" s="1"/>
      <c r="E271" s="1"/>
      <c r="F271" s="1"/>
      <c r="G271" s="1">
        <f t="shared" si="37"/>
        <v>0</v>
      </c>
      <c r="I271" s="5" t="str">
        <f t="shared" si="31"/>
        <v/>
      </c>
      <c r="J271" s="5" t="str">
        <f t="shared" si="32"/>
        <v/>
      </c>
      <c r="K271" s="5" t="str">
        <f t="shared" si="33"/>
        <v/>
      </c>
      <c r="L271" s="5" t="str">
        <f t="shared" si="34"/>
        <v/>
      </c>
      <c r="M271" s="5" t="str">
        <f t="shared" si="35"/>
        <v/>
      </c>
      <c r="N271" s="5" t="str">
        <f t="shared" si="36"/>
        <v/>
      </c>
      <c r="O271" s="39" t="str">
        <f>IF(G271&gt;0,DT!AC271*I271+DT!AD271*J271+DT!AE271*K271+DT!AF271*L271+DT!AG271*M271+DT!AH271*N271,"")</f>
        <v/>
      </c>
    </row>
    <row r="272" spans="1:15">
      <c r="A272" s="1"/>
      <c r="B272" s="1"/>
      <c r="C272" s="1"/>
      <c r="D272" s="1"/>
      <c r="E272" s="1"/>
      <c r="F272" s="1"/>
      <c r="G272" s="1">
        <f t="shared" si="37"/>
        <v>0</v>
      </c>
      <c r="I272" s="5" t="str">
        <f t="shared" si="31"/>
        <v/>
      </c>
      <c r="J272" s="5" t="str">
        <f t="shared" si="32"/>
        <v/>
      </c>
      <c r="K272" s="5" t="str">
        <f t="shared" si="33"/>
        <v/>
      </c>
      <c r="L272" s="5" t="str">
        <f t="shared" si="34"/>
        <v/>
      </c>
      <c r="M272" s="5" t="str">
        <f t="shared" si="35"/>
        <v/>
      </c>
      <c r="N272" s="5" t="str">
        <f t="shared" si="36"/>
        <v/>
      </c>
      <c r="O272" s="39" t="str">
        <f>IF(G272&gt;0,DT!AC272*I272+DT!AD272*J272+DT!AE272*K272+DT!AF272*L272+DT!AG272*M272+DT!AH272*N272,"")</f>
        <v/>
      </c>
    </row>
    <row r="273" spans="1:15">
      <c r="A273" s="1"/>
      <c r="B273" s="1"/>
      <c r="C273" s="1"/>
      <c r="D273" s="1"/>
      <c r="E273" s="1"/>
      <c r="F273" s="1"/>
      <c r="G273" s="1">
        <f t="shared" si="37"/>
        <v>0</v>
      </c>
      <c r="I273" s="5" t="str">
        <f t="shared" si="31"/>
        <v/>
      </c>
      <c r="J273" s="5" t="str">
        <f t="shared" si="32"/>
        <v/>
      </c>
      <c r="K273" s="5" t="str">
        <f t="shared" si="33"/>
        <v/>
      </c>
      <c r="L273" s="5" t="str">
        <f t="shared" si="34"/>
        <v/>
      </c>
      <c r="M273" s="5" t="str">
        <f t="shared" si="35"/>
        <v/>
      </c>
      <c r="N273" s="5" t="str">
        <f t="shared" si="36"/>
        <v/>
      </c>
      <c r="O273" s="39" t="str">
        <f>IF(G273&gt;0,DT!AC273*I273+DT!AD273*J273+DT!AE273*K273+DT!AF273*L273+DT!AG273*M273+DT!AH273*N273,"")</f>
        <v/>
      </c>
    </row>
    <row r="274" spans="1:15">
      <c r="A274" s="1"/>
      <c r="B274" s="1"/>
      <c r="C274" s="1"/>
      <c r="D274" s="1"/>
      <c r="E274" s="1"/>
      <c r="F274" s="1"/>
      <c r="G274" s="1">
        <f t="shared" si="37"/>
        <v>0</v>
      </c>
      <c r="I274" s="5" t="str">
        <f t="shared" si="31"/>
        <v/>
      </c>
      <c r="J274" s="5" t="str">
        <f t="shared" si="32"/>
        <v/>
      </c>
      <c r="K274" s="5" t="str">
        <f t="shared" si="33"/>
        <v/>
      </c>
      <c r="L274" s="5" t="str">
        <f t="shared" si="34"/>
        <v/>
      </c>
      <c r="M274" s="5" t="str">
        <f t="shared" si="35"/>
        <v/>
      </c>
      <c r="N274" s="5" t="str">
        <f t="shared" si="36"/>
        <v/>
      </c>
      <c r="O274" s="39" t="str">
        <f>IF(G274&gt;0,DT!AC274*I274+DT!AD274*J274+DT!AE274*K274+DT!AF274*L274+DT!AG274*M274+DT!AH274*N274,"")</f>
        <v/>
      </c>
    </row>
    <row r="275" spans="1:15">
      <c r="A275" s="1"/>
      <c r="B275" s="1"/>
      <c r="C275" s="1"/>
      <c r="D275" s="1"/>
      <c r="E275" s="1"/>
      <c r="F275" s="1"/>
      <c r="G275" s="1">
        <f t="shared" si="37"/>
        <v>0</v>
      </c>
      <c r="I275" s="5" t="str">
        <f t="shared" si="31"/>
        <v/>
      </c>
      <c r="J275" s="5" t="str">
        <f t="shared" si="32"/>
        <v/>
      </c>
      <c r="K275" s="5" t="str">
        <f t="shared" si="33"/>
        <v/>
      </c>
      <c r="L275" s="5" t="str">
        <f t="shared" si="34"/>
        <v/>
      </c>
      <c r="M275" s="5" t="str">
        <f t="shared" si="35"/>
        <v/>
      </c>
      <c r="N275" s="5" t="str">
        <f t="shared" si="36"/>
        <v/>
      </c>
      <c r="O275" s="39" t="str">
        <f>IF(G275&gt;0,DT!AC275*I275+DT!AD275*J275+DT!AE275*K275+DT!AF275*L275+DT!AG275*M275+DT!AH275*N275,"")</f>
        <v/>
      </c>
    </row>
    <row r="276" spans="1:15">
      <c r="A276" s="1"/>
      <c r="B276" s="1"/>
      <c r="C276" s="1"/>
      <c r="D276" s="1"/>
      <c r="E276" s="1"/>
      <c r="F276" s="1"/>
      <c r="G276" s="1">
        <f t="shared" si="37"/>
        <v>0</v>
      </c>
      <c r="I276" s="5" t="str">
        <f t="shared" si="31"/>
        <v/>
      </c>
      <c r="J276" s="5" t="str">
        <f t="shared" si="32"/>
        <v/>
      </c>
      <c r="K276" s="5" t="str">
        <f t="shared" si="33"/>
        <v/>
      </c>
      <c r="L276" s="5" t="str">
        <f t="shared" si="34"/>
        <v/>
      </c>
      <c r="M276" s="5" t="str">
        <f t="shared" si="35"/>
        <v/>
      </c>
      <c r="N276" s="5" t="str">
        <f t="shared" si="36"/>
        <v/>
      </c>
      <c r="O276" s="39" t="str">
        <f>IF(G276&gt;0,DT!AC276*I276+DT!AD276*J276+DT!AE276*K276+DT!AF276*L276+DT!AG276*M276+DT!AH276*N276,"")</f>
        <v/>
      </c>
    </row>
    <row r="277" spans="1:15">
      <c r="A277" s="1"/>
      <c r="B277" s="1"/>
      <c r="C277" s="1"/>
      <c r="D277" s="1"/>
      <c r="E277" s="1"/>
      <c r="F277" s="1"/>
      <c r="G277" s="1">
        <f t="shared" si="37"/>
        <v>0</v>
      </c>
      <c r="I277" s="5" t="str">
        <f t="shared" si="31"/>
        <v/>
      </c>
      <c r="J277" s="5" t="str">
        <f t="shared" si="32"/>
        <v/>
      </c>
      <c r="K277" s="5" t="str">
        <f t="shared" si="33"/>
        <v/>
      </c>
      <c r="L277" s="5" t="str">
        <f t="shared" si="34"/>
        <v/>
      </c>
      <c r="M277" s="5" t="str">
        <f t="shared" si="35"/>
        <v/>
      </c>
      <c r="N277" s="5" t="str">
        <f t="shared" si="36"/>
        <v/>
      </c>
      <c r="O277" s="39" t="str">
        <f>IF(G277&gt;0,DT!AC277*I277+DT!AD277*J277+DT!AE277*K277+DT!AF277*L277+DT!AG277*M277+DT!AH277*N277,"")</f>
        <v/>
      </c>
    </row>
    <row r="278" spans="1:15">
      <c r="A278" s="1"/>
      <c r="B278" s="1"/>
      <c r="C278" s="1"/>
      <c r="D278" s="1"/>
      <c r="E278" s="1"/>
      <c r="F278" s="1"/>
      <c r="G278" s="1">
        <f t="shared" si="37"/>
        <v>0</v>
      </c>
      <c r="I278" s="5" t="str">
        <f t="shared" si="31"/>
        <v/>
      </c>
      <c r="J278" s="5" t="str">
        <f t="shared" si="32"/>
        <v/>
      </c>
      <c r="K278" s="5" t="str">
        <f t="shared" si="33"/>
        <v/>
      </c>
      <c r="L278" s="5" t="str">
        <f t="shared" si="34"/>
        <v/>
      </c>
      <c r="M278" s="5" t="str">
        <f t="shared" si="35"/>
        <v/>
      </c>
      <c r="N278" s="5" t="str">
        <f t="shared" si="36"/>
        <v/>
      </c>
      <c r="O278" s="39" t="str">
        <f>IF(G278&gt;0,DT!AC278*I278+DT!AD278*J278+DT!AE278*K278+DT!AF278*L278+DT!AG278*M278+DT!AH278*N278,"")</f>
        <v/>
      </c>
    </row>
    <row r="279" spans="1:15">
      <c r="A279" s="1"/>
      <c r="B279" s="1"/>
      <c r="C279" s="1"/>
      <c r="D279" s="1"/>
      <c r="E279" s="1"/>
      <c r="F279" s="1"/>
      <c r="G279" s="1">
        <f t="shared" si="37"/>
        <v>0</v>
      </c>
      <c r="I279" s="5" t="str">
        <f t="shared" si="31"/>
        <v/>
      </c>
      <c r="J279" s="5" t="str">
        <f t="shared" si="32"/>
        <v/>
      </c>
      <c r="K279" s="5" t="str">
        <f t="shared" si="33"/>
        <v/>
      </c>
      <c r="L279" s="5" t="str">
        <f t="shared" si="34"/>
        <v/>
      </c>
      <c r="M279" s="5" t="str">
        <f t="shared" si="35"/>
        <v/>
      </c>
      <c r="N279" s="5" t="str">
        <f t="shared" si="36"/>
        <v/>
      </c>
      <c r="O279" s="39" t="str">
        <f>IF(G279&gt;0,DT!AC279*I279+DT!AD279*J279+DT!AE279*K279+DT!AF279*L279+DT!AG279*M279+DT!AH279*N279,"")</f>
        <v/>
      </c>
    </row>
    <row r="280" spans="1:15">
      <c r="A280" s="1"/>
      <c r="B280" s="1"/>
      <c r="C280" s="1"/>
      <c r="D280" s="1"/>
      <c r="E280" s="1"/>
      <c r="F280" s="1"/>
      <c r="G280" s="1">
        <f t="shared" si="37"/>
        <v>0</v>
      </c>
      <c r="I280" s="5" t="str">
        <f t="shared" si="31"/>
        <v/>
      </c>
      <c r="J280" s="5" t="str">
        <f t="shared" si="32"/>
        <v/>
      </c>
      <c r="K280" s="5" t="str">
        <f t="shared" si="33"/>
        <v/>
      </c>
      <c r="L280" s="5" t="str">
        <f t="shared" si="34"/>
        <v/>
      </c>
      <c r="M280" s="5" t="str">
        <f t="shared" si="35"/>
        <v/>
      </c>
      <c r="N280" s="5" t="str">
        <f t="shared" si="36"/>
        <v/>
      </c>
      <c r="O280" s="39" t="str">
        <f>IF(G280&gt;0,DT!AC280*I280+DT!AD280*J280+DT!AE280*K280+DT!AF280*L280+DT!AG280*M280+DT!AH280*N280,"")</f>
        <v/>
      </c>
    </row>
    <row r="281" spans="1:15">
      <c r="A281" s="1"/>
      <c r="B281" s="1"/>
      <c r="C281" s="1"/>
      <c r="D281" s="1"/>
      <c r="E281" s="1"/>
      <c r="F281" s="1"/>
      <c r="G281" s="1">
        <f t="shared" si="37"/>
        <v>0</v>
      </c>
      <c r="I281" s="5" t="str">
        <f t="shared" si="31"/>
        <v/>
      </c>
      <c r="J281" s="5" t="str">
        <f t="shared" si="32"/>
        <v/>
      </c>
      <c r="K281" s="5" t="str">
        <f t="shared" si="33"/>
        <v/>
      </c>
      <c r="L281" s="5" t="str">
        <f t="shared" si="34"/>
        <v/>
      </c>
      <c r="M281" s="5" t="str">
        <f t="shared" si="35"/>
        <v/>
      </c>
      <c r="N281" s="5" t="str">
        <f t="shared" si="36"/>
        <v/>
      </c>
      <c r="O281" s="39" t="str">
        <f>IF(G281&gt;0,DT!AC281*I281+DT!AD281*J281+DT!AE281*K281+DT!AF281*L281+DT!AG281*M281+DT!AH281*N281,"")</f>
        <v/>
      </c>
    </row>
    <row r="282" spans="1:15">
      <c r="A282" s="1"/>
      <c r="B282" s="1"/>
      <c r="C282" s="1"/>
      <c r="D282" s="1"/>
      <c r="E282" s="1"/>
      <c r="F282" s="1"/>
      <c r="G282" s="1">
        <f t="shared" si="37"/>
        <v>0</v>
      </c>
      <c r="I282" s="5" t="str">
        <f t="shared" si="31"/>
        <v/>
      </c>
      <c r="J282" s="5" t="str">
        <f t="shared" si="32"/>
        <v/>
      </c>
      <c r="K282" s="5" t="str">
        <f t="shared" si="33"/>
        <v/>
      </c>
      <c r="L282" s="5" t="str">
        <f t="shared" si="34"/>
        <v/>
      </c>
      <c r="M282" s="5" t="str">
        <f t="shared" si="35"/>
        <v/>
      </c>
      <c r="N282" s="5" t="str">
        <f t="shared" si="36"/>
        <v/>
      </c>
      <c r="O282" s="39" t="str">
        <f>IF(G282&gt;0,DT!AC282*I282+DT!AD282*J282+DT!AE282*K282+DT!AF282*L282+DT!AG282*M282+DT!AH282*N282,"")</f>
        <v/>
      </c>
    </row>
    <row r="283" spans="1:15">
      <c r="A283" s="1"/>
      <c r="B283" s="1"/>
      <c r="C283" s="1"/>
      <c r="D283" s="1"/>
      <c r="E283" s="1"/>
      <c r="F283" s="1"/>
      <c r="G283" s="1">
        <f t="shared" si="37"/>
        <v>0</v>
      </c>
      <c r="I283" s="5" t="str">
        <f t="shared" si="31"/>
        <v/>
      </c>
      <c r="J283" s="5" t="str">
        <f t="shared" si="32"/>
        <v/>
      </c>
      <c r="K283" s="5" t="str">
        <f t="shared" si="33"/>
        <v/>
      </c>
      <c r="L283" s="5" t="str">
        <f t="shared" si="34"/>
        <v/>
      </c>
      <c r="M283" s="5" t="str">
        <f t="shared" si="35"/>
        <v/>
      </c>
      <c r="N283" s="5" t="str">
        <f t="shared" si="36"/>
        <v/>
      </c>
      <c r="O283" s="39" t="str">
        <f>IF(G283&gt;0,DT!AC283*I283+DT!AD283*J283+DT!AE283*K283+DT!AF283*L283+DT!AG283*M283+DT!AH283*N283,"")</f>
        <v/>
      </c>
    </row>
    <row r="284" spans="1:15">
      <c r="A284" s="1"/>
      <c r="B284" s="1"/>
      <c r="C284" s="1"/>
      <c r="D284" s="1"/>
      <c r="E284" s="1"/>
      <c r="F284" s="1"/>
      <c r="G284" s="1">
        <f t="shared" si="37"/>
        <v>0</v>
      </c>
      <c r="I284" s="5" t="str">
        <f t="shared" si="31"/>
        <v/>
      </c>
      <c r="J284" s="5" t="str">
        <f t="shared" si="32"/>
        <v/>
      </c>
      <c r="K284" s="5" t="str">
        <f t="shared" si="33"/>
        <v/>
      </c>
      <c r="L284" s="5" t="str">
        <f t="shared" si="34"/>
        <v/>
      </c>
      <c r="M284" s="5" t="str">
        <f t="shared" si="35"/>
        <v/>
      </c>
      <c r="N284" s="5" t="str">
        <f t="shared" si="36"/>
        <v/>
      </c>
      <c r="O284" s="39" t="str">
        <f>IF(G284&gt;0,DT!AC284*I284+DT!AD284*J284+DT!AE284*K284+DT!AF284*L284+DT!AG284*M284+DT!AH284*N284,"")</f>
        <v/>
      </c>
    </row>
    <row r="285" spans="1:15">
      <c r="A285" s="1"/>
      <c r="B285" s="1"/>
      <c r="C285" s="1"/>
      <c r="D285" s="1"/>
      <c r="E285" s="1"/>
      <c r="F285" s="1"/>
      <c r="G285" s="1">
        <f t="shared" si="37"/>
        <v>0</v>
      </c>
      <c r="I285" s="5" t="str">
        <f t="shared" si="31"/>
        <v/>
      </c>
      <c r="J285" s="5" t="str">
        <f t="shared" si="32"/>
        <v/>
      </c>
      <c r="K285" s="5" t="str">
        <f t="shared" si="33"/>
        <v/>
      </c>
      <c r="L285" s="5" t="str">
        <f t="shared" si="34"/>
        <v/>
      </c>
      <c r="M285" s="5" t="str">
        <f t="shared" si="35"/>
        <v/>
      </c>
      <c r="N285" s="5" t="str">
        <f t="shared" si="36"/>
        <v/>
      </c>
      <c r="O285" s="39" t="str">
        <f>IF(G285&gt;0,DT!AC285*I285+DT!AD285*J285+DT!AE285*K285+DT!AF285*L285+DT!AG285*M285+DT!AH285*N285,"")</f>
        <v/>
      </c>
    </row>
    <row r="286" spans="1:15">
      <c r="A286" s="1"/>
      <c r="B286" s="1"/>
      <c r="C286" s="1"/>
      <c r="D286" s="1"/>
      <c r="E286" s="1"/>
      <c r="F286" s="1"/>
      <c r="G286" s="1">
        <f t="shared" si="37"/>
        <v>0</v>
      </c>
      <c r="I286" s="5" t="str">
        <f t="shared" si="31"/>
        <v/>
      </c>
      <c r="J286" s="5" t="str">
        <f t="shared" si="32"/>
        <v/>
      </c>
      <c r="K286" s="5" t="str">
        <f t="shared" si="33"/>
        <v/>
      </c>
      <c r="L286" s="5" t="str">
        <f t="shared" si="34"/>
        <v/>
      </c>
      <c r="M286" s="5" t="str">
        <f t="shared" si="35"/>
        <v/>
      </c>
      <c r="N286" s="5" t="str">
        <f t="shared" si="36"/>
        <v/>
      </c>
      <c r="O286" s="39" t="str">
        <f>IF(G286&gt;0,DT!AC286*I286+DT!AD286*J286+DT!AE286*K286+DT!AF286*L286+DT!AG286*M286+DT!AH286*N286,"")</f>
        <v/>
      </c>
    </row>
    <row r="287" spans="1:15">
      <c r="A287" s="1"/>
      <c r="B287" s="1"/>
      <c r="C287" s="1"/>
      <c r="D287" s="1"/>
      <c r="E287" s="1"/>
      <c r="F287" s="1"/>
      <c r="G287" s="1">
        <f t="shared" si="37"/>
        <v>0</v>
      </c>
      <c r="I287" s="5" t="str">
        <f t="shared" si="31"/>
        <v/>
      </c>
      <c r="J287" s="5" t="str">
        <f t="shared" si="32"/>
        <v/>
      </c>
      <c r="K287" s="5" t="str">
        <f t="shared" si="33"/>
        <v/>
      </c>
      <c r="L287" s="5" t="str">
        <f t="shared" si="34"/>
        <v/>
      </c>
      <c r="M287" s="5" t="str">
        <f t="shared" si="35"/>
        <v/>
      </c>
      <c r="N287" s="5" t="str">
        <f t="shared" si="36"/>
        <v/>
      </c>
      <c r="O287" s="39" t="str">
        <f>IF(G287&gt;0,DT!AC287*I287+DT!AD287*J287+DT!AE287*K287+DT!AF287*L287+DT!AG287*M287+DT!AH287*N287,"")</f>
        <v/>
      </c>
    </row>
    <row r="288" spans="1:15">
      <c r="A288" s="1"/>
      <c r="B288" s="1"/>
      <c r="C288" s="1"/>
      <c r="D288" s="1"/>
      <c r="E288" s="1"/>
      <c r="F288" s="1"/>
      <c r="G288" s="1">
        <f t="shared" si="37"/>
        <v>0</v>
      </c>
      <c r="I288" s="5" t="str">
        <f t="shared" si="31"/>
        <v/>
      </c>
      <c r="J288" s="5" t="str">
        <f t="shared" si="32"/>
        <v/>
      </c>
      <c r="K288" s="5" t="str">
        <f t="shared" si="33"/>
        <v/>
      </c>
      <c r="L288" s="5" t="str">
        <f t="shared" si="34"/>
        <v/>
      </c>
      <c r="M288" s="5" t="str">
        <f t="shared" si="35"/>
        <v/>
      </c>
      <c r="N288" s="5" t="str">
        <f t="shared" si="36"/>
        <v/>
      </c>
      <c r="O288" s="39" t="str">
        <f>IF(G288&gt;0,DT!AC288*I288+DT!AD288*J288+DT!AE288*K288+DT!AF288*L288+DT!AG288*M288+DT!AH288*N288,"")</f>
        <v/>
      </c>
    </row>
    <row r="289" spans="1:15">
      <c r="A289" s="1"/>
      <c r="B289" s="1"/>
      <c r="C289" s="1"/>
      <c r="D289" s="1"/>
      <c r="E289" s="1"/>
      <c r="F289" s="1"/>
      <c r="G289" s="1">
        <f t="shared" si="37"/>
        <v>0</v>
      </c>
      <c r="I289" s="5" t="str">
        <f t="shared" si="31"/>
        <v/>
      </c>
      <c r="J289" s="5" t="str">
        <f t="shared" si="32"/>
        <v/>
      </c>
      <c r="K289" s="5" t="str">
        <f t="shared" si="33"/>
        <v/>
      </c>
      <c r="L289" s="5" t="str">
        <f t="shared" si="34"/>
        <v/>
      </c>
      <c r="M289" s="5" t="str">
        <f t="shared" si="35"/>
        <v/>
      </c>
      <c r="N289" s="5" t="str">
        <f t="shared" si="36"/>
        <v/>
      </c>
      <c r="O289" s="39" t="str">
        <f>IF(G289&gt;0,DT!AC289*I289+DT!AD289*J289+DT!AE289*K289+DT!AF289*L289+DT!AG289*M289+DT!AH289*N289,"")</f>
        <v/>
      </c>
    </row>
    <row r="290" spans="1:15">
      <c r="A290" s="1"/>
      <c r="B290" s="1"/>
      <c r="C290" s="1"/>
      <c r="D290" s="1"/>
      <c r="E290" s="1"/>
      <c r="F290" s="1"/>
      <c r="G290" s="1">
        <f t="shared" si="37"/>
        <v>0</v>
      </c>
      <c r="I290" s="5" t="str">
        <f t="shared" si="31"/>
        <v/>
      </c>
      <c r="J290" s="5" t="str">
        <f t="shared" si="32"/>
        <v/>
      </c>
      <c r="K290" s="5" t="str">
        <f t="shared" si="33"/>
        <v/>
      </c>
      <c r="L290" s="5" t="str">
        <f t="shared" si="34"/>
        <v/>
      </c>
      <c r="M290" s="5" t="str">
        <f t="shared" si="35"/>
        <v/>
      </c>
      <c r="N290" s="5" t="str">
        <f t="shared" si="36"/>
        <v/>
      </c>
      <c r="O290" s="39" t="str">
        <f>IF(G290&gt;0,DT!AC290*I290+DT!AD290*J290+DT!AE290*K290+DT!AF290*L290+DT!AG290*M290+DT!AH290*N290,"")</f>
        <v/>
      </c>
    </row>
    <row r="291" spans="1:15">
      <c r="A291" s="1"/>
      <c r="B291" s="1"/>
      <c r="C291" s="1"/>
      <c r="D291" s="1"/>
      <c r="E291" s="1"/>
      <c r="F291" s="1"/>
      <c r="G291" s="1">
        <f t="shared" si="37"/>
        <v>0</v>
      </c>
      <c r="I291" s="5" t="str">
        <f t="shared" si="31"/>
        <v/>
      </c>
      <c r="J291" s="5" t="str">
        <f t="shared" si="32"/>
        <v/>
      </c>
      <c r="K291" s="5" t="str">
        <f t="shared" si="33"/>
        <v/>
      </c>
      <c r="L291" s="5" t="str">
        <f t="shared" si="34"/>
        <v/>
      </c>
      <c r="M291" s="5" t="str">
        <f t="shared" si="35"/>
        <v/>
      </c>
      <c r="N291" s="5" t="str">
        <f t="shared" si="36"/>
        <v/>
      </c>
      <c r="O291" s="39" t="str">
        <f>IF(G291&gt;0,DT!AC291*I291+DT!AD291*J291+DT!AE291*K291+DT!AF291*L291+DT!AG291*M291+DT!AH291*N291,"")</f>
        <v/>
      </c>
    </row>
    <row r="292" spans="1:15">
      <c r="A292" s="1"/>
      <c r="B292" s="1"/>
      <c r="C292" s="1"/>
      <c r="D292" s="1"/>
      <c r="E292" s="1"/>
      <c r="F292" s="1"/>
      <c r="G292" s="1">
        <f t="shared" si="37"/>
        <v>0</v>
      </c>
      <c r="I292" s="5" t="str">
        <f t="shared" si="31"/>
        <v/>
      </c>
      <c r="J292" s="5" t="str">
        <f t="shared" si="32"/>
        <v/>
      </c>
      <c r="K292" s="5" t="str">
        <f t="shared" si="33"/>
        <v/>
      </c>
      <c r="L292" s="5" t="str">
        <f t="shared" si="34"/>
        <v/>
      </c>
      <c r="M292" s="5" t="str">
        <f t="shared" si="35"/>
        <v/>
      </c>
      <c r="N292" s="5" t="str">
        <f t="shared" si="36"/>
        <v/>
      </c>
      <c r="O292" s="39" t="str">
        <f>IF(G292&gt;0,DT!AC292*I292+DT!AD292*J292+DT!AE292*K292+DT!AF292*L292+DT!AG292*M292+DT!AH292*N292,"")</f>
        <v/>
      </c>
    </row>
    <row r="293" spans="1:15">
      <c r="A293" s="1"/>
      <c r="B293" s="1"/>
      <c r="C293" s="1"/>
      <c r="D293" s="1"/>
      <c r="E293" s="1"/>
      <c r="F293" s="1"/>
      <c r="G293" s="1">
        <f t="shared" si="37"/>
        <v>0</v>
      </c>
      <c r="I293" s="5" t="str">
        <f t="shared" si="31"/>
        <v/>
      </c>
      <c r="J293" s="5" t="str">
        <f t="shared" si="32"/>
        <v/>
      </c>
      <c r="K293" s="5" t="str">
        <f t="shared" si="33"/>
        <v/>
      </c>
      <c r="L293" s="5" t="str">
        <f t="shared" si="34"/>
        <v/>
      </c>
      <c r="M293" s="5" t="str">
        <f t="shared" si="35"/>
        <v/>
      </c>
      <c r="N293" s="5" t="str">
        <f t="shared" si="36"/>
        <v/>
      </c>
      <c r="O293" s="39" t="str">
        <f>IF(G293&gt;0,DT!AC293*I293+DT!AD293*J293+DT!AE293*K293+DT!AF293*L293+DT!AG293*M293+DT!AH293*N293,"")</f>
        <v/>
      </c>
    </row>
    <row r="294" spans="1:15">
      <c r="A294" s="1"/>
      <c r="B294" s="1"/>
      <c r="C294" s="1"/>
      <c r="D294" s="1"/>
      <c r="E294" s="1"/>
      <c r="F294" s="1"/>
      <c r="G294" s="1">
        <f t="shared" si="37"/>
        <v>0</v>
      </c>
      <c r="I294" s="5" t="str">
        <f t="shared" si="31"/>
        <v/>
      </c>
      <c r="J294" s="5" t="str">
        <f t="shared" si="32"/>
        <v/>
      </c>
      <c r="K294" s="5" t="str">
        <f t="shared" si="33"/>
        <v/>
      </c>
      <c r="L294" s="5" t="str">
        <f t="shared" si="34"/>
        <v/>
      </c>
      <c r="M294" s="5" t="str">
        <f t="shared" si="35"/>
        <v/>
      </c>
      <c r="N294" s="5" t="str">
        <f t="shared" si="36"/>
        <v/>
      </c>
      <c r="O294" s="39" t="str">
        <f>IF(G294&gt;0,DT!AC294*I294+DT!AD294*J294+DT!AE294*K294+DT!AF294*L294+DT!AG294*M294+DT!AH294*N294,"")</f>
        <v/>
      </c>
    </row>
    <row r="295" spans="1:15">
      <c r="A295" s="1"/>
      <c r="B295" s="1"/>
      <c r="C295" s="1"/>
      <c r="D295" s="1"/>
      <c r="E295" s="1"/>
      <c r="F295" s="1"/>
      <c r="G295" s="1">
        <f t="shared" si="37"/>
        <v>0</v>
      </c>
      <c r="I295" s="5" t="str">
        <f t="shared" si="31"/>
        <v/>
      </c>
      <c r="J295" s="5" t="str">
        <f t="shared" si="32"/>
        <v/>
      </c>
      <c r="K295" s="5" t="str">
        <f t="shared" si="33"/>
        <v/>
      </c>
      <c r="L295" s="5" t="str">
        <f t="shared" si="34"/>
        <v/>
      </c>
      <c r="M295" s="5" t="str">
        <f t="shared" si="35"/>
        <v/>
      </c>
      <c r="N295" s="5" t="str">
        <f t="shared" si="36"/>
        <v/>
      </c>
      <c r="O295" s="39" t="str">
        <f>IF(G295&gt;0,DT!AC295*I295+DT!AD295*J295+DT!AE295*K295+DT!AF295*L295+DT!AG295*M295+DT!AH295*N295,"")</f>
        <v/>
      </c>
    </row>
    <row r="296" spans="1:15">
      <c r="A296" s="1"/>
      <c r="B296" s="1"/>
      <c r="C296" s="1"/>
      <c r="D296" s="1"/>
      <c r="E296" s="1"/>
      <c r="F296" s="1"/>
      <c r="G296" s="1">
        <f t="shared" si="37"/>
        <v>0</v>
      </c>
      <c r="I296" s="5" t="str">
        <f t="shared" si="31"/>
        <v/>
      </c>
      <c r="J296" s="5" t="str">
        <f t="shared" si="32"/>
        <v/>
      </c>
      <c r="K296" s="5" t="str">
        <f t="shared" si="33"/>
        <v/>
      </c>
      <c r="L296" s="5" t="str">
        <f t="shared" si="34"/>
        <v/>
      </c>
      <c r="M296" s="5" t="str">
        <f t="shared" si="35"/>
        <v/>
      </c>
      <c r="N296" s="5" t="str">
        <f t="shared" si="36"/>
        <v/>
      </c>
      <c r="O296" s="39" t="str">
        <f>IF(G296&gt;0,DT!AC296*I296+DT!AD296*J296+DT!AE296*K296+DT!AF296*L296+DT!AG296*M296+DT!AH296*N296,"")</f>
        <v/>
      </c>
    </row>
    <row r="297" spans="1:15">
      <c r="A297" s="1"/>
      <c r="B297" s="1"/>
      <c r="C297" s="1"/>
      <c r="D297" s="1"/>
      <c r="E297" s="1"/>
      <c r="F297" s="1"/>
      <c r="G297" s="1">
        <f t="shared" si="37"/>
        <v>0</v>
      </c>
      <c r="I297" s="5" t="str">
        <f t="shared" si="31"/>
        <v/>
      </c>
      <c r="J297" s="5" t="str">
        <f t="shared" si="32"/>
        <v/>
      </c>
      <c r="K297" s="5" t="str">
        <f t="shared" si="33"/>
        <v/>
      </c>
      <c r="L297" s="5" t="str">
        <f t="shared" si="34"/>
        <v/>
      </c>
      <c r="M297" s="5" t="str">
        <f t="shared" si="35"/>
        <v/>
      </c>
      <c r="N297" s="5" t="str">
        <f t="shared" si="36"/>
        <v/>
      </c>
      <c r="O297" s="39" t="str">
        <f>IF(G297&gt;0,DT!AC297*I297+DT!AD297*J297+DT!AE297*K297+DT!AF297*L297+DT!AG297*M297+DT!AH297*N297,"")</f>
        <v/>
      </c>
    </row>
    <row r="298" spans="1:15">
      <c r="A298" s="1"/>
      <c r="B298" s="1"/>
      <c r="C298" s="1"/>
      <c r="D298" s="1"/>
      <c r="E298" s="1"/>
      <c r="F298" s="1"/>
      <c r="G298" s="1">
        <f t="shared" si="37"/>
        <v>0</v>
      </c>
      <c r="I298" s="5" t="str">
        <f t="shared" si="31"/>
        <v/>
      </c>
      <c r="J298" s="5" t="str">
        <f t="shared" si="32"/>
        <v/>
      </c>
      <c r="K298" s="5" t="str">
        <f t="shared" si="33"/>
        <v/>
      </c>
      <c r="L298" s="5" t="str">
        <f t="shared" si="34"/>
        <v/>
      </c>
      <c r="M298" s="5" t="str">
        <f t="shared" si="35"/>
        <v/>
      </c>
      <c r="N298" s="5" t="str">
        <f t="shared" si="36"/>
        <v/>
      </c>
      <c r="O298" s="39" t="str">
        <f>IF(G298&gt;0,DT!AC298*I298+DT!AD298*J298+DT!AE298*K298+DT!AF298*L298+DT!AG298*M298+DT!AH298*N298,"")</f>
        <v/>
      </c>
    </row>
    <row r="299" spans="1:15">
      <c r="A299" s="1"/>
      <c r="B299" s="1"/>
      <c r="C299" s="1"/>
      <c r="D299" s="1"/>
      <c r="E299" s="1"/>
      <c r="F299" s="1"/>
      <c r="G299" s="1">
        <f t="shared" si="37"/>
        <v>0</v>
      </c>
      <c r="I299" s="5" t="str">
        <f t="shared" si="31"/>
        <v/>
      </c>
      <c r="J299" s="5" t="str">
        <f t="shared" si="32"/>
        <v/>
      </c>
      <c r="K299" s="5" t="str">
        <f t="shared" si="33"/>
        <v/>
      </c>
      <c r="L299" s="5" t="str">
        <f t="shared" si="34"/>
        <v/>
      </c>
      <c r="M299" s="5" t="str">
        <f t="shared" si="35"/>
        <v/>
      </c>
      <c r="N299" s="5" t="str">
        <f t="shared" si="36"/>
        <v/>
      </c>
      <c r="O299" s="39" t="str">
        <f>IF(G299&gt;0,DT!AC299*I299+DT!AD299*J299+DT!AE299*K299+DT!AF299*L299+DT!AG299*M299+DT!AH299*N299,"")</f>
        <v/>
      </c>
    </row>
    <row r="300" spans="1:15">
      <c r="A300" s="1"/>
      <c r="B300" s="1"/>
      <c r="C300" s="1"/>
      <c r="D300" s="1"/>
      <c r="E300" s="1"/>
      <c r="F300" s="1"/>
      <c r="G300" s="1">
        <f t="shared" si="37"/>
        <v>0</v>
      </c>
      <c r="I300" s="5" t="str">
        <f t="shared" si="31"/>
        <v/>
      </c>
      <c r="J300" s="5" t="str">
        <f t="shared" si="32"/>
        <v/>
      </c>
      <c r="K300" s="5" t="str">
        <f t="shared" si="33"/>
        <v/>
      </c>
      <c r="L300" s="5" t="str">
        <f t="shared" si="34"/>
        <v/>
      </c>
      <c r="M300" s="5" t="str">
        <f t="shared" si="35"/>
        <v/>
      </c>
      <c r="N300" s="5" t="str">
        <f t="shared" si="36"/>
        <v/>
      </c>
      <c r="O300" s="39" t="str">
        <f>IF(G300&gt;0,DT!AC300*I300+DT!AD300*J300+DT!AE300*K300+DT!AF300*L300+DT!AG300*M300+DT!AH300*N300,"")</f>
        <v/>
      </c>
    </row>
    <row r="301" spans="1:15">
      <c r="A301" s="1"/>
      <c r="B301" s="1"/>
      <c r="C301" s="1"/>
      <c r="D301" s="1"/>
      <c r="E301" s="1"/>
      <c r="F301" s="1"/>
      <c r="G301" s="1">
        <f t="shared" si="37"/>
        <v>0</v>
      </c>
      <c r="I301" s="5" t="str">
        <f t="shared" si="31"/>
        <v/>
      </c>
      <c r="J301" s="5" t="str">
        <f t="shared" si="32"/>
        <v/>
      </c>
      <c r="K301" s="5" t="str">
        <f t="shared" si="33"/>
        <v/>
      </c>
      <c r="L301" s="5" t="str">
        <f t="shared" si="34"/>
        <v/>
      </c>
      <c r="M301" s="5" t="str">
        <f t="shared" si="35"/>
        <v/>
      </c>
      <c r="N301" s="5" t="str">
        <f t="shared" si="36"/>
        <v/>
      </c>
      <c r="O301" s="39" t="str">
        <f>IF(G301&gt;0,DT!AC301*I301+DT!AD301*J301+DT!AE301*K301+DT!AF301*L301+DT!AG301*M301+DT!AH301*N301,"")</f>
        <v/>
      </c>
    </row>
    <row r="302" spans="1:15">
      <c r="A302" s="1"/>
      <c r="B302" s="1"/>
      <c r="C302" s="1"/>
      <c r="D302" s="1"/>
      <c r="E302" s="1"/>
      <c r="F302" s="1"/>
      <c r="G302" s="1">
        <f t="shared" si="37"/>
        <v>0</v>
      </c>
      <c r="I302" s="5" t="str">
        <f t="shared" si="31"/>
        <v/>
      </c>
      <c r="J302" s="5" t="str">
        <f t="shared" si="32"/>
        <v/>
      </c>
      <c r="K302" s="5" t="str">
        <f t="shared" si="33"/>
        <v/>
      </c>
      <c r="L302" s="5" t="str">
        <f t="shared" si="34"/>
        <v/>
      </c>
      <c r="M302" s="5" t="str">
        <f t="shared" si="35"/>
        <v/>
      </c>
      <c r="N302" s="5" t="str">
        <f t="shared" si="36"/>
        <v/>
      </c>
      <c r="O302" s="39" t="str">
        <f>IF(G302&gt;0,DT!AC302*I302+DT!AD302*J302+DT!AE302*K302+DT!AF302*L302+DT!AG302*M302+DT!AH302*N302,"")</f>
        <v/>
      </c>
    </row>
    <row r="303" spans="1:15">
      <c r="A303" s="1"/>
      <c r="B303" s="1"/>
      <c r="C303" s="1"/>
      <c r="D303" s="1"/>
      <c r="E303" s="1"/>
      <c r="F303" s="1"/>
      <c r="G303" s="1">
        <f t="shared" si="37"/>
        <v>0</v>
      </c>
      <c r="I303" s="5" t="str">
        <f t="shared" si="31"/>
        <v/>
      </c>
      <c r="J303" s="5" t="str">
        <f t="shared" si="32"/>
        <v/>
      </c>
      <c r="K303" s="5" t="str">
        <f t="shared" si="33"/>
        <v/>
      </c>
      <c r="L303" s="5" t="str">
        <f t="shared" si="34"/>
        <v/>
      </c>
      <c r="M303" s="5" t="str">
        <f t="shared" si="35"/>
        <v/>
      </c>
      <c r="N303" s="5" t="str">
        <f t="shared" si="36"/>
        <v/>
      </c>
      <c r="O303" s="39" t="str">
        <f>IF(G303&gt;0,DT!AC303*I303+DT!AD303*J303+DT!AE303*K303+DT!AF303*L303+DT!AG303*M303+DT!AH303*N303,"")</f>
        <v/>
      </c>
    </row>
    <row r="304" spans="1:15">
      <c r="A304" s="1"/>
      <c r="B304" s="1"/>
      <c r="C304" s="1"/>
      <c r="D304" s="1"/>
      <c r="E304" s="1"/>
      <c r="F304" s="1"/>
      <c r="G304" s="1">
        <f t="shared" si="37"/>
        <v>0</v>
      </c>
      <c r="I304" s="5" t="str">
        <f t="shared" si="31"/>
        <v/>
      </c>
      <c r="J304" s="5" t="str">
        <f t="shared" si="32"/>
        <v/>
      </c>
      <c r="K304" s="5" t="str">
        <f t="shared" si="33"/>
        <v/>
      </c>
      <c r="L304" s="5" t="str">
        <f t="shared" si="34"/>
        <v/>
      </c>
      <c r="M304" s="5" t="str">
        <f t="shared" si="35"/>
        <v/>
      </c>
      <c r="N304" s="5" t="str">
        <f t="shared" si="36"/>
        <v/>
      </c>
      <c r="O304" s="39" t="str">
        <f>IF(G304&gt;0,DT!AC304*I304+DT!AD304*J304+DT!AE304*K304+DT!AF304*L304+DT!AG304*M304+DT!AH304*N304,"")</f>
        <v/>
      </c>
    </row>
    <row r="305" spans="1:15">
      <c r="A305" s="1"/>
      <c r="B305" s="1"/>
      <c r="C305" s="1"/>
      <c r="D305" s="1"/>
      <c r="E305" s="1"/>
      <c r="F305" s="1"/>
      <c r="G305" s="1">
        <f t="shared" si="37"/>
        <v>0</v>
      </c>
      <c r="I305" s="5" t="str">
        <f t="shared" si="31"/>
        <v/>
      </c>
      <c r="J305" s="5" t="str">
        <f t="shared" si="32"/>
        <v/>
      </c>
      <c r="K305" s="5" t="str">
        <f t="shared" si="33"/>
        <v/>
      </c>
      <c r="L305" s="5" t="str">
        <f t="shared" si="34"/>
        <v/>
      </c>
      <c r="M305" s="5" t="str">
        <f t="shared" si="35"/>
        <v/>
      </c>
      <c r="N305" s="5" t="str">
        <f t="shared" si="36"/>
        <v/>
      </c>
      <c r="O305" s="39" t="str">
        <f>IF(G305&gt;0,DT!AC305*I305+DT!AD305*J305+DT!AE305*K305+DT!AF305*L305+DT!AG305*M305+DT!AH305*N305,"")</f>
        <v/>
      </c>
    </row>
    <row r="306" spans="1:15">
      <c r="A306" s="1"/>
      <c r="B306" s="1"/>
      <c r="C306" s="1"/>
      <c r="D306" s="1"/>
      <c r="E306" s="1"/>
      <c r="F306" s="1"/>
      <c r="G306" s="1">
        <f t="shared" si="37"/>
        <v>0</v>
      </c>
      <c r="I306" s="5" t="str">
        <f t="shared" si="31"/>
        <v/>
      </c>
      <c r="J306" s="5" t="str">
        <f t="shared" si="32"/>
        <v/>
      </c>
      <c r="K306" s="5" t="str">
        <f t="shared" si="33"/>
        <v/>
      </c>
      <c r="L306" s="5" t="str">
        <f t="shared" si="34"/>
        <v/>
      </c>
      <c r="M306" s="5" t="str">
        <f t="shared" si="35"/>
        <v/>
      </c>
      <c r="N306" s="5" t="str">
        <f t="shared" si="36"/>
        <v/>
      </c>
      <c r="O306" s="39" t="str">
        <f>IF(G306&gt;0,DT!AC306*I306+DT!AD306*J306+DT!AE306*K306+DT!AF306*L306+DT!AG306*M306+DT!AH306*N306,"")</f>
        <v/>
      </c>
    </row>
    <row r="307" spans="1:15">
      <c r="A307" s="1"/>
      <c r="B307" s="1"/>
      <c r="C307" s="1"/>
      <c r="D307" s="1"/>
      <c r="E307" s="1"/>
      <c r="F307" s="1"/>
      <c r="G307" s="1">
        <f t="shared" si="37"/>
        <v>0</v>
      </c>
      <c r="I307" s="5" t="str">
        <f t="shared" si="31"/>
        <v/>
      </c>
      <c r="J307" s="5" t="str">
        <f t="shared" si="32"/>
        <v/>
      </c>
      <c r="K307" s="5" t="str">
        <f t="shared" si="33"/>
        <v/>
      </c>
      <c r="L307" s="5" t="str">
        <f t="shared" si="34"/>
        <v/>
      </c>
      <c r="M307" s="5" t="str">
        <f t="shared" si="35"/>
        <v/>
      </c>
      <c r="N307" s="5" t="str">
        <f t="shared" si="36"/>
        <v/>
      </c>
      <c r="O307" s="39" t="str">
        <f>IF(G307&gt;0,DT!AC307*I307+DT!AD307*J307+DT!AE307*K307+DT!AF307*L307+DT!AG307*M307+DT!AH307*N307,"")</f>
        <v/>
      </c>
    </row>
    <row r="308" spans="1:15">
      <c r="A308" s="1"/>
      <c r="B308" s="1"/>
      <c r="C308" s="1"/>
      <c r="D308" s="1"/>
      <c r="E308" s="1"/>
      <c r="F308" s="1"/>
      <c r="G308" s="1">
        <f t="shared" si="37"/>
        <v>0</v>
      </c>
      <c r="I308" s="5" t="str">
        <f t="shared" ref="I308:I371" si="38">IF(G308&gt;0,A308/G308,"")</f>
        <v/>
      </c>
      <c r="J308" s="5" t="str">
        <f t="shared" ref="J308:J371" si="39">IF(G308&gt;0,B308/G308,"")</f>
        <v/>
      </c>
      <c r="K308" s="5" t="str">
        <f t="shared" ref="K308:K371" si="40">IF(G308&gt;0,C308/G308,"")</f>
        <v/>
      </c>
      <c r="L308" s="5" t="str">
        <f t="shared" ref="L308:L371" si="41">IF(G308&gt;0,D308/G308,"")</f>
        <v/>
      </c>
      <c r="M308" s="5" t="str">
        <f t="shared" ref="M308:M371" si="42">IF(G308&gt;0,E308/G308,"")</f>
        <v/>
      </c>
      <c r="N308" s="5" t="str">
        <f t="shared" ref="N308:N371" si="43">IF(G308&gt;0,F308/G308,"")</f>
        <v/>
      </c>
      <c r="O308" s="39" t="str">
        <f>IF(G308&gt;0,DT!AC308*I308+DT!AD308*J308+DT!AE308*K308+DT!AF308*L308+DT!AG308*M308+DT!AH308*N308,"")</f>
        <v/>
      </c>
    </row>
    <row r="309" spans="1:15">
      <c r="A309" s="1"/>
      <c r="B309" s="1"/>
      <c r="C309" s="1"/>
      <c r="D309" s="1"/>
      <c r="E309" s="1"/>
      <c r="F309" s="1"/>
      <c r="G309" s="1">
        <f t="shared" si="37"/>
        <v>0</v>
      </c>
      <c r="I309" s="5" t="str">
        <f t="shared" si="38"/>
        <v/>
      </c>
      <c r="J309" s="5" t="str">
        <f t="shared" si="39"/>
        <v/>
      </c>
      <c r="K309" s="5" t="str">
        <f t="shared" si="40"/>
        <v/>
      </c>
      <c r="L309" s="5" t="str">
        <f t="shared" si="41"/>
        <v/>
      </c>
      <c r="M309" s="5" t="str">
        <f t="shared" si="42"/>
        <v/>
      </c>
      <c r="N309" s="5" t="str">
        <f t="shared" si="43"/>
        <v/>
      </c>
      <c r="O309" s="39" t="str">
        <f>IF(G309&gt;0,DT!AC309*I309+DT!AD309*J309+DT!AE309*K309+DT!AF309*L309+DT!AG309*M309+DT!AH309*N309,"")</f>
        <v/>
      </c>
    </row>
    <row r="310" spans="1:15">
      <c r="A310" s="1"/>
      <c r="B310" s="1"/>
      <c r="C310" s="1"/>
      <c r="D310" s="1"/>
      <c r="E310" s="1"/>
      <c r="F310" s="1"/>
      <c r="G310" s="1">
        <f t="shared" si="37"/>
        <v>0</v>
      </c>
      <c r="I310" s="5" t="str">
        <f t="shared" si="38"/>
        <v/>
      </c>
      <c r="J310" s="5" t="str">
        <f t="shared" si="39"/>
        <v/>
      </c>
      <c r="K310" s="5" t="str">
        <f t="shared" si="40"/>
        <v/>
      </c>
      <c r="L310" s="5" t="str">
        <f t="shared" si="41"/>
        <v/>
      </c>
      <c r="M310" s="5" t="str">
        <f t="shared" si="42"/>
        <v/>
      </c>
      <c r="N310" s="5" t="str">
        <f t="shared" si="43"/>
        <v/>
      </c>
      <c r="O310" s="39" t="str">
        <f>IF(G310&gt;0,DT!AC310*I310+DT!AD310*J310+DT!AE310*K310+DT!AF310*L310+DT!AG310*M310+DT!AH310*N310,"")</f>
        <v/>
      </c>
    </row>
    <row r="311" spans="1:15">
      <c r="A311" s="1"/>
      <c r="B311" s="1"/>
      <c r="C311" s="1"/>
      <c r="D311" s="1"/>
      <c r="E311" s="1"/>
      <c r="F311" s="1"/>
      <c r="G311" s="1">
        <f t="shared" si="37"/>
        <v>0</v>
      </c>
      <c r="I311" s="5" t="str">
        <f t="shared" si="38"/>
        <v/>
      </c>
      <c r="J311" s="5" t="str">
        <f t="shared" si="39"/>
        <v/>
      </c>
      <c r="K311" s="5" t="str">
        <f t="shared" si="40"/>
        <v/>
      </c>
      <c r="L311" s="5" t="str">
        <f t="shared" si="41"/>
        <v/>
      </c>
      <c r="M311" s="5" t="str">
        <f t="shared" si="42"/>
        <v/>
      </c>
      <c r="N311" s="5" t="str">
        <f t="shared" si="43"/>
        <v/>
      </c>
      <c r="O311" s="39" t="str">
        <f>IF(G311&gt;0,DT!AC311*I311+DT!AD311*J311+DT!AE311*K311+DT!AF311*L311+DT!AG311*M311+DT!AH311*N311,"")</f>
        <v/>
      </c>
    </row>
    <row r="312" spans="1:15">
      <c r="A312" s="1"/>
      <c r="B312" s="1"/>
      <c r="C312" s="1"/>
      <c r="D312" s="1"/>
      <c r="E312" s="1"/>
      <c r="F312" s="1"/>
      <c r="G312" s="1">
        <f t="shared" si="37"/>
        <v>0</v>
      </c>
      <c r="I312" s="5" t="str">
        <f t="shared" si="38"/>
        <v/>
      </c>
      <c r="J312" s="5" t="str">
        <f t="shared" si="39"/>
        <v/>
      </c>
      <c r="K312" s="5" t="str">
        <f t="shared" si="40"/>
        <v/>
      </c>
      <c r="L312" s="5" t="str">
        <f t="shared" si="41"/>
        <v/>
      </c>
      <c r="M312" s="5" t="str">
        <f t="shared" si="42"/>
        <v/>
      </c>
      <c r="N312" s="5" t="str">
        <f t="shared" si="43"/>
        <v/>
      </c>
      <c r="O312" s="39" t="str">
        <f>IF(G312&gt;0,DT!AC312*I312+DT!AD312*J312+DT!AE312*K312+DT!AF312*L312+DT!AG312*M312+DT!AH312*N312,"")</f>
        <v/>
      </c>
    </row>
    <row r="313" spans="1:15">
      <c r="A313" s="1"/>
      <c r="B313" s="1"/>
      <c r="C313" s="1"/>
      <c r="D313" s="1"/>
      <c r="E313" s="1"/>
      <c r="F313" s="1"/>
      <c r="G313" s="1">
        <f t="shared" si="37"/>
        <v>0</v>
      </c>
      <c r="I313" s="5" t="str">
        <f t="shared" si="38"/>
        <v/>
      </c>
      <c r="J313" s="5" t="str">
        <f t="shared" si="39"/>
        <v/>
      </c>
      <c r="K313" s="5" t="str">
        <f t="shared" si="40"/>
        <v/>
      </c>
      <c r="L313" s="5" t="str">
        <f t="shared" si="41"/>
        <v/>
      </c>
      <c r="M313" s="5" t="str">
        <f t="shared" si="42"/>
        <v/>
      </c>
      <c r="N313" s="5" t="str">
        <f t="shared" si="43"/>
        <v/>
      </c>
      <c r="O313" s="39" t="str">
        <f>IF(G313&gt;0,DT!AC313*I313+DT!AD313*J313+DT!AE313*K313+DT!AF313*L313+DT!AG313*M313+DT!AH313*N313,"")</f>
        <v/>
      </c>
    </row>
    <row r="314" spans="1:15">
      <c r="A314" s="1"/>
      <c r="B314" s="1"/>
      <c r="C314" s="1"/>
      <c r="D314" s="1"/>
      <c r="E314" s="1"/>
      <c r="F314" s="1"/>
      <c r="G314" s="1">
        <f t="shared" si="37"/>
        <v>0</v>
      </c>
      <c r="I314" s="5" t="str">
        <f t="shared" si="38"/>
        <v/>
      </c>
      <c r="J314" s="5" t="str">
        <f t="shared" si="39"/>
        <v/>
      </c>
      <c r="K314" s="5" t="str">
        <f t="shared" si="40"/>
        <v/>
      </c>
      <c r="L314" s="5" t="str">
        <f t="shared" si="41"/>
        <v/>
      </c>
      <c r="M314" s="5" t="str">
        <f t="shared" si="42"/>
        <v/>
      </c>
      <c r="N314" s="5" t="str">
        <f t="shared" si="43"/>
        <v/>
      </c>
      <c r="O314" s="39" t="str">
        <f>IF(G314&gt;0,DT!AC314*I314+DT!AD314*J314+DT!AE314*K314+DT!AF314*L314+DT!AG314*M314+DT!AH314*N314,"")</f>
        <v/>
      </c>
    </row>
    <row r="315" spans="1:15">
      <c r="A315" s="1"/>
      <c r="B315" s="1"/>
      <c r="C315" s="1"/>
      <c r="D315" s="1"/>
      <c r="E315" s="1"/>
      <c r="F315" s="1"/>
      <c r="G315" s="1">
        <f t="shared" si="37"/>
        <v>0</v>
      </c>
      <c r="I315" s="5" t="str">
        <f t="shared" si="38"/>
        <v/>
      </c>
      <c r="J315" s="5" t="str">
        <f t="shared" si="39"/>
        <v/>
      </c>
      <c r="K315" s="5" t="str">
        <f t="shared" si="40"/>
        <v/>
      </c>
      <c r="L315" s="5" t="str">
        <f t="shared" si="41"/>
        <v/>
      </c>
      <c r="M315" s="5" t="str">
        <f t="shared" si="42"/>
        <v/>
      </c>
      <c r="N315" s="5" t="str">
        <f t="shared" si="43"/>
        <v/>
      </c>
      <c r="O315" s="39" t="str">
        <f>IF(G315&gt;0,DT!AC315*I315+DT!AD315*J315+DT!AE315*K315+DT!AF315*L315+DT!AG315*M315+DT!AH315*N315,"")</f>
        <v/>
      </c>
    </row>
    <row r="316" spans="1:15">
      <c r="A316" s="1"/>
      <c r="B316" s="1"/>
      <c r="C316" s="1"/>
      <c r="D316" s="1"/>
      <c r="E316" s="1"/>
      <c r="F316" s="1"/>
      <c r="G316" s="1">
        <f t="shared" si="37"/>
        <v>0</v>
      </c>
      <c r="I316" s="5" t="str">
        <f t="shared" si="38"/>
        <v/>
      </c>
      <c r="J316" s="5" t="str">
        <f t="shared" si="39"/>
        <v/>
      </c>
      <c r="K316" s="5" t="str">
        <f t="shared" si="40"/>
        <v/>
      </c>
      <c r="L316" s="5" t="str">
        <f t="shared" si="41"/>
        <v/>
      </c>
      <c r="M316" s="5" t="str">
        <f t="shared" si="42"/>
        <v/>
      </c>
      <c r="N316" s="5" t="str">
        <f t="shared" si="43"/>
        <v/>
      </c>
      <c r="O316" s="39" t="str">
        <f>IF(G316&gt;0,DT!AC316*I316+DT!AD316*J316+DT!AE316*K316+DT!AF316*L316+DT!AG316*M316+DT!AH316*N316,"")</f>
        <v/>
      </c>
    </row>
    <row r="317" spans="1:15">
      <c r="A317" s="1"/>
      <c r="B317" s="1"/>
      <c r="C317" s="1"/>
      <c r="D317" s="1"/>
      <c r="E317" s="1"/>
      <c r="F317" s="1"/>
      <c r="G317" s="1">
        <f t="shared" si="37"/>
        <v>0</v>
      </c>
      <c r="I317" s="5" t="str">
        <f t="shared" si="38"/>
        <v/>
      </c>
      <c r="J317" s="5" t="str">
        <f t="shared" si="39"/>
        <v/>
      </c>
      <c r="K317" s="5" t="str">
        <f t="shared" si="40"/>
        <v/>
      </c>
      <c r="L317" s="5" t="str">
        <f t="shared" si="41"/>
        <v/>
      </c>
      <c r="M317" s="5" t="str">
        <f t="shared" si="42"/>
        <v/>
      </c>
      <c r="N317" s="5" t="str">
        <f t="shared" si="43"/>
        <v/>
      </c>
      <c r="O317" s="39" t="str">
        <f>IF(G317&gt;0,DT!AC317*I317+DT!AD317*J317+DT!AE317*K317+DT!AF317*L317+DT!AG317*M317+DT!AH317*N317,"")</f>
        <v/>
      </c>
    </row>
    <row r="318" spans="1:15">
      <c r="A318" s="1"/>
      <c r="B318" s="1"/>
      <c r="C318" s="1"/>
      <c r="D318" s="1"/>
      <c r="E318" s="1"/>
      <c r="F318" s="1"/>
      <c r="G318" s="1">
        <f t="shared" si="37"/>
        <v>0</v>
      </c>
      <c r="I318" s="5" t="str">
        <f t="shared" si="38"/>
        <v/>
      </c>
      <c r="J318" s="5" t="str">
        <f t="shared" si="39"/>
        <v/>
      </c>
      <c r="K318" s="5" t="str">
        <f t="shared" si="40"/>
        <v/>
      </c>
      <c r="L318" s="5" t="str">
        <f t="shared" si="41"/>
        <v/>
      </c>
      <c r="M318" s="5" t="str">
        <f t="shared" si="42"/>
        <v/>
      </c>
      <c r="N318" s="5" t="str">
        <f t="shared" si="43"/>
        <v/>
      </c>
      <c r="O318" s="39" t="str">
        <f>IF(G318&gt;0,DT!AC318*I318+DT!AD318*J318+DT!AE318*K318+DT!AF318*L318+DT!AG318*M318+DT!AH318*N318,"")</f>
        <v/>
      </c>
    </row>
    <row r="319" spans="1:15">
      <c r="A319" s="1"/>
      <c r="B319" s="1"/>
      <c r="C319" s="1"/>
      <c r="D319" s="1"/>
      <c r="E319" s="1"/>
      <c r="F319" s="1"/>
      <c r="G319" s="1">
        <f t="shared" si="37"/>
        <v>0</v>
      </c>
      <c r="I319" s="5" t="str">
        <f t="shared" si="38"/>
        <v/>
      </c>
      <c r="J319" s="5" t="str">
        <f t="shared" si="39"/>
        <v/>
      </c>
      <c r="K319" s="5" t="str">
        <f t="shared" si="40"/>
        <v/>
      </c>
      <c r="L319" s="5" t="str">
        <f t="shared" si="41"/>
        <v/>
      </c>
      <c r="M319" s="5" t="str">
        <f t="shared" si="42"/>
        <v/>
      </c>
      <c r="N319" s="5" t="str">
        <f t="shared" si="43"/>
        <v/>
      </c>
      <c r="O319" s="39" t="str">
        <f>IF(G319&gt;0,DT!AC319*I319+DT!AD319*J319+DT!AE319*K319+DT!AF319*L319+DT!AG319*M319+DT!AH319*N319,"")</f>
        <v/>
      </c>
    </row>
    <row r="320" spans="1:15">
      <c r="A320" s="1"/>
      <c r="B320" s="1"/>
      <c r="C320" s="1"/>
      <c r="D320" s="1"/>
      <c r="E320" s="1"/>
      <c r="F320" s="1"/>
      <c r="G320" s="1">
        <f t="shared" si="37"/>
        <v>0</v>
      </c>
      <c r="I320" s="5" t="str">
        <f t="shared" si="38"/>
        <v/>
      </c>
      <c r="J320" s="5" t="str">
        <f t="shared" si="39"/>
        <v/>
      </c>
      <c r="K320" s="5" t="str">
        <f t="shared" si="40"/>
        <v/>
      </c>
      <c r="L320" s="5" t="str">
        <f t="shared" si="41"/>
        <v/>
      </c>
      <c r="M320" s="5" t="str">
        <f t="shared" si="42"/>
        <v/>
      </c>
      <c r="N320" s="5" t="str">
        <f t="shared" si="43"/>
        <v/>
      </c>
      <c r="O320" s="39" t="str">
        <f>IF(G320&gt;0,DT!AC320*I320+DT!AD320*J320+DT!AE320*K320+DT!AF320*L320+DT!AG320*M320+DT!AH320*N320,"")</f>
        <v/>
      </c>
    </row>
    <row r="321" spans="1:15">
      <c r="A321" s="1"/>
      <c r="B321" s="1"/>
      <c r="C321" s="1"/>
      <c r="D321" s="1"/>
      <c r="E321" s="1"/>
      <c r="F321" s="1"/>
      <c r="G321" s="1">
        <f t="shared" si="37"/>
        <v>0</v>
      </c>
      <c r="I321" s="5" t="str">
        <f t="shared" si="38"/>
        <v/>
      </c>
      <c r="J321" s="5" t="str">
        <f t="shared" si="39"/>
        <v/>
      </c>
      <c r="K321" s="5" t="str">
        <f t="shared" si="40"/>
        <v/>
      </c>
      <c r="L321" s="5" t="str">
        <f t="shared" si="41"/>
        <v/>
      </c>
      <c r="M321" s="5" t="str">
        <f t="shared" si="42"/>
        <v/>
      </c>
      <c r="N321" s="5" t="str">
        <f t="shared" si="43"/>
        <v/>
      </c>
      <c r="O321" s="39" t="str">
        <f>IF(G321&gt;0,DT!AC321*I321+DT!AD321*J321+DT!AE321*K321+DT!AF321*L321+DT!AG321*M321+DT!AH321*N321,"")</f>
        <v/>
      </c>
    </row>
    <row r="322" spans="1:15">
      <c r="A322" s="1"/>
      <c r="B322" s="1"/>
      <c r="C322" s="1"/>
      <c r="D322" s="1"/>
      <c r="E322" s="1"/>
      <c r="F322" s="1"/>
      <c r="G322" s="1">
        <f t="shared" si="37"/>
        <v>0</v>
      </c>
      <c r="I322" s="5" t="str">
        <f t="shared" si="38"/>
        <v/>
      </c>
      <c r="J322" s="5" t="str">
        <f t="shared" si="39"/>
        <v/>
      </c>
      <c r="K322" s="5" t="str">
        <f t="shared" si="40"/>
        <v/>
      </c>
      <c r="L322" s="5" t="str">
        <f t="shared" si="41"/>
        <v/>
      </c>
      <c r="M322" s="5" t="str">
        <f t="shared" si="42"/>
        <v/>
      </c>
      <c r="N322" s="5" t="str">
        <f t="shared" si="43"/>
        <v/>
      </c>
      <c r="O322" s="39" t="str">
        <f>IF(G322&gt;0,DT!AC322*I322+DT!AD322*J322+DT!AE322*K322+DT!AF322*L322+DT!AG322*M322+DT!AH322*N322,"")</f>
        <v/>
      </c>
    </row>
    <row r="323" spans="1:15">
      <c r="A323" s="1"/>
      <c r="B323" s="1"/>
      <c r="C323" s="1"/>
      <c r="D323" s="1"/>
      <c r="E323" s="1"/>
      <c r="F323" s="1"/>
      <c r="G323" s="1">
        <f t="shared" si="37"/>
        <v>0</v>
      </c>
      <c r="I323" s="5" t="str">
        <f t="shared" si="38"/>
        <v/>
      </c>
      <c r="J323" s="5" t="str">
        <f t="shared" si="39"/>
        <v/>
      </c>
      <c r="K323" s="5" t="str">
        <f t="shared" si="40"/>
        <v/>
      </c>
      <c r="L323" s="5" t="str">
        <f t="shared" si="41"/>
        <v/>
      </c>
      <c r="M323" s="5" t="str">
        <f t="shared" si="42"/>
        <v/>
      </c>
      <c r="N323" s="5" t="str">
        <f t="shared" si="43"/>
        <v/>
      </c>
      <c r="O323" s="39" t="str">
        <f>IF(G323&gt;0,DT!AC323*I323+DT!AD323*J323+DT!AE323*K323+DT!AF323*L323+DT!AG323*M323+DT!AH323*N323,"")</f>
        <v/>
      </c>
    </row>
    <row r="324" spans="1:15">
      <c r="A324" s="1"/>
      <c r="B324" s="1"/>
      <c r="C324" s="1"/>
      <c r="D324" s="1"/>
      <c r="E324" s="1"/>
      <c r="F324" s="1"/>
      <c r="G324" s="1">
        <f t="shared" si="37"/>
        <v>0</v>
      </c>
      <c r="I324" s="5" t="str">
        <f t="shared" si="38"/>
        <v/>
      </c>
      <c r="J324" s="5" t="str">
        <f t="shared" si="39"/>
        <v/>
      </c>
      <c r="K324" s="5" t="str">
        <f t="shared" si="40"/>
        <v/>
      </c>
      <c r="L324" s="5" t="str">
        <f t="shared" si="41"/>
        <v/>
      </c>
      <c r="M324" s="5" t="str">
        <f t="shared" si="42"/>
        <v/>
      </c>
      <c r="N324" s="5" t="str">
        <f t="shared" si="43"/>
        <v/>
      </c>
      <c r="O324" s="39" t="str">
        <f>IF(G324&gt;0,DT!AC324*I324+DT!AD324*J324+DT!AE324*K324+DT!AF324*L324+DT!AG324*M324+DT!AH324*N324,"")</f>
        <v/>
      </c>
    </row>
    <row r="325" spans="1:15">
      <c r="A325" s="1"/>
      <c r="B325" s="1"/>
      <c r="C325" s="1"/>
      <c r="D325" s="1"/>
      <c r="E325" s="1"/>
      <c r="F325" s="1"/>
      <c r="G325" s="1">
        <f t="shared" ref="G325:G388" si="44">SUM(A325:F325)</f>
        <v>0</v>
      </c>
      <c r="I325" s="5" t="str">
        <f t="shared" si="38"/>
        <v/>
      </c>
      <c r="J325" s="5" t="str">
        <f t="shared" si="39"/>
        <v/>
      </c>
      <c r="K325" s="5" t="str">
        <f t="shared" si="40"/>
        <v/>
      </c>
      <c r="L325" s="5" t="str">
        <f t="shared" si="41"/>
        <v/>
      </c>
      <c r="M325" s="5" t="str">
        <f t="shared" si="42"/>
        <v/>
      </c>
      <c r="N325" s="5" t="str">
        <f t="shared" si="43"/>
        <v/>
      </c>
      <c r="O325" s="39" t="str">
        <f>IF(G325&gt;0,DT!AC325*I325+DT!AD325*J325+DT!AE325*K325+DT!AF325*L325+DT!AG325*M325+DT!AH325*N325,"")</f>
        <v/>
      </c>
    </row>
    <row r="326" spans="1:15">
      <c r="A326" s="1"/>
      <c r="B326" s="1"/>
      <c r="C326" s="1"/>
      <c r="D326" s="1"/>
      <c r="E326" s="1"/>
      <c r="F326" s="1"/>
      <c r="G326" s="1">
        <f t="shared" si="44"/>
        <v>0</v>
      </c>
      <c r="I326" s="5" t="str">
        <f t="shared" si="38"/>
        <v/>
      </c>
      <c r="J326" s="5" t="str">
        <f t="shared" si="39"/>
        <v/>
      </c>
      <c r="K326" s="5" t="str">
        <f t="shared" si="40"/>
        <v/>
      </c>
      <c r="L326" s="5" t="str">
        <f t="shared" si="41"/>
        <v/>
      </c>
      <c r="M326" s="5" t="str">
        <f t="shared" si="42"/>
        <v/>
      </c>
      <c r="N326" s="5" t="str">
        <f t="shared" si="43"/>
        <v/>
      </c>
      <c r="O326" s="39" t="str">
        <f>IF(G326&gt;0,DT!AC326*I326+DT!AD326*J326+DT!AE326*K326+DT!AF326*L326+DT!AG326*M326+DT!AH326*N326,"")</f>
        <v/>
      </c>
    </row>
    <row r="327" spans="1:15">
      <c r="A327" s="1"/>
      <c r="B327" s="1"/>
      <c r="C327" s="1"/>
      <c r="D327" s="1"/>
      <c r="E327" s="1"/>
      <c r="F327" s="1"/>
      <c r="G327" s="1">
        <f t="shared" si="44"/>
        <v>0</v>
      </c>
      <c r="I327" s="5" t="str">
        <f t="shared" si="38"/>
        <v/>
      </c>
      <c r="J327" s="5" t="str">
        <f t="shared" si="39"/>
        <v/>
      </c>
      <c r="K327" s="5" t="str">
        <f t="shared" si="40"/>
        <v/>
      </c>
      <c r="L327" s="5" t="str">
        <f t="shared" si="41"/>
        <v/>
      </c>
      <c r="M327" s="5" t="str">
        <f t="shared" si="42"/>
        <v/>
      </c>
      <c r="N327" s="5" t="str">
        <f t="shared" si="43"/>
        <v/>
      </c>
      <c r="O327" s="39" t="str">
        <f>IF(G327&gt;0,DT!AC327*I327+DT!AD327*J327+DT!AE327*K327+DT!AF327*L327+DT!AG327*M327+DT!AH327*N327,"")</f>
        <v/>
      </c>
    </row>
    <row r="328" spans="1:15">
      <c r="A328" s="1"/>
      <c r="B328" s="1"/>
      <c r="C328" s="1"/>
      <c r="D328" s="1"/>
      <c r="E328" s="1"/>
      <c r="F328" s="1"/>
      <c r="G328" s="1">
        <f t="shared" si="44"/>
        <v>0</v>
      </c>
      <c r="I328" s="5" t="str">
        <f t="shared" si="38"/>
        <v/>
      </c>
      <c r="J328" s="5" t="str">
        <f t="shared" si="39"/>
        <v/>
      </c>
      <c r="K328" s="5" t="str">
        <f t="shared" si="40"/>
        <v/>
      </c>
      <c r="L328" s="5" t="str">
        <f t="shared" si="41"/>
        <v/>
      </c>
      <c r="M328" s="5" t="str">
        <f t="shared" si="42"/>
        <v/>
      </c>
      <c r="N328" s="5" t="str">
        <f t="shared" si="43"/>
        <v/>
      </c>
      <c r="O328" s="39" t="str">
        <f>IF(G328&gt;0,DT!AC328*I328+DT!AD328*J328+DT!AE328*K328+DT!AF328*L328+DT!AG328*M328+DT!AH328*N328,"")</f>
        <v/>
      </c>
    </row>
    <row r="329" spans="1:15">
      <c r="A329" s="1"/>
      <c r="B329" s="1"/>
      <c r="C329" s="1"/>
      <c r="D329" s="1"/>
      <c r="E329" s="1"/>
      <c r="F329" s="1"/>
      <c r="G329" s="1">
        <f t="shared" si="44"/>
        <v>0</v>
      </c>
      <c r="I329" s="5" t="str">
        <f t="shared" si="38"/>
        <v/>
      </c>
      <c r="J329" s="5" t="str">
        <f t="shared" si="39"/>
        <v/>
      </c>
      <c r="K329" s="5" t="str">
        <f t="shared" si="40"/>
        <v/>
      </c>
      <c r="L329" s="5" t="str">
        <f t="shared" si="41"/>
        <v/>
      </c>
      <c r="M329" s="5" t="str">
        <f t="shared" si="42"/>
        <v/>
      </c>
      <c r="N329" s="5" t="str">
        <f t="shared" si="43"/>
        <v/>
      </c>
      <c r="O329" s="39" t="str">
        <f>IF(G329&gt;0,DT!AC329*I329+DT!AD329*J329+DT!AE329*K329+DT!AF329*L329+DT!AG329*M329+DT!AH329*N329,"")</f>
        <v/>
      </c>
    </row>
    <row r="330" spans="1:15">
      <c r="A330" s="1"/>
      <c r="B330" s="1"/>
      <c r="C330" s="1"/>
      <c r="D330" s="1"/>
      <c r="E330" s="1"/>
      <c r="F330" s="1"/>
      <c r="G330" s="1">
        <f t="shared" si="44"/>
        <v>0</v>
      </c>
      <c r="I330" s="5" t="str">
        <f t="shared" si="38"/>
        <v/>
      </c>
      <c r="J330" s="5" t="str">
        <f t="shared" si="39"/>
        <v/>
      </c>
      <c r="K330" s="5" t="str">
        <f t="shared" si="40"/>
        <v/>
      </c>
      <c r="L330" s="5" t="str">
        <f t="shared" si="41"/>
        <v/>
      </c>
      <c r="M330" s="5" t="str">
        <f t="shared" si="42"/>
        <v/>
      </c>
      <c r="N330" s="5" t="str">
        <f t="shared" si="43"/>
        <v/>
      </c>
      <c r="O330" s="39" t="str">
        <f>IF(G330&gt;0,DT!AC330*I330+DT!AD330*J330+DT!AE330*K330+DT!AF330*L330+DT!AG330*M330+DT!AH330*N330,"")</f>
        <v/>
      </c>
    </row>
    <row r="331" spans="1:15">
      <c r="A331" s="1"/>
      <c r="B331" s="1"/>
      <c r="C331" s="1"/>
      <c r="D331" s="1"/>
      <c r="E331" s="1"/>
      <c r="F331" s="1"/>
      <c r="G331" s="1">
        <f t="shared" si="44"/>
        <v>0</v>
      </c>
      <c r="I331" s="5" t="str">
        <f t="shared" si="38"/>
        <v/>
      </c>
      <c r="J331" s="5" t="str">
        <f t="shared" si="39"/>
        <v/>
      </c>
      <c r="K331" s="5" t="str">
        <f t="shared" si="40"/>
        <v/>
      </c>
      <c r="L331" s="5" t="str">
        <f t="shared" si="41"/>
        <v/>
      </c>
      <c r="M331" s="5" t="str">
        <f t="shared" si="42"/>
        <v/>
      </c>
      <c r="N331" s="5" t="str">
        <f t="shared" si="43"/>
        <v/>
      </c>
      <c r="O331" s="39" t="str">
        <f>IF(G331&gt;0,DT!AC331*I331+DT!AD331*J331+DT!AE331*K331+DT!AF331*L331+DT!AG331*M331+DT!AH331*N331,"")</f>
        <v/>
      </c>
    </row>
    <row r="332" spans="1:15">
      <c r="A332" s="1"/>
      <c r="B332" s="1"/>
      <c r="C332" s="1"/>
      <c r="D332" s="1"/>
      <c r="E332" s="1"/>
      <c r="F332" s="1"/>
      <c r="G332" s="1">
        <f t="shared" si="44"/>
        <v>0</v>
      </c>
      <c r="I332" s="5" t="str">
        <f t="shared" si="38"/>
        <v/>
      </c>
      <c r="J332" s="5" t="str">
        <f t="shared" si="39"/>
        <v/>
      </c>
      <c r="K332" s="5" t="str">
        <f t="shared" si="40"/>
        <v/>
      </c>
      <c r="L332" s="5" t="str">
        <f t="shared" si="41"/>
        <v/>
      </c>
      <c r="M332" s="5" t="str">
        <f t="shared" si="42"/>
        <v/>
      </c>
      <c r="N332" s="5" t="str">
        <f t="shared" si="43"/>
        <v/>
      </c>
      <c r="O332" s="39" t="str">
        <f>IF(G332&gt;0,DT!AC332*I332+DT!AD332*J332+DT!AE332*K332+DT!AF332*L332+DT!AG332*M332+DT!AH332*N332,"")</f>
        <v/>
      </c>
    </row>
    <row r="333" spans="1:15">
      <c r="A333" s="1"/>
      <c r="B333" s="1"/>
      <c r="C333" s="1"/>
      <c r="D333" s="1"/>
      <c r="E333" s="1"/>
      <c r="F333" s="1"/>
      <c r="G333" s="1">
        <f t="shared" si="44"/>
        <v>0</v>
      </c>
      <c r="I333" s="5" t="str">
        <f t="shared" si="38"/>
        <v/>
      </c>
      <c r="J333" s="5" t="str">
        <f t="shared" si="39"/>
        <v/>
      </c>
      <c r="K333" s="5" t="str">
        <f t="shared" si="40"/>
        <v/>
      </c>
      <c r="L333" s="5" t="str">
        <f t="shared" si="41"/>
        <v/>
      </c>
      <c r="M333" s="5" t="str">
        <f t="shared" si="42"/>
        <v/>
      </c>
      <c r="N333" s="5" t="str">
        <f t="shared" si="43"/>
        <v/>
      </c>
      <c r="O333" s="39" t="str">
        <f>IF(G333&gt;0,DT!AC333*I333+DT!AD333*J333+DT!AE333*K333+DT!AF333*L333+DT!AG333*M333+DT!AH333*N333,"")</f>
        <v/>
      </c>
    </row>
    <row r="334" spans="1:15">
      <c r="A334" s="1"/>
      <c r="B334" s="1"/>
      <c r="C334" s="1"/>
      <c r="D334" s="1"/>
      <c r="E334" s="1"/>
      <c r="F334" s="1"/>
      <c r="G334" s="1">
        <f t="shared" si="44"/>
        <v>0</v>
      </c>
      <c r="I334" s="5" t="str">
        <f t="shared" si="38"/>
        <v/>
      </c>
      <c r="J334" s="5" t="str">
        <f t="shared" si="39"/>
        <v/>
      </c>
      <c r="K334" s="5" t="str">
        <f t="shared" si="40"/>
        <v/>
      </c>
      <c r="L334" s="5" t="str">
        <f t="shared" si="41"/>
        <v/>
      </c>
      <c r="M334" s="5" t="str">
        <f t="shared" si="42"/>
        <v/>
      </c>
      <c r="N334" s="5" t="str">
        <f t="shared" si="43"/>
        <v/>
      </c>
      <c r="O334" s="39" t="str">
        <f>IF(G334&gt;0,DT!AC334*I334+DT!AD334*J334+DT!AE334*K334+DT!AF334*L334+DT!AG334*M334+DT!AH334*N334,"")</f>
        <v/>
      </c>
    </row>
    <row r="335" spans="1:15">
      <c r="A335" s="1"/>
      <c r="B335" s="1"/>
      <c r="C335" s="1"/>
      <c r="D335" s="1"/>
      <c r="E335" s="1"/>
      <c r="F335" s="1"/>
      <c r="G335" s="1">
        <f t="shared" si="44"/>
        <v>0</v>
      </c>
      <c r="I335" s="5" t="str">
        <f t="shared" si="38"/>
        <v/>
      </c>
      <c r="J335" s="5" t="str">
        <f t="shared" si="39"/>
        <v/>
      </c>
      <c r="K335" s="5" t="str">
        <f t="shared" si="40"/>
        <v/>
      </c>
      <c r="L335" s="5" t="str">
        <f t="shared" si="41"/>
        <v/>
      </c>
      <c r="M335" s="5" t="str">
        <f t="shared" si="42"/>
        <v/>
      </c>
      <c r="N335" s="5" t="str">
        <f t="shared" si="43"/>
        <v/>
      </c>
      <c r="O335" s="39" t="str">
        <f>IF(G335&gt;0,DT!AC335*I335+DT!AD335*J335+DT!AE335*K335+DT!AF335*L335+DT!AG335*M335+DT!AH335*N335,"")</f>
        <v/>
      </c>
    </row>
    <row r="336" spans="1:15">
      <c r="A336" s="1"/>
      <c r="B336" s="1"/>
      <c r="C336" s="1"/>
      <c r="D336" s="1"/>
      <c r="E336" s="1"/>
      <c r="F336" s="1"/>
      <c r="G336" s="1">
        <f t="shared" si="44"/>
        <v>0</v>
      </c>
      <c r="I336" s="5" t="str">
        <f t="shared" si="38"/>
        <v/>
      </c>
      <c r="J336" s="5" t="str">
        <f t="shared" si="39"/>
        <v/>
      </c>
      <c r="K336" s="5" t="str">
        <f t="shared" si="40"/>
        <v/>
      </c>
      <c r="L336" s="5" t="str">
        <f t="shared" si="41"/>
        <v/>
      </c>
      <c r="M336" s="5" t="str">
        <f t="shared" si="42"/>
        <v/>
      </c>
      <c r="N336" s="5" t="str">
        <f t="shared" si="43"/>
        <v/>
      </c>
      <c r="O336" s="39" t="str">
        <f>IF(G336&gt;0,DT!AC336*I336+DT!AD336*J336+DT!AE336*K336+DT!AF336*L336+DT!AG336*M336+DT!AH336*N336,"")</f>
        <v/>
      </c>
    </row>
    <row r="337" spans="1:15">
      <c r="A337" s="1"/>
      <c r="B337" s="1"/>
      <c r="C337" s="1"/>
      <c r="D337" s="1"/>
      <c r="E337" s="1"/>
      <c r="F337" s="1"/>
      <c r="G337" s="1">
        <f t="shared" si="44"/>
        <v>0</v>
      </c>
      <c r="I337" s="5" t="str">
        <f t="shared" si="38"/>
        <v/>
      </c>
      <c r="J337" s="5" t="str">
        <f t="shared" si="39"/>
        <v/>
      </c>
      <c r="K337" s="5" t="str">
        <f t="shared" si="40"/>
        <v/>
      </c>
      <c r="L337" s="5" t="str">
        <f t="shared" si="41"/>
        <v/>
      </c>
      <c r="M337" s="5" t="str">
        <f t="shared" si="42"/>
        <v/>
      </c>
      <c r="N337" s="5" t="str">
        <f t="shared" si="43"/>
        <v/>
      </c>
      <c r="O337" s="39" t="str">
        <f>IF(G337&gt;0,DT!AC337*I337+DT!AD337*J337+DT!AE337*K337+DT!AF337*L337+DT!AG337*M337+DT!AH337*N337,"")</f>
        <v/>
      </c>
    </row>
    <row r="338" spans="1:15">
      <c r="A338" s="1"/>
      <c r="B338" s="1"/>
      <c r="C338" s="1"/>
      <c r="D338" s="1"/>
      <c r="E338" s="1"/>
      <c r="F338" s="1"/>
      <c r="G338" s="1">
        <f t="shared" si="44"/>
        <v>0</v>
      </c>
      <c r="I338" s="5" t="str">
        <f t="shared" si="38"/>
        <v/>
      </c>
      <c r="J338" s="5" t="str">
        <f t="shared" si="39"/>
        <v/>
      </c>
      <c r="K338" s="5" t="str">
        <f t="shared" si="40"/>
        <v/>
      </c>
      <c r="L338" s="5" t="str">
        <f t="shared" si="41"/>
        <v/>
      </c>
      <c r="M338" s="5" t="str">
        <f t="shared" si="42"/>
        <v/>
      </c>
      <c r="N338" s="5" t="str">
        <f t="shared" si="43"/>
        <v/>
      </c>
      <c r="O338" s="39" t="str">
        <f>IF(G338&gt;0,DT!AC338*I338+DT!AD338*J338+DT!AE338*K338+DT!AF338*L338+DT!AG338*M338+DT!AH338*N338,"")</f>
        <v/>
      </c>
    </row>
    <row r="339" spans="1:15">
      <c r="A339" s="1"/>
      <c r="B339" s="1"/>
      <c r="C339" s="1"/>
      <c r="D339" s="1"/>
      <c r="E339" s="1"/>
      <c r="F339" s="1"/>
      <c r="G339" s="1">
        <f t="shared" si="44"/>
        <v>0</v>
      </c>
      <c r="I339" s="5" t="str">
        <f t="shared" si="38"/>
        <v/>
      </c>
      <c r="J339" s="5" t="str">
        <f t="shared" si="39"/>
        <v/>
      </c>
      <c r="K339" s="5" t="str">
        <f t="shared" si="40"/>
        <v/>
      </c>
      <c r="L339" s="5" t="str">
        <f t="shared" si="41"/>
        <v/>
      </c>
      <c r="M339" s="5" t="str">
        <f t="shared" si="42"/>
        <v/>
      </c>
      <c r="N339" s="5" t="str">
        <f t="shared" si="43"/>
        <v/>
      </c>
      <c r="O339" s="39" t="str">
        <f>IF(G339&gt;0,DT!AC339*I339+DT!AD339*J339+DT!AE339*K339+DT!AF339*L339+DT!AG339*M339+DT!AH339*N339,"")</f>
        <v/>
      </c>
    </row>
    <row r="340" spans="1:15">
      <c r="A340" s="1"/>
      <c r="B340" s="1"/>
      <c r="C340" s="1"/>
      <c r="D340" s="1"/>
      <c r="E340" s="1"/>
      <c r="F340" s="1"/>
      <c r="G340" s="1">
        <f t="shared" si="44"/>
        <v>0</v>
      </c>
      <c r="I340" s="5" t="str">
        <f t="shared" si="38"/>
        <v/>
      </c>
      <c r="J340" s="5" t="str">
        <f t="shared" si="39"/>
        <v/>
      </c>
      <c r="K340" s="5" t="str">
        <f t="shared" si="40"/>
        <v/>
      </c>
      <c r="L340" s="5" t="str">
        <f t="shared" si="41"/>
        <v/>
      </c>
      <c r="M340" s="5" t="str">
        <f t="shared" si="42"/>
        <v/>
      </c>
      <c r="N340" s="5" t="str">
        <f t="shared" si="43"/>
        <v/>
      </c>
      <c r="O340" s="39" t="str">
        <f>IF(G340&gt;0,DT!AC340*I340+DT!AD340*J340+DT!AE340*K340+DT!AF340*L340+DT!AG340*M340+DT!AH340*N340,"")</f>
        <v/>
      </c>
    </row>
    <row r="341" spans="1:15">
      <c r="A341" s="1"/>
      <c r="B341" s="1"/>
      <c r="C341" s="1"/>
      <c r="D341" s="1"/>
      <c r="E341" s="1"/>
      <c r="F341" s="1"/>
      <c r="G341" s="1">
        <f t="shared" si="44"/>
        <v>0</v>
      </c>
      <c r="I341" s="5" t="str">
        <f t="shared" si="38"/>
        <v/>
      </c>
      <c r="J341" s="5" t="str">
        <f t="shared" si="39"/>
        <v/>
      </c>
      <c r="K341" s="5" t="str">
        <f t="shared" si="40"/>
        <v/>
      </c>
      <c r="L341" s="5" t="str">
        <f t="shared" si="41"/>
        <v/>
      </c>
      <c r="M341" s="5" t="str">
        <f t="shared" si="42"/>
        <v/>
      </c>
      <c r="N341" s="5" t="str">
        <f t="shared" si="43"/>
        <v/>
      </c>
      <c r="O341" s="39" t="str">
        <f>IF(G341&gt;0,DT!AC341*I341+DT!AD341*J341+DT!AE341*K341+DT!AF341*L341+DT!AG341*M341+DT!AH341*N341,"")</f>
        <v/>
      </c>
    </row>
    <row r="342" spans="1:15">
      <c r="A342" s="1"/>
      <c r="B342" s="1"/>
      <c r="C342" s="1"/>
      <c r="D342" s="1"/>
      <c r="E342" s="1"/>
      <c r="F342" s="1"/>
      <c r="G342" s="1">
        <f t="shared" si="44"/>
        <v>0</v>
      </c>
      <c r="I342" s="5" t="str">
        <f t="shared" si="38"/>
        <v/>
      </c>
      <c r="J342" s="5" t="str">
        <f t="shared" si="39"/>
        <v/>
      </c>
      <c r="K342" s="5" t="str">
        <f t="shared" si="40"/>
        <v/>
      </c>
      <c r="L342" s="5" t="str">
        <f t="shared" si="41"/>
        <v/>
      </c>
      <c r="M342" s="5" t="str">
        <f t="shared" si="42"/>
        <v/>
      </c>
      <c r="N342" s="5" t="str">
        <f t="shared" si="43"/>
        <v/>
      </c>
      <c r="O342" s="39" t="str">
        <f>IF(G342&gt;0,DT!AC342*I342+DT!AD342*J342+DT!AE342*K342+DT!AF342*L342+DT!AG342*M342+DT!AH342*N342,"")</f>
        <v/>
      </c>
    </row>
    <row r="343" spans="1:15">
      <c r="A343" s="1"/>
      <c r="B343" s="1"/>
      <c r="C343" s="1"/>
      <c r="D343" s="1"/>
      <c r="E343" s="1"/>
      <c r="F343" s="1"/>
      <c r="G343" s="1">
        <f t="shared" si="44"/>
        <v>0</v>
      </c>
      <c r="I343" s="5" t="str">
        <f t="shared" si="38"/>
        <v/>
      </c>
      <c r="J343" s="5" t="str">
        <f t="shared" si="39"/>
        <v/>
      </c>
      <c r="K343" s="5" t="str">
        <f t="shared" si="40"/>
        <v/>
      </c>
      <c r="L343" s="5" t="str">
        <f t="shared" si="41"/>
        <v/>
      </c>
      <c r="M343" s="5" t="str">
        <f t="shared" si="42"/>
        <v/>
      </c>
      <c r="N343" s="5" t="str">
        <f t="shared" si="43"/>
        <v/>
      </c>
      <c r="O343" s="39" t="str">
        <f>IF(G343&gt;0,DT!AC343*I343+DT!AD343*J343+DT!AE343*K343+DT!AF343*L343+DT!AG343*M343+DT!AH343*N343,"")</f>
        <v/>
      </c>
    </row>
    <row r="344" spans="1:15">
      <c r="A344" s="1"/>
      <c r="B344" s="1"/>
      <c r="C344" s="1"/>
      <c r="D344" s="1"/>
      <c r="E344" s="1"/>
      <c r="F344" s="1"/>
      <c r="G344" s="1">
        <f t="shared" si="44"/>
        <v>0</v>
      </c>
      <c r="I344" s="5" t="str">
        <f t="shared" si="38"/>
        <v/>
      </c>
      <c r="J344" s="5" t="str">
        <f t="shared" si="39"/>
        <v/>
      </c>
      <c r="K344" s="5" t="str">
        <f t="shared" si="40"/>
        <v/>
      </c>
      <c r="L344" s="5" t="str">
        <f t="shared" si="41"/>
        <v/>
      </c>
      <c r="M344" s="5" t="str">
        <f t="shared" si="42"/>
        <v/>
      </c>
      <c r="N344" s="5" t="str">
        <f t="shared" si="43"/>
        <v/>
      </c>
      <c r="O344" s="39" t="str">
        <f>IF(G344&gt;0,DT!AC344*I344+DT!AD344*J344+DT!AE344*K344+DT!AF344*L344+DT!AG344*M344+DT!AH344*N344,"")</f>
        <v/>
      </c>
    </row>
    <row r="345" spans="1:15">
      <c r="A345" s="1"/>
      <c r="B345" s="1"/>
      <c r="C345" s="1"/>
      <c r="D345" s="1"/>
      <c r="E345" s="1"/>
      <c r="F345" s="1"/>
      <c r="G345" s="1">
        <f t="shared" si="44"/>
        <v>0</v>
      </c>
      <c r="I345" s="5" t="str">
        <f t="shared" si="38"/>
        <v/>
      </c>
      <c r="J345" s="5" t="str">
        <f t="shared" si="39"/>
        <v/>
      </c>
      <c r="K345" s="5" t="str">
        <f t="shared" si="40"/>
        <v/>
      </c>
      <c r="L345" s="5" t="str">
        <f t="shared" si="41"/>
        <v/>
      </c>
      <c r="M345" s="5" t="str">
        <f t="shared" si="42"/>
        <v/>
      </c>
      <c r="N345" s="5" t="str">
        <f t="shared" si="43"/>
        <v/>
      </c>
      <c r="O345" s="39" t="str">
        <f>IF(G345&gt;0,DT!AC345*I345+DT!AD345*J345+DT!AE345*K345+DT!AF345*L345+DT!AG345*M345+DT!AH345*N345,"")</f>
        <v/>
      </c>
    </row>
    <row r="346" spans="1:15">
      <c r="A346" s="1"/>
      <c r="B346" s="1"/>
      <c r="C346" s="1"/>
      <c r="D346" s="1"/>
      <c r="E346" s="1"/>
      <c r="F346" s="1"/>
      <c r="G346" s="1">
        <f t="shared" si="44"/>
        <v>0</v>
      </c>
      <c r="I346" s="5" t="str">
        <f t="shared" si="38"/>
        <v/>
      </c>
      <c r="J346" s="5" t="str">
        <f t="shared" si="39"/>
        <v/>
      </c>
      <c r="K346" s="5" t="str">
        <f t="shared" si="40"/>
        <v/>
      </c>
      <c r="L346" s="5" t="str">
        <f t="shared" si="41"/>
        <v/>
      </c>
      <c r="M346" s="5" t="str">
        <f t="shared" si="42"/>
        <v/>
      </c>
      <c r="N346" s="5" t="str">
        <f t="shared" si="43"/>
        <v/>
      </c>
      <c r="O346" s="39" t="str">
        <f>IF(G346&gt;0,DT!AC346*I346+DT!AD346*J346+DT!AE346*K346+DT!AF346*L346+DT!AG346*M346+DT!AH346*N346,"")</f>
        <v/>
      </c>
    </row>
    <row r="347" spans="1:15">
      <c r="A347" s="1"/>
      <c r="B347" s="1"/>
      <c r="C347" s="1"/>
      <c r="D347" s="1"/>
      <c r="E347" s="1"/>
      <c r="F347" s="1"/>
      <c r="G347" s="1">
        <f t="shared" si="44"/>
        <v>0</v>
      </c>
      <c r="I347" s="5" t="str">
        <f t="shared" si="38"/>
        <v/>
      </c>
      <c r="J347" s="5" t="str">
        <f t="shared" si="39"/>
        <v/>
      </c>
      <c r="K347" s="5" t="str">
        <f t="shared" si="40"/>
        <v/>
      </c>
      <c r="L347" s="5" t="str">
        <f t="shared" si="41"/>
        <v/>
      </c>
      <c r="M347" s="5" t="str">
        <f t="shared" si="42"/>
        <v/>
      </c>
      <c r="N347" s="5" t="str">
        <f t="shared" si="43"/>
        <v/>
      </c>
      <c r="O347" s="39" t="str">
        <f>IF(G347&gt;0,DT!AC347*I347+DT!AD347*J347+DT!AE347*K347+DT!AF347*L347+DT!AG347*M347+DT!AH347*N347,"")</f>
        <v/>
      </c>
    </row>
    <row r="348" spans="1:15">
      <c r="A348" s="1"/>
      <c r="B348" s="1"/>
      <c r="C348" s="1"/>
      <c r="D348" s="1"/>
      <c r="E348" s="1"/>
      <c r="F348" s="1"/>
      <c r="G348" s="1">
        <f t="shared" si="44"/>
        <v>0</v>
      </c>
      <c r="I348" s="5" t="str">
        <f t="shared" si="38"/>
        <v/>
      </c>
      <c r="J348" s="5" t="str">
        <f t="shared" si="39"/>
        <v/>
      </c>
      <c r="K348" s="5" t="str">
        <f t="shared" si="40"/>
        <v/>
      </c>
      <c r="L348" s="5" t="str">
        <f t="shared" si="41"/>
        <v/>
      </c>
      <c r="M348" s="5" t="str">
        <f t="shared" si="42"/>
        <v/>
      </c>
      <c r="N348" s="5" t="str">
        <f t="shared" si="43"/>
        <v/>
      </c>
      <c r="O348" s="39" t="str">
        <f>IF(G348&gt;0,DT!AC348*I348+DT!AD348*J348+DT!AE348*K348+DT!AF348*L348+DT!AG348*M348+DT!AH348*N348,"")</f>
        <v/>
      </c>
    </row>
    <row r="349" spans="1:15">
      <c r="A349" s="1"/>
      <c r="B349" s="1"/>
      <c r="C349" s="1"/>
      <c r="D349" s="1"/>
      <c r="E349" s="1"/>
      <c r="F349" s="1"/>
      <c r="G349" s="1">
        <f t="shared" si="44"/>
        <v>0</v>
      </c>
      <c r="I349" s="5" t="str">
        <f t="shared" si="38"/>
        <v/>
      </c>
      <c r="J349" s="5" t="str">
        <f t="shared" si="39"/>
        <v/>
      </c>
      <c r="K349" s="5" t="str">
        <f t="shared" si="40"/>
        <v/>
      </c>
      <c r="L349" s="5" t="str">
        <f t="shared" si="41"/>
        <v/>
      </c>
      <c r="M349" s="5" t="str">
        <f t="shared" si="42"/>
        <v/>
      </c>
      <c r="N349" s="5" t="str">
        <f t="shared" si="43"/>
        <v/>
      </c>
      <c r="O349" s="39" t="str">
        <f>IF(G349&gt;0,DT!AC349*I349+DT!AD349*J349+DT!AE349*K349+DT!AF349*L349+DT!AG349*M349+DT!AH349*N349,"")</f>
        <v/>
      </c>
    </row>
    <row r="350" spans="1:15">
      <c r="A350" s="1"/>
      <c r="B350" s="1"/>
      <c r="C350" s="1"/>
      <c r="D350" s="1"/>
      <c r="E350" s="1"/>
      <c r="F350" s="1"/>
      <c r="G350" s="1">
        <f t="shared" si="44"/>
        <v>0</v>
      </c>
      <c r="I350" s="5" t="str">
        <f t="shared" si="38"/>
        <v/>
      </c>
      <c r="J350" s="5" t="str">
        <f t="shared" si="39"/>
        <v/>
      </c>
      <c r="K350" s="5" t="str">
        <f t="shared" si="40"/>
        <v/>
      </c>
      <c r="L350" s="5" t="str">
        <f t="shared" si="41"/>
        <v/>
      </c>
      <c r="M350" s="5" t="str">
        <f t="shared" si="42"/>
        <v/>
      </c>
      <c r="N350" s="5" t="str">
        <f t="shared" si="43"/>
        <v/>
      </c>
      <c r="O350" s="39" t="str">
        <f>IF(G350&gt;0,DT!AC350*I350+DT!AD350*J350+DT!AE350*K350+DT!AF350*L350+DT!AG350*M350+DT!AH350*N350,"")</f>
        <v/>
      </c>
    </row>
    <row r="351" spans="1:15">
      <c r="A351" s="1"/>
      <c r="B351" s="1"/>
      <c r="C351" s="1"/>
      <c r="D351" s="1"/>
      <c r="E351" s="1"/>
      <c r="F351" s="1"/>
      <c r="G351" s="1">
        <f t="shared" si="44"/>
        <v>0</v>
      </c>
      <c r="I351" s="5" t="str">
        <f t="shared" si="38"/>
        <v/>
      </c>
      <c r="J351" s="5" t="str">
        <f t="shared" si="39"/>
        <v/>
      </c>
      <c r="K351" s="5" t="str">
        <f t="shared" si="40"/>
        <v/>
      </c>
      <c r="L351" s="5" t="str">
        <f t="shared" si="41"/>
        <v/>
      </c>
      <c r="M351" s="5" t="str">
        <f t="shared" si="42"/>
        <v/>
      </c>
      <c r="N351" s="5" t="str">
        <f t="shared" si="43"/>
        <v/>
      </c>
      <c r="O351" s="39" t="str">
        <f>IF(G351&gt;0,DT!AC351*I351+DT!AD351*J351+DT!AE351*K351+DT!AF351*L351+DT!AG351*M351+DT!AH351*N351,"")</f>
        <v/>
      </c>
    </row>
    <row r="352" spans="1:15">
      <c r="A352" s="1"/>
      <c r="B352" s="1"/>
      <c r="C352" s="1"/>
      <c r="D352" s="1"/>
      <c r="E352" s="1"/>
      <c r="F352" s="1"/>
      <c r="G352" s="1">
        <f t="shared" si="44"/>
        <v>0</v>
      </c>
      <c r="I352" s="5" t="str">
        <f t="shared" si="38"/>
        <v/>
      </c>
      <c r="J352" s="5" t="str">
        <f t="shared" si="39"/>
        <v/>
      </c>
      <c r="K352" s="5" t="str">
        <f t="shared" si="40"/>
        <v/>
      </c>
      <c r="L352" s="5" t="str">
        <f t="shared" si="41"/>
        <v/>
      </c>
      <c r="M352" s="5" t="str">
        <f t="shared" si="42"/>
        <v/>
      </c>
      <c r="N352" s="5" t="str">
        <f t="shared" si="43"/>
        <v/>
      </c>
      <c r="O352" s="39" t="str">
        <f>IF(G352&gt;0,DT!AC352*I352+DT!AD352*J352+DT!AE352*K352+DT!AF352*L352+DT!AG352*M352+DT!AH352*N352,"")</f>
        <v/>
      </c>
    </row>
    <row r="353" spans="1:15">
      <c r="A353" s="1"/>
      <c r="B353" s="1"/>
      <c r="C353" s="1"/>
      <c r="D353" s="1"/>
      <c r="E353" s="1"/>
      <c r="F353" s="1"/>
      <c r="G353" s="1">
        <f t="shared" si="44"/>
        <v>0</v>
      </c>
      <c r="I353" s="5" t="str">
        <f t="shared" si="38"/>
        <v/>
      </c>
      <c r="J353" s="5" t="str">
        <f t="shared" si="39"/>
        <v/>
      </c>
      <c r="K353" s="5" t="str">
        <f t="shared" si="40"/>
        <v/>
      </c>
      <c r="L353" s="5" t="str">
        <f t="shared" si="41"/>
        <v/>
      </c>
      <c r="M353" s="5" t="str">
        <f t="shared" si="42"/>
        <v/>
      </c>
      <c r="N353" s="5" t="str">
        <f t="shared" si="43"/>
        <v/>
      </c>
      <c r="O353" s="39" t="str">
        <f>IF(G353&gt;0,DT!AC353*I353+DT!AD353*J353+DT!AE353*K353+DT!AF353*L353+DT!AG353*M353+DT!AH353*N353,"")</f>
        <v/>
      </c>
    </row>
    <row r="354" spans="1:15">
      <c r="A354" s="1"/>
      <c r="B354" s="1"/>
      <c r="C354" s="1"/>
      <c r="D354" s="1"/>
      <c r="E354" s="1"/>
      <c r="F354" s="1"/>
      <c r="G354" s="1">
        <f t="shared" si="44"/>
        <v>0</v>
      </c>
      <c r="I354" s="5" t="str">
        <f t="shared" si="38"/>
        <v/>
      </c>
      <c r="J354" s="5" t="str">
        <f t="shared" si="39"/>
        <v/>
      </c>
      <c r="K354" s="5" t="str">
        <f t="shared" si="40"/>
        <v/>
      </c>
      <c r="L354" s="5" t="str">
        <f t="shared" si="41"/>
        <v/>
      </c>
      <c r="M354" s="5" t="str">
        <f t="shared" si="42"/>
        <v/>
      </c>
      <c r="N354" s="5" t="str">
        <f t="shared" si="43"/>
        <v/>
      </c>
      <c r="O354" s="39" t="str">
        <f>IF(G354&gt;0,DT!AC354*I354+DT!AD354*J354+DT!AE354*K354+DT!AF354*L354+DT!AG354*M354+DT!AH354*N354,"")</f>
        <v/>
      </c>
    </row>
    <row r="355" spans="1:15">
      <c r="A355" s="1"/>
      <c r="B355" s="1"/>
      <c r="C355" s="1"/>
      <c r="D355" s="1"/>
      <c r="E355" s="1"/>
      <c r="F355" s="1"/>
      <c r="G355" s="1">
        <f t="shared" si="44"/>
        <v>0</v>
      </c>
      <c r="I355" s="5" t="str">
        <f t="shared" si="38"/>
        <v/>
      </c>
      <c r="J355" s="5" t="str">
        <f t="shared" si="39"/>
        <v/>
      </c>
      <c r="K355" s="5" t="str">
        <f t="shared" si="40"/>
        <v/>
      </c>
      <c r="L355" s="5" t="str">
        <f t="shared" si="41"/>
        <v/>
      </c>
      <c r="M355" s="5" t="str">
        <f t="shared" si="42"/>
        <v/>
      </c>
      <c r="N355" s="5" t="str">
        <f t="shared" si="43"/>
        <v/>
      </c>
      <c r="O355" s="39" t="str">
        <f>IF(G355&gt;0,DT!AC355*I355+DT!AD355*J355+DT!AE355*K355+DT!AF355*L355+DT!AG355*M355+DT!AH355*N355,"")</f>
        <v/>
      </c>
    </row>
    <row r="356" spans="1:15">
      <c r="A356" s="1"/>
      <c r="B356" s="1"/>
      <c r="C356" s="1"/>
      <c r="D356" s="1"/>
      <c r="E356" s="1"/>
      <c r="F356" s="1"/>
      <c r="G356" s="1">
        <f t="shared" si="44"/>
        <v>0</v>
      </c>
      <c r="I356" s="5" t="str">
        <f t="shared" si="38"/>
        <v/>
      </c>
      <c r="J356" s="5" t="str">
        <f t="shared" si="39"/>
        <v/>
      </c>
      <c r="K356" s="5" t="str">
        <f t="shared" si="40"/>
        <v/>
      </c>
      <c r="L356" s="5" t="str">
        <f t="shared" si="41"/>
        <v/>
      </c>
      <c r="M356" s="5" t="str">
        <f t="shared" si="42"/>
        <v/>
      </c>
      <c r="N356" s="5" t="str">
        <f t="shared" si="43"/>
        <v/>
      </c>
      <c r="O356" s="39" t="str">
        <f>IF(G356&gt;0,DT!AC356*I356+DT!AD356*J356+DT!AE356*K356+DT!AF356*L356+DT!AG356*M356+DT!AH356*N356,"")</f>
        <v/>
      </c>
    </row>
    <row r="357" spans="1:15">
      <c r="A357" s="1"/>
      <c r="B357" s="1"/>
      <c r="C357" s="1"/>
      <c r="D357" s="1"/>
      <c r="E357" s="1"/>
      <c r="F357" s="1"/>
      <c r="G357" s="1">
        <f t="shared" si="44"/>
        <v>0</v>
      </c>
      <c r="I357" s="5" t="str">
        <f t="shared" si="38"/>
        <v/>
      </c>
      <c r="J357" s="5" t="str">
        <f t="shared" si="39"/>
        <v/>
      </c>
      <c r="K357" s="5" t="str">
        <f t="shared" si="40"/>
        <v/>
      </c>
      <c r="L357" s="5" t="str">
        <f t="shared" si="41"/>
        <v/>
      </c>
      <c r="M357" s="5" t="str">
        <f t="shared" si="42"/>
        <v/>
      </c>
      <c r="N357" s="5" t="str">
        <f t="shared" si="43"/>
        <v/>
      </c>
      <c r="O357" s="39" t="str">
        <f>IF(G357&gt;0,DT!AC357*I357+DT!AD357*J357+DT!AE357*K357+DT!AF357*L357+DT!AG357*M357+DT!AH357*N357,"")</f>
        <v/>
      </c>
    </row>
    <row r="358" spans="1:15">
      <c r="A358" s="1"/>
      <c r="B358" s="1"/>
      <c r="C358" s="1"/>
      <c r="D358" s="1"/>
      <c r="E358" s="1"/>
      <c r="F358" s="1"/>
      <c r="G358" s="1">
        <f t="shared" si="44"/>
        <v>0</v>
      </c>
      <c r="I358" s="5" t="str">
        <f t="shared" si="38"/>
        <v/>
      </c>
      <c r="J358" s="5" t="str">
        <f t="shared" si="39"/>
        <v/>
      </c>
      <c r="K358" s="5" t="str">
        <f t="shared" si="40"/>
        <v/>
      </c>
      <c r="L358" s="5" t="str">
        <f t="shared" si="41"/>
        <v/>
      </c>
      <c r="M358" s="5" t="str">
        <f t="shared" si="42"/>
        <v/>
      </c>
      <c r="N358" s="5" t="str">
        <f t="shared" si="43"/>
        <v/>
      </c>
      <c r="O358" s="39" t="str">
        <f>IF(G358&gt;0,DT!AC358*I358+DT!AD358*J358+DT!AE358*K358+DT!AF358*L358+DT!AG358*M358+DT!AH358*N358,"")</f>
        <v/>
      </c>
    </row>
    <row r="359" spans="1:15">
      <c r="A359" s="1"/>
      <c r="B359" s="1"/>
      <c r="C359" s="1"/>
      <c r="D359" s="1"/>
      <c r="E359" s="1"/>
      <c r="F359" s="1"/>
      <c r="G359" s="1">
        <f t="shared" si="44"/>
        <v>0</v>
      </c>
      <c r="I359" s="5" t="str">
        <f t="shared" si="38"/>
        <v/>
      </c>
      <c r="J359" s="5" t="str">
        <f t="shared" si="39"/>
        <v/>
      </c>
      <c r="K359" s="5" t="str">
        <f t="shared" si="40"/>
        <v/>
      </c>
      <c r="L359" s="5" t="str">
        <f t="shared" si="41"/>
        <v/>
      </c>
      <c r="M359" s="5" t="str">
        <f t="shared" si="42"/>
        <v/>
      </c>
      <c r="N359" s="5" t="str">
        <f t="shared" si="43"/>
        <v/>
      </c>
      <c r="O359" s="39" t="str">
        <f>IF(G359&gt;0,DT!AC359*I359+DT!AD359*J359+DT!AE359*K359+DT!AF359*L359+DT!AG359*M359+DT!AH359*N359,"")</f>
        <v/>
      </c>
    </row>
    <row r="360" spans="1:15">
      <c r="A360" s="1"/>
      <c r="B360" s="1"/>
      <c r="C360" s="1"/>
      <c r="D360" s="1"/>
      <c r="E360" s="1"/>
      <c r="F360" s="1"/>
      <c r="G360" s="1">
        <f t="shared" si="44"/>
        <v>0</v>
      </c>
      <c r="I360" s="5" t="str">
        <f t="shared" si="38"/>
        <v/>
      </c>
      <c r="J360" s="5" t="str">
        <f t="shared" si="39"/>
        <v/>
      </c>
      <c r="K360" s="5" t="str">
        <f t="shared" si="40"/>
        <v/>
      </c>
      <c r="L360" s="5" t="str">
        <f t="shared" si="41"/>
        <v/>
      </c>
      <c r="M360" s="5" t="str">
        <f t="shared" si="42"/>
        <v/>
      </c>
      <c r="N360" s="5" t="str">
        <f t="shared" si="43"/>
        <v/>
      </c>
      <c r="O360" s="39" t="str">
        <f>IF(G360&gt;0,DT!AC360*I360+DT!AD360*J360+DT!AE360*K360+DT!AF360*L360+DT!AG360*M360+DT!AH360*N360,"")</f>
        <v/>
      </c>
    </row>
    <row r="361" spans="1:15">
      <c r="A361" s="1"/>
      <c r="B361" s="1"/>
      <c r="C361" s="1"/>
      <c r="D361" s="1"/>
      <c r="E361" s="1"/>
      <c r="F361" s="1"/>
      <c r="G361" s="1">
        <f t="shared" si="44"/>
        <v>0</v>
      </c>
      <c r="I361" s="5" t="str">
        <f t="shared" si="38"/>
        <v/>
      </c>
      <c r="J361" s="5" t="str">
        <f t="shared" si="39"/>
        <v/>
      </c>
      <c r="K361" s="5" t="str">
        <f t="shared" si="40"/>
        <v/>
      </c>
      <c r="L361" s="5" t="str">
        <f t="shared" si="41"/>
        <v/>
      </c>
      <c r="M361" s="5" t="str">
        <f t="shared" si="42"/>
        <v/>
      </c>
      <c r="N361" s="5" t="str">
        <f t="shared" si="43"/>
        <v/>
      </c>
      <c r="O361" s="39" t="str">
        <f>IF(G361&gt;0,DT!AC361*I361+DT!AD361*J361+DT!AE361*K361+DT!AF361*L361+DT!AG361*M361+DT!AH361*N361,"")</f>
        <v/>
      </c>
    </row>
    <row r="362" spans="1:15">
      <c r="A362" s="1"/>
      <c r="B362" s="1"/>
      <c r="C362" s="1"/>
      <c r="D362" s="1"/>
      <c r="E362" s="1"/>
      <c r="F362" s="1"/>
      <c r="G362" s="1">
        <f t="shared" si="44"/>
        <v>0</v>
      </c>
      <c r="I362" s="5" t="str">
        <f t="shared" si="38"/>
        <v/>
      </c>
      <c r="J362" s="5" t="str">
        <f t="shared" si="39"/>
        <v/>
      </c>
      <c r="K362" s="5" t="str">
        <f t="shared" si="40"/>
        <v/>
      </c>
      <c r="L362" s="5" t="str">
        <f t="shared" si="41"/>
        <v/>
      </c>
      <c r="M362" s="5" t="str">
        <f t="shared" si="42"/>
        <v/>
      </c>
      <c r="N362" s="5" t="str">
        <f t="shared" si="43"/>
        <v/>
      </c>
      <c r="O362" s="39" t="str">
        <f>IF(G362&gt;0,DT!AC362*I362+DT!AD362*J362+DT!AE362*K362+DT!AF362*L362+DT!AG362*M362+DT!AH362*N362,"")</f>
        <v/>
      </c>
    </row>
    <row r="363" spans="1:15">
      <c r="A363" s="1"/>
      <c r="B363" s="1"/>
      <c r="C363" s="1"/>
      <c r="D363" s="1"/>
      <c r="E363" s="1"/>
      <c r="F363" s="1"/>
      <c r="G363" s="1">
        <f t="shared" si="44"/>
        <v>0</v>
      </c>
      <c r="I363" s="5" t="str">
        <f t="shared" si="38"/>
        <v/>
      </c>
      <c r="J363" s="5" t="str">
        <f t="shared" si="39"/>
        <v/>
      </c>
      <c r="K363" s="5" t="str">
        <f t="shared" si="40"/>
        <v/>
      </c>
      <c r="L363" s="5" t="str">
        <f t="shared" si="41"/>
        <v/>
      </c>
      <c r="M363" s="5" t="str">
        <f t="shared" si="42"/>
        <v/>
      </c>
      <c r="N363" s="5" t="str">
        <f t="shared" si="43"/>
        <v/>
      </c>
      <c r="O363" s="39" t="str">
        <f>IF(G363&gt;0,DT!AC363*I363+DT!AD363*J363+DT!AE363*K363+DT!AF363*L363+DT!AG363*M363+DT!AH363*N363,"")</f>
        <v/>
      </c>
    </row>
    <row r="364" spans="1:15">
      <c r="A364" s="1"/>
      <c r="B364" s="1"/>
      <c r="C364" s="1"/>
      <c r="D364" s="1"/>
      <c r="E364" s="1"/>
      <c r="F364" s="1"/>
      <c r="G364" s="1">
        <f t="shared" si="44"/>
        <v>0</v>
      </c>
      <c r="I364" s="5" t="str">
        <f t="shared" si="38"/>
        <v/>
      </c>
      <c r="J364" s="5" t="str">
        <f t="shared" si="39"/>
        <v/>
      </c>
      <c r="K364" s="5" t="str">
        <f t="shared" si="40"/>
        <v/>
      </c>
      <c r="L364" s="5" t="str">
        <f t="shared" si="41"/>
        <v/>
      </c>
      <c r="M364" s="5" t="str">
        <f t="shared" si="42"/>
        <v/>
      </c>
      <c r="N364" s="5" t="str">
        <f t="shared" si="43"/>
        <v/>
      </c>
      <c r="O364" s="39" t="str">
        <f>IF(G364&gt;0,DT!AC364*I364+DT!AD364*J364+DT!AE364*K364+DT!AF364*L364+DT!AG364*M364+DT!AH364*N364,"")</f>
        <v/>
      </c>
    </row>
    <row r="365" spans="1:15">
      <c r="A365" s="1"/>
      <c r="B365" s="1"/>
      <c r="C365" s="1"/>
      <c r="D365" s="1"/>
      <c r="E365" s="1"/>
      <c r="F365" s="1"/>
      <c r="G365" s="1">
        <f t="shared" si="44"/>
        <v>0</v>
      </c>
      <c r="I365" s="5" t="str">
        <f t="shared" si="38"/>
        <v/>
      </c>
      <c r="J365" s="5" t="str">
        <f t="shared" si="39"/>
        <v/>
      </c>
      <c r="K365" s="5" t="str">
        <f t="shared" si="40"/>
        <v/>
      </c>
      <c r="L365" s="5" t="str">
        <f t="shared" si="41"/>
        <v/>
      </c>
      <c r="M365" s="5" t="str">
        <f t="shared" si="42"/>
        <v/>
      </c>
      <c r="N365" s="5" t="str">
        <f t="shared" si="43"/>
        <v/>
      </c>
      <c r="O365" s="39" t="str">
        <f>IF(G365&gt;0,DT!AC365*I365+DT!AD365*J365+DT!AE365*K365+DT!AF365*L365+DT!AG365*M365+DT!AH365*N365,"")</f>
        <v/>
      </c>
    </row>
    <row r="366" spans="1:15">
      <c r="A366" s="1"/>
      <c r="B366" s="1"/>
      <c r="C366" s="1"/>
      <c r="D366" s="1"/>
      <c r="E366" s="1"/>
      <c r="F366" s="1"/>
      <c r="G366" s="1">
        <f t="shared" si="44"/>
        <v>0</v>
      </c>
      <c r="I366" s="5" t="str">
        <f t="shared" si="38"/>
        <v/>
      </c>
      <c r="J366" s="5" t="str">
        <f t="shared" si="39"/>
        <v/>
      </c>
      <c r="K366" s="5" t="str">
        <f t="shared" si="40"/>
        <v/>
      </c>
      <c r="L366" s="5" t="str">
        <f t="shared" si="41"/>
        <v/>
      </c>
      <c r="M366" s="5" t="str">
        <f t="shared" si="42"/>
        <v/>
      </c>
      <c r="N366" s="5" t="str">
        <f t="shared" si="43"/>
        <v/>
      </c>
      <c r="O366" s="39" t="str">
        <f>IF(G366&gt;0,DT!AC366*I366+DT!AD366*J366+DT!AE366*K366+DT!AF366*L366+DT!AG366*M366+DT!AH366*N366,"")</f>
        <v/>
      </c>
    </row>
    <row r="367" spans="1:15">
      <c r="A367" s="1"/>
      <c r="B367" s="1"/>
      <c r="C367" s="1"/>
      <c r="D367" s="1"/>
      <c r="E367" s="1"/>
      <c r="F367" s="1"/>
      <c r="G367" s="1">
        <f t="shared" si="44"/>
        <v>0</v>
      </c>
      <c r="I367" s="5" t="str">
        <f t="shared" si="38"/>
        <v/>
      </c>
      <c r="J367" s="5" t="str">
        <f t="shared" si="39"/>
        <v/>
      </c>
      <c r="K367" s="5" t="str">
        <f t="shared" si="40"/>
        <v/>
      </c>
      <c r="L367" s="5" t="str">
        <f t="shared" si="41"/>
        <v/>
      </c>
      <c r="M367" s="5" t="str">
        <f t="shared" si="42"/>
        <v/>
      </c>
      <c r="N367" s="5" t="str">
        <f t="shared" si="43"/>
        <v/>
      </c>
      <c r="O367" s="39" t="str">
        <f>IF(G367&gt;0,DT!AC367*I367+DT!AD367*J367+DT!AE367*K367+DT!AF367*L367+DT!AG367*M367+DT!AH367*N367,"")</f>
        <v/>
      </c>
    </row>
    <row r="368" spans="1:15">
      <c r="A368" s="1"/>
      <c r="B368" s="1"/>
      <c r="C368" s="1"/>
      <c r="D368" s="1"/>
      <c r="E368" s="1"/>
      <c r="F368" s="1"/>
      <c r="G368" s="1">
        <f t="shared" si="44"/>
        <v>0</v>
      </c>
      <c r="I368" s="5" t="str">
        <f t="shared" si="38"/>
        <v/>
      </c>
      <c r="J368" s="5" t="str">
        <f t="shared" si="39"/>
        <v/>
      </c>
      <c r="K368" s="5" t="str">
        <f t="shared" si="40"/>
        <v/>
      </c>
      <c r="L368" s="5" t="str">
        <f t="shared" si="41"/>
        <v/>
      </c>
      <c r="M368" s="5" t="str">
        <f t="shared" si="42"/>
        <v/>
      </c>
      <c r="N368" s="5" t="str">
        <f t="shared" si="43"/>
        <v/>
      </c>
      <c r="O368" s="39" t="str">
        <f>IF(G368&gt;0,DT!AC368*I368+DT!AD368*J368+DT!AE368*K368+DT!AF368*L368+DT!AG368*M368+DT!AH368*N368,"")</f>
        <v/>
      </c>
    </row>
    <row r="369" spans="1:15">
      <c r="A369" s="1"/>
      <c r="B369" s="1"/>
      <c r="C369" s="1"/>
      <c r="D369" s="1"/>
      <c r="E369" s="1"/>
      <c r="F369" s="1"/>
      <c r="G369" s="1">
        <f t="shared" si="44"/>
        <v>0</v>
      </c>
      <c r="I369" s="5" t="str">
        <f t="shared" si="38"/>
        <v/>
      </c>
      <c r="J369" s="5" t="str">
        <f t="shared" si="39"/>
        <v/>
      </c>
      <c r="K369" s="5" t="str">
        <f t="shared" si="40"/>
        <v/>
      </c>
      <c r="L369" s="5" t="str">
        <f t="shared" si="41"/>
        <v/>
      </c>
      <c r="M369" s="5" t="str">
        <f t="shared" si="42"/>
        <v/>
      </c>
      <c r="N369" s="5" t="str">
        <f t="shared" si="43"/>
        <v/>
      </c>
      <c r="O369" s="39" t="str">
        <f>IF(G369&gt;0,DT!AC369*I369+DT!AD369*J369+DT!AE369*K369+DT!AF369*L369+DT!AG369*M369+DT!AH369*N369,"")</f>
        <v/>
      </c>
    </row>
    <row r="370" spans="1:15">
      <c r="A370" s="1"/>
      <c r="B370" s="1"/>
      <c r="C370" s="1"/>
      <c r="D370" s="1"/>
      <c r="E370" s="1"/>
      <c r="F370" s="1"/>
      <c r="G370" s="1">
        <f t="shared" si="44"/>
        <v>0</v>
      </c>
      <c r="I370" s="5" t="str">
        <f t="shared" si="38"/>
        <v/>
      </c>
      <c r="J370" s="5" t="str">
        <f t="shared" si="39"/>
        <v/>
      </c>
      <c r="K370" s="5" t="str">
        <f t="shared" si="40"/>
        <v/>
      </c>
      <c r="L370" s="5" t="str">
        <f t="shared" si="41"/>
        <v/>
      </c>
      <c r="M370" s="5" t="str">
        <f t="shared" si="42"/>
        <v/>
      </c>
      <c r="N370" s="5" t="str">
        <f t="shared" si="43"/>
        <v/>
      </c>
      <c r="O370" s="39" t="str">
        <f>IF(G370&gt;0,DT!AC370*I370+DT!AD370*J370+DT!AE370*K370+DT!AF370*L370+DT!AG370*M370+DT!AH370*N370,"")</f>
        <v/>
      </c>
    </row>
    <row r="371" spans="1:15">
      <c r="A371" s="1"/>
      <c r="B371" s="1"/>
      <c r="C371" s="1"/>
      <c r="D371" s="1"/>
      <c r="E371" s="1"/>
      <c r="F371" s="1"/>
      <c r="G371" s="1">
        <f t="shared" si="44"/>
        <v>0</v>
      </c>
      <c r="I371" s="5" t="str">
        <f t="shared" si="38"/>
        <v/>
      </c>
      <c r="J371" s="5" t="str">
        <f t="shared" si="39"/>
        <v/>
      </c>
      <c r="K371" s="5" t="str">
        <f t="shared" si="40"/>
        <v/>
      </c>
      <c r="L371" s="5" t="str">
        <f t="shared" si="41"/>
        <v/>
      </c>
      <c r="M371" s="5" t="str">
        <f t="shared" si="42"/>
        <v/>
      </c>
      <c r="N371" s="5" t="str">
        <f t="shared" si="43"/>
        <v/>
      </c>
      <c r="O371" s="39" t="str">
        <f>IF(G371&gt;0,DT!AC371*I371+DT!AD371*J371+DT!AE371*K371+DT!AF371*L371+DT!AG371*M371+DT!AH371*N371,"")</f>
        <v/>
      </c>
    </row>
    <row r="372" spans="1:15">
      <c r="A372" s="1"/>
      <c r="B372" s="1"/>
      <c r="C372" s="1"/>
      <c r="D372" s="1"/>
      <c r="E372" s="1"/>
      <c r="F372" s="1"/>
      <c r="G372" s="1">
        <f t="shared" si="44"/>
        <v>0</v>
      </c>
      <c r="I372" s="5" t="str">
        <f t="shared" ref="I372:I435" si="45">IF(G372&gt;0,A372/G372,"")</f>
        <v/>
      </c>
      <c r="J372" s="5" t="str">
        <f t="shared" ref="J372:J435" si="46">IF(G372&gt;0,B372/G372,"")</f>
        <v/>
      </c>
      <c r="K372" s="5" t="str">
        <f t="shared" ref="K372:K435" si="47">IF(G372&gt;0,C372/G372,"")</f>
        <v/>
      </c>
      <c r="L372" s="5" t="str">
        <f t="shared" ref="L372:L435" si="48">IF(G372&gt;0,D372/G372,"")</f>
        <v/>
      </c>
      <c r="M372" s="5" t="str">
        <f t="shared" ref="M372:M435" si="49">IF(G372&gt;0,E372/G372,"")</f>
        <v/>
      </c>
      <c r="N372" s="5" t="str">
        <f t="shared" ref="N372:N435" si="50">IF(G372&gt;0,F372/G372,"")</f>
        <v/>
      </c>
      <c r="O372" s="39" t="str">
        <f>IF(G372&gt;0,DT!AC372*I372+DT!AD372*J372+DT!AE372*K372+DT!AF372*L372+DT!AG372*M372+DT!AH372*N372,"")</f>
        <v/>
      </c>
    </row>
    <row r="373" spans="1:15">
      <c r="A373" s="1"/>
      <c r="B373" s="1"/>
      <c r="C373" s="1"/>
      <c r="D373" s="1"/>
      <c r="E373" s="1"/>
      <c r="F373" s="1"/>
      <c r="G373" s="1">
        <f t="shared" si="44"/>
        <v>0</v>
      </c>
      <c r="I373" s="5" t="str">
        <f t="shared" si="45"/>
        <v/>
      </c>
      <c r="J373" s="5" t="str">
        <f t="shared" si="46"/>
        <v/>
      </c>
      <c r="K373" s="5" t="str">
        <f t="shared" si="47"/>
        <v/>
      </c>
      <c r="L373" s="5" t="str">
        <f t="shared" si="48"/>
        <v/>
      </c>
      <c r="M373" s="5" t="str">
        <f t="shared" si="49"/>
        <v/>
      </c>
      <c r="N373" s="5" t="str">
        <f t="shared" si="50"/>
        <v/>
      </c>
      <c r="O373" s="39" t="str">
        <f>IF(G373&gt;0,DT!AC373*I373+DT!AD373*J373+DT!AE373*K373+DT!AF373*L373+DT!AG373*M373+DT!AH373*N373,"")</f>
        <v/>
      </c>
    </row>
    <row r="374" spans="1:15">
      <c r="A374" s="1"/>
      <c r="B374" s="1"/>
      <c r="C374" s="1"/>
      <c r="D374" s="1"/>
      <c r="E374" s="1"/>
      <c r="F374" s="1"/>
      <c r="G374" s="1">
        <f t="shared" si="44"/>
        <v>0</v>
      </c>
      <c r="I374" s="5" t="str">
        <f t="shared" si="45"/>
        <v/>
      </c>
      <c r="J374" s="5" t="str">
        <f t="shared" si="46"/>
        <v/>
      </c>
      <c r="K374" s="5" t="str">
        <f t="shared" si="47"/>
        <v/>
      </c>
      <c r="L374" s="5" t="str">
        <f t="shared" si="48"/>
        <v/>
      </c>
      <c r="M374" s="5" t="str">
        <f t="shared" si="49"/>
        <v/>
      </c>
      <c r="N374" s="5" t="str">
        <f t="shared" si="50"/>
        <v/>
      </c>
      <c r="O374" s="39" t="str">
        <f>IF(G374&gt;0,DT!AC374*I374+DT!AD374*J374+DT!AE374*K374+DT!AF374*L374+DT!AG374*M374+DT!AH374*N374,"")</f>
        <v/>
      </c>
    </row>
    <row r="375" spans="1:15">
      <c r="A375" s="1"/>
      <c r="B375" s="1"/>
      <c r="C375" s="1"/>
      <c r="D375" s="1"/>
      <c r="E375" s="1"/>
      <c r="F375" s="1"/>
      <c r="G375" s="1">
        <f t="shared" si="44"/>
        <v>0</v>
      </c>
      <c r="I375" s="5" t="str">
        <f t="shared" si="45"/>
        <v/>
      </c>
      <c r="J375" s="5" t="str">
        <f t="shared" si="46"/>
        <v/>
      </c>
      <c r="K375" s="5" t="str">
        <f t="shared" si="47"/>
        <v/>
      </c>
      <c r="L375" s="5" t="str">
        <f t="shared" si="48"/>
        <v/>
      </c>
      <c r="M375" s="5" t="str">
        <f t="shared" si="49"/>
        <v/>
      </c>
      <c r="N375" s="5" t="str">
        <f t="shared" si="50"/>
        <v/>
      </c>
      <c r="O375" s="39" t="str">
        <f>IF(G375&gt;0,DT!AC375*I375+DT!AD375*J375+DT!AE375*K375+DT!AF375*L375+DT!AG375*M375+DT!AH375*N375,"")</f>
        <v/>
      </c>
    </row>
    <row r="376" spans="1:15">
      <c r="A376" s="1"/>
      <c r="B376" s="1"/>
      <c r="C376" s="1"/>
      <c r="D376" s="1"/>
      <c r="E376" s="1"/>
      <c r="F376" s="1"/>
      <c r="G376" s="1">
        <f t="shared" si="44"/>
        <v>0</v>
      </c>
      <c r="I376" s="5" t="str">
        <f t="shared" si="45"/>
        <v/>
      </c>
      <c r="J376" s="5" t="str">
        <f t="shared" si="46"/>
        <v/>
      </c>
      <c r="K376" s="5" t="str">
        <f t="shared" si="47"/>
        <v/>
      </c>
      <c r="L376" s="5" t="str">
        <f t="shared" si="48"/>
        <v/>
      </c>
      <c r="M376" s="5" t="str">
        <f t="shared" si="49"/>
        <v/>
      </c>
      <c r="N376" s="5" t="str">
        <f t="shared" si="50"/>
        <v/>
      </c>
      <c r="O376" s="39" t="str">
        <f>IF(G376&gt;0,DT!AC376*I376+DT!AD376*J376+DT!AE376*K376+DT!AF376*L376+DT!AG376*M376+DT!AH376*N376,"")</f>
        <v/>
      </c>
    </row>
    <row r="377" spans="1:15">
      <c r="A377" s="1"/>
      <c r="B377" s="1"/>
      <c r="C377" s="1"/>
      <c r="D377" s="1"/>
      <c r="E377" s="1"/>
      <c r="F377" s="1"/>
      <c r="G377" s="1">
        <f t="shared" si="44"/>
        <v>0</v>
      </c>
      <c r="I377" s="5" t="str">
        <f t="shared" si="45"/>
        <v/>
      </c>
      <c r="J377" s="5" t="str">
        <f t="shared" si="46"/>
        <v/>
      </c>
      <c r="K377" s="5" t="str">
        <f t="shared" si="47"/>
        <v/>
      </c>
      <c r="L377" s="5" t="str">
        <f t="shared" si="48"/>
        <v/>
      </c>
      <c r="M377" s="5" t="str">
        <f t="shared" si="49"/>
        <v/>
      </c>
      <c r="N377" s="5" t="str">
        <f t="shared" si="50"/>
        <v/>
      </c>
      <c r="O377" s="39" t="str">
        <f>IF(G377&gt;0,DT!AC377*I377+DT!AD377*J377+DT!AE377*K377+DT!AF377*L377+DT!AG377*M377+DT!AH377*N377,"")</f>
        <v/>
      </c>
    </row>
    <row r="378" spans="1:15">
      <c r="A378" s="1"/>
      <c r="B378" s="1"/>
      <c r="C378" s="1"/>
      <c r="D378" s="1"/>
      <c r="E378" s="1"/>
      <c r="F378" s="1"/>
      <c r="G378" s="1">
        <f t="shared" si="44"/>
        <v>0</v>
      </c>
      <c r="I378" s="5" t="str">
        <f t="shared" si="45"/>
        <v/>
      </c>
      <c r="J378" s="5" t="str">
        <f t="shared" si="46"/>
        <v/>
      </c>
      <c r="K378" s="5" t="str">
        <f t="shared" si="47"/>
        <v/>
      </c>
      <c r="L378" s="5" t="str">
        <f t="shared" si="48"/>
        <v/>
      </c>
      <c r="M378" s="5" t="str">
        <f t="shared" si="49"/>
        <v/>
      </c>
      <c r="N378" s="5" t="str">
        <f t="shared" si="50"/>
        <v/>
      </c>
      <c r="O378" s="39" t="str">
        <f>IF(G378&gt;0,DT!AC378*I378+DT!AD378*J378+DT!AE378*K378+DT!AF378*L378+DT!AG378*M378+DT!AH378*N378,"")</f>
        <v/>
      </c>
    </row>
    <row r="379" spans="1:15">
      <c r="A379" s="1"/>
      <c r="B379" s="1"/>
      <c r="C379" s="1"/>
      <c r="D379" s="1"/>
      <c r="E379" s="1"/>
      <c r="F379" s="1"/>
      <c r="G379" s="1">
        <f t="shared" si="44"/>
        <v>0</v>
      </c>
      <c r="I379" s="5" t="str">
        <f t="shared" si="45"/>
        <v/>
      </c>
      <c r="J379" s="5" t="str">
        <f t="shared" si="46"/>
        <v/>
      </c>
      <c r="K379" s="5" t="str">
        <f t="shared" si="47"/>
        <v/>
      </c>
      <c r="L379" s="5" t="str">
        <f t="shared" si="48"/>
        <v/>
      </c>
      <c r="M379" s="5" t="str">
        <f t="shared" si="49"/>
        <v/>
      </c>
      <c r="N379" s="5" t="str">
        <f t="shared" si="50"/>
        <v/>
      </c>
      <c r="O379" s="39" t="str">
        <f>IF(G379&gt;0,DT!AC379*I379+DT!AD379*J379+DT!AE379*K379+DT!AF379*L379+DT!AG379*M379+DT!AH379*N379,"")</f>
        <v/>
      </c>
    </row>
    <row r="380" spans="1:15">
      <c r="A380" s="1"/>
      <c r="B380" s="1"/>
      <c r="C380" s="1"/>
      <c r="D380" s="1"/>
      <c r="E380" s="1"/>
      <c r="F380" s="1"/>
      <c r="G380" s="1">
        <f t="shared" si="44"/>
        <v>0</v>
      </c>
      <c r="I380" s="5" t="str">
        <f t="shared" si="45"/>
        <v/>
      </c>
      <c r="J380" s="5" t="str">
        <f t="shared" si="46"/>
        <v/>
      </c>
      <c r="K380" s="5" t="str">
        <f t="shared" si="47"/>
        <v/>
      </c>
      <c r="L380" s="5" t="str">
        <f t="shared" si="48"/>
        <v/>
      </c>
      <c r="M380" s="5" t="str">
        <f t="shared" si="49"/>
        <v/>
      </c>
      <c r="N380" s="5" t="str">
        <f t="shared" si="50"/>
        <v/>
      </c>
      <c r="O380" s="39" t="str">
        <f>IF(G380&gt;0,DT!AC380*I380+DT!AD380*J380+DT!AE380*K380+DT!AF380*L380+DT!AG380*M380+DT!AH380*N380,"")</f>
        <v/>
      </c>
    </row>
    <row r="381" spans="1:15">
      <c r="A381" s="1"/>
      <c r="B381" s="1"/>
      <c r="C381" s="1"/>
      <c r="D381" s="1"/>
      <c r="E381" s="1"/>
      <c r="F381" s="1"/>
      <c r="G381" s="1">
        <f t="shared" si="44"/>
        <v>0</v>
      </c>
      <c r="I381" s="5" t="str">
        <f t="shared" si="45"/>
        <v/>
      </c>
      <c r="J381" s="5" t="str">
        <f t="shared" si="46"/>
        <v/>
      </c>
      <c r="K381" s="5" t="str">
        <f t="shared" si="47"/>
        <v/>
      </c>
      <c r="L381" s="5" t="str">
        <f t="shared" si="48"/>
        <v/>
      </c>
      <c r="M381" s="5" t="str">
        <f t="shared" si="49"/>
        <v/>
      </c>
      <c r="N381" s="5" t="str">
        <f t="shared" si="50"/>
        <v/>
      </c>
      <c r="O381" s="39" t="str">
        <f>IF(G381&gt;0,DT!AC381*I381+DT!AD381*J381+DT!AE381*K381+DT!AF381*L381+DT!AG381*M381+DT!AH381*N381,"")</f>
        <v/>
      </c>
    </row>
    <row r="382" spans="1:15">
      <c r="A382" s="1"/>
      <c r="B382" s="1"/>
      <c r="C382" s="1"/>
      <c r="D382" s="1"/>
      <c r="E382" s="1"/>
      <c r="F382" s="1"/>
      <c r="G382" s="1">
        <f t="shared" si="44"/>
        <v>0</v>
      </c>
      <c r="I382" s="5" t="str">
        <f t="shared" si="45"/>
        <v/>
      </c>
      <c r="J382" s="5" t="str">
        <f t="shared" si="46"/>
        <v/>
      </c>
      <c r="K382" s="5" t="str">
        <f t="shared" si="47"/>
        <v/>
      </c>
      <c r="L382" s="5" t="str">
        <f t="shared" si="48"/>
        <v/>
      </c>
      <c r="M382" s="5" t="str">
        <f t="shared" si="49"/>
        <v/>
      </c>
      <c r="N382" s="5" t="str">
        <f t="shared" si="50"/>
        <v/>
      </c>
      <c r="O382" s="39" t="str">
        <f>IF(G382&gt;0,DT!AC382*I382+DT!AD382*J382+DT!AE382*K382+DT!AF382*L382+DT!AG382*M382+DT!AH382*N382,"")</f>
        <v/>
      </c>
    </row>
    <row r="383" spans="1:15">
      <c r="A383" s="1"/>
      <c r="B383" s="1"/>
      <c r="C383" s="1"/>
      <c r="D383" s="1"/>
      <c r="E383" s="1"/>
      <c r="F383" s="1"/>
      <c r="G383" s="1">
        <f t="shared" si="44"/>
        <v>0</v>
      </c>
      <c r="I383" s="5" t="str">
        <f t="shared" si="45"/>
        <v/>
      </c>
      <c r="J383" s="5" t="str">
        <f t="shared" si="46"/>
        <v/>
      </c>
      <c r="K383" s="5" t="str">
        <f t="shared" si="47"/>
        <v/>
      </c>
      <c r="L383" s="5" t="str">
        <f t="shared" si="48"/>
        <v/>
      </c>
      <c r="M383" s="5" t="str">
        <f t="shared" si="49"/>
        <v/>
      </c>
      <c r="N383" s="5" t="str">
        <f t="shared" si="50"/>
        <v/>
      </c>
      <c r="O383" s="39" t="str">
        <f>IF(G383&gt;0,DT!AC383*I383+DT!AD383*J383+DT!AE383*K383+DT!AF383*L383+DT!AG383*M383+DT!AH383*N383,"")</f>
        <v/>
      </c>
    </row>
    <row r="384" spans="1:15">
      <c r="A384" s="1"/>
      <c r="B384" s="1"/>
      <c r="C384" s="1"/>
      <c r="D384" s="1"/>
      <c r="E384" s="1"/>
      <c r="F384" s="1"/>
      <c r="G384" s="1">
        <f t="shared" si="44"/>
        <v>0</v>
      </c>
      <c r="I384" s="5" t="str">
        <f t="shared" si="45"/>
        <v/>
      </c>
      <c r="J384" s="5" t="str">
        <f t="shared" si="46"/>
        <v/>
      </c>
      <c r="K384" s="5" t="str">
        <f t="shared" si="47"/>
        <v/>
      </c>
      <c r="L384" s="5" t="str">
        <f t="shared" si="48"/>
        <v/>
      </c>
      <c r="M384" s="5" t="str">
        <f t="shared" si="49"/>
        <v/>
      </c>
      <c r="N384" s="5" t="str">
        <f t="shared" si="50"/>
        <v/>
      </c>
      <c r="O384" s="39" t="str">
        <f>IF(G384&gt;0,DT!AC384*I384+DT!AD384*J384+DT!AE384*K384+DT!AF384*L384+DT!AG384*M384+DT!AH384*N384,"")</f>
        <v/>
      </c>
    </row>
    <row r="385" spans="1:15">
      <c r="A385" s="1"/>
      <c r="B385" s="1"/>
      <c r="C385" s="1"/>
      <c r="D385" s="1"/>
      <c r="E385" s="1"/>
      <c r="F385" s="1"/>
      <c r="G385" s="1">
        <f t="shared" si="44"/>
        <v>0</v>
      </c>
      <c r="I385" s="5" t="str">
        <f t="shared" si="45"/>
        <v/>
      </c>
      <c r="J385" s="5" t="str">
        <f t="shared" si="46"/>
        <v/>
      </c>
      <c r="K385" s="5" t="str">
        <f t="shared" si="47"/>
        <v/>
      </c>
      <c r="L385" s="5" t="str">
        <f t="shared" si="48"/>
        <v/>
      </c>
      <c r="M385" s="5" t="str">
        <f t="shared" si="49"/>
        <v/>
      </c>
      <c r="N385" s="5" t="str">
        <f t="shared" si="50"/>
        <v/>
      </c>
      <c r="O385" s="39" t="str">
        <f>IF(G385&gt;0,DT!AC385*I385+DT!AD385*J385+DT!AE385*K385+DT!AF385*L385+DT!AG385*M385+DT!AH385*N385,"")</f>
        <v/>
      </c>
    </row>
    <row r="386" spans="1:15">
      <c r="A386" s="1"/>
      <c r="B386" s="1"/>
      <c r="C386" s="1"/>
      <c r="D386" s="1"/>
      <c r="E386" s="1"/>
      <c r="F386" s="1"/>
      <c r="G386" s="1">
        <f t="shared" si="44"/>
        <v>0</v>
      </c>
      <c r="I386" s="5" t="str">
        <f t="shared" si="45"/>
        <v/>
      </c>
      <c r="J386" s="5" t="str">
        <f t="shared" si="46"/>
        <v/>
      </c>
      <c r="K386" s="5" t="str">
        <f t="shared" si="47"/>
        <v/>
      </c>
      <c r="L386" s="5" t="str">
        <f t="shared" si="48"/>
        <v/>
      </c>
      <c r="M386" s="5" t="str">
        <f t="shared" si="49"/>
        <v/>
      </c>
      <c r="N386" s="5" t="str">
        <f t="shared" si="50"/>
        <v/>
      </c>
      <c r="O386" s="39" t="str">
        <f>IF(G386&gt;0,DT!AC386*I386+DT!AD386*J386+DT!AE386*K386+DT!AF386*L386+DT!AG386*M386+DT!AH386*N386,"")</f>
        <v/>
      </c>
    </row>
    <row r="387" spans="1:15">
      <c r="A387" s="1"/>
      <c r="B387" s="1"/>
      <c r="C387" s="1"/>
      <c r="D387" s="1"/>
      <c r="E387" s="1"/>
      <c r="F387" s="1"/>
      <c r="G387" s="1">
        <f t="shared" si="44"/>
        <v>0</v>
      </c>
      <c r="I387" s="5" t="str">
        <f t="shared" si="45"/>
        <v/>
      </c>
      <c r="J387" s="5" t="str">
        <f t="shared" si="46"/>
        <v/>
      </c>
      <c r="K387" s="5" t="str">
        <f t="shared" si="47"/>
        <v/>
      </c>
      <c r="L387" s="5" t="str">
        <f t="shared" si="48"/>
        <v/>
      </c>
      <c r="M387" s="5" t="str">
        <f t="shared" si="49"/>
        <v/>
      </c>
      <c r="N387" s="5" t="str">
        <f t="shared" si="50"/>
        <v/>
      </c>
      <c r="O387" s="39" t="str">
        <f>IF(G387&gt;0,DT!AC387*I387+DT!AD387*J387+DT!AE387*K387+DT!AF387*L387+DT!AG387*M387+DT!AH387*N387,"")</f>
        <v/>
      </c>
    </row>
    <row r="388" spans="1:15">
      <c r="A388" s="1"/>
      <c r="B388" s="1"/>
      <c r="C388" s="1"/>
      <c r="D388" s="1"/>
      <c r="E388" s="1"/>
      <c r="F388" s="1"/>
      <c r="G388" s="1">
        <f t="shared" si="44"/>
        <v>0</v>
      </c>
      <c r="I388" s="5" t="str">
        <f t="shared" si="45"/>
        <v/>
      </c>
      <c r="J388" s="5" t="str">
        <f t="shared" si="46"/>
        <v/>
      </c>
      <c r="K388" s="5" t="str">
        <f t="shared" si="47"/>
        <v/>
      </c>
      <c r="L388" s="5" t="str">
        <f t="shared" si="48"/>
        <v/>
      </c>
      <c r="M388" s="5" t="str">
        <f t="shared" si="49"/>
        <v/>
      </c>
      <c r="N388" s="5" t="str">
        <f t="shared" si="50"/>
        <v/>
      </c>
      <c r="O388" s="39" t="str">
        <f>IF(G388&gt;0,DT!AC388*I388+DT!AD388*J388+DT!AE388*K388+DT!AF388*L388+DT!AG388*M388+DT!AH388*N388,"")</f>
        <v/>
      </c>
    </row>
    <row r="389" spans="1:15">
      <c r="A389" s="1"/>
      <c r="B389" s="1"/>
      <c r="C389" s="1"/>
      <c r="D389" s="1"/>
      <c r="E389" s="1"/>
      <c r="F389" s="1"/>
      <c r="G389" s="1">
        <f t="shared" ref="G389:G452" si="51">SUM(A389:F389)</f>
        <v>0</v>
      </c>
      <c r="I389" s="5" t="str">
        <f t="shared" si="45"/>
        <v/>
      </c>
      <c r="J389" s="5" t="str">
        <f t="shared" si="46"/>
        <v/>
      </c>
      <c r="K389" s="5" t="str">
        <f t="shared" si="47"/>
        <v/>
      </c>
      <c r="L389" s="5" t="str">
        <f t="shared" si="48"/>
        <v/>
      </c>
      <c r="M389" s="5" t="str">
        <f t="shared" si="49"/>
        <v/>
      </c>
      <c r="N389" s="5" t="str">
        <f t="shared" si="50"/>
        <v/>
      </c>
      <c r="O389" s="39" t="str">
        <f>IF(G389&gt;0,DT!AC389*I389+DT!AD389*J389+DT!AE389*K389+DT!AF389*L389+DT!AG389*M389+DT!AH389*N389,"")</f>
        <v/>
      </c>
    </row>
    <row r="390" spans="1:15">
      <c r="A390" s="1"/>
      <c r="B390" s="1"/>
      <c r="C390" s="1"/>
      <c r="D390" s="1"/>
      <c r="E390" s="1"/>
      <c r="F390" s="1"/>
      <c r="G390" s="1">
        <f t="shared" si="51"/>
        <v>0</v>
      </c>
      <c r="I390" s="5" t="str">
        <f t="shared" si="45"/>
        <v/>
      </c>
      <c r="J390" s="5" t="str">
        <f t="shared" si="46"/>
        <v/>
      </c>
      <c r="K390" s="5" t="str">
        <f t="shared" si="47"/>
        <v/>
      </c>
      <c r="L390" s="5" t="str">
        <f t="shared" si="48"/>
        <v/>
      </c>
      <c r="M390" s="5" t="str">
        <f t="shared" si="49"/>
        <v/>
      </c>
      <c r="N390" s="5" t="str">
        <f t="shared" si="50"/>
        <v/>
      </c>
      <c r="O390" s="39" t="str">
        <f>IF(G390&gt;0,DT!AC390*I390+DT!AD390*J390+DT!AE390*K390+DT!AF390*L390+DT!AG390*M390+DT!AH390*N390,"")</f>
        <v/>
      </c>
    </row>
    <row r="391" spans="1:15">
      <c r="A391" s="1"/>
      <c r="B391" s="1"/>
      <c r="C391" s="1"/>
      <c r="D391" s="1"/>
      <c r="E391" s="1"/>
      <c r="F391" s="1"/>
      <c r="G391" s="1">
        <f t="shared" si="51"/>
        <v>0</v>
      </c>
      <c r="I391" s="5" t="str">
        <f t="shared" si="45"/>
        <v/>
      </c>
      <c r="J391" s="5" t="str">
        <f t="shared" si="46"/>
        <v/>
      </c>
      <c r="K391" s="5" t="str">
        <f t="shared" si="47"/>
        <v/>
      </c>
      <c r="L391" s="5" t="str">
        <f t="shared" si="48"/>
        <v/>
      </c>
      <c r="M391" s="5" t="str">
        <f t="shared" si="49"/>
        <v/>
      </c>
      <c r="N391" s="5" t="str">
        <f t="shared" si="50"/>
        <v/>
      </c>
      <c r="O391" s="39" t="str">
        <f>IF(G391&gt;0,DT!AC391*I391+DT!AD391*J391+DT!AE391*K391+DT!AF391*L391+DT!AG391*M391+DT!AH391*N391,"")</f>
        <v/>
      </c>
    </row>
    <row r="392" spans="1:15">
      <c r="A392" s="1"/>
      <c r="B392" s="1"/>
      <c r="C392" s="1"/>
      <c r="D392" s="1"/>
      <c r="E392" s="1"/>
      <c r="F392" s="1"/>
      <c r="G392" s="1">
        <f t="shared" si="51"/>
        <v>0</v>
      </c>
      <c r="I392" s="5" t="str">
        <f t="shared" si="45"/>
        <v/>
      </c>
      <c r="J392" s="5" t="str">
        <f t="shared" si="46"/>
        <v/>
      </c>
      <c r="K392" s="5" t="str">
        <f t="shared" si="47"/>
        <v/>
      </c>
      <c r="L392" s="5" t="str">
        <f t="shared" si="48"/>
        <v/>
      </c>
      <c r="M392" s="5" t="str">
        <f t="shared" si="49"/>
        <v/>
      </c>
      <c r="N392" s="5" t="str">
        <f t="shared" si="50"/>
        <v/>
      </c>
      <c r="O392" s="39" t="str">
        <f>IF(G392&gt;0,DT!AC392*I392+DT!AD392*J392+DT!AE392*K392+DT!AF392*L392+DT!AG392*M392+DT!AH392*N392,"")</f>
        <v/>
      </c>
    </row>
    <row r="393" spans="1:15">
      <c r="A393" s="1"/>
      <c r="B393" s="1"/>
      <c r="C393" s="1"/>
      <c r="D393" s="1"/>
      <c r="E393" s="1"/>
      <c r="F393" s="1"/>
      <c r="G393" s="1">
        <f t="shared" si="51"/>
        <v>0</v>
      </c>
      <c r="I393" s="5" t="str">
        <f t="shared" si="45"/>
        <v/>
      </c>
      <c r="J393" s="5" t="str">
        <f t="shared" si="46"/>
        <v/>
      </c>
      <c r="K393" s="5" t="str">
        <f t="shared" si="47"/>
        <v/>
      </c>
      <c r="L393" s="5" t="str">
        <f t="shared" si="48"/>
        <v/>
      </c>
      <c r="M393" s="5" t="str">
        <f t="shared" si="49"/>
        <v/>
      </c>
      <c r="N393" s="5" t="str">
        <f t="shared" si="50"/>
        <v/>
      </c>
      <c r="O393" s="39" t="str">
        <f>IF(G393&gt;0,DT!AC393*I393+DT!AD393*J393+DT!AE393*K393+DT!AF393*L393+DT!AG393*M393+DT!AH393*N393,"")</f>
        <v/>
      </c>
    </row>
    <row r="394" spans="1:15">
      <c r="A394" s="1"/>
      <c r="B394" s="1"/>
      <c r="C394" s="1"/>
      <c r="D394" s="1"/>
      <c r="E394" s="1"/>
      <c r="F394" s="1"/>
      <c r="G394" s="1">
        <f t="shared" si="51"/>
        <v>0</v>
      </c>
      <c r="I394" s="5" t="str">
        <f t="shared" si="45"/>
        <v/>
      </c>
      <c r="J394" s="5" t="str">
        <f t="shared" si="46"/>
        <v/>
      </c>
      <c r="K394" s="5" t="str">
        <f t="shared" si="47"/>
        <v/>
      </c>
      <c r="L394" s="5" t="str">
        <f t="shared" si="48"/>
        <v/>
      </c>
      <c r="M394" s="5" t="str">
        <f t="shared" si="49"/>
        <v/>
      </c>
      <c r="N394" s="5" t="str">
        <f t="shared" si="50"/>
        <v/>
      </c>
      <c r="O394" s="39" t="str">
        <f>IF(G394&gt;0,DT!AC394*I394+DT!AD394*J394+DT!AE394*K394+DT!AF394*L394+DT!AG394*M394+DT!AH394*N394,"")</f>
        <v/>
      </c>
    </row>
    <row r="395" spans="1:15">
      <c r="A395" s="1"/>
      <c r="B395" s="1"/>
      <c r="C395" s="1"/>
      <c r="D395" s="1"/>
      <c r="E395" s="1"/>
      <c r="F395" s="1"/>
      <c r="G395" s="1">
        <f t="shared" si="51"/>
        <v>0</v>
      </c>
      <c r="I395" s="5" t="str">
        <f t="shared" si="45"/>
        <v/>
      </c>
      <c r="J395" s="5" t="str">
        <f t="shared" si="46"/>
        <v/>
      </c>
      <c r="K395" s="5" t="str">
        <f t="shared" si="47"/>
        <v/>
      </c>
      <c r="L395" s="5" t="str">
        <f t="shared" si="48"/>
        <v/>
      </c>
      <c r="M395" s="5" t="str">
        <f t="shared" si="49"/>
        <v/>
      </c>
      <c r="N395" s="5" t="str">
        <f t="shared" si="50"/>
        <v/>
      </c>
      <c r="O395" s="39" t="str">
        <f>IF(G395&gt;0,DT!AC395*I395+DT!AD395*J395+DT!AE395*K395+DT!AF395*L395+DT!AG395*M395+DT!AH395*N395,"")</f>
        <v/>
      </c>
    </row>
    <row r="396" spans="1:15">
      <c r="A396" s="1"/>
      <c r="B396" s="1"/>
      <c r="C396" s="1"/>
      <c r="D396" s="1"/>
      <c r="E396" s="1"/>
      <c r="F396" s="1"/>
      <c r="G396" s="1">
        <f t="shared" si="51"/>
        <v>0</v>
      </c>
      <c r="I396" s="5" t="str">
        <f t="shared" si="45"/>
        <v/>
      </c>
      <c r="J396" s="5" t="str">
        <f t="shared" si="46"/>
        <v/>
      </c>
      <c r="K396" s="5" t="str">
        <f t="shared" si="47"/>
        <v/>
      </c>
      <c r="L396" s="5" t="str">
        <f t="shared" si="48"/>
        <v/>
      </c>
      <c r="M396" s="5" t="str">
        <f t="shared" si="49"/>
        <v/>
      </c>
      <c r="N396" s="5" t="str">
        <f t="shared" si="50"/>
        <v/>
      </c>
      <c r="O396" s="39" t="str">
        <f>IF(G396&gt;0,DT!AC396*I396+DT!AD396*J396+DT!AE396*K396+DT!AF396*L396+DT!AG396*M396+DT!AH396*N396,"")</f>
        <v/>
      </c>
    </row>
    <row r="397" spans="1:15">
      <c r="A397" s="1"/>
      <c r="B397" s="1"/>
      <c r="C397" s="1"/>
      <c r="D397" s="1"/>
      <c r="E397" s="1"/>
      <c r="F397" s="1"/>
      <c r="G397" s="1">
        <f t="shared" si="51"/>
        <v>0</v>
      </c>
      <c r="I397" s="5" t="str">
        <f t="shared" si="45"/>
        <v/>
      </c>
      <c r="J397" s="5" t="str">
        <f t="shared" si="46"/>
        <v/>
      </c>
      <c r="K397" s="5" t="str">
        <f t="shared" si="47"/>
        <v/>
      </c>
      <c r="L397" s="5" t="str">
        <f t="shared" si="48"/>
        <v/>
      </c>
      <c r="M397" s="5" t="str">
        <f t="shared" si="49"/>
        <v/>
      </c>
      <c r="N397" s="5" t="str">
        <f t="shared" si="50"/>
        <v/>
      </c>
      <c r="O397" s="39" t="str">
        <f>IF(G397&gt;0,DT!AC397*I397+DT!AD397*J397+DT!AE397*K397+DT!AF397*L397+DT!AG397*M397+DT!AH397*N397,"")</f>
        <v/>
      </c>
    </row>
    <row r="398" spans="1:15">
      <c r="A398" s="1"/>
      <c r="B398" s="1"/>
      <c r="C398" s="1"/>
      <c r="D398" s="1"/>
      <c r="E398" s="1"/>
      <c r="F398" s="1"/>
      <c r="G398" s="1">
        <f t="shared" si="51"/>
        <v>0</v>
      </c>
      <c r="I398" s="5" t="str">
        <f t="shared" si="45"/>
        <v/>
      </c>
      <c r="J398" s="5" t="str">
        <f t="shared" si="46"/>
        <v/>
      </c>
      <c r="K398" s="5" t="str">
        <f t="shared" si="47"/>
        <v/>
      </c>
      <c r="L398" s="5" t="str">
        <f t="shared" si="48"/>
        <v/>
      </c>
      <c r="M398" s="5" t="str">
        <f t="shared" si="49"/>
        <v/>
      </c>
      <c r="N398" s="5" t="str">
        <f t="shared" si="50"/>
        <v/>
      </c>
      <c r="O398" s="39" t="str">
        <f>IF(G398&gt;0,DT!AC398*I398+DT!AD398*J398+DT!AE398*K398+DT!AF398*L398+DT!AG398*M398+DT!AH398*N398,"")</f>
        <v/>
      </c>
    </row>
    <row r="399" spans="1:15">
      <c r="A399" s="1"/>
      <c r="B399" s="1"/>
      <c r="C399" s="1"/>
      <c r="D399" s="1"/>
      <c r="E399" s="1"/>
      <c r="F399" s="1"/>
      <c r="G399" s="1">
        <f t="shared" si="51"/>
        <v>0</v>
      </c>
      <c r="I399" s="5" t="str">
        <f t="shared" si="45"/>
        <v/>
      </c>
      <c r="J399" s="5" t="str">
        <f t="shared" si="46"/>
        <v/>
      </c>
      <c r="K399" s="5" t="str">
        <f t="shared" si="47"/>
        <v/>
      </c>
      <c r="L399" s="5" t="str">
        <f t="shared" si="48"/>
        <v/>
      </c>
      <c r="M399" s="5" t="str">
        <f t="shared" si="49"/>
        <v/>
      </c>
      <c r="N399" s="5" t="str">
        <f t="shared" si="50"/>
        <v/>
      </c>
      <c r="O399" s="39" t="str">
        <f>IF(G399&gt;0,DT!AC399*I399+DT!AD399*J399+DT!AE399*K399+DT!AF399*L399+DT!AG399*M399+DT!AH399*N399,"")</f>
        <v/>
      </c>
    </row>
    <row r="400" spans="1:15">
      <c r="A400" s="1"/>
      <c r="B400" s="1"/>
      <c r="C400" s="1"/>
      <c r="D400" s="1"/>
      <c r="E400" s="1"/>
      <c r="F400" s="1"/>
      <c r="G400" s="1">
        <f t="shared" si="51"/>
        <v>0</v>
      </c>
      <c r="I400" s="5" t="str">
        <f t="shared" si="45"/>
        <v/>
      </c>
      <c r="J400" s="5" t="str">
        <f t="shared" si="46"/>
        <v/>
      </c>
      <c r="K400" s="5" t="str">
        <f t="shared" si="47"/>
        <v/>
      </c>
      <c r="L400" s="5" t="str">
        <f t="shared" si="48"/>
        <v/>
      </c>
      <c r="M400" s="5" t="str">
        <f t="shared" si="49"/>
        <v/>
      </c>
      <c r="N400" s="5" t="str">
        <f t="shared" si="50"/>
        <v/>
      </c>
      <c r="O400" s="39" t="str">
        <f>IF(G400&gt;0,DT!AC400*I400+DT!AD400*J400+DT!AE400*K400+DT!AF400*L400+DT!AG400*M400+DT!AH400*N400,"")</f>
        <v/>
      </c>
    </row>
    <row r="401" spans="1:15">
      <c r="A401" s="1"/>
      <c r="B401" s="1"/>
      <c r="C401" s="1"/>
      <c r="D401" s="1"/>
      <c r="E401" s="1"/>
      <c r="F401" s="1"/>
      <c r="G401" s="1">
        <f t="shared" si="51"/>
        <v>0</v>
      </c>
      <c r="I401" s="5" t="str">
        <f t="shared" si="45"/>
        <v/>
      </c>
      <c r="J401" s="5" t="str">
        <f t="shared" si="46"/>
        <v/>
      </c>
      <c r="K401" s="5" t="str">
        <f t="shared" si="47"/>
        <v/>
      </c>
      <c r="L401" s="5" t="str">
        <f t="shared" si="48"/>
        <v/>
      </c>
      <c r="M401" s="5" t="str">
        <f t="shared" si="49"/>
        <v/>
      </c>
      <c r="N401" s="5" t="str">
        <f t="shared" si="50"/>
        <v/>
      </c>
      <c r="O401" s="39" t="str">
        <f>IF(G401&gt;0,DT!AC401*I401+DT!AD401*J401+DT!AE401*K401+DT!AF401*L401+DT!AG401*M401+DT!AH401*N401,"")</f>
        <v/>
      </c>
    </row>
    <row r="402" spans="1:15">
      <c r="A402" s="1"/>
      <c r="B402" s="1"/>
      <c r="C402" s="1"/>
      <c r="D402" s="1"/>
      <c r="E402" s="1"/>
      <c r="F402" s="1"/>
      <c r="G402" s="1">
        <f t="shared" si="51"/>
        <v>0</v>
      </c>
      <c r="I402" s="5" t="str">
        <f t="shared" si="45"/>
        <v/>
      </c>
      <c r="J402" s="5" t="str">
        <f t="shared" si="46"/>
        <v/>
      </c>
      <c r="K402" s="5" t="str">
        <f t="shared" si="47"/>
        <v/>
      </c>
      <c r="L402" s="5" t="str">
        <f t="shared" si="48"/>
        <v/>
      </c>
      <c r="M402" s="5" t="str">
        <f t="shared" si="49"/>
        <v/>
      </c>
      <c r="N402" s="5" t="str">
        <f t="shared" si="50"/>
        <v/>
      </c>
      <c r="O402" s="39" t="str">
        <f>IF(G402&gt;0,DT!AC402*I402+DT!AD402*J402+DT!AE402*K402+DT!AF402*L402+DT!AG402*M402+DT!AH402*N402,"")</f>
        <v/>
      </c>
    </row>
    <row r="403" spans="1:15">
      <c r="A403" s="1"/>
      <c r="B403" s="1"/>
      <c r="C403" s="1"/>
      <c r="D403" s="1"/>
      <c r="E403" s="1"/>
      <c r="F403" s="1"/>
      <c r="G403" s="1">
        <f t="shared" si="51"/>
        <v>0</v>
      </c>
      <c r="I403" s="5" t="str">
        <f t="shared" si="45"/>
        <v/>
      </c>
      <c r="J403" s="5" t="str">
        <f t="shared" si="46"/>
        <v/>
      </c>
      <c r="K403" s="5" t="str">
        <f t="shared" si="47"/>
        <v/>
      </c>
      <c r="L403" s="5" t="str">
        <f t="shared" si="48"/>
        <v/>
      </c>
      <c r="M403" s="5" t="str">
        <f t="shared" si="49"/>
        <v/>
      </c>
      <c r="N403" s="5" t="str">
        <f t="shared" si="50"/>
        <v/>
      </c>
      <c r="O403" s="39" t="str">
        <f>IF(G403&gt;0,DT!AC403*I403+DT!AD403*J403+DT!AE403*K403+DT!AF403*L403+DT!AG403*M403+DT!AH403*N403,"")</f>
        <v/>
      </c>
    </row>
    <row r="404" spans="1:15">
      <c r="A404" s="1"/>
      <c r="B404" s="1"/>
      <c r="C404" s="1"/>
      <c r="D404" s="1"/>
      <c r="E404" s="1"/>
      <c r="F404" s="1"/>
      <c r="G404" s="1">
        <f t="shared" si="51"/>
        <v>0</v>
      </c>
      <c r="I404" s="5" t="str">
        <f t="shared" si="45"/>
        <v/>
      </c>
      <c r="J404" s="5" t="str">
        <f t="shared" si="46"/>
        <v/>
      </c>
      <c r="K404" s="5" t="str">
        <f t="shared" si="47"/>
        <v/>
      </c>
      <c r="L404" s="5" t="str">
        <f t="shared" si="48"/>
        <v/>
      </c>
      <c r="M404" s="5" t="str">
        <f t="shared" si="49"/>
        <v/>
      </c>
      <c r="N404" s="5" t="str">
        <f t="shared" si="50"/>
        <v/>
      </c>
      <c r="O404" s="39" t="str">
        <f>IF(G404&gt;0,DT!AC404*I404+DT!AD404*J404+DT!AE404*K404+DT!AF404*L404+DT!AG404*M404+DT!AH404*N404,"")</f>
        <v/>
      </c>
    </row>
    <row r="405" spans="1:15">
      <c r="A405" s="1"/>
      <c r="B405" s="1"/>
      <c r="C405" s="1"/>
      <c r="D405" s="1"/>
      <c r="E405" s="1"/>
      <c r="F405" s="1"/>
      <c r="G405" s="1">
        <f t="shared" si="51"/>
        <v>0</v>
      </c>
      <c r="I405" s="5" t="str">
        <f t="shared" si="45"/>
        <v/>
      </c>
      <c r="J405" s="5" t="str">
        <f t="shared" si="46"/>
        <v/>
      </c>
      <c r="K405" s="5" t="str">
        <f t="shared" si="47"/>
        <v/>
      </c>
      <c r="L405" s="5" t="str">
        <f t="shared" si="48"/>
        <v/>
      </c>
      <c r="M405" s="5" t="str">
        <f t="shared" si="49"/>
        <v/>
      </c>
      <c r="N405" s="5" t="str">
        <f t="shared" si="50"/>
        <v/>
      </c>
      <c r="O405" s="39" t="str">
        <f>IF(G405&gt;0,DT!AC405*I405+DT!AD405*J405+DT!AE405*K405+DT!AF405*L405+DT!AG405*M405+DT!AH405*N405,"")</f>
        <v/>
      </c>
    </row>
    <row r="406" spans="1:15">
      <c r="A406" s="1"/>
      <c r="B406" s="1"/>
      <c r="C406" s="1"/>
      <c r="D406" s="1"/>
      <c r="E406" s="1"/>
      <c r="F406" s="1"/>
      <c r="G406" s="1">
        <f t="shared" si="51"/>
        <v>0</v>
      </c>
      <c r="I406" s="5" t="str">
        <f t="shared" si="45"/>
        <v/>
      </c>
      <c r="J406" s="5" t="str">
        <f t="shared" si="46"/>
        <v/>
      </c>
      <c r="K406" s="5" t="str">
        <f t="shared" si="47"/>
        <v/>
      </c>
      <c r="L406" s="5" t="str">
        <f t="shared" si="48"/>
        <v/>
      </c>
      <c r="M406" s="5" t="str">
        <f t="shared" si="49"/>
        <v/>
      </c>
      <c r="N406" s="5" t="str">
        <f t="shared" si="50"/>
        <v/>
      </c>
      <c r="O406" s="39" t="str">
        <f>IF(G406&gt;0,DT!AC406*I406+DT!AD406*J406+DT!AE406*K406+DT!AF406*L406+DT!AG406*M406+DT!AH406*N406,"")</f>
        <v/>
      </c>
    </row>
    <row r="407" spans="1:15">
      <c r="A407" s="1"/>
      <c r="B407" s="1"/>
      <c r="C407" s="1"/>
      <c r="D407" s="1"/>
      <c r="E407" s="1"/>
      <c r="F407" s="1"/>
      <c r="G407" s="1">
        <f t="shared" si="51"/>
        <v>0</v>
      </c>
      <c r="I407" s="5" t="str">
        <f t="shared" si="45"/>
        <v/>
      </c>
      <c r="J407" s="5" t="str">
        <f t="shared" si="46"/>
        <v/>
      </c>
      <c r="K407" s="5" t="str">
        <f t="shared" si="47"/>
        <v/>
      </c>
      <c r="L407" s="5" t="str">
        <f t="shared" si="48"/>
        <v/>
      </c>
      <c r="M407" s="5" t="str">
        <f t="shared" si="49"/>
        <v/>
      </c>
      <c r="N407" s="5" t="str">
        <f t="shared" si="50"/>
        <v/>
      </c>
      <c r="O407" s="39" t="str">
        <f>IF(G407&gt;0,DT!AC407*I407+DT!AD407*J407+DT!AE407*K407+DT!AF407*L407+DT!AG407*M407+DT!AH407*N407,"")</f>
        <v/>
      </c>
    </row>
    <row r="408" spans="1:15">
      <c r="A408" s="1"/>
      <c r="B408" s="1"/>
      <c r="C408" s="1"/>
      <c r="D408" s="1"/>
      <c r="E408" s="1"/>
      <c r="F408" s="1"/>
      <c r="G408" s="1">
        <f t="shared" si="51"/>
        <v>0</v>
      </c>
      <c r="I408" s="5" t="str">
        <f t="shared" si="45"/>
        <v/>
      </c>
      <c r="J408" s="5" t="str">
        <f t="shared" si="46"/>
        <v/>
      </c>
      <c r="K408" s="5" t="str">
        <f t="shared" si="47"/>
        <v/>
      </c>
      <c r="L408" s="5" t="str">
        <f t="shared" si="48"/>
        <v/>
      </c>
      <c r="M408" s="5" t="str">
        <f t="shared" si="49"/>
        <v/>
      </c>
      <c r="N408" s="5" t="str">
        <f t="shared" si="50"/>
        <v/>
      </c>
      <c r="O408" s="39" t="str">
        <f>IF(G408&gt;0,DT!AC408*I408+DT!AD408*J408+DT!AE408*K408+DT!AF408*L408+DT!AG408*M408+DT!AH408*N408,"")</f>
        <v/>
      </c>
    </row>
    <row r="409" spans="1:15">
      <c r="A409" s="1"/>
      <c r="B409" s="1"/>
      <c r="C409" s="1"/>
      <c r="D409" s="1"/>
      <c r="E409" s="1"/>
      <c r="F409" s="1"/>
      <c r="G409" s="1">
        <f t="shared" si="51"/>
        <v>0</v>
      </c>
      <c r="I409" s="5" t="str">
        <f t="shared" si="45"/>
        <v/>
      </c>
      <c r="J409" s="5" t="str">
        <f t="shared" si="46"/>
        <v/>
      </c>
      <c r="K409" s="5" t="str">
        <f t="shared" si="47"/>
        <v/>
      </c>
      <c r="L409" s="5" t="str">
        <f t="shared" si="48"/>
        <v/>
      </c>
      <c r="M409" s="5" t="str">
        <f t="shared" si="49"/>
        <v/>
      </c>
      <c r="N409" s="5" t="str">
        <f t="shared" si="50"/>
        <v/>
      </c>
      <c r="O409" s="39" t="str">
        <f>IF(G409&gt;0,DT!AC409*I409+DT!AD409*J409+DT!AE409*K409+DT!AF409*L409+DT!AG409*M409+DT!AH409*N409,"")</f>
        <v/>
      </c>
    </row>
    <row r="410" spans="1:15">
      <c r="A410" s="1"/>
      <c r="B410" s="1"/>
      <c r="C410" s="1"/>
      <c r="D410" s="1"/>
      <c r="E410" s="1"/>
      <c r="F410" s="1"/>
      <c r="G410" s="1">
        <f t="shared" si="51"/>
        <v>0</v>
      </c>
      <c r="I410" s="5" t="str">
        <f t="shared" si="45"/>
        <v/>
      </c>
      <c r="J410" s="5" t="str">
        <f t="shared" si="46"/>
        <v/>
      </c>
      <c r="K410" s="5" t="str">
        <f t="shared" si="47"/>
        <v/>
      </c>
      <c r="L410" s="5" t="str">
        <f t="shared" si="48"/>
        <v/>
      </c>
      <c r="M410" s="5" t="str">
        <f t="shared" si="49"/>
        <v/>
      </c>
      <c r="N410" s="5" t="str">
        <f t="shared" si="50"/>
        <v/>
      </c>
      <c r="O410" s="39" t="str">
        <f>IF(G410&gt;0,DT!AC410*I410+DT!AD410*J410+DT!AE410*K410+DT!AF410*L410+DT!AG410*M410+DT!AH410*N410,"")</f>
        <v/>
      </c>
    </row>
    <row r="411" spans="1:15">
      <c r="A411" s="1"/>
      <c r="B411" s="1"/>
      <c r="C411" s="1"/>
      <c r="D411" s="1"/>
      <c r="E411" s="1"/>
      <c r="F411" s="1"/>
      <c r="G411" s="1">
        <f t="shared" si="51"/>
        <v>0</v>
      </c>
      <c r="I411" s="5" t="str">
        <f t="shared" si="45"/>
        <v/>
      </c>
      <c r="J411" s="5" t="str">
        <f t="shared" si="46"/>
        <v/>
      </c>
      <c r="K411" s="5" t="str">
        <f t="shared" si="47"/>
        <v/>
      </c>
      <c r="L411" s="5" t="str">
        <f t="shared" si="48"/>
        <v/>
      </c>
      <c r="M411" s="5" t="str">
        <f t="shared" si="49"/>
        <v/>
      </c>
      <c r="N411" s="5" t="str">
        <f t="shared" si="50"/>
        <v/>
      </c>
      <c r="O411" s="39" t="str">
        <f>IF(G411&gt;0,DT!AC411*I411+DT!AD411*J411+DT!AE411*K411+DT!AF411*L411+DT!AG411*M411+DT!AH411*N411,"")</f>
        <v/>
      </c>
    </row>
    <row r="412" spans="1:15">
      <c r="A412" s="1"/>
      <c r="B412" s="1"/>
      <c r="C412" s="1"/>
      <c r="D412" s="1"/>
      <c r="E412" s="1"/>
      <c r="F412" s="1"/>
      <c r="G412" s="1">
        <f t="shared" si="51"/>
        <v>0</v>
      </c>
      <c r="I412" s="5" t="str">
        <f t="shared" si="45"/>
        <v/>
      </c>
      <c r="J412" s="5" t="str">
        <f t="shared" si="46"/>
        <v/>
      </c>
      <c r="K412" s="5" t="str">
        <f t="shared" si="47"/>
        <v/>
      </c>
      <c r="L412" s="5" t="str">
        <f t="shared" si="48"/>
        <v/>
      </c>
      <c r="M412" s="5" t="str">
        <f t="shared" si="49"/>
        <v/>
      </c>
      <c r="N412" s="5" t="str">
        <f t="shared" si="50"/>
        <v/>
      </c>
      <c r="O412" s="39" t="str">
        <f>IF(G412&gt;0,DT!AC412*I412+DT!AD412*J412+DT!AE412*K412+DT!AF412*L412+DT!AG412*M412+DT!AH412*N412,"")</f>
        <v/>
      </c>
    </row>
    <row r="413" spans="1:15">
      <c r="A413" s="1"/>
      <c r="B413" s="1"/>
      <c r="C413" s="1"/>
      <c r="D413" s="1"/>
      <c r="E413" s="1"/>
      <c r="F413" s="1"/>
      <c r="G413" s="1">
        <f t="shared" si="51"/>
        <v>0</v>
      </c>
      <c r="I413" s="5" t="str">
        <f t="shared" si="45"/>
        <v/>
      </c>
      <c r="J413" s="5" t="str">
        <f t="shared" si="46"/>
        <v/>
      </c>
      <c r="K413" s="5" t="str">
        <f t="shared" si="47"/>
        <v/>
      </c>
      <c r="L413" s="5" t="str">
        <f t="shared" si="48"/>
        <v/>
      </c>
      <c r="M413" s="5" t="str">
        <f t="shared" si="49"/>
        <v/>
      </c>
      <c r="N413" s="5" t="str">
        <f t="shared" si="50"/>
        <v/>
      </c>
      <c r="O413" s="39" t="str">
        <f>IF(G413&gt;0,DT!AC413*I413+DT!AD413*J413+DT!AE413*K413+DT!AF413*L413+DT!AG413*M413+DT!AH413*N413,"")</f>
        <v/>
      </c>
    </row>
    <row r="414" spans="1:15">
      <c r="A414" s="1"/>
      <c r="B414" s="1"/>
      <c r="C414" s="1"/>
      <c r="D414" s="1"/>
      <c r="E414" s="1"/>
      <c r="F414" s="1"/>
      <c r="G414" s="1">
        <f t="shared" si="51"/>
        <v>0</v>
      </c>
      <c r="I414" s="5" t="str">
        <f t="shared" si="45"/>
        <v/>
      </c>
      <c r="J414" s="5" t="str">
        <f t="shared" si="46"/>
        <v/>
      </c>
      <c r="K414" s="5" t="str">
        <f t="shared" si="47"/>
        <v/>
      </c>
      <c r="L414" s="5" t="str">
        <f t="shared" si="48"/>
        <v/>
      </c>
      <c r="M414" s="5" t="str">
        <f t="shared" si="49"/>
        <v/>
      </c>
      <c r="N414" s="5" t="str">
        <f t="shared" si="50"/>
        <v/>
      </c>
      <c r="O414" s="39" t="str">
        <f>IF(G414&gt;0,DT!AC414*I414+DT!AD414*J414+DT!AE414*K414+DT!AF414*L414+DT!AG414*M414+DT!AH414*N414,"")</f>
        <v/>
      </c>
    </row>
    <row r="415" spans="1:15">
      <c r="A415" s="1"/>
      <c r="B415" s="1"/>
      <c r="C415" s="1"/>
      <c r="D415" s="1"/>
      <c r="E415" s="1"/>
      <c r="F415" s="1"/>
      <c r="G415" s="1">
        <f t="shared" si="51"/>
        <v>0</v>
      </c>
      <c r="I415" s="5" t="str">
        <f t="shared" si="45"/>
        <v/>
      </c>
      <c r="J415" s="5" t="str">
        <f t="shared" si="46"/>
        <v/>
      </c>
      <c r="K415" s="5" t="str">
        <f t="shared" si="47"/>
        <v/>
      </c>
      <c r="L415" s="5" t="str">
        <f t="shared" si="48"/>
        <v/>
      </c>
      <c r="M415" s="5" t="str">
        <f t="shared" si="49"/>
        <v/>
      </c>
      <c r="N415" s="5" t="str">
        <f t="shared" si="50"/>
        <v/>
      </c>
      <c r="O415" s="39" t="str">
        <f>IF(G415&gt;0,DT!AC415*I415+DT!AD415*J415+DT!AE415*K415+DT!AF415*L415+DT!AG415*M415+DT!AH415*N415,"")</f>
        <v/>
      </c>
    </row>
    <row r="416" spans="1:15">
      <c r="A416" s="1"/>
      <c r="B416" s="1"/>
      <c r="C416" s="1"/>
      <c r="D416" s="1"/>
      <c r="E416" s="1"/>
      <c r="F416" s="1"/>
      <c r="G416" s="1">
        <f t="shared" si="51"/>
        <v>0</v>
      </c>
      <c r="I416" s="5" t="str">
        <f t="shared" si="45"/>
        <v/>
      </c>
      <c r="J416" s="5" t="str">
        <f t="shared" si="46"/>
        <v/>
      </c>
      <c r="K416" s="5" t="str">
        <f t="shared" si="47"/>
        <v/>
      </c>
      <c r="L416" s="5" t="str">
        <f t="shared" si="48"/>
        <v/>
      </c>
      <c r="M416" s="5" t="str">
        <f t="shared" si="49"/>
        <v/>
      </c>
      <c r="N416" s="5" t="str">
        <f t="shared" si="50"/>
        <v/>
      </c>
      <c r="O416" s="39" t="str">
        <f>IF(G416&gt;0,DT!AC416*I416+DT!AD416*J416+DT!AE416*K416+DT!AF416*L416+DT!AG416*M416+DT!AH416*N416,"")</f>
        <v/>
      </c>
    </row>
    <row r="417" spans="1:15">
      <c r="A417" s="1"/>
      <c r="B417" s="1"/>
      <c r="C417" s="1"/>
      <c r="D417" s="1"/>
      <c r="E417" s="1"/>
      <c r="F417" s="1"/>
      <c r="G417" s="1">
        <f t="shared" si="51"/>
        <v>0</v>
      </c>
      <c r="I417" s="5" t="str">
        <f t="shared" si="45"/>
        <v/>
      </c>
      <c r="J417" s="5" t="str">
        <f t="shared" si="46"/>
        <v/>
      </c>
      <c r="K417" s="5" t="str">
        <f t="shared" si="47"/>
        <v/>
      </c>
      <c r="L417" s="5" t="str">
        <f t="shared" si="48"/>
        <v/>
      </c>
      <c r="M417" s="5" t="str">
        <f t="shared" si="49"/>
        <v/>
      </c>
      <c r="N417" s="5" t="str">
        <f t="shared" si="50"/>
        <v/>
      </c>
      <c r="O417" s="39" t="str">
        <f>IF(G417&gt;0,DT!AC417*I417+DT!AD417*J417+DT!AE417*K417+DT!AF417*L417+DT!AG417*M417+DT!AH417*N417,"")</f>
        <v/>
      </c>
    </row>
    <row r="418" spans="1:15">
      <c r="A418" s="1"/>
      <c r="B418" s="1"/>
      <c r="C418" s="1"/>
      <c r="D418" s="1"/>
      <c r="E418" s="1"/>
      <c r="F418" s="1"/>
      <c r="G418" s="1">
        <f t="shared" si="51"/>
        <v>0</v>
      </c>
      <c r="I418" s="5" t="str">
        <f t="shared" si="45"/>
        <v/>
      </c>
      <c r="J418" s="5" t="str">
        <f t="shared" si="46"/>
        <v/>
      </c>
      <c r="K418" s="5" t="str">
        <f t="shared" si="47"/>
        <v/>
      </c>
      <c r="L418" s="5" t="str">
        <f t="shared" si="48"/>
        <v/>
      </c>
      <c r="M418" s="5" t="str">
        <f t="shared" si="49"/>
        <v/>
      </c>
      <c r="N418" s="5" t="str">
        <f t="shared" si="50"/>
        <v/>
      </c>
      <c r="O418" s="39" t="str">
        <f>IF(G418&gt;0,DT!AC418*I418+DT!AD418*J418+DT!AE418*K418+DT!AF418*L418+DT!AG418*M418+DT!AH418*N418,"")</f>
        <v/>
      </c>
    </row>
    <row r="419" spans="1:15">
      <c r="A419" s="1"/>
      <c r="B419" s="1"/>
      <c r="C419" s="1"/>
      <c r="D419" s="1"/>
      <c r="E419" s="1"/>
      <c r="F419" s="1"/>
      <c r="G419" s="1">
        <f t="shared" si="51"/>
        <v>0</v>
      </c>
      <c r="I419" s="5" t="str">
        <f t="shared" si="45"/>
        <v/>
      </c>
      <c r="J419" s="5" t="str">
        <f t="shared" si="46"/>
        <v/>
      </c>
      <c r="K419" s="5" t="str">
        <f t="shared" si="47"/>
        <v/>
      </c>
      <c r="L419" s="5" t="str">
        <f t="shared" si="48"/>
        <v/>
      </c>
      <c r="M419" s="5" t="str">
        <f t="shared" si="49"/>
        <v/>
      </c>
      <c r="N419" s="5" t="str">
        <f t="shared" si="50"/>
        <v/>
      </c>
      <c r="O419" s="39" t="str">
        <f>IF(G419&gt;0,DT!AC419*I419+DT!AD419*J419+DT!AE419*K419+DT!AF419*L419+DT!AG419*M419+DT!AH419*N419,"")</f>
        <v/>
      </c>
    </row>
    <row r="420" spans="1:15">
      <c r="A420" s="1"/>
      <c r="B420" s="1"/>
      <c r="C420" s="1"/>
      <c r="D420" s="1"/>
      <c r="E420" s="1"/>
      <c r="F420" s="1"/>
      <c r="G420" s="1">
        <f t="shared" si="51"/>
        <v>0</v>
      </c>
      <c r="I420" s="5" t="str">
        <f t="shared" si="45"/>
        <v/>
      </c>
      <c r="J420" s="5" t="str">
        <f t="shared" si="46"/>
        <v/>
      </c>
      <c r="K420" s="5" t="str">
        <f t="shared" si="47"/>
        <v/>
      </c>
      <c r="L420" s="5" t="str">
        <f t="shared" si="48"/>
        <v/>
      </c>
      <c r="M420" s="5" t="str">
        <f t="shared" si="49"/>
        <v/>
      </c>
      <c r="N420" s="5" t="str">
        <f t="shared" si="50"/>
        <v/>
      </c>
      <c r="O420" s="39" t="str">
        <f>IF(G420&gt;0,DT!AC420*I420+DT!AD420*J420+DT!AE420*K420+DT!AF420*L420+DT!AG420*M420+DT!AH420*N420,"")</f>
        <v/>
      </c>
    </row>
    <row r="421" spans="1:15">
      <c r="A421" s="1"/>
      <c r="B421" s="1"/>
      <c r="C421" s="1"/>
      <c r="D421" s="1"/>
      <c r="E421" s="1"/>
      <c r="F421" s="1"/>
      <c r="G421" s="1">
        <f t="shared" si="51"/>
        <v>0</v>
      </c>
      <c r="I421" s="5" t="str">
        <f t="shared" si="45"/>
        <v/>
      </c>
      <c r="J421" s="5" t="str">
        <f t="shared" si="46"/>
        <v/>
      </c>
      <c r="K421" s="5" t="str">
        <f t="shared" si="47"/>
        <v/>
      </c>
      <c r="L421" s="5" t="str">
        <f t="shared" si="48"/>
        <v/>
      </c>
      <c r="M421" s="5" t="str">
        <f t="shared" si="49"/>
        <v/>
      </c>
      <c r="N421" s="5" t="str">
        <f t="shared" si="50"/>
        <v/>
      </c>
      <c r="O421" s="39" t="str">
        <f>IF(G421&gt;0,DT!AC421*I421+DT!AD421*J421+DT!AE421*K421+DT!AF421*L421+DT!AG421*M421+DT!AH421*N421,"")</f>
        <v/>
      </c>
    </row>
    <row r="422" spans="1:15">
      <c r="A422" s="1"/>
      <c r="B422" s="1"/>
      <c r="C422" s="1"/>
      <c r="D422" s="1"/>
      <c r="E422" s="1"/>
      <c r="F422" s="1"/>
      <c r="G422" s="1">
        <f t="shared" si="51"/>
        <v>0</v>
      </c>
      <c r="I422" s="5" t="str">
        <f t="shared" si="45"/>
        <v/>
      </c>
      <c r="J422" s="5" t="str">
        <f t="shared" si="46"/>
        <v/>
      </c>
      <c r="K422" s="5" t="str">
        <f t="shared" si="47"/>
        <v/>
      </c>
      <c r="L422" s="5" t="str">
        <f t="shared" si="48"/>
        <v/>
      </c>
      <c r="M422" s="5" t="str">
        <f t="shared" si="49"/>
        <v/>
      </c>
      <c r="N422" s="5" t="str">
        <f t="shared" si="50"/>
        <v/>
      </c>
      <c r="O422" s="39" t="str">
        <f>IF(G422&gt;0,DT!AC422*I422+DT!AD422*J422+DT!AE422*K422+DT!AF422*L422+DT!AG422*M422+DT!AH422*N422,"")</f>
        <v/>
      </c>
    </row>
    <row r="423" spans="1:15">
      <c r="A423" s="1"/>
      <c r="B423" s="1"/>
      <c r="C423" s="1"/>
      <c r="D423" s="1"/>
      <c r="E423" s="1"/>
      <c r="F423" s="1"/>
      <c r="G423" s="1">
        <f t="shared" si="51"/>
        <v>0</v>
      </c>
      <c r="I423" s="5" t="str">
        <f t="shared" si="45"/>
        <v/>
      </c>
      <c r="J423" s="5" t="str">
        <f t="shared" si="46"/>
        <v/>
      </c>
      <c r="K423" s="5" t="str">
        <f t="shared" si="47"/>
        <v/>
      </c>
      <c r="L423" s="5" t="str">
        <f t="shared" si="48"/>
        <v/>
      </c>
      <c r="M423" s="5" t="str">
        <f t="shared" si="49"/>
        <v/>
      </c>
      <c r="N423" s="5" t="str">
        <f t="shared" si="50"/>
        <v/>
      </c>
      <c r="O423" s="39" t="str">
        <f>IF(G423&gt;0,DT!AC423*I423+DT!AD423*J423+DT!AE423*K423+DT!AF423*L423+DT!AG423*M423+DT!AH423*N423,"")</f>
        <v/>
      </c>
    </row>
    <row r="424" spans="1:15">
      <c r="A424" s="1"/>
      <c r="B424" s="1"/>
      <c r="C424" s="1"/>
      <c r="D424" s="1"/>
      <c r="E424" s="1"/>
      <c r="F424" s="1"/>
      <c r="G424" s="1">
        <f t="shared" si="51"/>
        <v>0</v>
      </c>
      <c r="I424" s="5" t="str">
        <f t="shared" si="45"/>
        <v/>
      </c>
      <c r="J424" s="5" t="str">
        <f t="shared" si="46"/>
        <v/>
      </c>
      <c r="K424" s="5" t="str">
        <f t="shared" si="47"/>
        <v/>
      </c>
      <c r="L424" s="5" t="str">
        <f t="shared" si="48"/>
        <v/>
      </c>
      <c r="M424" s="5" t="str">
        <f t="shared" si="49"/>
        <v/>
      </c>
      <c r="N424" s="5" t="str">
        <f t="shared" si="50"/>
        <v/>
      </c>
      <c r="O424" s="39" t="str">
        <f>IF(G424&gt;0,DT!AC424*I424+DT!AD424*J424+DT!AE424*K424+DT!AF424*L424+DT!AG424*M424+DT!AH424*N424,"")</f>
        <v/>
      </c>
    </row>
    <row r="425" spans="1:15">
      <c r="A425" s="1"/>
      <c r="B425" s="1"/>
      <c r="C425" s="1"/>
      <c r="D425" s="1"/>
      <c r="E425" s="1"/>
      <c r="F425" s="1"/>
      <c r="G425" s="1">
        <f t="shared" si="51"/>
        <v>0</v>
      </c>
      <c r="I425" s="5" t="str">
        <f t="shared" si="45"/>
        <v/>
      </c>
      <c r="J425" s="5" t="str">
        <f t="shared" si="46"/>
        <v/>
      </c>
      <c r="K425" s="5" t="str">
        <f t="shared" si="47"/>
        <v/>
      </c>
      <c r="L425" s="5" t="str">
        <f t="shared" si="48"/>
        <v/>
      </c>
      <c r="M425" s="5" t="str">
        <f t="shared" si="49"/>
        <v/>
      </c>
      <c r="N425" s="5" t="str">
        <f t="shared" si="50"/>
        <v/>
      </c>
      <c r="O425" s="39" t="str">
        <f>IF(G425&gt;0,DT!AC425*I425+DT!AD425*J425+DT!AE425*K425+DT!AF425*L425+DT!AG425*M425+DT!AH425*N425,"")</f>
        <v/>
      </c>
    </row>
    <row r="426" spans="1:15">
      <c r="A426" s="1"/>
      <c r="B426" s="1"/>
      <c r="C426" s="1"/>
      <c r="D426" s="1"/>
      <c r="E426" s="1"/>
      <c r="F426" s="1"/>
      <c r="G426" s="1">
        <f t="shared" si="51"/>
        <v>0</v>
      </c>
      <c r="I426" s="5" t="str">
        <f t="shared" si="45"/>
        <v/>
      </c>
      <c r="J426" s="5" t="str">
        <f t="shared" si="46"/>
        <v/>
      </c>
      <c r="K426" s="5" t="str">
        <f t="shared" si="47"/>
        <v/>
      </c>
      <c r="L426" s="5" t="str">
        <f t="shared" si="48"/>
        <v/>
      </c>
      <c r="M426" s="5" t="str">
        <f t="shared" si="49"/>
        <v/>
      </c>
      <c r="N426" s="5" t="str">
        <f t="shared" si="50"/>
        <v/>
      </c>
      <c r="O426" s="39" t="str">
        <f>IF(G426&gt;0,DT!AC426*I426+DT!AD426*J426+DT!AE426*K426+DT!AF426*L426+DT!AG426*M426+DT!AH426*N426,"")</f>
        <v/>
      </c>
    </row>
    <row r="427" spans="1:15">
      <c r="A427" s="1"/>
      <c r="B427" s="1"/>
      <c r="C427" s="1"/>
      <c r="D427" s="1"/>
      <c r="E427" s="1"/>
      <c r="F427" s="1"/>
      <c r="G427" s="1">
        <f t="shared" si="51"/>
        <v>0</v>
      </c>
      <c r="I427" s="5" t="str">
        <f t="shared" si="45"/>
        <v/>
      </c>
      <c r="J427" s="5" t="str">
        <f t="shared" si="46"/>
        <v/>
      </c>
      <c r="K427" s="5" t="str">
        <f t="shared" si="47"/>
        <v/>
      </c>
      <c r="L427" s="5" t="str">
        <f t="shared" si="48"/>
        <v/>
      </c>
      <c r="M427" s="5" t="str">
        <f t="shared" si="49"/>
        <v/>
      </c>
      <c r="N427" s="5" t="str">
        <f t="shared" si="50"/>
        <v/>
      </c>
      <c r="O427" s="39" t="str">
        <f>IF(G427&gt;0,DT!AC427*I427+DT!AD427*J427+DT!AE427*K427+DT!AF427*L427+DT!AG427*M427+DT!AH427*N427,"")</f>
        <v/>
      </c>
    </row>
    <row r="428" spans="1:15">
      <c r="A428" s="1"/>
      <c r="B428" s="1"/>
      <c r="C428" s="1"/>
      <c r="D428" s="1"/>
      <c r="E428" s="1"/>
      <c r="F428" s="1"/>
      <c r="G428" s="1">
        <f t="shared" si="51"/>
        <v>0</v>
      </c>
      <c r="I428" s="5" t="str">
        <f t="shared" si="45"/>
        <v/>
      </c>
      <c r="J428" s="5" t="str">
        <f t="shared" si="46"/>
        <v/>
      </c>
      <c r="K428" s="5" t="str">
        <f t="shared" si="47"/>
        <v/>
      </c>
      <c r="L428" s="5" t="str">
        <f t="shared" si="48"/>
        <v/>
      </c>
      <c r="M428" s="5" t="str">
        <f t="shared" si="49"/>
        <v/>
      </c>
      <c r="N428" s="5" t="str">
        <f t="shared" si="50"/>
        <v/>
      </c>
      <c r="O428" s="39" t="str">
        <f>IF(G428&gt;0,DT!AC428*I428+DT!AD428*J428+DT!AE428*K428+DT!AF428*L428+DT!AG428*M428+DT!AH428*N428,"")</f>
        <v/>
      </c>
    </row>
    <row r="429" spans="1:15">
      <c r="A429" s="1"/>
      <c r="B429" s="1"/>
      <c r="C429" s="1"/>
      <c r="D429" s="1"/>
      <c r="E429" s="1"/>
      <c r="F429" s="1"/>
      <c r="G429" s="1">
        <f t="shared" si="51"/>
        <v>0</v>
      </c>
      <c r="I429" s="5" t="str">
        <f t="shared" si="45"/>
        <v/>
      </c>
      <c r="J429" s="5" t="str">
        <f t="shared" si="46"/>
        <v/>
      </c>
      <c r="K429" s="5" t="str">
        <f t="shared" si="47"/>
        <v/>
      </c>
      <c r="L429" s="5" t="str">
        <f t="shared" si="48"/>
        <v/>
      </c>
      <c r="M429" s="5" t="str">
        <f t="shared" si="49"/>
        <v/>
      </c>
      <c r="N429" s="5" t="str">
        <f t="shared" si="50"/>
        <v/>
      </c>
      <c r="O429" s="39" t="str">
        <f>IF(G429&gt;0,DT!AC429*I429+DT!AD429*J429+DT!AE429*K429+DT!AF429*L429+DT!AG429*M429+DT!AH429*N429,"")</f>
        <v/>
      </c>
    </row>
    <row r="430" spans="1:15">
      <c r="A430" s="1"/>
      <c r="B430" s="1"/>
      <c r="C430" s="1"/>
      <c r="D430" s="1"/>
      <c r="E430" s="1"/>
      <c r="F430" s="1"/>
      <c r="G430" s="1">
        <f t="shared" si="51"/>
        <v>0</v>
      </c>
      <c r="I430" s="5" t="str">
        <f t="shared" si="45"/>
        <v/>
      </c>
      <c r="J430" s="5" t="str">
        <f t="shared" si="46"/>
        <v/>
      </c>
      <c r="K430" s="5" t="str">
        <f t="shared" si="47"/>
        <v/>
      </c>
      <c r="L430" s="5" t="str">
        <f t="shared" si="48"/>
        <v/>
      </c>
      <c r="M430" s="5" t="str">
        <f t="shared" si="49"/>
        <v/>
      </c>
      <c r="N430" s="5" t="str">
        <f t="shared" si="50"/>
        <v/>
      </c>
      <c r="O430" s="39" t="str">
        <f>IF(G430&gt;0,DT!AC430*I430+DT!AD430*J430+DT!AE430*K430+DT!AF430*L430+DT!AG430*M430+DT!AH430*N430,"")</f>
        <v/>
      </c>
    </row>
    <row r="431" spans="1:15">
      <c r="A431" s="1"/>
      <c r="B431" s="1"/>
      <c r="C431" s="1"/>
      <c r="D431" s="1"/>
      <c r="E431" s="1"/>
      <c r="F431" s="1"/>
      <c r="G431" s="1">
        <f t="shared" si="51"/>
        <v>0</v>
      </c>
      <c r="I431" s="5" t="str">
        <f t="shared" si="45"/>
        <v/>
      </c>
      <c r="J431" s="5" t="str">
        <f t="shared" si="46"/>
        <v/>
      </c>
      <c r="K431" s="5" t="str">
        <f t="shared" si="47"/>
        <v/>
      </c>
      <c r="L431" s="5" t="str">
        <f t="shared" si="48"/>
        <v/>
      </c>
      <c r="M431" s="5" t="str">
        <f t="shared" si="49"/>
        <v/>
      </c>
      <c r="N431" s="5" t="str">
        <f t="shared" si="50"/>
        <v/>
      </c>
      <c r="O431" s="39" t="str">
        <f>IF(G431&gt;0,DT!AC431*I431+DT!AD431*J431+DT!AE431*K431+DT!AF431*L431+DT!AG431*M431+DT!AH431*N431,"")</f>
        <v/>
      </c>
    </row>
    <row r="432" spans="1:15">
      <c r="A432" s="1"/>
      <c r="B432" s="1"/>
      <c r="C432" s="1"/>
      <c r="D432" s="1"/>
      <c r="E432" s="1"/>
      <c r="F432" s="1"/>
      <c r="G432" s="1">
        <f t="shared" si="51"/>
        <v>0</v>
      </c>
      <c r="I432" s="5" t="str">
        <f t="shared" si="45"/>
        <v/>
      </c>
      <c r="J432" s="5" t="str">
        <f t="shared" si="46"/>
        <v/>
      </c>
      <c r="K432" s="5" t="str">
        <f t="shared" si="47"/>
        <v/>
      </c>
      <c r="L432" s="5" t="str">
        <f t="shared" si="48"/>
        <v/>
      </c>
      <c r="M432" s="5" t="str">
        <f t="shared" si="49"/>
        <v/>
      </c>
      <c r="N432" s="5" t="str">
        <f t="shared" si="50"/>
        <v/>
      </c>
      <c r="O432" s="39" t="str">
        <f>IF(G432&gt;0,DT!AC432*I432+DT!AD432*J432+DT!AE432*K432+DT!AF432*L432+DT!AG432*M432+DT!AH432*N432,"")</f>
        <v/>
      </c>
    </row>
    <row r="433" spans="1:15">
      <c r="A433" s="1"/>
      <c r="B433" s="1"/>
      <c r="C433" s="1"/>
      <c r="D433" s="1"/>
      <c r="E433" s="1"/>
      <c r="F433" s="1"/>
      <c r="G433" s="1">
        <f t="shared" si="51"/>
        <v>0</v>
      </c>
      <c r="I433" s="5" t="str">
        <f t="shared" si="45"/>
        <v/>
      </c>
      <c r="J433" s="5" t="str">
        <f t="shared" si="46"/>
        <v/>
      </c>
      <c r="K433" s="5" t="str">
        <f t="shared" si="47"/>
        <v/>
      </c>
      <c r="L433" s="5" t="str">
        <f t="shared" si="48"/>
        <v/>
      </c>
      <c r="M433" s="5" t="str">
        <f t="shared" si="49"/>
        <v/>
      </c>
      <c r="N433" s="5" t="str">
        <f t="shared" si="50"/>
        <v/>
      </c>
      <c r="O433" s="39" t="str">
        <f>IF(G433&gt;0,DT!AC433*I433+DT!AD433*J433+DT!AE433*K433+DT!AF433*L433+DT!AG433*M433+DT!AH433*N433,"")</f>
        <v/>
      </c>
    </row>
    <row r="434" spans="1:15">
      <c r="A434" s="1"/>
      <c r="B434" s="1"/>
      <c r="C434" s="1"/>
      <c r="D434" s="1"/>
      <c r="E434" s="1"/>
      <c r="F434" s="1"/>
      <c r="G434" s="1">
        <f t="shared" si="51"/>
        <v>0</v>
      </c>
      <c r="I434" s="5" t="str">
        <f t="shared" si="45"/>
        <v/>
      </c>
      <c r="J434" s="5" t="str">
        <f t="shared" si="46"/>
        <v/>
      </c>
      <c r="K434" s="5" t="str">
        <f t="shared" si="47"/>
        <v/>
      </c>
      <c r="L434" s="5" t="str">
        <f t="shared" si="48"/>
        <v/>
      </c>
      <c r="M434" s="5" t="str">
        <f t="shared" si="49"/>
        <v/>
      </c>
      <c r="N434" s="5" t="str">
        <f t="shared" si="50"/>
        <v/>
      </c>
      <c r="O434" s="39" t="str">
        <f>IF(G434&gt;0,DT!AC434*I434+DT!AD434*J434+DT!AE434*K434+DT!AF434*L434+DT!AG434*M434+DT!AH434*N434,"")</f>
        <v/>
      </c>
    </row>
    <row r="435" spans="1:15">
      <c r="A435" s="1"/>
      <c r="B435" s="1"/>
      <c r="C435" s="1"/>
      <c r="D435" s="1"/>
      <c r="E435" s="1"/>
      <c r="F435" s="1"/>
      <c r="G435" s="1">
        <f t="shared" si="51"/>
        <v>0</v>
      </c>
      <c r="I435" s="5" t="str">
        <f t="shared" si="45"/>
        <v/>
      </c>
      <c r="J435" s="5" t="str">
        <f t="shared" si="46"/>
        <v/>
      </c>
      <c r="K435" s="5" t="str">
        <f t="shared" si="47"/>
        <v/>
      </c>
      <c r="L435" s="5" t="str">
        <f t="shared" si="48"/>
        <v/>
      </c>
      <c r="M435" s="5" t="str">
        <f t="shared" si="49"/>
        <v/>
      </c>
      <c r="N435" s="5" t="str">
        <f t="shared" si="50"/>
        <v/>
      </c>
      <c r="O435" s="39" t="str">
        <f>IF(G435&gt;0,DT!AC435*I435+DT!AD435*J435+DT!AE435*K435+DT!AF435*L435+DT!AG435*M435+DT!AH435*N435,"")</f>
        <v/>
      </c>
    </row>
    <row r="436" spans="1:15">
      <c r="A436" s="1"/>
      <c r="B436" s="1"/>
      <c r="C436" s="1"/>
      <c r="D436" s="1"/>
      <c r="E436" s="1"/>
      <c r="F436" s="1"/>
      <c r="G436" s="1">
        <f t="shared" si="51"/>
        <v>0</v>
      </c>
      <c r="I436" s="5" t="str">
        <f t="shared" ref="I436:I499" si="52">IF(G436&gt;0,A436/G436,"")</f>
        <v/>
      </c>
      <c r="J436" s="5" t="str">
        <f t="shared" ref="J436:J499" si="53">IF(G436&gt;0,B436/G436,"")</f>
        <v/>
      </c>
      <c r="K436" s="5" t="str">
        <f t="shared" ref="K436:K499" si="54">IF(G436&gt;0,C436/G436,"")</f>
        <v/>
      </c>
      <c r="L436" s="5" t="str">
        <f t="shared" ref="L436:L499" si="55">IF(G436&gt;0,D436/G436,"")</f>
        <v/>
      </c>
      <c r="M436" s="5" t="str">
        <f t="shared" ref="M436:M499" si="56">IF(G436&gt;0,E436/G436,"")</f>
        <v/>
      </c>
      <c r="N436" s="5" t="str">
        <f t="shared" ref="N436:N499" si="57">IF(G436&gt;0,F436/G436,"")</f>
        <v/>
      </c>
      <c r="O436" s="39" t="str">
        <f>IF(G436&gt;0,DT!AC436*I436+DT!AD436*J436+DT!AE436*K436+DT!AF436*L436+DT!AG436*M436+DT!AH436*N436,"")</f>
        <v/>
      </c>
    </row>
    <row r="437" spans="1:15">
      <c r="A437" s="1"/>
      <c r="B437" s="1"/>
      <c r="C437" s="1"/>
      <c r="D437" s="1"/>
      <c r="E437" s="1"/>
      <c r="F437" s="1"/>
      <c r="G437" s="1">
        <f t="shared" si="51"/>
        <v>0</v>
      </c>
      <c r="I437" s="5" t="str">
        <f t="shared" si="52"/>
        <v/>
      </c>
      <c r="J437" s="5" t="str">
        <f t="shared" si="53"/>
        <v/>
      </c>
      <c r="K437" s="5" t="str">
        <f t="shared" si="54"/>
        <v/>
      </c>
      <c r="L437" s="5" t="str">
        <f t="shared" si="55"/>
        <v/>
      </c>
      <c r="M437" s="5" t="str">
        <f t="shared" si="56"/>
        <v/>
      </c>
      <c r="N437" s="5" t="str">
        <f t="shared" si="57"/>
        <v/>
      </c>
      <c r="O437" s="39" t="str">
        <f>IF(G437&gt;0,DT!AC437*I437+DT!AD437*J437+DT!AE437*K437+DT!AF437*L437+DT!AG437*M437+DT!AH437*N437,"")</f>
        <v/>
      </c>
    </row>
    <row r="438" spans="1:15">
      <c r="A438" s="1"/>
      <c r="B438" s="1"/>
      <c r="C438" s="1"/>
      <c r="D438" s="1"/>
      <c r="E438" s="1"/>
      <c r="F438" s="1"/>
      <c r="G438" s="1">
        <f t="shared" si="51"/>
        <v>0</v>
      </c>
      <c r="I438" s="5" t="str">
        <f t="shared" si="52"/>
        <v/>
      </c>
      <c r="J438" s="5" t="str">
        <f t="shared" si="53"/>
        <v/>
      </c>
      <c r="K438" s="5" t="str">
        <f t="shared" si="54"/>
        <v/>
      </c>
      <c r="L438" s="5" t="str">
        <f t="shared" si="55"/>
        <v/>
      </c>
      <c r="M438" s="5" t="str">
        <f t="shared" si="56"/>
        <v/>
      </c>
      <c r="N438" s="5" t="str">
        <f t="shared" si="57"/>
        <v/>
      </c>
      <c r="O438" s="39" t="str">
        <f>IF(G438&gt;0,DT!AC438*I438+DT!AD438*J438+DT!AE438*K438+DT!AF438*L438+DT!AG438*M438+DT!AH438*N438,"")</f>
        <v/>
      </c>
    </row>
    <row r="439" spans="1:15">
      <c r="A439" s="1"/>
      <c r="B439" s="1"/>
      <c r="C439" s="1"/>
      <c r="D439" s="1"/>
      <c r="E439" s="1"/>
      <c r="F439" s="1"/>
      <c r="G439" s="1">
        <f t="shared" si="51"/>
        <v>0</v>
      </c>
      <c r="I439" s="5" t="str">
        <f t="shared" si="52"/>
        <v/>
      </c>
      <c r="J439" s="5" t="str">
        <f t="shared" si="53"/>
        <v/>
      </c>
      <c r="K439" s="5" t="str">
        <f t="shared" si="54"/>
        <v/>
      </c>
      <c r="L439" s="5" t="str">
        <f t="shared" si="55"/>
        <v/>
      </c>
      <c r="M439" s="5" t="str">
        <f t="shared" si="56"/>
        <v/>
      </c>
      <c r="N439" s="5" t="str">
        <f t="shared" si="57"/>
        <v/>
      </c>
      <c r="O439" s="39" t="str">
        <f>IF(G439&gt;0,DT!AC439*I439+DT!AD439*J439+DT!AE439*K439+DT!AF439*L439+DT!AG439*M439+DT!AH439*N439,"")</f>
        <v/>
      </c>
    </row>
    <row r="440" spans="1:15">
      <c r="A440" s="1"/>
      <c r="B440" s="1"/>
      <c r="C440" s="1"/>
      <c r="D440" s="1"/>
      <c r="E440" s="1"/>
      <c r="F440" s="1"/>
      <c r="G440" s="1">
        <f t="shared" si="51"/>
        <v>0</v>
      </c>
      <c r="I440" s="5" t="str">
        <f t="shared" si="52"/>
        <v/>
      </c>
      <c r="J440" s="5" t="str">
        <f t="shared" si="53"/>
        <v/>
      </c>
      <c r="K440" s="5" t="str">
        <f t="shared" si="54"/>
        <v/>
      </c>
      <c r="L440" s="5" t="str">
        <f t="shared" si="55"/>
        <v/>
      </c>
      <c r="M440" s="5" t="str">
        <f t="shared" si="56"/>
        <v/>
      </c>
      <c r="N440" s="5" t="str">
        <f t="shared" si="57"/>
        <v/>
      </c>
      <c r="O440" s="39" t="str">
        <f>IF(G440&gt;0,DT!AC440*I440+DT!AD440*J440+DT!AE440*K440+DT!AF440*L440+DT!AG440*M440+DT!AH440*N440,"")</f>
        <v/>
      </c>
    </row>
    <row r="441" spans="1:15">
      <c r="A441" s="1"/>
      <c r="B441" s="1"/>
      <c r="C441" s="1"/>
      <c r="D441" s="1"/>
      <c r="E441" s="1"/>
      <c r="F441" s="1"/>
      <c r="G441" s="1">
        <f t="shared" si="51"/>
        <v>0</v>
      </c>
      <c r="I441" s="5" t="str">
        <f t="shared" si="52"/>
        <v/>
      </c>
      <c r="J441" s="5" t="str">
        <f t="shared" si="53"/>
        <v/>
      </c>
      <c r="K441" s="5" t="str">
        <f t="shared" si="54"/>
        <v/>
      </c>
      <c r="L441" s="5" t="str">
        <f t="shared" si="55"/>
        <v/>
      </c>
      <c r="M441" s="5" t="str">
        <f t="shared" si="56"/>
        <v/>
      </c>
      <c r="N441" s="5" t="str">
        <f t="shared" si="57"/>
        <v/>
      </c>
      <c r="O441" s="39" t="str">
        <f>IF(G441&gt;0,DT!AC441*I441+DT!AD441*J441+DT!AE441*K441+DT!AF441*L441+DT!AG441*M441+DT!AH441*N441,"")</f>
        <v/>
      </c>
    </row>
    <row r="442" spans="1:15">
      <c r="A442" s="1"/>
      <c r="B442" s="1"/>
      <c r="C442" s="1"/>
      <c r="D442" s="1"/>
      <c r="E442" s="1"/>
      <c r="F442" s="1"/>
      <c r="G442" s="1">
        <f t="shared" si="51"/>
        <v>0</v>
      </c>
      <c r="I442" s="5" t="str">
        <f t="shared" si="52"/>
        <v/>
      </c>
      <c r="J442" s="5" t="str">
        <f t="shared" si="53"/>
        <v/>
      </c>
      <c r="K442" s="5" t="str">
        <f t="shared" si="54"/>
        <v/>
      </c>
      <c r="L442" s="5" t="str">
        <f t="shared" si="55"/>
        <v/>
      </c>
      <c r="M442" s="5" t="str">
        <f t="shared" si="56"/>
        <v/>
      </c>
      <c r="N442" s="5" t="str">
        <f t="shared" si="57"/>
        <v/>
      </c>
      <c r="O442" s="39" t="str">
        <f>IF(G442&gt;0,DT!AC442*I442+DT!AD442*J442+DT!AE442*K442+DT!AF442*L442+DT!AG442*M442+DT!AH442*N442,"")</f>
        <v/>
      </c>
    </row>
    <row r="443" spans="1:15">
      <c r="A443" s="1"/>
      <c r="B443" s="1"/>
      <c r="C443" s="1"/>
      <c r="D443" s="1"/>
      <c r="E443" s="1"/>
      <c r="F443" s="1"/>
      <c r="G443" s="1">
        <f t="shared" si="51"/>
        <v>0</v>
      </c>
      <c r="I443" s="5" t="str">
        <f t="shared" si="52"/>
        <v/>
      </c>
      <c r="J443" s="5" t="str">
        <f t="shared" si="53"/>
        <v/>
      </c>
      <c r="K443" s="5" t="str">
        <f t="shared" si="54"/>
        <v/>
      </c>
      <c r="L443" s="5" t="str">
        <f t="shared" si="55"/>
        <v/>
      </c>
      <c r="M443" s="5" t="str">
        <f t="shared" si="56"/>
        <v/>
      </c>
      <c r="N443" s="5" t="str">
        <f t="shared" si="57"/>
        <v/>
      </c>
      <c r="O443" s="39" t="str">
        <f>IF(G443&gt;0,DT!AC443*I443+DT!AD443*J443+DT!AE443*K443+DT!AF443*L443+DT!AG443*M443+DT!AH443*N443,"")</f>
        <v/>
      </c>
    </row>
    <row r="444" spans="1:15">
      <c r="A444" s="1"/>
      <c r="B444" s="1"/>
      <c r="C444" s="1"/>
      <c r="D444" s="1"/>
      <c r="E444" s="1"/>
      <c r="F444" s="1"/>
      <c r="G444" s="1">
        <f t="shared" si="51"/>
        <v>0</v>
      </c>
      <c r="I444" s="5" t="str">
        <f t="shared" si="52"/>
        <v/>
      </c>
      <c r="J444" s="5" t="str">
        <f t="shared" si="53"/>
        <v/>
      </c>
      <c r="K444" s="5" t="str">
        <f t="shared" si="54"/>
        <v/>
      </c>
      <c r="L444" s="5" t="str">
        <f t="shared" si="55"/>
        <v/>
      </c>
      <c r="M444" s="5" t="str">
        <f t="shared" si="56"/>
        <v/>
      </c>
      <c r="N444" s="5" t="str">
        <f t="shared" si="57"/>
        <v/>
      </c>
      <c r="O444" s="39" t="str">
        <f>IF(G444&gt;0,DT!AC444*I444+DT!AD444*J444+DT!AE444*K444+DT!AF444*L444+DT!AG444*M444+DT!AH444*N444,"")</f>
        <v/>
      </c>
    </row>
    <row r="445" spans="1:15">
      <c r="A445" s="1"/>
      <c r="B445" s="1"/>
      <c r="C445" s="1"/>
      <c r="D445" s="1"/>
      <c r="E445" s="1"/>
      <c r="F445" s="1"/>
      <c r="G445" s="1">
        <f t="shared" si="51"/>
        <v>0</v>
      </c>
      <c r="I445" s="5" t="str">
        <f t="shared" si="52"/>
        <v/>
      </c>
      <c r="J445" s="5" t="str">
        <f t="shared" si="53"/>
        <v/>
      </c>
      <c r="K445" s="5" t="str">
        <f t="shared" si="54"/>
        <v/>
      </c>
      <c r="L445" s="5" t="str">
        <f t="shared" si="55"/>
        <v/>
      </c>
      <c r="M445" s="5" t="str">
        <f t="shared" si="56"/>
        <v/>
      </c>
      <c r="N445" s="5" t="str">
        <f t="shared" si="57"/>
        <v/>
      </c>
      <c r="O445" s="39" t="str">
        <f>IF(G445&gt;0,DT!AC445*I445+DT!AD445*J445+DT!AE445*K445+DT!AF445*L445+DT!AG445*M445+DT!AH445*N445,"")</f>
        <v/>
      </c>
    </row>
    <row r="446" spans="1:15">
      <c r="A446" s="1"/>
      <c r="B446" s="1"/>
      <c r="C446" s="1"/>
      <c r="D446" s="1"/>
      <c r="E446" s="1"/>
      <c r="F446" s="1"/>
      <c r="G446" s="1">
        <f t="shared" si="51"/>
        <v>0</v>
      </c>
      <c r="I446" s="5" t="str">
        <f t="shared" si="52"/>
        <v/>
      </c>
      <c r="J446" s="5" t="str">
        <f t="shared" si="53"/>
        <v/>
      </c>
      <c r="K446" s="5" t="str">
        <f t="shared" si="54"/>
        <v/>
      </c>
      <c r="L446" s="5" t="str">
        <f t="shared" si="55"/>
        <v/>
      </c>
      <c r="M446" s="5" t="str">
        <f t="shared" si="56"/>
        <v/>
      </c>
      <c r="N446" s="5" t="str">
        <f t="shared" si="57"/>
        <v/>
      </c>
      <c r="O446" s="39" t="str">
        <f>IF(G446&gt;0,DT!AC446*I446+DT!AD446*J446+DT!AE446*K446+DT!AF446*L446+DT!AG446*M446+DT!AH446*N446,"")</f>
        <v/>
      </c>
    </row>
    <row r="447" spans="1:15">
      <c r="A447" s="1"/>
      <c r="B447" s="1"/>
      <c r="C447" s="1"/>
      <c r="D447" s="1"/>
      <c r="E447" s="1"/>
      <c r="F447" s="1"/>
      <c r="G447" s="1">
        <f t="shared" si="51"/>
        <v>0</v>
      </c>
      <c r="I447" s="5" t="str">
        <f t="shared" si="52"/>
        <v/>
      </c>
      <c r="J447" s="5" t="str">
        <f t="shared" si="53"/>
        <v/>
      </c>
      <c r="K447" s="5" t="str">
        <f t="shared" si="54"/>
        <v/>
      </c>
      <c r="L447" s="5" t="str">
        <f t="shared" si="55"/>
        <v/>
      </c>
      <c r="M447" s="5" t="str">
        <f t="shared" si="56"/>
        <v/>
      </c>
      <c r="N447" s="5" t="str">
        <f t="shared" si="57"/>
        <v/>
      </c>
      <c r="O447" s="39" t="str">
        <f>IF(G447&gt;0,DT!AC447*I447+DT!AD447*J447+DT!AE447*K447+DT!AF447*L447+DT!AG447*M447+DT!AH447*N447,"")</f>
        <v/>
      </c>
    </row>
    <row r="448" spans="1:15">
      <c r="A448" s="1"/>
      <c r="B448" s="1"/>
      <c r="C448" s="1"/>
      <c r="D448" s="1"/>
      <c r="E448" s="1"/>
      <c r="F448" s="1"/>
      <c r="G448" s="1">
        <f t="shared" si="51"/>
        <v>0</v>
      </c>
      <c r="I448" s="5" t="str">
        <f t="shared" si="52"/>
        <v/>
      </c>
      <c r="J448" s="5" t="str">
        <f t="shared" si="53"/>
        <v/>
      </c>
      <c r="K448" s="5" t="str">
        <f t="shared" si="54"/>
        <v/>
      </c>
      <c r="L448" s="5" t="str">
        <f t="shared" si="55"/>
        <v/>
      </c>
      <c r="M448" s="5" t="str">
        <f t="shared" si="56"/>
        <v/>
      </c>
      <c r="N448" s="5" t="str">
        <f t="shared" si="57"/>
        <v/>
      </c>
      <c r="O448" s="39" t="str">
        <f>IF(G448&gt;0,DT!AC448*I448+DT!AD448*J448+DT!AE448*K448+DT!AF448*L448+DT!AG448*M448+DT!AH448*N448,"")</f>
        <v/>
      </c>
    </row>
    <row r="449" spans="1:15">
      <c r="A449" s="1"/>
      <c r="B449" s="1"/>
      <c r="C449" s="1"/>
      <c r="D449" s="1"/>
      <c r="E449" s="1"/>
      <c r="F449" s="1"/>
      <c r="G449" s="1">
        <f t="shared" si="51"/>
        <v>0</v>
      </c>
      <c r="I449" s="5" t="str">
        <f t="shared" si="52"/>
        <v/>
      </c>
      <c r="J449" s="5" t="str">
        <f t="shared" si="53"/>
        <v/>
      </c>
      <c r="K449" s="5" t="str">
        <f t="shared" si="54"/>
        <v/>
      </c>
      <c r="L449" s="5" t="str">
        <f t="shared" si="55"/>
        <v/>
      </c>
      <c r="M449" s="5" t="str">
        <f t="shared" si="56"/>
        <v/>
      </c>
      <c r="N449" s="5" t="str">
        <f t="shared" si="57"/>
        <v/>
      </c>
      <c r="O449" s="39" t="str">
        <f>IF(G449&gt;0,DT!AC449*I449+DT!AD449*J449+DT!AE449*K449+DT!AF449*L449+DT!AG449*M449+DT!AH449*N449,"")</f>
        <v/>
      </c>
    </row>
    <row r="450" spans="1:15">
      <c r="A450" s="1"/>
      <c r="B450" s="1"/>
      <c r="C450" s="1"/>
      <c r="D450" s="1"/>
      <c r="E450" s="1"/>
      <c r="F450" s="1"/>
      <c r="G450" s="1">
        <f t="shared" si="51"/>
        <v>0</v>
      </c>
      <c r="I450" s="5" t="str">
        <f t="shared" si="52"/>
        <v/>
      </c>
      <c r="J450" s="5" t="str">
        <f t="shared" si="53"/>
        <v/>
      </c>
      <c r="K450" s="5" t="str">
        <f t="shared" si="54"/>
        <v/>
      </c>
      <c r="L450" s="5" t="str">
        <f t="shared" si="55"/>
        <v/>
      </c>
      <c r="M450" s="5" t="str">
        <f t="shared" si="56"/>
        <v/>
      </c>
      <c r="N450" s="5" t="str">
        <f t="shared" si="57"/>
        <v/>
      </c>
      <c r="O450" s="39" t="str">
        <f>IF(G450&gt;0,DT!AC450*I450+DT!AD450*J450+DT!AE450*K450+DT!AF450*L450+DT!AG450*M450+DT!AH450*N450,"")</f>
        <v/>
      </c>
    </row>
    <row r="451" spans="1:15">
      <c r="A451" s="1"/>
      <c r="B451" s="1"/>
      <c r="C451" s="1"/>
      <c r="D451" s="1"/>
      <c r="E451" s="1"/>
      <c r="F451" s="1"/>
      <c r="G451" s="1">
        <f t="shared" si="51"/>
        <v>0</v>
      </c>
      <c r="I451" s="5" t="str">
        <f t="shared" si="52"/>
        <v/>
      </c>
      <c r="J451" s="5" t="str">
        <f t="shared" si="53"/>
        <v/>
      </c>
      <c r="K451" s="5" t="str">
        <f t="shared" si="54"/>
        <v/>
      </c>
      <c r="L451" s="5" t="str">
        <f t="shared" si="55"/>
        <v/>
      </c>
      <c r="M451" s="5" t="str">
        <f t="shared" si="56"/>
        <v/>
      </c>
      <c r="N451" s="5" t="str">
        <f t="shared" si="57"/>
        <v/>
      </c>
      <c r="O451" s="39" t="str">
        <f>IF(G451&gt;0,DT!AC451*I451+DT!AD451*J451+DT!AE451*K451+DT!AF451*L451+DT!AG451*M451+DT!AH451*N451,"")</f>
        <v/>
      </c>
    </row>
    <row r="452" spans="1:15">
      <c r="A452" s="1"/>
      <c r="B452" s="1"/>
      <c r="C452" s="1"/>
      <c r="D452" s="1"/>
      <c r="E452" s="1"/>
      <c r="F452" s="1"/>
      <c r="G452" s="1">
        <f t="shared" si="51"/>
        <v>0</v>
      </c>
      <c r="I452" s="5" t="str">
        <f t="shared" si="52"/>
        <v/>
      </c>
      <c r="J452" s="5" t="str">
        <f t="shared" si="53"/>
        <v/>
      </c>
      <c r="K452" s="5" t="str">
        <f t="shared" si="54"/>
        <v/>
      </c>
      <c r="L452" s="5" t="str">
        <f t="shared" si="55"/>
        <v/>
      </c>
      <c r="M452" s="5" t="str">
        <f t="shared" si="56"/>
        <v/>
      </c>
      <c r="N452" s="5" t="str">
        <f t="shared" si="57"/>
        <v/>
      </c>
      <c r="O452" s="39" t="str">
        <f>IF(G452&gt;0,DT!AC452*I452+DT!AD452*J452+DT!AE452*K452+DT!AF452*L452+DT!AG452*M452+DT!AH452*N452,"")</f>
        <v/>
      </c>
    </row>
    <row r="453" spans="1:15">
      <c r="A453" s="1"/>
      <c r="B453" s="1"/>
      <c r="C453" s="1"/>
      <c r="D453" s="1"/>
      <c r="E453" s="1"/>
      <c r="F453" s="1"/>
      <c r="G453" s="1">
        <f t="shared" ref="G453:G516" si="58">SUM(A453:F453)</f>
        <v>0</v>
      </c>
      <c r="I453" s="5" t="str">
        <f t="shared" si="52"/>
        <v/>
      </c>
      <c r="J453" s="5" t="str">
        <f t="shared" si="53"/>
        <v/>
      </c>
      <c r="K453" s="5" t="str">
        <f t="shared" si="54"/>
        <v/>
      </c>
      <c r="L453" s="5" t="str">
        <f t="shared" si="55"/>
        <v/>
      </c>
      <c r="M453" s="5" t="str">
        <f t="shared" si="56"/>
        <v/>
      </c>
      <c r="N453" s="5" t="str">
        <f t="shared" si="57"/>
        <v/>
      </c>
      <c r="O453" s="39" t="str">
        <f>IF(G453&gt;0,DT!AC453*I453+DT!AD453*J453+DT!AE453*K453+DT!AF453*L453+DT!AG453*M453+DT!AH453*N453,"")</f>
        <v/>
      </c>
    </row>
    <row r="454" spans="1:15">
      <c r="A454" s="1"/>
      <c r="B454" s="1"/>
      <c r="C454" s="1"/>
      <c r="D454" s="1"/>
      <c r="E454" s="1"/>
      <c r="F454" s="1"/>
      <c r="G454" s="1">
        <f t="shared" si="58"/>
        <v>0</v>
      </c>
      <c r="I454" s="5" t="str">
        <f t="shared" si="52"/>
        <v/>
      </c>
      <c r="J454" s="5" t="str">
        <f t="shared" si="53"/>
        <v/>
      </c>
      <c r="K454" s="5" t="str">
        <f t="shared" si="54"/>
        <v/>
      </c>
      <c r="L454" s="5" t="str">
        <f t="shared" si="55"/>
        <v/>
      </c>
      <c r="M454" s="5" t="str">
        <f t="shared" si="56"/>
        <v/>
      </c>
      <c r="N454" s="5" t="str">
        <f t="shared" si="57"/>
        <v/>
      </c>
      <c r="O454" s="39" t="str">
        <f>IF(G454&gt;0,DT!AC454*I454+DT!AD454*J454+DT!AE454*K454+DT!AF454*L454+DT!AG454*M454+DT!AH454*N454,"")</f>
        <v/>
      </c>
    </row>
    <row r="455" spans="1:15">
      <c r="A455" s="1"/>
      <c r="B455" s="1"/>
      <c r="C455" s="1"/>
      <c r="D455" s="1"/>
      <c r="E455" s="1"/>
      <c r="F455" s="1"/>
      <c r="G455" s="1">
        <f t="shared" si="58"/>
        <v>0</v>
      </c>
      <c r="I455" s="5" t="str">
        <f t="shared" si="52"/>
        <v/>
      </c>
      <c r="J455" s="5" t="str">
        <f t="shared" si="53"/>
        <v/>
      </c>
      <c r="K455" s="5" t="str">
        <f t="shared" si="54"/>
        <v/>
      </c>
      <c r="L455" s="5" t="str">
        <f t="shared" si="55"/>
        <v/>
      </c>
      <c r="M455" s="5" t="str">
        <f t="shared" si="56"/>
        <v/>
      </c>
      <c r="N455" s="5" t="str">
        <f t="shared" si="57"/>
        <v/>
      </c>
      <c r="O455" s="39" t="str">
        <f>IF(G455&gt;0,DT!AC455*I455+DT!AD455*J455+DT!AE455*K455+DT!AF455*L455+DT!AG455*M455+DT!AH455*N455,"")</f>
        <v/>
      </c>
    </row>
    <row r="456" spans="1:15">
      <c r="A456" s="1"/>
      <c r="B456" s="1"/>
      <c r="C456" s="1"/>
      <c r="D456" s="1"/>
      <c r="E456" s="1"/>
      <c r="F456" s="1"/>
      <c r="G456" s="1">
        <f t="shared" si="58"/>
        <v>0</v>
      </c>
      <c r="I456" s="5" t="str">
        <f t="shared" si="52"/>
        <v/>
      </c>
      <c r="J456" s="5" t="str">
        <f t="shared" si="53"/>
        <v/>
      </c>
      <c r="K456" s="5" t="str">
        <f t="shared" si="54"/>
        <v/>
      </c>
      <c r="L456" s="5" t="str">
        <f t="shared" si="55"/>
        <v/>
      </c>
      <c r="M456" s="5" t="str">
        <f t="shared" si="56"/>
        <v/>
      </c>
      <c r="N456" s="5" t="str">
        <f t="shared" si="57"/>
        <v/>
      </c>
      <c r="O456" s="39" t="str">
        <f>IF(G456&gt;0,DT!AC456*I456+DT!AD456*J456+DT!AE456*K456+DT!AF456*L456+DT!AG456*M456+DT!AH456*N456,"")</f>
        <v/>
      </c>
    </row>
    <row r="457" spans="1:15">
      <c r="A457" s="1"/>
      <c r="B457" s="1"/>
      <c r="C457" s="1"/>
      <c r="D457" s="1"/>
      <c r="E457" s="1"/>
      <c r="F457" s="1"/>
      <c r="G457" s="1">
        <f t="shared" si="58"/>
        <v>0</v>
      </c>
      <c r="I457" s="5" t="str">
        <f t="shared" si="52"/>
        <v/>
      </c>
      <c r="J457" s="5" t="str">
        <f t="shared" si="53"/>
        <v/>
      </c>
      <c r="K457" s="5" t="str">
        <f t="shared" si="54"/>
        <v/>
      </c>
      <c r="L457" s="5" t="str">
        <f t="shared" si="55"/>
        <v/>
      </c>
      <c r="M457" s="5" t="str">
        <f t="shared" si="56"/>
        <v/>
      </c>
      <c r="N457" s="5" t="str">
        <f t="shared" si="57"/>
        <v/>
      </c>
      <c r="O457" s="39" t="str">
        <f>IF(G457&gt;0,DT!AC457*I457+DT!AD457*J457+DT!AE457*K457+DT!AF457*L457+DT!AG457*M457+DT!AH457*N457,"")</f>
        <v/>
      </c>
    </row>
    <row r="458" spans="1:15">
      <c r="A458" s="1"/>
      <c r="B458" s="1"/>
      <c r="C458" s="1"/>
      <c r="D458" s="1"/>
      <c r="E458" s="1"/>
      <c r="F458" s="1"/>
      <c r="G458" s="1">
        <f t="shared" si="58"/>
        <v>0</v>
      </c>
      <c r="I458" s="5" t="str">
        <f t="shared" si="52"/>
        <v/>
      </c>
      <c r="J458" s="5" t="str">
        <f t="shared" si="53"/>
        <v/>
      </c>
      <c r="K458" s="5" t="str">
        <f t="shared" si="54"/>
        <v/>
      </c>
      <c r="L458" s="5" t="str">
        <f t="shared" si="55"/>
        <v/>
      </c>
      <c r="M458" s="5" t="str">
        <f t="shared" si="56"/>
        <v/>
      </c>
      <c r="N458" s="5" t="str">
        <f t="shared" si="57"/>
        <v/>
      </c>
      <c r="O458" s="39" t="str">
        <f>IF(G458&gt;0,DT!AC458*I458+DT!AD458*J458+DT!AE458*K458+DT!AF458*L458+DT!AG458*M458+DT!AH458*N458,"")</f>
        <v/>
      </c>
    </row>
    <row r="459" spans="1:15">
      <c r="A459" s="1"/>
      <c r="B459" s="1"/>
      <c r="C459" s="1"/>
      <c r="D459" s="1"/>
      <c r="E459" s="1"/>
      <c r="F459" s="1"/>
      <c r="G459" s="1">
        <f t="shared" si="58"/>
        <v>0</v>
      </c>
      <c r="I459" s="5" t="str">
        <f t="shared" si="52"/>
        <v/>
      </c>
      <c r="J459" s="5" t="str">
        <f t="shared" si="53"/>
        <v/>
      </c>
      <c r="K459" s="5" t="str">
        <f t="shared" si="54"/>
        <v/>
      </c>
      <c r="L459" s="5" t="str">
        <f t="shared" si="55"/>
        <v/>
      </c>
      <c r="M459" s="5" t="str">
        <f t="shared" si="56"/>
        <v/>
      </c>
      <c r="N459" s="5" t="str">
        <f t="shared" si="57"/>
        <v/>
      </c>
      <c r="O459" s="39" t="str">
        <f>IF(G459&gt;0,DT!AC459*I459+DT!AD459*J459+DT!AE459*K459+DT!AF459*L459+DT!AG459*M459+DT!AH459*N459,"")</f>
        <v/>
      </c>
    </row>
    <row r="460" spans="1:15">
      <c r="A460" s="1"/>
      <c r="B460" s="1"/>
      <c r="C460" s="1"/>
      <c r="D460" s="1"/>
      <c r="E460" s="1"/>
      <c r="F460" s="1"/>
      <c r="G460" s="1">
        <f t="shared" si="58"/>
        <v>0</v>
      </c>
      <c r="I460" s="5" t="str">
        <f t="shared" si="52"/>
        <v/>
      </c>
      <c r="J460" s="5" t="str">
        <f t="shared" si="53"/>
        <v/>
      </c>
      <c r="K460" s="5" t="str">
        <f t="shared" si="54"/>
        <v/>
      </c>
      <c r="L460" s="5" t="str">
        <f t="shared" si="55"/>
        <v/>
      </c>
      <c r="M460" s="5" t="str">
        <f t="shared" si="56"/>
        <v/>
      </c>
      <c r="N460" s="5" t="str">
        <f t="shared" si="57"/>
        <v/>
      </c>
      <c r="O460" s="39" t="str">
        <f>IF(G460&gt;0,DT!AC460*I460+DT!AD460*J460+DT!AE460*K460+DT!AF460*L460+DT!AG460*M460+DT!AH460*N460,"")</f>
        <v/>
      </c>
    </row>
    <row r="461" spans="1:15">
      <c r="A461" s="1"/>
      <c r="B461" s="1"/>
      <c r="C461" s="1"/>
      <c r="D461" s="1"/>
      <c r="E461" s="1"/>
      <c r="F461" s="1"/>
      <c r="G461" s="1">
        <f t="shared" si="58"/>
        <v>0</v>
      </c>
      <c r="I461" s="5" t="str">
        <f t="shared" si="52"/>
        <v/>
      </c>
      <c r="J461" s="5" t="str">
        <f t="shared" si="53"/>
        <v/>
      </c>
      <c r="K461" s="5" t="str">
        <f t="shared" si="54"/>
        <v/>
      </c>
      <c r="L461" s="5" t="str">
        <f t="shared" si="55"/>
        <v/>
      </c>
      <c r="M461" s="5" t="str">
        <f t="shared" si="56"/>
        <v/>
      </c>
      <c r="N461" s="5" t="str">
        <f t="shared" si="57"/>
        <v/>
      </c>
      <c r="O461" s="39" t="str">
        <f>IF(G461&gt;0,DT!AC461*I461+DT!AD461*J461+DT!AE461*K461+DT!AF461*L461+DT!AG461*M461+DT!AH461*N461,"")</f>
        <v/>
      </c>
    </row>
    <row r="462" spans="1:15">
      <c r="A462" s="1"/>
      <c r="B462" s="1"/>
      <c r="C462" s="1"/>
      <c r="D462" s="1"/>
      <c r="E462" s="1"/>
      <c r="F462" s="1"/>
      <c r="G462" s="1">
        <f t="shared" si="58"/>
        <v>0</v>
      </c>
      <c r="I462" s="5" t="str">
        <f t="shared" si="52"/>
        <v/>
      </c>
      <c r="J462" s="5" t="str">
        <f t="shared" si="53"/>
        <v/>
      </c>
      <c r="K462" s="5" t="str">
        <f t="shared" si="54"/>
        <v/>
      </c>
      <c r="L462" s="5" t="str">
        <f t="shared" si="55"/>
        <v/>
      </c>
      <c r="M462" s="5" t="str">
        <f t="shared" si="56"/>
        <v/>
      </c>
      <c r="N462" s="5" t="str">
        <f t="shared" si="57"/>
        <v/>
      </c>
      <c r="O462" s="39" t="str">
        <f>IF(G462&gt;0,DT!AC462*I462+DT!AD462*J462+DT!AE462*K462+DT!AF462*L462+DT!AG462*M462+DT!AH462*N462,"")</f>
        <v/>
      </c>
    </row>
    <row r="463" spans="1:15">
      <c r="A463" s="1"/>
      <c r="B463" s="1"/>
      <c r="C463" s="1"/>
      <c r="D463" s="1"/>
      <c r="E463" s="1"/>
      <c r="F463" s="1"/>
      <c r="G463" s="1">
        <f t="shared" si="58"/>
        <v>0</v>
      </c>
      <c r="I463" s="5" t="str">
        <f t="shared" si="52"/>
        <v/>
      </c>
      <c r="J463" s="5" t="str">
        <f t="shared" si="53"/>
        <v/>
      </c>
      <c r="K463" s="5" t="str">
        <f t="shared" si="54"/>
        <v/>
      </c>
      <c r="L463" s="5" t="str">
        <f t="shared" si="55"/>
        <v/>
      </c>
      <c r="M463" s="5" t="str">
        <f t="shared" si="56"/>
        <v/>
      </c>
      <c r="N463" s="5" t="str">
        <f t="shared" si="57"/>
        <v/>
      </c>
      <c r="O463" s="39" t="str">
        <f>IF(G463&gt;0,DT!AC463*I463+DT!AD463*J463+DT!AE463*K463+DT!AF463*L463+DT!AG463*M463+DT!AH463*N463,"")</f>
        <v/>
      </c>
    </row>
    <row r="464" spans="1:15">
      <c r="A464" s="1"/>
      <c r="B464" s="1"/>
      <c r="C464" s="1"/>
      <c r="D464" s="1"/>
      <c r="E464" s="1"/>
      <c r="F464" s="1"/>
      <c r="G464" s="1">
        <f t="shared" si="58"/>
        <v>0</v>
      </c>
      <c r="I464" s="5" t="str">
        <f t="shared" si="52"/>
        <v/>
      </c>
      <c r="J464" s="5" t="str">
        <f t="shared" si="53"/>
        <v/>
      </c>
      <c r="K464" s="5" t="str">
        <f t="shared" si="54"/>
        <v/>
      </c>
      <c r="L464" s="5" t="str">
        <f t="shared" si="55"/>
        <v/>
      </c>
      <c r="M464" s="5" t="str">
        <f t="shared" si="56"/>
        <v/>
      </c>
      <c r="N464" s="5" t="str">
        <f t="shared" si="57"/>
        <v/>
      </c>
      <c r="O464" s="39" t="str">
        <f>IF(G464&gt;0,DT!AC464*I464+DT!AD464*J464+DT!AE464*K464+DT!AF464*L464+DT!AG464*M464+DT!AH464*N464,"")</f>
        <v/>
      </c>
    </row>
    <row r="465" spans="1:15">
      <c r="A465" s="1"/>
      <c r="B465" s="1"/>
      <c r="C465" s="1"/>
      <c r="D465" s="1"/>
      <c r="E465" s="1"/>
      <c r="F465" s="1"/>
      <c r="G465" s="1">
        <f t="shared" si="58"/>
        <v>0</v>
      </c>
      <c r="I465" s="5" t="str">
        <f t="shared" si="52"/>
        <v/>
      </c>
      <c r="J465" s="5" t="str">
        <f t="shared" si="53"/>
        <v/>
      </c>
      <c r="K465" s="5" t="str">
        <f t="shared" si="54"/>
        <v/>
      </c>
      <c r="L465" s="5" t="str">
        <f t="shared" si="55"/>
        <v/>
      </c>
      <c r="M465" s="5" t="str">
        <f t="shared" si="56"/>
        <v/>
      </c>
      <c r="N465" s="5" t="str">
        <f t="shared" si="57"/>
        <v/>
      </c>
      <c r="O465" s="39" t="str">
        <f>IF(G465&gt;0,DT!AC465*I465+DT!AD465*J465+DT!AE465*K465+DT!AF465*L465+DT!AG465*M465+DT!AH465*N465,"")</f>
        <v/>
      </c>
    </row>
    <row r="466" spans="1:15">
      <c r="A466" s="1"/>
      <c r="B466" s="1"/>
      <c r="C466" s="1"/>
      <c r="D466" s="1"/>
      <c r="E466" s="1"/>
      <c r="F466" s="1"/>
      <c r="G466" s="1">
        <f t="shared" si="58"/>
        <v>0</v>
      </c>
      <c r="I466" s="5" t="str">
        <f t="shared" si="52"/>
        <v/>
      </c>
      <c r="J466" s="5" t="str">
        <f t="shared" si="53"/>
        <v/>
      </c>
      <c r="K466" s="5" t="str">
        <f t="shared" si="54"/>
        <v/>
      </c>
      <c r="L466" s="5" t="str">
        <f t="shared" si="55"/>
        <v/>
      </c>
      <c r="M466" s="5" t="str">
        <f t="shared" si="56"/>
        <v/>
      </c>
      <c r="N466" s="5" t="str">
        <f t="shared" si="57"/>
        <v/>
      </c>
      <c r="O466" s="39" t="str">
        <f>IF(G466&gt;0,DT!AC466*I466+DT!AD466*J466+DT!AE466*K466+DT!AF466*L466+DT!AG466*M466+DT!AH466*N466,"")</f>
        <v/>
      </c>
    </row>
    <row r="467" spans="1:15">
      <c r="A467" s="1"/>
      <c r="B467" s="1"/>
      <c r="C467" s="1"/>
      <c r="D467" s="1"/>
      <c r="E467" s="1"/>
      <c r="F467" s="1"/>
      <c r="G467" s="1">
        <f t="shared" si="58"/>
        <v>0</v>
      </c>
      <c r="I467" s="5" t="str">
        <f t="shared" si="52"/>
        <v/>
      </c>
      <c r="J467" s="5" t="str">
        <f t="shared" si="53"/>
        <v/>
      </c>
      <c r="K467" s="5" t="str">
        <f t="shared" si="54"/>
        <v/>
      </c>
      <c r="L467" s="5" t="str">
        <f t="shared" si="55"/>
        <v/>
      </c>
      <c r="M467" s="5" t="str">
        <f t="shared" si="56"/>
        <v/>
      </c>
      <c r="N467" s="5" t="str">
        <f t="shared" si="57"/>
        <v/>
      </c>
      <c r="O467" s="39" t="str">
        <f>IF(G467&gt;0,DT!AC467*I467+DT!AD467*J467+DT!AE467*K467+DT!AF467*L467+DT!AG467*M467+DT!AH467*N467,"")</f>
        <v/>
      </c>
    </row>
    <row r="468" spans="1:15">
      <c r="A468" s="1"/>
      <c r="B468" s="1"/>
      <c r="C468" s="1"/>
      <c r="D468" s="1"/>
      <c r="E468" s="1"/>
      <c r="F468" s="1"/>
      <c r="G468" s="1">
        <f t="shared" si="58"/>
        <v>0</v>
      </c>
      <c r="I468" s="5" t="str">
        <f t="shared" si="52"/>
        <v/>
      </c>
      <c r="J468" s="5" t="str">
        <f t="shared" si="53"/>
        <v/>
      </c>
      <c r="K468" s="5" t="str">
        <f t="shared" si="54"/>
        <v/>
      </c>
      <c r="L468" s="5" t="str">
        <f t="shared" si="55"/>
        <v/>
      </c>
      <c r="M468" s="5" t="str">
        <f t="shared" si="56"/>
        <v/>
      </c>
      <c r="N468" s="5" t="str">
        <f t="shared" si="57"/>
        <v/>
      </c>
      <c r="O468" s="39" t="str">
        <f>IF(G468&gt;0,DT!AC468*I468+DT!AD468*J468+DT!AE468*K468+DT!AF468*L468+DT!AG468*M468+DT!AH468*N468,"")</f>
        <v/>
      </c>
    </row>
    <row r="469" spans="1:15">
      <c r="A469" s="1"/>
      <c r="B469" s="1"/>
      <c r="C469" s="1"/>
      <c r="D469" s="1"/>
      <c r="E469" s="1"/>
      <c r="F469" s="1"/>
      <c r="G469" s="1">
        <f t="shared" si="58"/>
        <v>0</v>
      </c>
      <c r="I469" s="5" t="str">
        <f t="shared" si="52"/>
        <v/>
      </c>
      <c r="J469" s="5" t="str">
        <f t="shared" si="53"/>
        <v/>
      </c>
      <c r="K469" s="5" t="str">
        <f t="shared" si="54"/>
        <v/>
      </c>
      <c r="L469" s="5" t="str">
        <f t="shared" si="55"/>
        <v/>
      </c>
      <c r="M469" s="5" t="str">
        <f t="shared" si="56"/>
        <v/>
      </c>
      <c r="N469" s="5" t="str">
        <f t="shared" si="57"/>
        <v/>
      </c>
      <c r="O469" s="39" t="str">
        <f>IF(G469&gt;0,DT!AC469*I469+DT!AD469*J469+DT!AE469*K469+DT!AF469*L469+DT!AG469*M469+DT!AH469*N469,"")</f>
        <v/>
      </c>
    </row>
    <row r="470" spans="1:15">
      <c r="A470" s="1"/>
      <c r="B470" s="1"/>
      <c r="C470" s="1"/>
      <c r="D470" s="1"/>
      <c r="E470" s="1"/>
      <c r="F470" s="1"/>
      <c r="G470" s="1">
        <f t="shared" si="58"/>
        <v>0</v>
      </c>
      <c r="I470" s="5" t="str">
        <f t="shared" si="52"/>
        <v/>
      </c>
      <c r="J470" s="5" t="str">
        <f t="shared" si="53"/>
        <v/>
      </c>
      <c r="K470" s="5" t="str">
        <f t="shared" si="54"/>
        <v/>
      </c>
      <c r="L470" s="5" t="str">
        <f t="shared" si="55"/>
        <v/>
      </c>
      <c r="M470" s="5" t="str">
        <f t="shared" si="56"/>
        <v/>
      </c>
      <c r="N470" s="5" t="str">
        <f t="shared" si="57"/>
        <v/>
      </c>
      <c r="O470" s="39" t="str">
        <f>IF(G470&gt;0,DT!AC470*I470+DT!AD470*J470+DT!AE470*K470+DT!AF470*L470+DT!AG470*M470+DT!AH470*N470,"")</f>
        <v/>
      </c>
    </row>
    <row r="471" spans="1:15">
      <c r="A471" s="1"/>
      <c r="B471" s="1"/>
      <c r="C471" s="1"/>
      <c r="D471" s="1"/>
      <c r="E471" s="1"/>
      <c r="F471" s="1"/>
      <c r="G471" s="1">
        <f t="shared" si="58"/>
        <v>0</v>
      </c>
      <c r="I471" s="5" t="str">
        <f t="shared" si="52"/>
        <v/>
      </c>
      <c r="J471" s="5" t="str">
        <f t="shared" si="53"/>
        <v/>
      </c>
      <c r="K471" s="5" t="str">
        <f t="shared" si="54"/>
        <v/>
      </c>
      <c r="L471" s="5" t="str">
        <f t="shared" si="55"/>
        <v/>
      </c>
      <c r="M471" s="5" t="str">
        <f t="shared" si="56"/>
        <v/>
      </c>
      <c r="N471" s="5" t="str">
        <f t="shared" si="57"/>
        <v/>
      </c>
      <c r="O471" s="39" t="str">
        <f>IF(G471&gt;0,DT!AC471*I471+DT!AD471*J471+DT!AE471*K471+DT!AF471*L471+DT!AG471*M471+DT!AH471*N471,"")</f>
        <v/>
      </c>
    </row>
    <row r="472" spans="1:15">
      <c r="A472" s="1"/>
      <c r="B472" s="1"/>
      <c r="C472" s="1"/>
      <c r="D472" s="1"/>
      <c r="E472" s="1"/>
      <c r="F472" s="1"/>
      <c r="G472" s="1">
        <f t="shared" si="58"/>
        <v>0</v>
      </c>
      <c r="I472" s="5" t="str">
        <f t="shared" si="52"/>
        <v/>
      </c>
      <c r="J472" s="5" t="str">
        <f t="shared" si="53"/>
        <v/>
      </c>
      <c r="K472" s="5" t="str">
        <f t="shared" si="54"/>
        <v/>
      </c>
      <c r="L472" s="5" t="str">
        <f t="shared" si="55"/>
        <v/>
      </c>
      <c r="M472" s="5" t="str">
        <f t="shared" si="56"/>
        <v/>
      </c>
      <c r="N472" s="5" t="str">
        <f t="shared" si="57"/>
        <v/>
      </c>
      <c r="O472" s="39" t="str">
        <f>IF(G472&gt;0,DT!AC472*I472+DT!AD472*J472+DT!AE472*K472+DT!AF472*L472+DT!AG472*M472+DT!AH472*N472,"")</f>
        <v/>
      </c>
    </row>
    <row r="473" spans="1:15">
      <c r="A473" s="1"/>
      <c r="B473" s="1"/>
      <c r="C473" s="1"/>
      <c r="D473" s="1"/>
      <c r="E473" s="1"/>
      <c r="F473" s="1"/>
      <c r="G473" s="1">
        <f t="shared" si="58"/>
        <v>0</v>
      </c>
      <c r="I473" s="5" t="str">
        <f t="shared" si="52"/>
        <v/>
      </c>
      <c r="J473" s="5" t="str">
        <f t="shared" si="53"/>
        <v/>
      </c>
      <c r="K473" s="5" t="str">
        <f t="shared" si="54"/>
        <v/>
      </c>
      <c r="L473" s="5" t="str">
        <f t="shared" si="55"/>
        <v/>
      </c>
      <c r="M473" s="5" t="str">
        <f t="shared" si="56"/>
        <v/>
      </c>
      <c r="N473" s="5" t="str">
        <f t="shared" si="57"/>
        <v/>
      </c>
      <c r="O473" s="39" t="str">
        <f>IF(G473&gt;0,DT!AC473*I473+DT!AD473*J473+DT!AE473*K473+DT!AF473*L473+DT!AG473*M473+DT!AH473*N473,"")</f>
        <v/>
      </c>
    </row>
    <row r="474" spans="1:15">
      <c r="A474" s="1"/>
      <c r="B474" s="1"/>
      <c r="C474" s="1"/>
      <c r="D474" s="1"/>
      <c r="E474" s="1"/>
      <c r="F474" s="1"/>
      <c r="G474" s="1">
        <f t="shared" si="58"/>
        <v>0</v>
      </c>
      <c r="I474" s="5" t="str">
        <f t="shared" si="52"/>
        <v/>
      </c>
      <c r="J474" s="5" t="str">
        <f t="shared" si="53"/>
        <v/>
      </c>
      <c r="K474" s="5" t="str">
        <f t="shared" si="54"/>
        <v/>
      </c>
      <c r="L474" s="5" t="str">
        <f t="shared" si="55"/>
        <v/>
      </c>
      <c r="M474" s="5" t="str">
        <f t="shared" si="56"/>
        <v/>
      </c>
      <c r="N474" s="5" t="str">
        <f t="shared" si="57"/>
        <v/>
      </c>
      <c r="O474" s="39" t="str">
        <f>IF(G474&gt;0,DT!AC474*I474+DT!AD474*J474+DT!AE474*K474+DT!AF474*L474+DT!AG474*M474+DT!AH474*N474,"")</f>
        <v/>
      </c>
    </row>
    <row r="475" spans="1:15">
      <c r="A475" s="1"/>
      <c r="B475" s="1"/>
      <c r="C475" s="1"/>
      <c r="D475" s="1"/>
      <c r="E475" s="1"/>
      <c r="F475" s="1"/>
      <c r="G475" s="1">
        <f t="shared" si="58"/>
        <v>0</v>
      </c>
      <c r="I475" s="5" t="str">
        <f t="shared" si="52"/>
        <v/>
      </c>
      <c r="J475" s="5" t="str">
        <f t="shared" si="53"/>
        <v/>
      </c>
      <c r="K475" s="5" t="str">
        <f t="shared" si="54"/>
        <v/>
      </c>
      <c r="L475" s="5" t="str">
        <f t="shared" si="55"/>
        <v/>
      </c>
      <c r="M475" s="5" t="str">
        <f t="shared" si="56"/>
        <v/>
      </c>
      <c r="N475" s="5" t="str">
        <f t="shared" si="57"/>
        <v/>
      </c>
      <c r="O475" s="39" t="str">
        <f>IF(G475&gt;0,DT!AC475*I475+DT!AD475*J475+DT!AE475*K475+DT!AF475*L475+DT!AG475*M475+DT!AH475*N475,"")</f>
        <v/>
      </c>
    </row>
    <row r="476" spans="1:15">
      <c r="A476" s="1"/>
      <c r="B476" s="1"/>
      <c r="C476" s="1"/>
      <c r="D476" s="1"/>
      <c r="E476" s="1"/>
      <c r="F476" s="1"/>
      <c r="G476" s="1">
        <f t="shared" si="58"/>
        <v>0</v>
      </c>
      <c r="I476" s="5" t="str">
        <f t="shared" si="52"/>
        <v/>
      </c>
      <c r="J476" s="5" t="str">
        <f t="shared" si="53"/>
        <v/>
      </c>
      <c r="K476" s="5" t="str">
        <f t="shared" si="54"/>
        <v/>
      </c>
      <c r="L476" s="5" t="str">
        <f t="shared" si="55"/>
        <v/>
      </c>
      <c r="M476" s="5" t="str">
        <f t="shared" si="56"/>
        <v/>
      </c>
      <c r="N476" s="5" t="str">
        <f t="shared" si="57"/>
        <v/>
      </c>
      <c r="O476" s="39" t="str">
        <f>IF(G476&gt;0,DT!AC476*I476+DT!AD476*J476+DT!AE476*K476+DT!AF476*L476+DT!AG476*M476+DT!AH476*N476,"")</f>
        <v/>
      </c>
    </row>
    <row r="477" spans="1:15">
      <c r="A477" s="1"/>
      <c r="B477" s="1"/>
      <c r="C477" s="1"/>
      <c r="D477" s="1"/>
      <c r="E477" s="1"/>
      <c r="F477" s="1"/>
      <c r="G477" s="1">
        <f t="shared" si="58"/>
        <v>0</v>
      </c>
      <c r="I477" s="5" t="str">
        <f t="shared" si="52"/>
        <v/>
      </c>
      <c r="J477" s="5" t="str">
        <f t="shared" si="53"/>
        <v/>
      </c>
      <c r="K477" s="5" t="str">
        <f t="shared" si="54"/>
        <v/>
      </c>
      <c r="L477" s="5" t="str">
        <f t="shared" si="55"/>
        <v/>
      </c>
      <c r="M477" s="5" t="str">
        <f t="shared" si="56"/>
        <v/>
      </c>
      <c r="N477" s="5" t="str">
        <f t="shared" si="57"/>
        <v/>
      </c>
      <c r="O477" s="39" t="str">
        <f>IF(G477&gt;0,DT!AC477*I477+DT!AD477*J477+DT!AE477*K477+DT!AF477*L477+DT!AG477*M477+DT!AH477*N477,"")</f>
        <v/>
      </c>
    </row>
    <row r="478" spans="1:15">
      <c r="A478" s="1"/>
      <c r="B478" s="1"/>
      <c r="C478" s="1"/>
      <c r="D478" s="1"/>
      <c r="E478" s="1"/>
      <c r="F478" s="1"/>
      <c r="G478" s="1">
        <f t="shared" si="58"/>
        <v>0</v>
      </c>
      <c r="I478" s="5" t="str">
        <f t="shared" si="52"/>
        <v/>
      </c>
      <c r="J478" s="5" t="str">
        <f t="shared" si="53"/>
        <v/>
      </c>
      <c r="K478" s="5" t="str">
        <f t="shared" si="54"/>
        <v/>
      </c>
      <c r="L478" s="5" t="str">
        <f t="shared" si="55"/>
        <v/>
      </c>
      <c r="M478" s="5" t="str">
        <f t="shared" si="56"/>
        <v/>
      </c>
      <c r="N478" s="5" t="str">
        <f t="shared" si="57"/>
        <v/>
      </c>
      <c r="O478" s="39" t="str">
        <f>IF(G478&gt;0,DT!AC478*I478+DT!AD478*J478+DT!AE478*K478+DT!AF478*L478+DT!AG478*M478+DT!AH478*N478,"")</f>
        <v/>
      </c>
    </row>
    <row r="479" spans="1:15">
      <c r="A479" s="1"/>
      <c r="B479" s="1"/>
      <c r="C479" s="1"/>
      <c r="D479" s="1"/>
      <c r="E479" s="1"/>
      <c r="F479" s="1"/>
      <c r="G479" s="1">
        <f t="shared" si="58"/>
        <v>0</v>
      </c>
      <c r="I479" s="5" t="str">
        <f t="shared" si="52"/>
        <v/>
      </c>
      <c r="J479" s="5" t="str">
        <f t="shared" si="53"/>
        <v/>
      </c>
      <c r="K479" s="5" t="str">
        <f t="shared" si="54"/>
        <v/>
      </c>
      <c r="L479" s="5" t="str">
        <f t="shared" si="55"/>
        <v/>
      </c>
      <c r="M479" s="5" t="str">
        <f t="shared" si="56"/>
        <v/>
      </c>
      <c r="N479" s="5" t="str">
        <f t="shared" si="57"/>
        <v/>
      </c>
      <c r="O479" s="39" t="str">
        <f>IF(G479&gt;0,DT!AC479*I479+DT!AD479*J479+DT!AE479*K479+DT!AF479*L479+DT!AG479*M479+DT!AH479*N479,"")</f>
        <v/>
      </c>
    </row>
    <row r="480" spans="1:15">
      <c r="A480" s="1"/>
      <c r="B480" s="1"/>
      <c r="C480" s="1"/>
      <c r="D480" s="1"/>
      <c r="E480" s="1"/>
      <c r="F480" s="1"/>
      <c r="G480" s="1">
        <f t="shared" si="58"/>
        <v>0</v>
      </c>
      <c r="I480" s="5" t="str">
        <f t="shared" si="52"/>
        <v/>
      </c>
      <c r="J480" s="5" t="str">
        <f t="shared" si="53"/>
        <v/>
      </c>
      <c r="K480" s="5" t="str">
        <f t="shared" si="54"/>
        <v/>
      </c>
      <c r="L480" s="5" t="str">
        <f t="shared" si="55"/>
        <v/>
      </c>
      <c r="M480" s="5" t="str">
        <f t="shared" si="56"/>
        <v/>
      </c>
      <c r="N480" s="5" t="str">
        <f t="shared" si="57"/>
        <v/>
      </c>
      <c r="O480" s="39" t="str">
        <f>IF(G480&gt;0,DT!AC480*I480+DT!AD480*J480+DT!AE480*K480+DT!AF480*L480+DT!AG480*M480+DT!AH480*N480,"")</f>
        <v/>
      </c>
    </row>
    <row r="481" spans="1:15">
      <c r="A481" s="1"/>
      <c r="B481" s="1"/>
      <c r="C481" s="1"/>
      <c r="D481" s="1"/>
      <c r="E481" s="1"/>
      <c r="F481" s="1"/>
      <c r="G481" s="1">
        <f t="shared" si="58"/>
        <v>0</v>
      </c>
      <c r="I481" s="5" t="str">
        <f t="shared" si="52"/>
        <v/>
      </c>
      <c r="J481" s="5" t="str">
        <f t="shared" si="53"/>
        <v/>
      </c>
      <c r="K481" s="5" t="str">
        <f t="shared" si="54"/>
        <v/>
      </c>
      <c r="L481" s="5" t="str">
        <f t="shared" si="55"/>
        <v/>
      </c>
      <c r="M481" s="5" t="str">
        <f t="shared" si="56"/>
        <v/>
      </c>
      <c r="N481" s="5" t="str">
        <f t="shared" si="57"/>
        <v/>
      </c>
      <c r="O481" s="39" t="str">
        <f>IF(G481&gt;0,DT!AC481*I481+DT!AD481*J481+DT!AE481*K481+DT!AF481*L481+DT!AG481*M481+DT!AH481*N481,"")</f>
        <v/>
      </c>
    </row>
    <row r="482" spans="1:15">
      <c r="A482" s="1"/>
      <c r="B482" s="1"/>
      <c r="C482" s="1"/>
      <c r="D482" s="1"/>
      <c r="E482" s="1"/>
      <c r="F482" s="1"/>
      <c r="G482" s="1">
        <f t="shared" si="58"/>
        <v>0</v>
      </c>
      <c r="I482" s="5" t="str">
        <f t="shared" si="52"/>
        <v/>
      </c>
      <c r="J482" s="5" t="str">
        <f t="shared" si="53"/>
        <v/>
      </c>
      <c r="K482" s="5" t="str">
        <f t="shared" si="54"/>
        <v/>
      </c>
      <c r="L482" s="5" t="str">
        <f t="shared" si="55"/>
        <v/>
      </c>
      <c r="M482" s="5" t="str">
        <f t="shared" si="56"/>
        <v/>
      </c>
      <c r="N482" s="5" t="str">
        <f t="shared" si="57"/>
        <v/>
      </c>
      <c r="O482" s="39" t="str">
        <f>IF(G482&gt;0,DT!AC482*I482+DT!AD482*J482+DT!AE482*K482+DT!AF482*L482+DT!AG482*M482+DT!AH482*N482,"")</f>
        <v/>
      </c>
    </row>
    <row r="483" spans="1:15">
      <c r="A483" s="1"/>
      <c r="B483" s="1"/>
      <c r="C483" s="1"/>
      <c r="D483" s="1"/>
      <c r="E483" s="1"/>
      <c r="F483" s="1"/>
      <c r="G483" s="1">
        <f t="shared" si="58"/>
        <v>0</v>
      </c>
      <c r="I483" s="5" t="str">
        <f t="shared" si="52"/>
        <v/>
      </c>
      <c r="J483" s="5" t="str">
        <f t="shared" si="53"/>
        <v/>
      </c>
      <c r="K483" s="5" t="str">
        <f t="shared" si="54"/>
        <v/>
      </c>
      <c r="L483" s="5" t="str">
        <f t="shared" si="55"/>
        <v/>
      </c>
      <c r="M483" s="5" t="str">
        <f t="shared" si="56"/>
        <v/>
      </c>
      <c r="N483" s="5" t="str">
        <f t="shared" si="57"/>
        <v/>
      </c>
      <c r="O483" s="39" t="str">
        <f>IF(G483&gt;0,DT!AC483*I483+DT!AD483*J483+DT!AE483*K483+DT!AF483*L483+DT!AG483*M483+DT!AH483*N483,"")</f>
        <v/>
      </c>
    </row>
    <row r="484" spans="1:15">
      <c r="A484" s="1"/>
      <c r="B484" s="1"/>
      <c r="C484" s="1"/>
      <c r="D484" s="1"/>
      <c r="E484" s="1"/>
      <c r="F484" s="1"/>
      <c r="G484" s="1">
        <f t="shared" si="58"/>
        <v>0</v>
      </c>
      <c r="I484" s="5" t="str">
        <f t="shared" si="52"/>
        <v/>
      </c>
      <c r="J484" s="5" t="str">
        <f t="shared" si="53"/>
        <v/>
      </c>
      <c r="K484" s="5" t="str">
        <f t="shared" si="54"/>
        <v/>
      </c>
      <c r="L484" s="5" t="str">
        <f t="shared" si="55"/>
        <v/>
      </c>
      <c r="M484" s="5" t="str">
        <f t="shared" si="56"/>
        <v/>
      </c>
      <c r="N484" s="5" t="str">
        <f t="shared" si="57"/>
        <v/>
      </c>
      <c r="O484" s="39" t="str">
        <f>IF(G484&gt;0,DT!AC484*I484+DT!AD484*J484+DT!AE484*K484+DT!AF484*L484+DT!AG484*M484+DT!AH484*N484,"")</f>
        <v/>
      </c>
    </row>
    <row r="485" spans="1:15">
      <c r="A485" s="1"/>
      <c r="B485" s="1"/>
      <c r="C485" s="1"/>
      <c r="D485" s="1"/>
      <c r="E485" s="1"/>
      <c r="F485" s="1"/>
      <c r="G485" s="1">
        <f t="shared" si="58"/>
        <v>0</v>
      </c>
      <c r="I485" s="5" t="str">
        <f t="shared" si="52"/>
        <v/>
      </c>
      <c r="J485" s="5" t="str">
        <f t="shared" si="53"/>
        <v/>
      </c>
      <c r="K485" s="5" t="str">
        <f t="shared" si="54"/>
        <v/>
      </c>
      <c r="L485" s="5" t="str">
        <f t="shared" si="55"/>
        <v/>
      </c>
      <c r="M485" s="5" t="str">
        <f t="shared" si="56"/>
        <v/>
      </c>
      <c r="N485" s="5" t="str">
        <f t="shared" si="57"/>
        <v/>
      </c>
      <c r="O485" s="39" t="str">
        <f>IF(G485&gt;0,DT!AC485*I485+DT!AD485*J485+DT!AE485*K485+DT!AF485*L485+DT!AG485*M485+DT!AH485*N485,"")</f>
        <v/>
      </c>
    </row>
    <row r="486" spans="1:15">
      <c r="A486" s="1"/>
      <c r="B486" s="1"/>
      <c r="C486" s="1"/>
      <c r="D486" s="1"/>
      <c r="E486" s="1"/>
      <c r="F486" s="1"/>
      <c r="G486" s="1">
        <f t="shared" si="58"/>
        <v>0</v>
      </c>
      <c r="I486" s="5" t="str">
        <f t="shared" si="52"/>
        <v/>
      </c>
      <c r="J486" s="5" t="str">
        <f t="shared" si="53"/>
        <v/>
      </c>
      <c r="K486" s="5" t="str">
        <f t="shared" si="54"/>
        <v/>
      </c>
      <c r="L486" s="5" t="str">
        <f t="shared" si="55"/>
        <v/>
      </c>
      <c r="M486" s="5" t="str">
        <f t="shared" si="56"/>
        <v/>
      </c>
      <c r="N486" s="5" t="str">
        <f t="shared" si="57"/>
        <v/>
      </c>
      <c r="O486" s="39" t="str">
        <f>IF(G486&gt;0,DT!AC486*I486+DT!AD486*J486+DT!AE486*K486+DT!AF486*L486+DT!AG486*M486+DT!AH486*N486,"")</f>
        <v/>
      </c>
    </row>
    <row r="487" spans="1:15">
      <c r="A487" s="1"/>
      <c r="B487" s="1"/>
      <c r="C487" s="1"/>
      <c r="D487" s="1"/>
      <c r="E487" s="1"/>
      <c r="F487" s="1"/>
      <c r="G487" s="1">
        <f t="shared" si="58"/>
        <v>0</v>
      </c>
      <c r="I487" s="5" t="str">
        <f t="shared" si="52"/>
        <v/>
      </c>
      <c r="J487" s="5" t="str">
        <f t="shared" si="53"/>
        <v/>
      </c>
      <c r="K487" s="5" t="str">
        <f t="shared" si="54"/>
        <v/>
      </c>
      <c r="L487" s="5" t="str">
        <f t="shared" si="55"/>
        <v/>
      </c>
      <c r="M487" s="5" t="str">
        <f t="shared" si="56"/>
        <v/>
      </c>
      <c r="N487" s="5" t="str">
        <f t="shared" si="57"/>
        <v/>
      </c>
      <c r="O487" s="39" t="str">
        <f>IF(G487&gt;0,DT!AC487*I487+DT!AD487*J487+DT!AE487*K487+DT!AF487*L487+DT!AG487*M487+DT!AH487*N487,"")</f>
        <v/>
      </c>
    </row>
    <row r="488" spans="1:15">
      <c r="A488" s="1"/>
      <c r="B488" s="1"/>
      <c r="C488" s="1"/>
      <c r="D488" s="1"/>
      <c r="E488" s="1"/>
      <c r="F488" s="1"/>
      <c r="G488" s="1">
        <f t="shared" si="58"/>
        <v>0</v>
      </c>
      <c r="I488" s="5" t="str">
        <f t="shared" si="52"/>
        <v/>
      </c>
      <c r="J488" s="5" t="str">
        <f t="shared" si="53"/>
        <v/>
      </c>
      <c r="K488" s="5" t="str">
        <f t="shared" si="54"/>
        <v/>
      </c>
      <c r="L488" s="5" t="str">
        <f t="shared" si="55"/>
        <v/>
      </c>
      <c r="M488" s="5" t="str">
        <f t="shared" si="56"/>
        <v/>
      </c>
      <c r="N488" s="5" t="str">
        <f t="shared" si="57"/>
        <v/>
      </c>
      <c r="O488" s="39" t="str">
        <f>IF(G488&gt;0,DT!AC488*I488+DT!AD488*J488+DT!AE488*K488+DT!AF488*L488+DT!AG488*M488+DT!AH488*N488,"")</f>
        <v/>
      </c>
    </row>
    <row r="489" spans="1:15">
      <c r="A489" s="1"/>
      <c r="B489" s="1"/>
      <c r="C489" s="1"/>
      <c r="D489" s="1"/>
      <c r="E489" s="1"/>
      <c r="F489" s="1"/>
      <c r="G489" s="1">
        <f t="shared" si="58"/>
        <v>0</v>
      </c>
      <c r="I489" s="5" t="str">
        <f t="shared" si="52"/>
        <v/>
      </c>
      <c r="J489" s="5" t="str">
        <f t="shared" si="53"/>
        <v/>
      </c>
      <c r="K489" s="5" t="str">
        <f t="shared" si="54"/>
        <v/>
      </c>
      <c r="L489" s="5" t="str">
        <f t="shared" si="55"/>
        <v/>
      </c>
      <c r="M489" s="5" t="str">
        <f t="shared" si="56"/>
        <v/>
      </c>
      <c r="N489" s="5" t="str">
        <f t="shared" si="57"/>
        <v/>
      </c>
      <c r="O489" s="39" t="str">
        <f>IF(G489&gt;0,DT!AC489*I489+DT!AD489*J489+DT!AE489*K489+DT!AF489*L489+DT!AG489*M489+DT!AH489*N489,"")</f>
        <v/>
      </c>
    </row>
    <row r="490" spans="1:15">
      <c r="A490" s="1"/>
      <c r="B490" s="1"/>
      <c r="C490" s="1"/>
      <c r="D490" s="1"/>
      <c r="E490" s="1"/>
      <c r="F490" s="1"/>
      <c r="G490" s="1">
        <f t="shared" si="58"/>
        <v>0</v>
      </c>
      <c r="I490" s="5" t="str">
        <f t="shared" si="52"/>
        <v/>
      </c>
      <c r="J490" s="5" t="str">
        <f t="shared" si="53"/>
        <v/>
      </c>
      <c r="K490" s="5" t="str">
        <f t="shared" si="54"/>
        <v/>
      </c>
      <c r="L490" s="5" t="str">
        <f t="shared" si="55"/>
        <v/>
      </c>
      <c r="M490" s="5" t="str">
        <f t="shared" si="56"/>
        <v/>
      </c>
      <c r="N490" s="5" t="str">
        <f t="shared" si="57"/>
        <v/>
      </c>
      <c r="O490" s="39" t="str">
        <f>IF(G490&gt;0,DT!AC490*I490+DT!AD490*J490+DT!AE490*K490+DT!AF490*L490+DT!AG490*M490+DT!AH490*N490,"")</f>
        <v/>
      </c>
    </row>
    <row r="491" spans="1:15">
      <c r="A491" s="1"/>
      <c r="B491" s="1"/>
      <c r="C491" s="1"/>
      <c r="D491" s="1"/>
      <c r="E491" s="1"/>
      <c r="F491" s="1"/>
      <c r="G491" s="1">
        <f t="shared" si="58"/>
        <v>0</v>
      </c>
      <c r="I491" s="5" t="str">
        <f t="shared" si="52"/>
        <v/>
      </c>
      <c r="J491" s="5" t="str">
        <f t="shared" si="53"/>
        <v/>
      </c>
      <c r="K491" s="5" t="str">
        <f t="shared" si="54"/>
        <v/>
      </c>
      <c r="L491" s="5" t="str">
        <f t="shared" si="55"/>
        <v/>
      </c>
      <c r="M491" s="5" t="str">
        <f t="shared" si="56"/>
        <v/>
      </c>
      <c r="N491" s="5" t="str">
        <f t="shared" si="57"/>
        <v/>
      </c>
      <c r="O491" s="39" t="str">
        <f>IF(G491&gt;0,DT!AC491*I491+DT!AD491*J491+DT!AE491*K491+DT!AF491*L491+DT!AG491*M491+DT!AH491*N491,"")</f>
        <v/>
      </c>
    </row>
    <row r="492" spans="1:15">
      <c r="A492" s="1"/>
      <c r="B492" s="1"/>
      <c r="C492" s="1"/>
      <c r="D492" s="1"/>
      <c r="E492" s="1"/>
      <c r="F492" s="1"/>
      <c r="G492" s="1">
        <f t="shared" si="58"/>
        <v>0</v>
      </c>
      <c r="I492" s="5" t="str">
        <f t="shared" si="52"/>
        <v/>
      </c>
      <c r="J492" s="5" t="str">
        <f t="shared" si="53"/>
        <v/>
      </c>
      <c r="K492" s="5" t="str">
        <f t="shared" si="54"/>
        <v/>
      </c>
      <c r="L492" s="5" t="str">
        <f t="shared" si="55"/>
        <v/>
      </c>
      <c r="M492" s="5" t="str">
        <f t="shared" si="56"/>
        <v/>
      </c>
      <c r="N492" s="5" t="str">
        <f t="shared" si="57"/>
        <v/>
      </c>
      <c r="O492" s="39" t="str">
        <f>IF(G492&gt;0,DT!AC492*I492+DT!AD492*J492+DT!AE492*K492+DT!AF492*L492+DT!AG492*M492+DT!AH492*N492,"")</f>
        <v/>
      </c>
    </row>
    <row r="493" spans="1:15">
      <c r="A493" s="1"/>
      <c r="B493" s="1"/>
      <c r="C493" s="1"/>
      <c r="D493" s="1"/>
      <c r="E493" s="1"/>
      <c r="F493" s="1"/>
      <c r="G493" s="1">
        <f t="shared" si="58"/>
        <v>0</v>
      </c>
      <c r="I493" s="5" t="str">
        <f t="shared" si="52"/>
        <v/>
      </c>
      <c r="J493" s="5" t="str">
        <f t="shared" si="53"/>
        <v/>
      </c>
      <c r="K493" s="5" t="str">
        <f t="shared" si="54"/>
        <v/>
      </c>
      <c r="L493" s="5" t="str">
        <f t="shared" si="55"/>
        <v/>
      </c>
      <c r="M493" s="5" t="str">
        <f t="shared" si="56"/>
        <v/>
      </c>
      <c r="N493" s="5" t="str">
        <f t="shared" si="57"/>
        <v/>
      </c>
      <c r="O493" s="39" t="str">
        <f>IF(G493&gt;0,DT!AC493*I493+DT!AD493*J493+DT!AE493*K493+DT!AF493*L493+DT!AG493*M493+DT!AH493*N493,"")</f>
        <v/>
      </c>
    </row>
    <row r="494" spans="1:15">
      <c r="A494" s="1"/>
      <c r="B494" s="1"/>
      <c r="C494" s="1"/>
      <c r="D494" s="1"/>
      <c r="E494" s="1"/>
      <c r="F494" s="1"/>
      <c r="G494" s="1">
        <f t="shared" si="58"/>
        <v>0</v>
      </c>
      <c r="I494" s="5" t="str">
        <f t="shared" si="52"/>
        <v/>
      </c>
      <c r="J494" s="5" t="str">
        <f t="shared" si="53"/>
        <v/>
      </c>
      <c r="K494" s="5" t="str">
        <f t="shared" si="54"/>
        <v/>
      </c>
      <c r="L494" s="5" t="str">
        <f t="shared" si="55"/>
        <v/>
      </c>
      <c r="M494" s="5" t="str">
        <f t="shared" si="56"/>
        <v/>
      </c>
      <c r="N494" s="5" t="str">
        <f t="shared" si="57"/>
        <v/>
      </c>
      <c r="O494" s="39" t="str">
        <f>IF(G494&gt;0,DT!AC494*I494+DT!AD494*J494+DT!AE494*K494+DT!AF494*L494+DT!AG494*M494+DT!AH494*N494,"")</f>
        <v/>
      </c>
    </row>
    <row r="495" spans="1:15">
      <c r="A495" s="1"/>
      <c r="B495" s="1"/>
      <c r="C495" s="1"/>
      <c r="D495" s="1"/>
      <c r="E495" s="1"/>
      <c r="F495" s="1"/>
      <c r="G495" s="1">
        <f t="shared" si="58"/>
        <v>0</v>
      </c>
      <c r="I495" s="5" t="str">
        <f t="shared" si="52"/>
        <v/>
      </c>
      <c r="J495" s="5" t="str">
        <f t="shared" si="53"/>
        <v/>
      </c>
      <c r="K495" s="5" t="str">
        <f t="shared" si="54"/>
        <v/>
      </c>
      <c r="L495" s="5" t="str">
        <f t="shared" si="55"/>
        <v/>
      </c>
      <c r="M495" s="5" t="str">
        <f t="shared" si="56"/>
        <v/>
      </c>
      <c r="N495" s="5" t="str">
        <f t="shared" si="57"/>
        <v/>
      </c>
      <c r="O495" s="39" t="str">
        <f>IF(G495&gt;0,DT!AC495*I495+DT!AD495*J495+DT!AE495*K495+DT!AF495*L495+DT!AG495*M495+DT!AH495*N495,"")</f>
        <v/>
      </c>
    </row>
    <row r="496" spans="1:15">
      <c r="A496" s="1"/>
      <c r="B496" s="1"/>
      <c r="C496" s="1"/>
      <c r="D496" s="1"/>
      <c r="E496" s="1"/>
      <c r="F496" s="1"/>
      <c r="G496" s="1">
        <f t="shared" si="58"/>
        <v>0</v>
      </c>
      <c r="I496" s="5" t="str">
        <f t="shared" si="52"/>
        <v/>
      </c>
      <c r="J496" s="5" t="str">
        <f t="shared" si="53"/>
        <v/>
      </c>
      <c r="K496" s="5" t="str">
        <f t="shared" si="54"/>
        <v/>
      </c>
      <c r="L496" s="5" t="str">
        <f t="shared" si="55"/>
        <v/>
      </c>
      <c r="M496" s="5" t="str">
        <f t="shared" si="56"/>
        <v/>
      </c>
      <c r="N496" s="5" t="str">
        <f t="shared" si="57"/>
        <v/>
      </c>
      <c r="O496" s="39" t="str">
        <f>IF(G496&gt;0,DT!AC496*I496+DT!AD496*J496+DT!AE496*K496+DT!AF496*L496+DT!AG496*M496+DT!AH496*N496,"")</f>
        <v/>
      </c>
    </row>
    <row r="497" spans="1:15">
      <c r="A497" s="1"/>
      <c r="B497" s="1"/>
      <c r="C497" s="1"/>
      <c r="D497" s="1"/>
      <c r="E497" s="1"/>
      <c r="F497" s="1"/>
      <c r="G497" s="1">
        <f t="shared" si="58"/>
        <v>0</v>
      </c>
      <c r="I497" s="5" t="str">
        <f t="shared" si="52"/>
        <v/>
      </c>
      <c r="J497" s="5" t="str">
        <f t="shared" si="53"/>
        <v/>
      </c>
      <c r="K497" s="5" t="str">
        <f t="shared" si="54"/>
        <v/>
      </c>
      <c r="L497" s="5" t="str">
        <f t="shared" si="55"/>
        <v/>
      </c>
      <c r="M497" s="5" t="str">
        <f t="shared" si="56"/>
        <v/>
      </c>
      <c r="N497" s="5" t="str">
        <f t="shared" si="57"/>
        <v/>
      </c>
      <c r="O497" s="39" t="str">
        <f>IF(G497&gt;0,DT!AC497*I497+DT!AD497*J497+DT!AE497*K497+DT!AF497*L497+DT!AG497*M497+DT!AH497*N497,"")</f>
        <v/>
      </c>
    </row>
    <row r="498" spans="1:15">
      <c r="A498" s="1"/>
      <c r="B498" s="1"/>
      <c r="C498" s="1"/>
      <c r="D498" s="1"/>
      <c r="E498" s="1"/>
      <c r="F498" s="1"/>
      <c r="G498" s="1">
        <f t="shared" si="58"/>
        <v>0</v>
      </c>
      <c r="I498" s="5" t="str">
        <f t="shared" si="52"/>
        <v/>
      </c>
      <c r="J498" s="5" t="str">
        <f t="shared" si="53"/>
        <v/>
      </c>
      <c r="K498" s="5" t="str">
        <f t="shared" si="54"/>
        <v/>
      </c>
      <c r="L498" s="5" t="str">
        <f t="shared" si="55"/>
        <v/>
      </c>
      <c r="M498" s="5" t="str">
        <f t="shared" si="56"/>
        <v/>
      </c>
      <c r="N498" s="5" t="str">
        <f t="shared" si="57"/>
        <v/>
      </c>
      <c r="O498" s="39" t="str">
        <f>IF(G498&gt;0,DT!AC498*I498+DT!AD498*J498+DT!AE498*K498+DT!AF498*L498+DT!AG498*M498+DT!AH498*N498,"")</f>
        <v/>
      </c>
    </row>
    <row r="499" spans="1:15">
      <c r="A499" s="1"/>
      <c r="B499" s="1"/>
      <c r="C499" s="1"/>
      <c r="D499" s="1"/>
      <c r="E499" s="1"/>
      <c r="F499" s="1"/>
      <c r="G499" s="1">
        <f t="shared" si="58"/>
        <v>0</v>
      </c>
      <c r="I499" s="5" t="str">
        <f t="shared" si="52"/>
        <v/>
      </c>
      <c r="J499" s="5" t="str">
        <f t="shared" si="53"/>
        <v/>
      </c>
      <c r="K499" s="5" t="str">
        <f t="shared" si="54"/>
        <v/>
      </c>
      <c r="L499" s="5" t="str">
        <f t="shared" si="55"/>
        <v/>
      </c>
      <c r="M499" s="5" t="str">
        <f t="shared" si="56"/>
        <v/>
      </c>
      <c r="N499" s="5" t="str">
        <f t="shared" si="57"/>
        <v/>
      </c>
      <c r="O499" s="39" t="str">
        <f>IF(G499&gt;0,DT!AC499*I499+DT!AD499*J499+DT!AE499*K499+DT!AF499*L499+DT!AG499*M499+DT!AH499*N499,"")</f>
        <v/>
      </c>
    </row>
    <row r="500" spans="1:15">
      <c r="A500" s="1"/>
      <c r="B500" s="1"/>
      <c r="C500" s="1"/>
      <c r="D500" s="1"/>
      <c r="E500" s="1"/>
      <c r="F500" s="1"/>
      <c r="G500" s="1">
        <f t="shared" si="58"/>
        <v>0</v>
      </c>
      <c r="I500" s="5" t="str">
        <f t="shared" ref="I500:I563" si="59">IF(G500&gt;0,A500/G500,"")</f>
        <v/>
      </c>
      <c r="J500" s="5" t="str">
        <f t="shared" ref="J500:J563" si="60">IF(G500&gt;0,B500/G500,"")</f>
        <v/>
      </c>
      <c r="K500" s="5" t="str">
        <f t="shared" ref="K500:K563" si="61">IF(G500&gt;0,C500/G500,"")</f>
        <v/>
      </c>
      <c r="L500" s="5" t="str">
        <f t="shared" ref="L500:L563" si="62">IF(G500&gt;0,D500/G500,"")</f>
        <v/>
      </c>
      <c r="M500" s="5" t="str">
        <f t="shared" ref="M500:M563" si="63">IF(G500&gt;0,E500/G500,"")</f>
        <v/>
      </c>
      <c r="N500" s="5" t="str">
        <f t="shared" ref="N500:N563" si="64">IF(G500&gt;0,F500/G500,"")</f>
        <v/>
      </c>
      <c r="O500" s="39" t="str">
        <f>IF(G500&gt;0,DT!AC500*I500+DT!AD500*J500+DT!AE500*K500+DT!AF500*L500+DT!AG500*M500+DT!AH500*N500,"")</f>
        <v/>
      </c>
    </row>
    <row r="501" spans="1:15">
      <c r="A501" s="1"/>
      <c r="B501" s="1"/>
      <c r="C501" s="1"/>
      <c r="D501" s="1"/>
      <c r="E501" s="1"/>
      <c r="F501" s="1"/>
      <c r="G501" s="1">
        <f t="shared" si="58"/>
        <v>0</v>
      </c>
      <c r="I501" s="5" t="str">
        <f t="shared" si="59"/>
        <v/>
      </c>
      <c r="J501" s="5" t="str">
        <f t="shared" si="60"/>
        <v/>
      </c>
      <c r="K501" s="5" t="str">
        <f t="shared" si="61"/>
        <v/>
      </c>
      <c r="L501" s="5" t="str">
        <f t="shared" si="62"/>
        <v/>
      </c>
      <c r="M501" s="5" t="str">
        <f t="shared" si="63"/>
        <v/>
      </c>
      <c r="N501" s="5" t="str">
        <f t="shared" si="64"/>
        <v/>
      </c>
      <c r="O501" s="39" t="str">
        <f>IF(G501&gt;0,DT!AC501*I501+DT!AD501*J501+DT!AE501*K501+DT!AF501*L501+DT!AG501*M501+DT!AH501*N501,"")</f>
        <v/>
      </c>
    </row>
    <row r="502" spans="1:15">
      <c r="A502" s="1"/>
      <c r="B502" s="1"/>
      <c r="C502" s="1"/>
      <c r="D502" s="1"/>
      <c r="E502" s="1"/>
      <c r="F502" s="1"/>
      <c r="G502" s="1">
        <f t="shared" si="58"/>
        <v>0</v>
      </c>
      <c r="I502" s="5" t="str">
        <f t="shared" si="59"/>
        <v/>
      </c>
      <c r="J502" s="5" t="str">
        <f t="shared" si="60"/>
        <v/>
      </c>
      <c r="K502" s="5" t="str">
        <f t="shared" si="61"/>
        <v/>
      </c>
      <c r="L502" s="5" t="str">
        <f t="shared" si="62"/>
        <v/>
      </c>
      <c r="M502" s="5" t="str">
        <f t="shared" si="63"/>
        <v/>
      </c>
      <c r="N502" s="5" t="str">
        <f t="shared" si="64"/>
        <v/>
      </c>
      <c r="O502" s="39" t="str">
        <f>IF(G502&gt;0,DT!AC502*I502+DT!AD502*J502+DT!AE502*K502+DT!AF502*L502+DT!AG502*M502+DT!AH502*N502,"")</f>
        <v/>
      </c>
    </row>
    <row r="503" spans="1:15">
      <c r="A503" s="1"/>
      <c r="B503" s="1"/>
      <c r="C503" s="1"/>
      <c r="D503" s="1"/>
      <c r="E503" s="1"/>
      <c r="F503" s="1"/>
      <c r="G503" s="1">
        <f t="shared" si="58"/>
        <v>0</v>
      </c>
      <c r="I503" s="5" t="str">
        <f t="shared" si="59"/>
        <v/>
      </c>
      <c r="J503" s="5" t="str">
        <f t="shared" si="60"/>
        <v/>
      </c>
      <c r="K503" s="5" t="str">
        <f t="shared" si="61"/>
        <v/>
      </c>
      <c r="L503" s="5" t="str">
        <f t="shared" si="62"/>
        <v/>
      </c>
      <c r="M503" s="5" t="str">
        <f t="shared" si="63"/>
        <v/>
      </c>
      <c r="N503" s="5" t="str">
        <f t="shared" si="64"/>
        <v/>
      </c>
      <c r="O503" s="39" t="str">
        <f>IF(G503&gt;0,DT!AC503*I503+DT!AD503*J503+DT!AE503*K503+DT!AF503*L503+DT!AG503*M503+DT!AH503*N503,"")</f>
        <v/>
      </c>
    </row>
    <row r="504" spans="1:15">
      <c r="A504" s="1"/>
      <c r="B504" s="1"/>
      <c r="C504" s="1"/>
      <c r="D504" s="1"/>
      <c r="E504" s="1"/>
      <c r="F504" s="1"/>
      <c r="G504" s="1">
        <f t="shared" si="58"/>
        <v>0</v>
      </c>
      <c r="I504" s="5" t="str">
        <f t="shared" si="59"/>
        <v/>
      </c>
      <c r="J504" s="5" t="str">
        <f t="shared" si="60"/>
        <v/>
      </c>
      <c r="K504" s="5" t="str">
        <f t="shared" si="61"/>
        <v/>
      </c>
      <c r="L504" s="5" t="str">
        <f t="shared" si="62"/>
        <v/>
      </c>
      <c r="M504" s="5" t="str">
        <f t="shared" si="63"/>
        <v/>
      </c>
      <c r="N504" s="5" t="str">
        <f t="shared" si="64"/>
        <v/>
      </c>
      <c r="O504" s="39" t="str">
        <f>IF(G504&gt;0,DT!AC504*I504+DT!AD504*J504+DT!AE504*K504+DT!AF504*L504+DT!AG504*M504+DT!AH504*N504,"")</f>
        <v/>
      </c>
    </row>
    <row r="505" spans="1:15">
      <c r="A505" s="1"/>
      <c r="B505" s="1"/>
      <c r="C505" s="1"/>
      <c r="D505" s="1"/>
      <c r="E505" s="1"/>
      <c r="F505" s="1"/>
      <c r="G505" s="1">
        <f t="shared" si="58"/>
        <v>0</v>
      </c>
      <c r="I505" s="5" t="str">
        <f t="shared" si="59"/>
        <v/>
      </c>
      <c r="J505" s="5" t="str">
        <f t="shared" si="60"/>
        <v/>
      </c>
      <c r="K505" s="5" t="str">
        <f t="shared" si="61"/>
        <v/>
      </c>
      <c r="L505" s="5" t="str">
        <f t="shared" si="62"/>
        <v/>
      </c>
      <c r="M505" s="5" t="str">
        <f t="shared" si="63"/>
        <v/>
      </c>
      <c r="N505" s="5" t="str">
        <f t="shared" si="64"/>
        <v/>
      </c>
      <c r="O505" s="39" t="str">
        <f>IF(G505&gt;0,DT!AC505*I505+DT!AD505*J505+DT!AE505*K505+DT!AF505*L505+DT!AG505*M505+DT!AH505*N505,"")</f>
        <v/>
      </c>
    </row>
    <row r="506" spans="1:15">
      <c r="A506" s="1"/>
      <c r="B506" s="1"/>
      <c r="C506" s="1"/>
      <c r="D506" s="1"/>
      <c r="E506" s="1"/>
      <c r="F506" s="1"/>
      <c r="G506" s="1">
        <f t="shared" si="58"/>
        <v>0</v>
      </c>
      <c r="I506" s="5" t="str">
        <f t="shared" si="59"/>
        <v/>
      </c>
      <c r="J506" s="5" t="str">
        <f t="shared" si="60"/>
        <v/>
      </c>
      <c r="K506" s="5" t="str">
        <f t="shared" si="61"/>
        <v/>
      </c>
      <c r="L506" s="5" t="str">
        <f t="shared" si="62"/>
        <v/>
      </c>
      <c r="M506" s="5" t="str">
        <f t="shared" si="63"/>
        <v/>
      </c>
      <c r="N506" s="5" t="str">
        <f t="shared" si="64"/>
        <v/>
      </c>
      <c r="O506" s="39" t="str">
        <f>IF(G506&gt;0,DT!AC506*I506+DT!AD506*J506+DT!AE506*K506+DT!AF506*L506+DT!AG506*M506+DT!AH506*N506,"")</f>
        <v/>
      </c>
    </row>
    <row r="507" spans="1:15">
      <c r="A507" s="1"/>
      <c r="B507" s="1"/>
      <c r="C507" s="1"/>
      <c r="D507" s="1"/>
      <c r="E507" s="1"/>
      <c r="F507" s="1"/>
      <c r="G507" s="1">
        <f t="shared" si="58"/>
        <v>0</v>
      </c>
      <c r="I507" s="5" t="str">
        <f t="shared" si="59"/>
        <v/>
      </c>
      <c r="J507" s="5" t="str">
        <f t="shared" si="60"/>
        <v/>
      </c>
      <c r="K507" s="5" t="str">
        <f t="shared" si="61"/>
        <v/>
      </c>
      <c r="L507" s="5" t="str">
        <f t="shared" si="62"/>
        <v/>
      </c>
      <c r="M507" s="5" t="str">
        <f t="shared" si="63"/>
        <v/>
      </c>
      <c r="N507" s="5" t="str">
        <f t="shared" si="64"/>
        <v/>
      </c>
      <c r="O507" s="39" t="str">
        <f>IF(G507&gt;0,DT!AC507*I507+DT!AD507*J507+DT!AE507*K507+DT!AF507*L507+DT!AG507*M507+DT!AH507*N507,"")</f>
        <v/>
      </c>
    </row>
    <row r="508" spans="1:15">
      <c r="A508" s="1"/>
      <c r="B508" s="1"/>
      <c r="C508" s="1"/>
      <c r="D508" s="1"/>
      <c r="E508" s="1"/>
      <c r="F508" s="1"/>
      <c r="G508" s="1">
        <f t="shared" si="58"/>
        <v>0</v>
      </c>
      <c r="I508" s="5" t="str">
        <f t="shared" si="59"/>
        <v/>
      </c>
      <c r="J508" s="5" t="str">
        <f t="shared" si="60"/>
        <v/>
      </c>
      <c r="K508" s="5" t="str">
        <f t="shared" si="61"/>
        <v/>
      </c>
      <c r="L508" s="5" t="str">
        <f t="shared" si="62"/>
        <v/>
      </c>
      <c r="M508" s="5" t="str">
        <f t="shared" si="63"/>
        <v/>
      </c>
      <c r="N508" s="5" t="str">
        <f t="shared" si="64"/>
        <v/>
      </c>
      <c r="O508" s="39" t="str">
        <f>IF(G508&gt;0,DT!AC508*I508+DT!AD508*J508+DT!AE508*K508+DT!AF508*L508+DT!AG508*M508+DT!AH508*N508,"")</f>
        <v/>
      </c>
    </row>
    <row r="509" spans="1:15">
      <c r="A509" s="1"/>
      <c r="B509" s="1"/>
      <c r="C509" s="1"/>
      <c r="D509" s="1"/>
      <c r="E509" s="1"/>
      <c r="F509" s="1"/>
      <c r="G509" s="1">
        <f t="shared" si="58"/>
        <v>0</v>
      </c>
      <c r="I509" s="5" t="str">
        <f t="shared" si="59"/>
        <v/>
      </c>
      <c r="J509" s="5" t="str">
        <f t="shared" si="60"/>
        <v/>
      </c>
      <c r="K509" s="5" t="str">
        <f t="shared" si="61"/>
        <v/>
      </c>
      <c r="L509" s="5" t="str">
        <f t="shared" si="62"/>
        <v/>
      </c>
      <c r="M509" s="5" t="str">
        <f t="shared" si="63"/>
        <v/>
      </c>
      <c r="N509" s="5" t="str">
        <f t="shared" si="64"/>
        <v/>
      </c>
      <c r="O509" s="39" t="str">
        <f>IF(G509&gt;0,DT!AC509*I509+DT!AD509*J509+DT!AE509*K509+DT!AF509*L509+DT!AG509*M509+DT!AH509*N509,"")</f>
        <v/>
      </c>
    </row>
    <row r="510" spans="1:15">
      <c r="A510" s="1"/>
      <c r="B510" s="1"/>
      <c r="C510" s="1"/>
      <c r="D510" s="1"/>
      <c r="E510" s="1"/>
      <c r="F510" s="1"/>
      <c r="G510" s="1">
        <f t="shared" si="58"/>
        <v>0</v>
      </c>
      <c r="I510" s="5" t="str">
        <f t="shared" si="59"/>
        <v/>
      </c>
      <c r="J510" s="5" t="str">
        <f t="shared" si="60"/>
        <v/>
      </c>
      <c r="K510" s="5" t="str">
        <f t="shared" si="61"/>
        <v/>
      </c>
      <c r="L510" s="5" t="str">
        <f t="shared" si="62"/>
        <v/>
      </c>
      <c r="M510" s="5" t="str">
        <f t="shared" si="63"/>
        <v/>
      </c>
      <c r="N510" s="5" t="str">
        <f t="shared" si="64"/>
        <v/>
      </c>
      <c r="O510" s="39" t="str">
        <f>IF(G510&gt;0,DT!AC510*I510+DT!AD510*J510+DT!AE510*K510+DT!AF510*L510+DT!AG510*M510+DT!AH510*N510,"")</f>
        <v/>
      </c>
    </row>
    <row r="511" spans="1:15">
      <c r="A511" s="1"/>
      <c r="B511" s="1"/>
      <c r="C511" s="1"/>
      <c r="D511" s="1"/>
      <c r="E511" s="1"/>
      <c r="F511" s="1"/>
      <c r="G511" s="1">
        <f t="shared" si="58"/>
        <v>0</v>
      </c>
      <c r="I511" s="5" t="str">
        <f t="shared" si="59"/>
        <v/>
      </c>
      <c r="J511" s="5" t="str">
        <f t="shared" si="60"/>
        <v/>
      </c>
      <c r="K511" s="5" t="str">
        <f t="shared" si="61"/>
        <v/>
      </c>
      <c r="L511" s="5" t="str">
        <f t="shared" si="62"/>
        <v/>
      </c>
      <c r="M511" s="5" t="str">
        <f t="shared" si="63"/>
        <v/>
      </c>
      <c r="N511" s="5" t="str">
        <f t="shared" si="64"/>
        <v/>
      </c>
      <c r="O511" s="39" t="str">
        <f>IF(G511&gt;0,DT!AC511*I511+DT!AD511*J511+DT!AE511*K511+DT!AF511*L511+DT!AG511*M511+DT!AH511*N511,"")</f>
        <v/>
      </c>
    </row>
    <row r="512" spans="1:15">
      <c r="A512" s="1"/>
      <c r="B512" s="1"/>
      <c r="C512" s="1"/>
      <c r="D512" s="1"/>
      <c r="E512" s="1"/>
      <c r="F512" s="1"/>
      <c r="G512" s="1">
        <f t="shared" si="58"/>
        <v>0</v>
      </c>
      <c r="I512" s="5" t="str">
        <f t="shared" si="59"/>
        <v/>
      </c>
      <c r="J512" s="5" t="str">
        <f t="shared" si="60"/>
        <v/>
      </c>
      <c r="K512" s="5" t="str">
        <f t="shared" si="61"/>
        <v/>
      </c>
      <c r="L512" s="5" t="str">
        <f t="shared" si="62"/>
        <v/>
      </c>
      <c r="M512" s="5" t="str">
        <f t="shared" si="63"/>
        <v/>
      </c>
      <c r="N512" s="5" t="str">
        <f t="shared" si="64"/>
        <v/>
      </c>
      <c r="O512" s="39" t="str">
        <f>IF(G512&gt;0,DT!AC512*I512+DT!AD512*J512+DT!AE512*K512+DT!AF512*L512+DT!AG512*M512+DT!AH512*N512,"")</f>
        <v/>
      </c>
    </row>
    <row r="513" spans="1:15">
      <c r="A513" s="1"/>
      <c r="B513" s="1"/>
      <c r="C513" s="1"/>
      <c r="D513" s="1"/>
      <c r="E513" s="1"/>
      <c r="F513" s="1"/>
      <c r="G513" s="1">
        <f t="shared" si="58"/>
        <v>0</v>
      </c>
      <c r="I513" s="5" t="str">
        <f t="shared" si="59"/>
        <v/>
      </c>
      <c r="J513" s="5" t="str">
        <f t="shared" si="60"/>
        <v/>
      </c>
      <c r="K513" s="5" t="str">
        <f t="shared" si="61"/>
        <v/>
      </c>
      <c r="L513" s="5" t="str">
        <f t="shared" si="62"/>
        <v/>
      </c>
      <c r="M513" s="5" t="str">
        <f t="shared" si="63"/>
        <v/>
      </c>
      <c r="N513" s="5" t="str">
        <f t="shared" si="64"/>
        <v/>
      </c>
      <c r="O513" s="39" t="str">
        <f>IF(G513&gt;0,DT!AC513*I513+DT!AD513*J513+DT!AE513*K513+DT!AF513*L513+DT!AG513*M513+DT!AH513*N513,"")</f>
        <v/>
      </c>
    </row>
    <row r="514" spans="1:15">
      <c r="A514" s="1"/>
      <c r="B514" s="1"/>
      <c r="C514" s="1"/>
      <c r="D514" s="1"/>
      <c r="E514" s="1"/>
      <c r="F514" s="1"/>
      <c r="G514" s="1">
        <f t="shared" si="58"/>
        <v>0</v>
      </c>
      <c r="I514" s="5" t="str">
        <f t="shared" si="59"/>
        <v/>
      </c>
      <c r="J514" s="5" t="str">
        <f t="shared" si="60"/>
        <v/>
      </c>
      <c r="K514" s="5" t="str">
        <f t="shared" si="61"/>
        <v/>
      </c>
      <c r="L514" s="5" t="str">
        <f t="shared" si="62"/>
        <v/>
      </c>
      <c r="M514" s="5" t="str">
        <f t="shared" si="63"/>
        <v/>
      </c>
      <c r="N514" s="5" t="str">
        <f t="shared" si="64"/>
        <v/>
      </c>
      <c r="O514" s="39" t="str">
        <f>IF(G514&gt;0,DT!AC514*I514+DT!AD514*J514+DT!AE514*K514+DT!AF514*L514+DT!AG514*M514+DT!AH514*N514,"")</f>
        <v/>
      </c>
    </row>
    <row r="515" spans="1:15">
      <c r="A515" s="1"/>
      <c r="B515" s="1"/>
      <c r="C515" s="1"/>
      <c r="D515" s="1"/>
      <c r="E515" s="1"/>
      <c r="F515" s="1"/>
      <c r="G515" s="1">
        <f t="shared" si="58"/>
        <v>0</v>
      </c>
      <c r="I515" s="5" t="str">
        <f t="shared" si="59"/>
        <v/>
      </c>
      <c r="J515" s="5" t="str">
        <f t="shared" si="60"/>
        <v/>
      </c>
      <c r="K515" s="5" t="str">
        <f t="shared" si="61"/>
        <v/>
      </c>
      <c r="L515" s="5" t="str">
        <f t="shared" si="62"/>
        <v/>
      </c>
      <c r="M515" s="5" t="str">
        <f t="shared" si="63"/>
        <v/>
      </c>
      <c r="N515" s="5" t="str">
        <f t="shared" si="64"/>
        <v/>
      </c>
      <c r="O515" s="39" t="str">
        <f>IF(G515&gt;0,DT!AC515*I515+DT!AD515*J515+DT!AE515*K515+DT!AF515*L515+DT!AG515*M515+DT!AH515*N515,"")</f>
        <v/>
      </c>
    </row>
    <row r="516" spans="1:15">
      <c r="A516" s="1"/>
      <c r="B516" s="1"/>
      <c r="C516" s="1"/>
      <c r="D516" s="1"/>
      <c r="E516" s="1"/>
      <c r="F516" s="1"/>
      <c r="G516" s="1">
        <f t="shared" si="58"/>
        <v>0</v>
      </c>
      <c r="I516" s="5" t="str">
        <f t="shared" si="59"/>
        <v/>
      </c>
      <c r="J516" s="5" t="str">
        <f t="shared" si="60"/>
        <v/>
      </c>
      <c r="K516" s="5" t="str">
        <f t="shared" si="61"/>
        <v/>
      </c>
      <c r="L516" s="5" t="str">
        <f t="shared" si="62"/>
        <v/>
      </c>
      <c r="M516" s="5" t="str">
        <f t="shared" si="63"/>
        <v/>
      </c>
      <c r="N516" s="5" t="str">
        <f t="shared" si="64"/>
        <v/>
      </c>
      <c r="O516" s="39" t="str">
        <f>IF(G516&gt;0,DT!AC516*I516+DT!AD516*J516+DT!AE516*K516+DT!AF516*L516+DT!AG516*M516+DT!AH516*N516,"")</f>
        <v/>
      </c>
    </row>
    <row r="517" spans="1:15">
      <c r="A517" s="1"/>
      <c r="B517" s="1"/>
      <c r="C517" s="1"/>
      <c r="D517" s="1"/>
      <c r="E517" s="1"/>
      <c r="F517" s="1"/>
      <c r="G517" s="1">
        <f t="shared" ref="G517:G580" si="65">SUM(A517:F517)</f>
        <v>0</v>
      </c>
      <c r="I517" s="5" t="str">
        <f t="shared" si="59"/>
        <v/>
      </c>
      <c r="J517" s="5" t="str">
        <f t="shared" si="60"/>
        <v/>
      </c>
      <c r="K517" s="5" t="str">
        <f t="shared" si="61"/>
        <v/>
      </c>
      <c r="L517" s="5" t="str">
        <f t="shared" si="62"/>
        <v/>
      </c>
      <c r="M517" s="5" t="str">
        <f t="shared" si="63"/>
        <v/>
      </c>
      <c r="N517" s="5" t="str">
        <f t="shared" si="64"/>
        <v/>
      </c>
      <c r="O517" s="39" t="str">
        <f>IF(G517&gt;0,DT!AC517*I517+DT!AD517*J517+DT!AE517*K517+DT!AF517*L517+DT!AG517*M517+DT!AH517*N517,"")</f>
        <v/>
      </c>
    </row>
    <row r="518" spans="1:15">
      <c r="A518" s="1"/>
      <c r="B518" s="1"/>
      <c r="C518" s="1"/>
      <c r="D518" s="1"/>
      <c r="E518" s="1"/>
      <c r="F518" s="1"/>
      <c r="G518" s="1">
        <f t="shared" si="65"/>
        <v>0</v>
      </c>
      <c r="I518" s="5" t="str">
        <f t="shared" si="59"/>
        <v/>
      </c>
      <c r="J518" s="5" t="str">
        <f t="shared" si="60"/>
        <v/>
      </c>
      <c r="K518" s="5" t="str">
        <f t="shared" si="61"/>
        <v/>
      </c>
      <c r="L518" s="5" t="str">
        <f t="shared" si="62"/>
        <v/>
      </c>
      <c r="M518" s="5" t="str">
        <f t="shared" si="63"/>
        <v/>
      </c>
      <c r="N518" s="5" t="str">
        <f t="shared" si="64"/>
        <v/>
      </c>
      <c r="O518" s="39" t="str">
        <f>IF(G518&gt;0,DT!AC518*I518+DT!AD518*J518+DT!AE518*K518+DT!AF518*L518+DT!AG518*M518+DT!AH518*N518,"")</f>
        <v/>
      </c>
    </row>
    <row r="519" spans="1:15">
      <c r="A519" s="1"/>
      <c r="B519" s="1"/>
      <c r="C519" s="1"/>
      <c r="D519" s="1"/>
      <c r="E519" s="1"/>
      <c r="F519" s="1"/>
      <c r="G519" s="1">
        <f t="shared" si="65"/>
        <v>0</v>
      </c>
      <c r="I519" s="5" t="str">
        <f t="shared" si="59"/>
        <v/>
      </c>
      <c r="J519" s="5" t="str">
        <f t="shared" si="60"/>
        <v/>
      </c>
      <c r="K519" s="5" t="str">
        <f t="shared" si="61"/>
        <v/>
      </c>
      <c r="L519" s="5" t="str">
        <f t="shared" si="62"/>
        <v/>
      </c>
      <c r="M519" s="5" t="str">
        <f t="shared" si="63"/>
        <v/>
      </c>
      <c r="N519" s="5" t="str">
        <f t="shared" si="64"/>
        <v/>
      </c>
      <c r="O519" s="39" t="str">
        <f>IF(G519&gt;0,DT!AC519*I519+DT!AD519*J519+DT!AE519*K519+DT!AF519*L519+DT!AG519*M519+DT!AH519*N519,"")</f>
        <v/>
      </c>
    </row>
    <row r="520" spans="1:15">
      <c r="A520" s="1"/>
      <c r="B520" s="1"/>
      <c r="C520" s="1"/>
      <c r="D520" s="1"/>
      <c r="E520" s="1"/>
      <c r="F520" s="1"/>
      <c r="G520" s="1">
        <f t="shared" si="65"/>
        <v>0</v>
      </c>
      <c r="I520" s="5" t="str">
        <f t="shared" si="59"/>
        <v/>
      </c>
      <c r="J520" s="5" t="str">
        <f t="shared" si="60"/>
        <v/>
      </c>
      <c r="K520" s="5" t="str">
        <f t="shared" si="61"/>
        <v/>
      </c>
      <c r="L520" s="5" t="str">
        <f t="shared" si="62"/>
        <v/>
      </c>
      <c r="M520" s="5" t="str">
        <f t="shared" si="63"/>
        <v/>
      </c>
      <c r="N520" s="5" t="str">
        <f t="shared" si="64"/>
        <v/>
      </c>
      <c r="O520" s="39" t="str">
        <f>IF(G520&gt;0,DT!AC520*I520+DT!AD520*J520+DT!AE520*K520+DT!AF520*L520+DT!AG520*M520+DT!AH520*N520,"")</f>
        <v/>
      </c>
    </row>
    <row r="521" spans="1:15">
      <c r="A521" s="1"/>
      <c r="B521" s="1"/>
      <c r="C521" s="1"/>
      <c r="D521" s="1"/>
      <c r="E521" s="1"/>
      <c r="F521" s="1"/>
      <c r="G521" s="1">
        <f t="shared" si="65"/>
        <v>0</v>
      </c>
      <c r="I521" s="5" t="str">
        <f t="shared" si="59"/>
        <v/>
      </c>
      <c r="J521" s="5" t="str">
        <f t="shared" si="60"/>
        <v/>
      </c>
      <c r="K521" s="5" t="str">
        <f t="shared" si="61"/>
        <v/>
      </c>
      <c r="L521" s="5" t="str">
        <f t="shared" si="62"/>
        <v/>
      </c>
      <c r="M521" s="5" t="str">
        <f t="shared" si="63"/>
        <v/>
      </c>
      <c r="N521" s="5" t="str">
        <f t="shared" si="64"/>
        <v/>
      </c>
      <c r="O521" s="39" t="str">
        <f>IF(G521&gt;0,DT!AC521*I521+DT!AD521*J521+DT!AE521*K521+DT!AF521*L521+DT!AG521*M521+DT!AH521*N521,"")</f>
        <v/>
      </c>
    </row>
    <row r="522" spans="1:15">
      <c r="A522" s="1"/>
      <c r="B522" s="1"/>
      <c r="C522" s="1"/>
      <c r="D522" s="1"/>
      <c r="E522" s="1"/>
      <c r="F522" s="1"/>
      <c r="G522" s="1">
        <f t="shared" si="65"/>
        <v>0</v>
      </c>
      <c r="I522" s="5" t="str">
        <f t="shared" si="59"/>
        <v/>
      </c>
      <c r="J522" s="5" t="str">
        <f t="shared" si="60"/>
        <v/>
      </c>
      <c r="K522" s="5" t="str">
        <f t="shared" si="61"/>
        <v/>
      </c>
      <c r="L522" s="5" t="str">
        <f t="shared" si="62"/>
        <v/>
      </c>
      <c r="M522" s="5" t="str">
        <f t="shared" si="63"/>
        <v/>
      </c>
      <c r="N522" s="5" t="str">
        <f t="shared" si="64"/>
        <v/>
      </c>
      <c r="O522" s="39" t="str">
        <f>IF(G522&gt;0,DT!AC522*I522+DT!AD522*J522+DT!AE522*K522+DT!AF522*L522+DT!AG522*M522+DT!AH522*N522,"")</f>
        <v/>
      </c>
    </row>
    <row r="523" spans="1:15">
      <c r="A523" s="1"/>
      <c r="B523" s="1"/>
      <c r="C523" s="1"/>
      <c r="D523" s="1"/>
      <c r="E523" s="1"/>
      <c r="F523" s="1"/>
      <c r="G523" s="1">
        <f t="shared" si="65"/>
        <v>0</v>
      </c>
      <c r="I523" s="5" t="str">
        <f t="shared" si="59"/>
        <v/>
      </c>
      <c r="J523" s="5" t="str">
        <f t="shared" si="60"/>
        <v/>
      </c>
      <c r="K523" s="5" t="str">
        <f t="shared" si="61"/>
        <v/>
      </c>
      <c r="L523" s="5" t="str">
        <f t="shared" si="62"/>
        <v/>
      </c>
      <c r="M523" s="5" t="str">
        <f t="shared" si="63"/>
        <v/>
      </c>
      <c r="N523" s="5" t="str">
        <f t="shared" si="64"/>
        <v/>
      </c>
      <c r="O523" s="39" t="str">
        <f>IF(G523&gt;0,DT!AC523*I523+DT!AD523*J523+DT!AE523*K523+DT!AF523*L523+DT!AG523*M523+DT!AH523*N523,"")</f>
        <v/>
      </c>
    </row>
    <row r="524" spans="1:15">
      <c r="A524" s="1"/>
      <c r="B524" s="1"/>
      <c r="C524" s="1"/>
      <c r="D524" s="1"/>
      <c r="E524" s="1"/>
      <c r="F524" s="1"/>
      <c r="G524" s="1">
        <f t="shared" si="65"/>
        <v>0</v>
      </c>
      <c r="I524" s="5" t="str">
        <f t="shared" si="59"/>
        <v/>
      </c>
      <c r="J524" s="5" t="str">
        <f t="shared" si="60"/>
        <v/>
      </c>
      <c r="K524" s="5" t="str">
        <f t="shared" si="61"/>
        <v/>
      </c>
      <c r="L524" s="5" t="str">
        <f t="shared" si="62"/>
        <v/>
      </c>
      <c r="M524" s="5" t="str">
        <f t="shared" si="63"/>
        <v/>
      </c>
      <c r="N524" s="5" t="str">
        <f t="shared" si="64"/>
        <v/>
      </c>
      <c r="O524" s="39" t="str">
        <f>IF(G524&gt;0,DT!AC524*I524+DT!AD524*J524+DT!AE524*K524+DT!AF524*L524+DT!AG524*M524+DT!AH524*N524,"")</f>
        <v/>
      </c>
    </row>
    <row r="525" spans="1:15">
      <c r="A525" s="1"/>
      <c r="B525" s="1"/>
      <c r="C525" s="1"/>
      <c r="D525" s="1"/>
      <c r="E525" s="1"/>
      <c r="F525" s="1"/>
      <c r="G525" s="1">
        <f t="shared" si="65"/>
        <v>0</v>
      </c>
      <c r="I525" s="5" t="str">
        <f t="shared" si="59"/>
        <v/>
      </c>
      <c r="J525" s="5" t="str">
        <f t="shared" si="60"/>
        <v/>
      </c>
      <c r="K525" s="5" t="str">
        <f t="shared" si="61"/>
        <v/>
      </c>
      <c r="L525" s="5" t="str">
        <f t="shared" si="62"/>
        <v/>
      </c>
      <c r="M525" s="5" t="str">
        <f t="shared" si="63"/>
        <v/>
      </c>
      <c r="N525" s="5" t="str">
        <f t="shared" si="64"/>
        <v/>
      </c>
      <c r="O525" s="39" t="str">
        <f>IF(G525&gt;0,DT!AC525*I525+DT!AD525*J525+DT!AE525*K525+DT!AF525*L525+DT!AG525*M525+DT!AH525*N525,"")</f>
        <v/>
      </c>
    </row>
    <row r="526" spans="1:15">
      <c r="A526" s="1"/>
      <c r="B526" s="1"/>
      <c r="C526" s="1"/>
      <c r="D526" s="1"/>
      <c r="E526" s="1"/>
      <c r="F526" s="1"/>
      <c r="G526" s="1">
        <f t="shared" si="65"/>
        <v>0</v>
      </c>
      <c r="I526" s="5" t="str">
        <f t="shared" si="59"/>
        <v/>
      </c>
      <c r="J526" s="5" t="str">
        <f t="shared" si="60"/>
        <v/>
      </c>
      <c r="K526" s="5" t="str">
        <f t="shared" si="61"/>
        <v/>
      </c>
      <c r="L526" s="5" t="str">
        <f t="shared" si="62"/>
        <v/>
      </c>
      <c r="M526" s="5" t="str">
        <f t="shared" si="63"/>
        <v/>
      </c>
      <c r="N526" s="5" t="str">
        <f t="shared" si="64"/>
        <v/>
      </c>
      <c r="O526" s="39" t="str">
        <f>IF(G526&gt;0,DT!AC526*I526+DT!AD526*J526+DT!AE526*K526+DT!AF526*L526+DT!AG526*M526+DT!AH526*N526,"")</f>
        <v/>
      </c>
    </row>
    <row r="527" spans="1:15">
      <c r="A527" s="1"/>
      <c r="B527" s="1"/>
      <c r="C527" s="1"/>
      <c r="D527" s="1"/>
      <c r="E527" s="1"/>
      <c r="F527" s="1"/>
      <c r="G527" s="1">
        <f t="shared" si="65"/>
        <v>0</v>
      </c>
      <c r="I527" s="5" t="str">
        <f t="shared" si="59"/>
        <v/>
      </c>
      <c r="J527" s="5" t="str">
        <f t="shared" si="60"/>
        <v/>
      </c>
      <c r="K527" s="5" t="str">
        <f t="shared" si="61"/>
        <v/>
      </c>
      <c r="L527" s="5" t="str">
        <f t="shared" si="62"/>
        <v/>
      </c>
      <c r="M527" s="5" t="str">
        <f t="shared" si="63"/>
        <v/>
      </c>
      <c r="N527" s="5" t="str">
        <f t="shared" si="64"/>
        <v/>
      </c>
      <c r="O527" s="39" t="str">
        <f>IF(G527&gt;0,DT!AC527*I527+DT!AD527*J527+DT!AE527*K527+DT!AF527*L527+DT!AG527*M527+DT!AH527*N527,"")</f>
        <v/>
      </c>
    </row>
    <row r="528" spans="1:15">
      <c r="A528" s="1"/>
      <c r="B528" s="1"/>
      <c r="C528" s="1"/>
      <c r="D528" s="1"/>
      <c r="E528" s="1"/>
      <c r="F528" s="1"/>
      <c r="G528" s="1">
        <f t="shared" si="65"/>
        <v>0</v>
      </c>
      <c r="I528" s="5" t="str">
        <f t="shared" si="59"/>
        <v/>
      </c>
      <c r="J528" s="5" t="str">
        <f t="shared" si="60"/>
        <v/>
      </c>
      <c r="K528" s="5" t="str">
        <f t="shared" si="61"/>
        <v/>
      </c>
      <c r="L528" s="5" t="str">
        <f t="shared" si="62"/>
        <v/>
      </c>
      <c r="M528" s="5" t="str">
        <f t="shared" si="63"/>
        <v/>
      </c>
      <c r="N528" s="5" t="str">
        <f t="shared" si="64"/>
        <v/>
      </c>
      <c r="O528" s="39" t="str">
        <f>IF(G528&gt;0,DT!AC528*I528+DT!AD528*J528+DT!AE528*K528+DT!AF528*L528+DT!AG528*M528+DT!AH528*N528,"")</f>
        <v/>
      </c>
    </row>
    <row r="529" spans="1:15">
      <c r="A529" s="1"/>
      <c r="B529" s="1"/>
      <c r="C529" s="1"/>
      <c r="D529" s="1"/>
      <c r="E529" s="1"/>
      <c r="F529" s="1"/>
      <c r="G529" s="1">
        <f t="shared" si="65"/>
        <v>0</v>
      </c>
      <c r="I529" s="5" t="str">
        <f t="shared" si="59"/>
        <v/>
      </c>
      <c r="J529" s="5" t="str">
        <f t="shared" si="60"/>
        <v/>
      </c>
      <c r="K529" s="5" t="str">
        <f t="shared" si="61"/>
        <v/>
      </c>
      <c r="L529" s="5" t="str">
        <f t="shared" si="62"/>
        <v/>
      </c>
      <c r="M529" s="5" t="str">
        <f t="shared" si="63"/>
        <v/>
      </c>
      <c r="N529" s="5" t="str">
        <f t="shared" si="64"/>
        <v/>
      </c>
      <c r="O529" s="39" t="str">
        <f>IF(G529&gt;0,DT!AC529*I529+DT!AD529*J529+DT!AE529*K529+DT!AF529*L529+DT!AG529*M529+DT!AH529*N529,"")</f>
        <v/>
      </c>
    </row>
    <row r="530" spans="1:15">
      <c r="A530" s="1"/>
      <c r="B530" s="1"/>
      <c r="C530" s="1"/>
      <c r="D530" s="1"/>
      <c r="E530" s="1"/>
      <c r="F530" s="1"/>
      <c r="G530" s="1">
        <f t="shared" si="65"/>
        <v>0</v>
      </c>
      <c r="I530" s="5" t="str">
        <f t="shared" si="59"/>
        <v/>
      </c>
      <c r="J530" s="5" t="str">
        <f t="shared" si="60"/>
        <v/>
      </c>
      <c r="K530" s="5" t="str">
        <f t="shared" si="61"/>
        <v/>
      </c>
      <c r="L530" s="5" t="str">
        <f t="shared" si="62"/>
        <v/>
      </c>
      <c r="M530" s="5" t="str">
        <f t="shared" si="63"/>
        <v/>
      </c>
      <c r="N530" s="5" t="str">
        <f t="shared" si="64"/>
        <v/>
      </c>
      <c r="O530" s="39" t="str">
        <f>IF(G530&gt;0,DT!AC530*I530+DT!AD530*J530+DT!AE530*K530+DT!AF530*L530+DT!AG530*M530+DT!AH530*N530,"")</f>
        <v/>
      </c>
    </row>
    <row r="531" spans="1:15">
      <c r="A531" s="1"/>
      <c r="B531" s="1"/>
      <c r="C531" s="1"/>
      <c r="D531" s="1"/>
      <c r="E531" s="1"/>
      <c r="F531" s="1"/>
      <c r="G531" s="1">
        <f t="shared" si="65"/>
        <v>0</v>
      </c>
      <c r="I531" s="5" t="str">
        <f t="shared" si="59"/>
        <v/>
      </c>
      <c r="J531" s="5" t="str">
        <f t="shared" si="60"/>
        <v/>
      </c>
      <c r="K531" s="5" t="str">
        <f t="shared" si="61"/>
        <v/>
      </c>
      <c r="L531" s="5" t="str">
        <f t="shared" si="62"/>
        <v/>
      </c>
      <c r="M531" s="5" t="str">
        <f t="shared" si="63"/>
        <v/>
      </c>
      <c r="N531" s="5" t="str">
        <f t="shared" si="64"/>
        <v/>
      </c>
      <c r="O531" s="39" t="str">
        <f>IF(G531&gt;0,DT!AC531*I531+DT!AD531*J531+DT!AE531*K531+DT!AF531*L531+DT!AG531*M531+DT!AH531*N531,"")</f>
        <v/>
      </c>
    </row>
    <row r="532" spans="1:15">
      <c r="A532" s="1"/>
      <c r="B532" s="1"/>
      <c r="C532" s="1"/>
      <c r="D532" s="1"/>
      <c r="E532" s="1"/>
      <c r="F532" s="1"/>
      <c r="G532" s="1">
        <f t="shared" si="65"/>
        <v>0</v>
      </c>
      <c r="I532" s="5" t="str">
        <f t="shared" si="59"/>
        <v/>
      </c>
      <c r="J532" s="5" t="str">
        <f t="shared" si="60"/>
        <v/>
      </c>
      <c r="K532" s="5" t="str">
        <f t="shared" si="61"/>
        <v/>
      </c>
      <c r="L532" s="5" t="str">
        <f t="shared" si="62"/>
        <v/>
      </c>
      <c r="M532" s="5" t="str">
        <f t="shared" si="63"/>
        <v/>
      </c>
      <c r="N532" s="5" t="str">
        <f t="shared" si="64"/>
        <v/>
      </c>
      <c r="O532" s="39" t="str">
        <f>IF(G532&gt;0,DT!AC532*I532+DT!AD532*J532+DT!AE532*K532+DT!AF532*L532+DT!AG532*M532+DT!AH532*N532,"")</f>
        <v/>
      </c>
    </row>
    <row r="533" spans="1:15">
      <c r="A533" s="1"/>
      <c r="B533" s="1"/>
      <c r="C533" s="1"/>
      <c r="D533" s="1"/>
      <c r="E533" s="1"/>
      <c r="F533" s="1"/>
      <c r="G533" s="1">
        <f t="shared" si="65"/>
        <v>0</v>
      </c>
      <c r="I533" s="5" t="str">
        <f t="shared" si="59"/>
        <v/>
      </c>
      <c r="J533" s="5" t="str">
        <f t="shared" si="60"/>
        <v/>
      </c>
      <c r="K533" s="5" t="str">
        <f t="shared" si="61"/>
        <v/>
      </c>
      <c r="L533" s="5" t="str">
        <f t="shared" si="62"/>
        <v/>
      </c>
      <c r="M533" s="5" t="str">
        <f t="shared" si="63"/>
        <v/>
      </c>
      <c r="N533" s="5" t="str">
        <f t="shared" si="64"/>
        <v/>
      </c>
      <c r="O533" s="39" t="str">
        <f>IF(G533&gt;0,DT!AC533*I533+DT!AD533*J533+DT!AE533*K533+DT!AF533*L533+DT!AG533*M533+DT!AH533*N533,"")</f>
        <v/>
      </c>
    </row>
    <row r="534" spans="1:15">
      <c r="A534" s="1"/>
      <c r="B534" s="1"/>
      <c r="C534" s="1"/>
      <c r="D534" s="1"/>
      <c r="E534" s="1"/>
      <c r="F534" s="1"/>
      <c r="G534" s="1">
        <f t="shared" si="65"/>
        <v>0</v>
      </c>
      <c r="I534" s="5" t="str">
        <f t="shared" si="59"/>
        <v/>
      </c>
      <c r="J534" s="5" t="str">
        <f t="shared" si="60"/>
        <v/>
      </c>
      <c r="K534" s="5" t="str">
        <f t="shared" si="61"/>
        <v/>
      </c>
      <c r="L534" s="5" t="str">
        <f t="shared" si="62"/>
        <v/>
      </c>
      <c r="M534" s="5" t="str">
        <f t="shared" si="63"/>
        <v/>
      </c>
      <c r="N534" s="5" t="str">
        <f t="shared" si="64"/>
        <v/>
      </c>
      <c r="O534" s="39" t="str">
        <f>IF(G534&gt;0,DT!AC534*I534+DT!AD534*J534+DT!AE534*K534+DT!AF534*L534+DT!AG534*M534+DT!AH534*N534,"")</f>
        <v/>
      </c>
    </row>
    <row r="535" spans="1:15">
      <c r="A535" s="1"/>
      <c r="B535" s="1"/>
      <c r="C535" s="1"/>
      <c r="D535" s="1"/>
      <c r="E535" s="1"/>
      <c r="F535" s="1"/>
      <c r="G535" s="1">
        <f t="shared" si="65"/>
        <v>0</v>
      </c>
      <c r="I535" s="5" t="str">
        <f t="shared" si="59"/>
        <v/>
      </c>
      <c r="J535" s="5" t="str">
        <f t="shared" si="60"/>
        <v/>
      </c>
      <c r="K535" s="5" t="str">
        <f t="shared" si="61"/>
        <v/>
      </c>
      <c r="L535" s="5" t="str">
        <f t="shared" si="62"/>
        <v/>
      </c>
      <c r="M535" s="5" t="str">
        <f t="shared" si="63"/>
        <v/>
      </c>
      <c r="N535" s="5" t="str">
        <f t="shared" si="64"/>
        <v/>
      </c>
      <c r="O535" s="39" t="str">
        <f>IF(G535&gt;0,DT!AC535*I535+DT!AD535*J535+DT!AE535*K535+DT!AF535*L535+DT!AG535*M535+DT!AH535*N535,"")</f>
        <v/>
      </c>
    </row>
    <row r="536" spans="1:15">
      <c r="A536" s="1"/>
      <c r="B536" s="1"/>
      <c r="C536" s="1"/>
      <c r="D536" s="1"/>
      <c r="E536" s="1"/>
      <c r="F536" s="1"/>
      <c r="G536" s="1">
        <f t="shared" si="65"/>
        <v>0</v>
      </c>
      <c r="I536" s="5" t="str">
        <f t="shared" si="59"/>
        <v/>
      </c>
      <c r="J536" s="5" t="str">
        <f t="shared" si="60"/>
        <v/>
      </c>
      <c r="K536" s="5" t="str">
        <f t="shared" si="61"/>
        <v/>
      </c>
      <c r="L536" s="5" t="str">
        <f t="shared" si="62"/>
        <v/>
      </c>
      <c r="M536" s="5" t="str">
        <f t="shared" si="63"/>
        <v/>
      </c>
      <c r="N536" s="5" t="str">
        <f t="shared" si="64"/>
        <v/>
      </c>
      <c r="O536" s="39" t="str">
        <f>IF(G536&gt;0,DT!AC536*I536+DT!AD536*J536+DT!AE536*K536+DT!AF536*L536+DT!AG536*M536+DT!AH536*N536,"")</f>
        <v/>
      </c>
    </row>
    <row r="537" spans="1:15">
      <c r="A537" s="1"/>
      <c r="B537" s="1"/>
      <c r="C537" s="1"/>
      <c r="D537" s="1"/>
      <c r="E537" s="1"/>
      <c r="F537" s="1"/>
      <c r="G537" s="1">
        <f t="shared" si="65"/>
        <v>0</v>
      </c>
      <c r="I537" s="5" t="str">
        <f t="shared" si="59"/>
        <v/>
      </c>
      <c r="J537" s="5" t="str">
        <f t="shared" si="60"/>
        <v/>
      </c>
      <c r="K537" s="5" t="str">
        <f t="shared" si="61"/>
        <v/>
      </c>
      <c r="L537" s="5" t="str">
        <f t="shared" si="62"/>
        <v/>
      </c>
      <c r="M537" s="5" t="str">
        <f t="shared" si="63"/>
        <v/>
      </c>
      <c r="N537" s="5" t="str">
        <f t="shared" si="64"/>
        <v/>
      </c>
      <c r="O537" s="39" t="str">
        <f>IF(G537&gt;0,DT!AC537*I537+DT!AD537*J537+DT!AE537*K537+DT!AF537*L537+DT!AG537*M537+DT!AH537*N537,"")</f>
        <v/>
      </c>
    </row>
    <row r="538" spans="1:15">
      <c r="A538" s="1"/>
      <c r="B538" s="1"/>
      <c r="C538" s="1"/>
      <c r="D538" s="1"/>
      <c r="E538" s="1"/>
      <c r="F538" s="1"/>
      <c r="G538" s="1">
        <f t="shared" si="65"/>
        <v>0</v>
      </c>
      <c r="I538" s="5" t="str">
        <f t="shared" si="59"/>
        <v/>
      </c>
      <c r="J538" s="5" t="str">
        <f t="shared" si="60"/>
        <v/>
      </c>
      <c r="K538" s="5" t="str">
        <f t="shared" si="61"/>
        <v/>
      </c>
      <c r="L538" s="5" t="str">
        <f t="shared" si="62"/>
        <v/>
      </c>
      <c r="M538" s="5" t="str">
        <f t="shared" si="63"/>
        <v/>
      </c>
      <c r="N538" s="5" t="str">
        <f t="shared" si="64"/>
        <v/>
      </c>
      <c r="O538" s="39" t="str">
        <f>IF(G538&gt;0,DT!AC538*I538+DT!AD538*J538+DT!AE538*K538+DT!AF538*L538+DT!AG538*M538+DT!AH538*N538,"")</f>
        <v/>
      </c>
    </row>
    <row r="539" spans="1:15">
      <c r="A539" s="1"/>
      <c r="B539" s="1"/>
      <c r="C539" s="1"/>
      <c r="D539" s="1"/>
      <c r="E539" s="1"/>
      <c r="F539" s="1"/>
      <c r="G539" s="1">
        <f t="shared" si="65"/>
        <v>0</v>
      </c>
      <c r="I539" s="5" t="str">
        <f t="shared" si="59"/>
        <v/>
      </c>
      <c r="J539" s="5" t="str">
        <f t="shared" si="60"/>
        <v/>
      </c>
      <c r="K539" s="5" t="str">
        <f t="shared" si="61"/>
        <v/>
      </c>
      <c r="L539" s="5" t="str">
        <f t="shared" si="62"/>
        <v/>
      </c>
      <c r="M539" s="5" t="str">
        <f t="shared" si="63"/>
        <v/>
      </c>
      <c r="N539" s="5" t="str">
        <f t="shared" si="64"/>
        <v/>
      </c>
      <c r="O539" s="39" t="str">
        <f>IF(G539&gt;0,DT!AC539*I539+DT!AD539*J539+DT!AE539*K539+DT!AF539*L539+DT!AG539*M539+DT!AH539*N539,"")</f>
        <v/>
      </c>
    </row>
    <row r="540" spans="1:15">
      <c r="A540" s="1"/>
      <c r="B540" s="1"/>
      <c r="C540" s="1"/>
      <c r="D540" s="1"/>
      <c r="E540" s="1"/>
      <c r="F540" s="1"/>
      <c r="G540" s="1">
        <f t="shared" si="65"/>
        <v>0</v>
      </c>
      <c r="I540" s="5" t="str">
        <f t="shared" si="59"/>
        <v/>
      </c>
      <c r="J540" s="5" t="str">
        <f t="shared" si="60"/>
        <v/>
      </c>
      <c r="K540" s="5" t="str">
        <f t="shared" si="61"/>
        <v/>
      </c>
      <c r="L540" s="5" t="str">
        <f t="shared" si="62"/>
        <v/>
      </c>
      <c r="M540" s="5" t="str">
        <f t="shared" si="63"/>
        <v/>
      </c>
      <c r="N540" s="5" t="str">
        <f t="shared" si="64"/>
        <v/>
      </c>
      <c r="O540" s="39" t="str">
        <f>IF(G540&gt;0,DT!AC540*I540+DT!AD540*J540+DT!AE540*K540+DT!AF540*L540+DT!AG540*M540+DT!AH540*N540,"")</f>
        <v/>
      </c>
    </row>
    <row r="541" spans="1:15">
      <c r="A541" s="1"/>
      <c r="B541" s="1"/>
      <c r="C541" s="1"/>
      <c r="D541" s="1"/>
      <c r="E541" s="1"/>
      <c r="F541" s="1"/>
      <c r="G541" s="1">
        <f t="shared" si="65"/>
        <v>0</v>
      </c>
      <c r="I541" s="5" t="str">
        <f t="shared" si="59"/>
        <v/>
      </c>
      <c r="J541" s="5" t="str">
        <f t="shared" si="60"/>
        <v/>
      </c>
      <c r="K541" s="5" t="str">
        <f t="shared" si="61"/>
        <v/>
      </c>
      <c r="L541" s="5" t="str">
        <f t="shared" si="62"/>
        <v/>
      </c>
      <c r="M541" s="5" t="str">
        <f t="shared" si="63"/>
        <v/>
      </c>
      <c r="N541" s="5" t="str">
        <f t="shared" si="64"/>
        <v/>
      </c>
      <c r="O541" s="39" t="str">
        <f>IF(G541&gt;0,DT!AC541*I541+DT!AD541*J541+DT!AE541*K541+DT!AF541*L541+DT!AG541*M541+DT!AH541*N541,"")</f>
        <v/>
      </c>
    </row>
    <row r="542" spans="1:15">
      <c r="A542" s="1"/>
      <c r="B542" s="1"/>
      <c r="C542" s="1"/>
      <c r="D542" s="1"/>
      <c r="E542" s="1"/>
      <c r="F542" s="1"/>
      <c r="G542" s="1">
        <f t="shared" si="65"/>
        <v>0</v>
      </c>
      <c r="I542" s="5" t="str">
        <f t="shared" si="59"/>
        <v/>
      </c>
      <c r="J542" s="5" t="str">
        <f t="shared" si="60"/>
        <v/>
      </c>
      <c r="K542" s="5" t="str">
        <f t="shared" si="61"/>
        <v/>
      </c>
      <c r="L542" s="5" t="str">
        <f t="shared" si="62"/>
        <v/>
      </c>
      <c r="M542" s="5" t="str">
        <f t="shared" si="63"/>
        <v/>
      </c>
      <c r="N542" s="5" t="str">
        <f t="shared" si="64"/>
        <v/>
      </c>
      <c r="O542" s="39" t="str">
        <f>IF(G542&gt;0,DT!AC542*I542+DT!AD542*J542+DT!AE542*K542+DT!AF542*L542+DT!AG542*M542+DT!AH542*N542,"")</f>
        <v/>
      </c>
    </row>
    <row r="543" spans="1:15">
      <c r="A543" s="1"/>
      <c r="B543" s="1"/>
      <c r="C543" s="1"/>
      <c r="D543" s="1"/>
      <c r="E543" s="1"/>
      <c r="F543" s="1"/>
      <c r="G543" s="1">
        <f t="shared" si="65"/>
        <v>0</v>
      </c>
      <c r="I543" s="5" t="str">
        <f t="shared" si="59"/>
        <v/>
      </c>
      <c r="J543" s="5" t="str">
        <f t="shared" si="60"/>
        <v/>
      </c>
      <c r="K543" s="5" t="str">
        <f t="shared" si="61"/>
        <v/>
      </c>
      <c r="L543" s="5" t="str">
        <f t="shared" si="62"/>
        <v/>
      </c>
      <c r="M543" s="5" t="str">
        <f t="shared" si="63"/>
        <v/>
      </c>
      <c r="N543" s="5" t="str">
        <f t="shared" si="64"/>
        <v/>
      </c>
      <c r="O543" s="39" t="str">
        <f>IF(G543&gt;0,DT!AC543*I543+DT!AD543*J543+DT!AE543*K543+DT!AF543*L543+DT!AG543*M543+DT!AH543*N543,"")</f>
        <v/>
      </c>
    </row>
    <row r="544" spans="1:15">
      <c r="A544" s="1"/>
      <c r="B544" s="1"/>
      <c r="C544" s="1"/>
      <c r="D544" s="1"/>
      <c r="E544" s="1"/>
      <c r="F544" s="1"/>
      <c r="G544" s="1">
        <f t="shared" si="65"/>
        <v>0</v>
      </c>
      <c r="I544" s="5" t="str">
        <f t="shared" si="59"/>
        <v/>
      </c>
      <c r="J544" s="5" t="str">
        <f t="shared" si="60"/>
        <v/>
      </c>
      <c r="K544" s="5" t="str">
        <f t="shared" si="61"/>
        <v/>
      </c>
      <c r="L544" s="5" t="str">
        <f t="shared" si="62"/>
        <v/>
      </c>
      <c r="M544" s="5" t="str">
        <f t="shared" si="63"/>
        <v/>
      </c>
      <c r="N544" s="5" t="str">
        <f t="shared" si="64"/>
        <v/>
      </c>
      <c r="O544" s="39" t="str">
        <f>IF(G544&gt;0,DT!AC544*I544+DT!AD544*J544+DT!AE544*K544+DT!AF544*L544+DT!AG544*M544+DT!AH544*N544,"")</f>
        <v/>
      </c>
    </row>
    <row r="545" spans="1:15">
      <c r="A545" s="1"/>
      <c r="B545" s="1"/>
      <c r="C545" s="1"/>
      <c r="D545" s="1"/>
      <c r="E545" s="1"/>
      <c r="F545" s="1"/>
      <c r="G545" s="1">
        <f t="shared" si="65"/>
        <v>0</v>
      </c>
      <c r="I545" s="5" t="str">
        <f t="shared" si="59"/>
        <v/>
      </c>
      <c r="J545" s="5" t="str">
        <f t="shared" si="60"/>
        <v/>
      </c>
      <c r="K545" s="5" t="str">
        <f t="shared" si="61"/>
        <v/>
      </c>
      <c r="L545" s="5" t="str">
        <f t="shared" si="62"/>
        <v/>
      </c>
      <c r="M545" s="5" t="str">
        <f t="shared" si="63"/>
        <v/>
      </c>
      <c r="N545" s="5" t="str">
        <f t="shared" si="64"/>
        <v/>
      </c>
      <c r="O545" s="39" t="str">
        <f>IF(G545&gt;0,DT!AC545*I545+DT!AD545*J545+DT!AE545*K545+DT!AF545*L545+DT!AG545*M545+DT!AH545*N545,"")</f>
        <v/>
      </c>
    </row>
    <row r="546" spans="1:15">
      <c r="A546" s="1"/>
      <c r="B546" s="1"/>
      <c r="C546" s="1"/>
      <c r="D546" s="1"/>
      <c r="E546" s="1"/>
      <c r="F546" s="1"/>
      <c r="G546" s="1">
        <f t="shared" si="65"/>
        <v>0</v>
      </c>
      <c r="I546" s="5" t="str">
        <f t="shared" si="59"/>
        <v/>
      </c>
      <c r="J546" s="5" t="str">
        <f t="shared" si="60"/>
        <v/>
      </c>
      <c r="K546" s="5" t="str">
        <f t="shared" si="61"/>
        <v/>
      </c>
      <c r="L546" s="5" t="str">
        <f t="shared" si="62"/>
        <v/>
      </c>
      <c r="M546" s="5" t="str">
        <f t="shared" si="63"/>
        <v/>
      </c>
      <c r="N546" s="5" t="str">
        <f t="shared" si="64"/>
        <v/>
      </c>
      <c r="O546" s="39" t="str">
        <f>IF(G546&gt;0,DT!AC546*I546+DT!AD546*J546+DT!AE546*K546+DT!AF546*L546+DT!AG546*M546+DT!AH546*N546,"")</f>
        <v/>
      </c>
    </row>
    <row r="547" spans="1:15">
      <c r="A547" s="1"/>
      <c r="B547" s="1"/>
      <c r="C547" s="1"/>
      <c r="D547" s="1"/>
      <c r="E547" s="1"/>
      <c r="F547" s="1"/>
      <c r="G547" s="1">
        <f t="shared" si="65"/>
        <v>0</v>
      </c>
      <c r="I547" s="5" t="str">
        <f t="shared" si="59"/>
        <v/>
      </c>
      <c r="J547" s="5" t="str">
        <f t="shared" si="60"/>
        <v/>
      </c>
      <c r="K547" s="5" t="str">
        <f t="shared" si="61"/>
        <v/>
      </c>
      <c r="L547" s="5" t="str">
        <f t="shared" si="62"/>
        <v/>
      </c>
      <c r="M547" s="5" t="str">
        <f t="shared" si="63"/>
        <v/>
      </c>
      <c r="N547" s="5" t="str">
        <f t="shared" si="64"/>
        <v/>
      </c>
      <c r="O547" s="39" t="str">
        <f>IF(G547&gt;0,DT!AC547*I547+DT!AD547*J547+DT!AE547*K547+DT!AF547*L547+DT!AG547*M547+DT!AH547*N547,"")</f>
        <v/>
      </c>
    </row>
    <row r="548" spans="1:15">
      <c r="A548" s="1"/>
      <c r="B548" s="1"/>
      <c r="C548" s="1"/>
      <c r="D548" s="1"/>
      <c r="E548" s="1"/>
      <c r="F548" s="1"/>
      <c r="G548" s="1">
        <f t="shared" si="65"/>
        <v>0</v>
      </c>
      <c r="I548" s="5" t="str">
        <f t="shared" si="59"/>
        <v/>
      </c>
      <c r="J548" s="5" t="str">
        <f t="shared" si="60"/>
        <v/>
      </c>
      <c r="K548" s="5" t="str">
        <f t="shared" si="61"/>
        <v/>
      </c>
      <c r="L548" s="5" t="str">
        <f t="shared" si="62"/>
        <v/>
      </c>
      <c r="M548" s="5" t="str">
        <f t="shared" si="63"/>
        <v/>
      </c>
      <c r="N548" s="5" t="str">
        <f t="shared" si="64"/>
        <v/>
      </c>
      <c r="O548" s="39" t="str">
        <f>IF(G548&gt;0,DT!AC548*I548+DT!AD548*J548+DT!AE548*K548+DT!AF548*L548+DT!AG548*M548+DT!AH548*N548,"")</f>
        <v/>
      </c>
    </row>
    <row r="549" spans="1:15">
      <c r="A549" s="1"/>
      <c r="B549" s="1"/>
      <c r="C549" s="1"/>
      <c r="D549" s="1"/>
      <c r="E549" s="1"/>
      <c r="F549" s="1"/>
      <c r="G549" s="1">
        <f t="shared" si="65"/>
        <v>0</v>
      </c>
      <c r="I549" s="5" t="str">
        <f t="shared" si="59"/>
        <v/>
      </c>
      <c r="J549" s="5" t="str">
        <f t="shared" si="60"/>
        <v/>
      </c>
      <c r="K549" s="5" t="str">
        <f t="shared" si="61"/>
        <v/>
      </c>
      <c r="L549" s="5" t="str">
        <f t="shared" si="62"/>
        <v/>
      </c>
      <c r="M549" s="5" t="str">
        <f t="shared" si="63"/>
        <v/>
      </c>
      <c r="N549" s="5" t="str">
        <f t="shared" si="64"/>
        <v/>
      </c>
      <c r="O549" s="39" t="str">
        <f>IF(G549&gt;0,DT!AC549*I549+DT!AD549*J549+DT!AE549*K549+DT!AF549*L549+DT!AG549*M549+DT!AH549*N549,"")</f>
        <v/>
      </c>
    </row>
    <row r="550" spans="1:15">
      <c r="A550" s="1"/>
      <c r="B550" s="1"/>
      <c r="C550" s="1"/>
      <c r="D550" s="1"/>
      <c r="E550" s="1"/>
      <c r="F550" s="1"/>
      <c r="G550" s="1">
        <f t="shared" si="65"/>
        <v>0</v>
      </c>
      <c r="I550" s="5" t="str">
        <f t="shared" si="59"/>
        <v/>
      </c>
      <c r="J550" s="5" t="str">
        <f t="shared" si="60"/>
        <v/>
      </c>
      <c r="K550" s="5" t="str">
        <f t="shared" si="61"/>
        <v/>
      </c>
      <c r="L550" s="5" t="str">
        <f t="shared" si="62"/>
        <v/>
      </c>
      <c r="M550" s="5" t="str">
        <f t="shared" si="63"/>
        <v/>
      </c>
      <c r="N550" s="5" t="str">
        <f t="shared" si="64"/>
        <v/>
      </c>
      <c r="O550" s="39" t="str">
        <f>IF(G550&gt;0,DT!AC550*I550+DT!AD550*J550+DT!AE550*K550+DT!AF550*L550+DT!AG550*M550+DT!AH550*N550,"")</f>
        <v/>
      </c>
    </row>
    <row r="551" spans="1:15">
      <c r="A551" s="1"/>
      <c r="B551" s="1"/>
      <c r="C551" s="1"/>
      <c r="D551" s="1"/>
      <c r="E551" s="1"/>
      <c r="F551" s="1"/>
      <c r="G551" s="1">
        <f t="shared" si="65"/>
        <v>0</v>
      </c>
      <c r="I551" s="5" t="str">
        <f t="shared" si="59"/>
        <v/>
      </c>
      <c r="J551" s="5" t="str">
        <f t="shared" si="60"/>
        <v/>
      </c>
      <c r="K551" s="5" t="str">
        <f t="shared" si="61"/>
        <v/>
      </c>
      <c r="L551" s="5" t="str">
        <f t="shared" si="62"/>
        <v/>
      </c>
      <c r="M551" s="5" t="str">
        <f t="shared" si="63"/>
        <v/>
      </c>
      <c r="N551" s="5" t="str">
        <f t="shared" si="64"/>
        <v/>
      </c>
      <c r="O551" s="39" t="str">
        <f>IF(G551&gt;0,DT!AC551*I551+DT!AD551*J551+DT!AE551*K551+DT!AF551*L551+DT!AG551*M551+DT!AH551*N551,"")</f>
        <v/>
      </c>
    </row>
    <row r="552" spans="1:15">
      <c r="A552" s="1"/>
      <c r="B552" s="1"/>
      <c r="C552" s="1"/>
      <c r="D552" s="1"/>
      <c r="E552" s="1"/>
      <c r="F552" s="1"/>
      <c r="G552" s="1">
        <f t="shared" si="65"/>
        <v>0</v>
      </c>
      <c r="I552" s="5" t="str">
        <f t="shared" si="59"/>
        <v/>
      </c>
      <c r="J552" s="5" t="str">
        <f t="shared" si="60"/>
        <v/>
      </c>
      <c r="K552" s="5" t="str">
        <f t="shared" si="61"/>
        <v/>
      </c>
      <c r="L552" s="5" t="str">
        <f t="shared" si="62"/>
        <v/>
      </c>
      <c r="M552" s="5" t="str">
        <f t="shared" si="63"/>
        <v/>
      </c>
      <c r="N552" s="5" t="str">
        <f t="shared" si="64"/>
        <v/>
      </c>
      <c r="O552" s="39" t="str">
        <f>IF(G552&gt;0,DT!AC552*I552+DT!AD552*J552+DT!AE552*K552+DT!AF552*L552+DT!AG552*M552+DT!AH552*N552,"")</f>
        <v/>
      </c>
    </row>
    <row r="553" spans="1:15">
      <c r="A553" s="1"/>
      <c r="B553" s="1"/>
      <c r="C553" s="1"/>
      <c r="D553" s="1"/>
      <c r="E553" s="1"/>
      <c r="F553" s="1"/>
      <c r="G553" s="1">
        <f t="shared" si="65"/>
        <v>0</v>
      </c>
      <c r="I553" s="5" t="str">
        <f t="shared" si="59"/>
        <v/>
      </c>
      <c r="J553" s="5" t="str">
        <f t="shared" si="60"/>
        <v/>
      </c>
      <c r="K553" s="5" t="str">
        <f t="shared" si="61"/>
        <v/>
      </c>
      <c r="L553" s="5" t="str">
        <f t="shared" si="62"/>
        <v/>
      </c>
      <c r="M553" s="5" t="str">
        <f t="shared" si="63"/>
        <v/>
      </c>
      <c r="N553" s="5" t="str">
        <f t="shared" si="64"/>
        <v/>
      </c>
      <c r="O553" s="39" t="str">
        <f>IF(G553&gt;0,DT!AC553*I553+DT!AD553*J553+DT!AE553*K553+DT!AF553*L553+DT!AG553*M553+DT!AH553*N553,"")</f>
        <v/>
      </c>
    </row>
    <row r="554" spans="1:15">
      <c r="A554" s="1"/>
      <c r="B554" s="1"/>
      <c r="C554" s="1"/>
      <c r="D554" s="1"/>
      <c r="E554" s="1"/>
      <c r="F554" s="1"/>
      <c r="G554" s="1">
        <f t="shared" si="65"/>
        <v>0</v>
      </c>
      <c r="I554" s="5" t="str">
        <f t="shared" si="59"/>
        <v/>
      </c>
      <c r="J554" s="5" t="str">
        <f t="shared" si="60"/>
        <v/>
      </c>
      <c r="K554" s="5" t="str">
        <f t="shared" si="61"/>
        <v/>
      </c>
      <c r="L554" s="5" t="str">
        <f t="shared" si="62"/>
        <v/>
      </c>
      <c r="M554" s="5" t="str">
        <f t="shared" si="63"/>
        <v/>
      </c>
      <c r="N554" s="5" t="str">
        <f t="shared" si="64"/>
        <v/>
      </c>
      <c r="O554" s="39" t="str">
        <f>IF(G554&gt;0,DT!AC554*I554+DT!AD554*J554+DT!AE554*K554+DT!AF554*L554+DT!AG554*M554+DT!AH554*N554,"")</f>
        <v/>
      </c>
    </row>
    <row r="555" spans="1:15">
      <c r="A555" s="1"/>
      <c r="B555" s="1"/>
      <c r="C555" s="1"/>
      <c r="D555" s="1"/>
      <c r="E555" s="1"/>
      <c r="F555" s="1"/>
      <c r="G555" s="1">
        <f t="shared" si="65"/>
        <v>0</v>
      </c>
      <c r="I555" s="5" t="str">
        <f t="shared" si="59"/>
        <v/>
      </c>
      <c r="J555" s="5" t="str">
        <f t="shared" si="60"/>
        <v/>
      </c>
      <c r="K555" s="5" t="str">
        <f t="shared" si="61"/>
        <v/>
      </c>
      <c r="L555" s="5" t="str">
        <f t="shared" si="62"/>
        <v/>
      </c>
      <c r="M555" s="5" t="str">
        <f t="shared" si="63"/>
        <v/>
      </c>
      <c r="N555" s="5" t="str">
        <f t="shared" si="64"/>
        <v/>
      </c>
      <c r="O555" s="39" t="str">
        <f>IF(G555&gt;0,DT!AC555*I555+DT!AD555*J555+DT!AE555*K555+DT!AF555*L555+DT!AG555*M555+DT!AH555*N555,"")</f>
        <v/>
      </c>
    </row>
    <row r="556" spans="1:15">
      <c r="A556" s="1"/>
      <c r="B556" s="1"/>
      <c r="C556" s="1"/>
      <c r="D556" s="1"/>
      <c r="E556" s="1"/>
      <c r="F556" s="1"/>
      <c r="G556" s="1">
        <f t="shared" si="65"/>
        <v>0</v>
      </c>
      <c r="I556" s="5" t="str">
        <f t="shared" si="59"/>
        <v/>
      </c>
      <c r="J556" s="5" t="str">
        <f t="shared" si="60"/>
        <v/>
      </c>
      <c r="K556" s="5" t="str">
        <f t="shared" si="61"/>
        <v/>
      </c>
      <c r="L556" s="5" t="str">
        <f t="shared" si="62"/>
        <v/>
      </c>
      <c r="M556" s="5" t="str">
        <f t="shared" si="63"/>
        <v/>
      </c>
      <c r="N556" s="5" t="str">
        <f t="shared" si="64"/>
        <v/>
      </c>
      <c r="O556" s="39" t="str">
        <f>IF(G556&gt;0,DT!AC556*I556+DT!AD556*J556+DT!AE556*K556+DT!AF556*L556+DT!AG556*M556+DT!AH556*N556,"")</f>
        <v/>
      </c>
    </row>
    <row r="557" spans="1:15">
      <c r="A557" s="1"/>
      <c r="B557" s="1"/>
      <c r="C557" s="1"/>
      <c r="D557" s="1"/>
      <c r="E557" s="1"/>
      <c r="F557" s="1"/>
      <c r="G557" s="1">
        <f t="shared" si="65"/>
        <v>0</v>
      </c>
      <c r="I557" s="5" t="str">
        <f t="shared" si="59"/>
        <v/>
      </c>
      <c r="J557" s="5" t="str">
        <f t="shared" si="60"/>
        <v/>
      </c>
      <c r="K557" s="5" t="str">
        <f t="shared" si="61"/>
        <v/>
      </c>
      <c r="L557" s="5" t="str">
        <f t="shared" si="62"/>
        <v/>
      </c>
      <c r="M557" s="5" t="str">
        <f t="shared" si="63"/>
        <v/>
      </c>
      <c r="N557" s="5" t="str">
        <f t="shared" si="64"/>
        <v/>
      </c>
      <c r="O557" s="39" t="str">
        <f>IF(G557&gt;0,DT!AC557*I557+DT!AD557*J557+DT!AE557*K557+DT!AF557*L557+DT!AG557*M557+DT!AH557*N557,"")</f>
        <v/>
      </c>
    </row>
    <row r="558" spans="1:15">
      <c r="A558" s="1"/>
      <c r="B558" s="1"/>
      <c r="C558" s="1"/>
      <c r="D558" s="1"/>
      <c r="E558" s="1"/>
      <c r="F558" s="1"/>
      <c r="G558" s="1">
        <f t="shared" si="65"/>
        <v>0</v>
      </c>
      <c r="I558" s="5" t="str">
        <f t="shared" si="59"/>
        <v/>
      </c>
      <c r="J558" s="5" t="str">
        <f t="shared" si="60"/>
        <v/>
      </c>
      <c r="K558" s="5" t="str">
        <f t="shared" si="61"/>
        <v/>
      </c>
      <c r="L558" s="5" t="str">
        <f t="shared" si="62"/>
        <v/>
      </c>
      <c r="M558" s="5" t="str">
        <f t="shared" si="63"/>
        <v/>
      </c>
      <c r="N558" s="5" t="str">
        <f t="shared" si="64"/>
        <v/>
      </c>
      <c r="O558" s="39" t="str">
        <f>IF(G558&gt;0,DT!AC558*I558+DT!AD558*J558+DT!AE558*K558+DT!AF558*L558+DT!AG558*M558+DT!AH558*N558,"")</f>
        <v/>
      </c>
    </row>
    <row r="559" spans="1:15">
      <c r="A559" s="1"/>
      <c r="B559" s="1"/>
      <c r="C559" s="1"/>
      <c r="D559" s="1"/>
      <c r="E559" s="1"/>
      <c r="F559" s="1"/>
      <c r="G559" s="1">
        <f t="shared" si="65"/>
        <v>0</v>
      </c>
      <c r="I559" s="5" t="str">
        <f t="shared" si="59"/>
        <v/>
      </c>
      <c r="J559" s="5" t="str">
        <f t="shared" si="60"/>
        <v/>
      </c>
      <c r="K559" s="5" t="str">
        <f t="shared" si="61"/>
        <v/>
      </c>
      <c r="L559" s="5" t="str">
        <f t="shared" si="62"/>
        <v/>
      </c>
      <c r="M559" s="5" t="str">
        <f t="shared" si="63"/>
        <v/>
      </c>
      <c r="N559" s="5" t="str">
        <f t="shared" si="64"/>
        <v/>
      </c>
      <c r="O559" s="39" t="str">
        <f>IF(G559&gt;0,DT!AC559*I559+DT!AD559*J559+DT!AE559*K559+DT!AF559*L559+DT!AG559*M559+DT!AH559*N559,"")</f>
        <v/>
      </c>
    </row>
    <row r="560" spans="1:15">
      <c r="A560" s="1"/>
      <c r="B560" s="1"/>
      <c r="C560" s="1"/>
      <c r="D560" s="1"/>
      <c r="E560" s="1"/>
      <c r="F560" s="1"/>
      <c r="G560" s="1">
        <f t="shared" si="65"/>
        <v>0</v>
      </c>
      <c r="I560" s="5" t="str">
        <f t="shared" si="59"/>
        <v/>
      </c>
      <c r="J560" s="5" t="str">
        <f t="shared" si="60"/>
        <v/>
      </c>
      <c r="K560" s="5" t="str">
        <f t="shared" si="61"/>
        <v/>
      </c>
      <c r="L560" s="5" t="str">
        <f t="shared" si="62"/>
        <v/>
      </c>
      <c r="M560" s="5" t="str">
        <f t="shared" si="63"/>
        <v/>
      </c>
      <c r="N560" s="5" t="str">
        <f t="shared" si="64"/>
        <v/>
      </c>
      <c r="O560" s="39" t="str">
        <f>IF(G560&gt;0,DT!AC560*I560+DT!AD560*J560+DT!AE560*K560+DT!AF560*L560+DT!AG560*M560+DT!AH560*N560,"")</f>
        <v/>
      </c>
    </row>
    <row r="561" spans="1:15">
      <c r="A561" s="1"/>
      <c r="B561" s="1"/>
      <c r="C561" s="1"/>
      <c r="D561" s="1"/>
      <c r="E561" s="1"/>
      <c r="F561" s="1"/>
      <c r="G561" s="1">
        <f t="shared" si="65"/>
        <v>0</v>
      </c>
      <c r="I561" s="5" t="str">
        <f t="shared" si="59"/>
        <v/>
      </c>
      <c r="J561" s="5" t="str">
        <f t="shared" si="60"/>
        <v/>
      </c>
      <c r="K561" s="5" t="str">
        <f t="shared" si="61"/>
        <v/>
      </c>
      <c r="L561" s="5" t="str">
        <f t="shared" si="62"/>
        <v/>
      </c>
      <c r="M561" s="5" t="str">
        <f t="shared" si="63"/>
        <v/>
      </c>
      <c r="N561" s="5" t="str">
        <f t="shared" si="64"/>
        <v/>
      </c>
      <c r="O561" s="39" t="str">
        <f>IF(G561&gt;0,DT!AC561*I561+DT!AD561*J561+DT!AE561*K561+DT!AF561*L561+DT!AG561*M561+DT!AH561*N561,"")</f>
        <v/>
      </c>
    </row>
    <row r="562" spans="1:15">
      <c r="A562" s="1"/>
      <c r="B562" s="1"/>
      <c r="C562" s="1"/>
      <c r="D562" s="1"/>
      <c r="E562" s="1"/>
      <c r="F562" s="1"/>
      <c r="G562" s="1">
        <f t="shared" si="65"/>
        <v>0</v>
      </c>
      <c r="I562" s="5" t="str">
        <f t="shared" si="59"/>
        <v/>
      </c>
      <c r="J562" s="5" t="str">
        <f t="shared" si="60"/>
        <v/>
      </c>
      <c r="K562" s="5" t="str">
        <f t="shared" si="61"/>
        <v/>
      </c>
      <c r="L562" s="5" t="str">
        <f t="shared" si="62"/>
        <v/>
      </c>
      <c r="M562" s="5" t="str">
        <f t="shared" si="63"/>
        <v/>
      </c>
      <c r="N562" s="5" t="str">
        <f t="shared" si="64"/>
        <v/>
      </c>
      <c r="O562" s="39" t="str">
        <f>IF(G562&gt;0,DT!AC562*I562+DT!AD562*J562+DT!AE562*K562+DT!AF562*L562+DT!AG562*M562+DT!AH562*N562,"")</f>
        <v/>
      </c>
    </row>
    <row r="563" spans="1:15">
      <c r="A563" s="1"/>
      <c r="B563" s="1"/>
      <c r="C563" s="1"/>
      <c r="D563" s="1"/>
      <c r="E563" s="1"/>
      <c r="F563" s="1"/>
      <c r="G563" s="1">
        <f t="shared" si="65"/>
        <v>0</v>
      </c>
      <c r="I563" s="5" t="str">
        <f t="shared" si="59"/>
        <v/>
      </c>
      <c r="J563" s="5" t="str">
        <f t="shared" si="60"/>
        <v/>
      </c>
      <c r="K563" s="5" t="str">
        <f t="shared" si="61"/>
        <v/>
      </c>
      <c r="L563" s="5" t="str">
        <f t="shared" si="62"/>
        <v/>
      </c>
      <c r="M563" s="5" t="str">
        <f t="shared" si="63"/>
        <v/>
      </c>
      <c r="N563" s="5" t="str">
        <f t="shared" si="64"/>
        <v/>
      </c>
      <c r="O563" s="39" t="str">
        <f>IF(G563&gt;0,DT!AC563*I563+DT!AD563*J563+DT!AE563*K563+DT!AF563*L563+DT!AG563*M563+DT!AH563*N563,"")</f>
        <v/>
      </c>
    </row>
    <row r="564" spans="1:15">
      <c r="A564" s="1"/>
      <c r="B564" s="1"/>
      <c r="C564" s="1"/>
      <c r="D564" s="1"/>
      <c r="E564" s="1"/>
      <c r="F564" s="1"/>
      <c r="G564" s="1">
        <f t="shared" si="65"/>
        <v>0</v>
      </c>
      <c r="I564" s="5" t="str">
        <f t="shared" ref="I564:I627" si="66">IF(G564&gt;0,A564/G564,"")</f>
        <v/>
      </c>
      <c r="J564" s="5" t="str">
        <f t="shared" ref="J564:J627" si="67">IF(G564&gt;0,B564/G564,"")</f>
        <v/>
      </c>
      <c r="K564" s="5" t="str">
        <f t="shared" ref="K564:K627" si="68">IF(G564&gt;0,C564/G564,"")</f>
        <v/>
      </c>
      <c r="L564" s="5" t="str">
        <f t="shared" ref="L564:L627" si="69">IF(G564&gt;0,D564/G564,"")</f>
        <v/>
      </c>
      <c r="M564" s="5" t="str">
        <f t="shared" ref="M564:M627" si="70">IF(G564&gt;0,E564/G564,"")</f>
        <v/>
      </c>
      <c r="N564" s="5" t="str">
        <f t="shared" ref="N564:N627" si="71">IF(G564&gt;0,F564/G564,"")</f>
        <v/>
      </c>
      <c r="O564" s="39" t="str">
        <f>IF(G564&gt;0,DT!AC564*I564+DT!AD564*J564+DT!AE564*K564+DT!AF564*L564+DT!AG564*M564+DT!AH564*N564,"")</f>
        <v/>
      </c>
    </row>
    <row r="565" spans="1:15">
      <c r="A565" s="1"/>
      <c r="B565" s="1"/>
      <c r="C565" s="1"/>
      <c r="D565" s="1"/>
      <c r="E565" s="1"/>
      <c r="F565" s="1"/>
      <c r="G565" s="1">
        <f t="shared" si="65"/>
        <v>0</v>
      </c>
      <c r="I565" s="5" t="str">
        <f t="shared" si="66"/>
        <v/>
      </c>
      <c r="J565" s="5" t="str">
        <f t="shared" si="67"/>
        <v/>
      </c>
      <c r="K565" s="5" t="str">
        <f t="shared" si="68"/>
        <v/>
      </c>
      <c r="L565" s="5" t="str">
        <f t="shared" si="69"/>
        <v/>
      </c>
      <c r="M565" s="5" t="str">
        <f t="shared" si="70"/>
        <v/>
      </c>
      <c r="N565" s="5" t="str">
        <f t="shared" si="71"/>
        <v/>
      </c>
      <c r="O565" s="39" t="str">
        <f>IF(G565&gt;0,DT!AC565*I565+DT!AD565*J565+DT!AE565*K565+DT!AF565*L565+DT!AG565*M565+DT!AH565*N565,"")</f>
        <v/>
      </c>
    </row>
    <row r="566" spans="1:15">
      <c r="A566" s="1"/>
      <c r="B566" s="1"/>
      <c r="C566" s="1"/>
      <c r="D566" s="1"/>
      <c r="E566" s="1"/>
      <c r="F566" s="1"/>
      <c r="G566" s="1">
        <f t="shared" si="65"/>
        <v>0</v>
      </c>
      <c r="I566" s="5" t="str">
        <f t="shared" si="66"/>
        <v/>
      </c>
      <c r="J566" s="5" t="str">
        <f t="shared" si="67"/>
        <v/>
      </c>
      <c r="K566" s="5" t="str">
        <f t="shared" si="68"/>
        <v/>
      </c>
      <c r="L566" s="5" t="str">
        <f t="shared" si="69"/>
        <v/>
      </c>
      <c r="M566" s="5" t="str">
        <f t="shared" si="70"/>
        <v/>
      </c>
      <c r="N566" s="5" t="str">
        <f t="shared" si="71"/>
        <v/>
      </c>
      <c r="O566" s="39" t="str">
        <f>IF(G566&gt;0,DT!AC566*I566+DT!AD566*J566+DT!AE566*K566+DT!AF566*L566+DT!AG566*M566+DT!AH566*N566,"")</f>
        <v/>
      </c>
    </row>
    <row r="567" spans="1:15">
      <c r="A567" s="1"/>
      <c r="B567" s="1"/>
      <c r="C567" s="1"/>
      <c r="D567" s="1"/>
      <c r="E567" s="1"/>
      <c r="F567" s="1"/>
      <c r="G567" s="1">
        <f t="shared" si="65"/>
        <v>0</v>
      </c>
      <c r="I567" s="5" t="str">
        <f t="shared" si="66"/>
        <v/>
      </c>
      <c r="J567" s="5" t="str">
        <f t="shared" si="67"/>
        <v/>
      </c>
      <c r="K567" s="5" t="str">
        <f t="shared" si="68"/>
        <v/>
      </c>
      <c r="L567" s="5" t="str">
        <f t="shared" si="69"/>
        <v/>
      </c>
      <c r="M567" s="5" t="str">
        <f t="shared" si="70"/>
        <v/>
      </c>
      <c r="N567" s="5" t="str">
        <f t="shared" si="71"/>
        <v/>
      </c>
      <c r="O567" s="39" t="str">
        <f>IF(G567&gt;0,DT!AC567*I567+DT!AD567*J567+DT!AE567*K567+DT!AF567*L567+DT!AG567*M567+DT!AH567*N567,"")</f>
        <v/>
      </c>
    </row>
    <row r="568" spans="1:15">
      <c r="A568" s="1"/>
      <c r="B568" s="1"/>
      <c r="C568" s="1"/>
      <c r="D568" s="1"/>
      <c r="E568" s="1"/>
      <c r="F568" s="1"/>
      <c r="G568" s="1">
        <f t="shared" si="65"/>
        <v>0</v>
      </c>
      <c r="I568" s="5" t="str">
        <f t="shared" si="66"/>
        <v/>
      </c>
      <c r="J568" s="5" t="str">
        <f t="shared" si="67"/>
        <v/>
      </c>
      <c r="K568" s="5" t="str">
        <f t="shared" si="68"/>
        <v/>
      </c>
      <c r="L568" s="5" t="str">
        <f t="shared" si="69"/>
        <v/>
      </c>
      <c r="M568" s="5" t="str">
        <f t="shared" si="70"/>
        <v/>
      </c>
      <c r="N568" s="5" t="str">
        <f t="shared" si="71"/>
        <v/>
      </c>
      <c r="O568" s="39" t="str">
        <f>IF(G568&gt;0,DT!AC568*I568+DT!AD568*J568+DT!AE568*K568+DT!AF568*L568+DT!AG568*M568+DT!AH568*N568,"")</f>
        <v/>
      </c>
    </row>
    <row r="569" spans="1:15">
      <c r="A569" s="1"/>
      <c r="B569" s="1"/>
      <c r="C569" s="1"/>
      <c r="D569" s="1"/>
      <c r="E569" s="1"/>
      <c r="F569" s="1"/>
      <c r="G569" s="1">
        <f t="shared" si="65"/>
        <v>0</v>
      </c>
      <c r="I569" s="5" t="str">
        <f t="shared" si="66"/>
        <v/>
      </c>
      <c r="J569" s="5" t="str">
        <f t="shared" si="67"/>
        <v/>
      </c>
      <c r="K569" s="5" t="str">
        <f t="shared" si="68"/>
        <v/>
      </c>
      <c r="L569" s="5" t="str">
        <f t="shared" si="69"/>
        <v/>
      </c>
      <c r="M569" s="5" t="str">
        <f t="shared" si="70"/>
        <v/>
      </c>
      <c r="N569" s="5" t="str">
        <f t="shared" si="71"/>
        <v/>
      </c>
      <c r="O569" s="39" t="str">
        <f>IF(G569&gt;0,DT!AC569*I569+DT!AD569*J569+DT!AE569*K569+DT!AF569*L569+DT!AG569*M569+DT!AH569*N569,"")</f>
        <v/>
      </c>
    </row>
    <row r="570" spans="1:15">
      <c r="A570" s="1"/>
      <c r="B570" s="1"/>
      <c r="C570" s="1"/>
      <c r="D570" s="1"/>
      <c r="E570" s="1"/>
      <c r="F570" s="1"/>
      <c r="G570" s="1">
        <f t="shared" si="65"/>
        <v>0</v>
      </c>
      <c r="I570" s="5" t="str">
        <f t="shared" si="66"/>
        <v/>
      </c>
      <c r="J570" s="5" t="str">
        <f t="shared" si="67"/>
        <v/>
      </c>
      <c r="K570" s="5" t="str">
        <f t="shared" si="68"/>
        <v/>
      </c>
      <c r="L570" s="5" t="str">
        <f t="shared" si="69"/>
        <v/>
      </c>
      <c r="M570" s="5" t="str">
        <f t="shared" si="70"/>
        <v/>
      </c>
      <c r="N570" s="5" t="str">
        <f t="shared" si="71"/>
        <v/>
      </c>
      <c r="O570" s="39" t="str">
        <f>IF(G570&gt;0,DT!AC570*I570+DT!AD570*J570+DT!AE570*K570+DT!AF570*L570+DT!AG570*M570+DT!AH570*N570,"")</f>
        <v/>
      </c>
    </row>
    <row r="571" spans="1:15">
      <c r="A571" s="1"/>
      <c r="B571" s="1"/>
      <c r="C571" s="1"/>
      <c r="D571" s="1"/>
      <c r="E571" s="1"/>
      <c r="F571" s="1"/>
      <c r="G571" s="1">
        <f t="shared" si="65"/>
        <v>0</v>
      </c>
      <c r="I571" s="5" t="str">
        <f t="shared" si="66"/>
        <v/>
      </c>
      <c r="J571" s="5" t="str">
        <f t="shared" si="67"/>
        <v/>
      </c>
      <c r="K571" s="5" t="str">
        <f t="shared" si="68"/>
        <v/>
      </c>
      <c r="L571" s="5" t="str">
        <f t="shared" si="69"/>
        <v/>
      </c>
      <c r="M571" s="5" t="str">
        <f t="shared" si="70"/>
        <v/>
      </c>
      <c r="N571" s="5" t="str">
        <f t="shared" si="71"/>
        <v/>
      </c>
      <c r="O571" s="39" t="str">
        <f>IF(G571&gt;0,DT!AC571*I571+DT!AD571*J571+DT!AE571*K571+DT!AF571*L571+DT!AG571*M571+DT!AH571*N571,"")</f>
        <v/>
      </c>
    </row>
    <row r="572" spans="1:15">
      <c r="A572" s="1"/>
      <c r="B572" s="1"/>
      <c r="C572" s="1"/>
      <c r="D572" s="1"/>
      <c r="E572" s="1"/>
      <c r="F572" s="1"/>
      <c r="G572" s="1">
        <f t="shared" si="65"/>
        <v>0</v>
      </c>
      <c r="I572" s="5" t="str">
        <f t="shared" si="66"/>
        <v/>
      </c>
      <c r="J572" s="5" t="str">
        <f t="shared" si="67"/>
        <v/>
      </c>
      <c r="K572" s="5" t="str">
        <f t="shared" si="68"/>
        <v/>
      </c>
      <c r="L572" s="5" t="str">
        <f t="shared" si="69"/>
        <v/>
      </c>
      <c r="M572" s="5" t="str">
        <f t="shared" si="70"/>
        <v/>
      </c>
      <c r="N572" s="5" t="str">
        <f t="shared" si="71"/>
        <v/>
      </c>
      <c r="O572" s="39" t="str">
        <f>IF(G572&gt;0,DT!AC572*I572+DT!AD572*J572+DT!AE572*K572+DT!AF572*L572+DT!AG572*M572+DT!AH572*N572,"")</f>
        <v/>
      </c>
    </row>
    <row r="573" spans="1:15">
      <c r="A573" s="1"/>
      <c r="B573" s="1"/>
      <c r="C573" s="1"/>
      <c r="D573" s="1"/>
      <c r="E573" s="1"/>
      <c r="F573" s="1"/>
      <c r="G573" s="1">
        <f t="shared" si="65"/>
        <v>0</v>
      </c>
      <c r="I573" s="5" t="str">
        <f t="shared" si="66"/>
        <v/>
      </c>
      <c r="J573" s="5" t="str">
        <f t="shared" si="67"/>
        <v/>
      </c>
      <c r="K573" s="5" t="str">
        <f t="shared" si="68"/>
        <v/>
      </c>
      <c r="L573" s="5" t="str">
        <f t="shared" si="69"/>
        <v/>
      </c>
      <c r="M573" s="5" t="str">
        <f t="shared" si="70"/>
        <v/>
      </c>
      <c r="N573" s="5" t="str">
        <f t="shared" si="71"/>
        <v/>
      </c>
      <c r="O573" s="39" t="str">
        <f>IF(G573&gt;0,DT!AC573*I573+DT!AD573*J573+DT!AE573*K573+DT!AF573*L573+DT!AG573*M573+DT!AH573*N573,"")</f>
        <v/>
      </c>
    </row>
    <row r="574" spans="1:15">
      <c r="A574" s="1"/>
      <c r="B574" s="1"/>
      <c r="C574" s="1"/>
      <c r="D574" s="1"/>
      <c r="E574" s="1"/>
      <c r="F574" s="1"/>
      <c r="G574" s="1">
        <f t="shared" si="65"/>
        <v>0</v>
      </c>
      <c r="I574" s="5" t="str">
        <f t="shared" si="66"/>
        <v/>
      </c>
      <c r="J574" s="5" t="str">
        <f t="shared" si="67"/>
        <v/>
      </c>
      <c r="K574" s="5" t="str">
        <f t="shared" si="68"/>
        <v/>
      </c>
      <c r="L574" s="5" t="str">
        <f t="shared" si="69"/>
        <v/>
      </c>
      <c r="M574" s="5" t="str">
        <f t="shared" si="70"/>
        <v/>
      </c>
      <c r="N574" s="5" t="str">
        <f t="shared" si="71"/>
        <v/>
      </c>
      <c r="O574" s="39" t="str">
        <f>IF(G574&gt;0,DT!AC574*I574+DT!AD574*J574+DT!AE574*K574+DT!AF574*L574+DT!AG574*M574+DT!AH574*N574,"")</f>
        <v/>
      </c>
    </row>
    <row r="575" spans="1:15">
      <c r="A575" s="1"/>
      <c r="B575" s="1"/>
      <c r="C575" s="1"/>
      <c r="D575" s="1"/>
      <c r="E575" s="1"/>
      <c r="F575" s="1"/>
      <c r="G575" s="1">
        <f t="shared" si="65"/>
        <v>0</v>
      </c>
      <c r="I575" s="5" t="str">
        <f t="shared" si="66"/>
        <v/>
      </c>
      <c r="J575" s="5" t="str">
        <f t="shared" si="67"/>
        <v/>
      </c>
      <c r="K575" s="5" t="str">
        <f t="shared" si="68"/>
        <v/>
      </c>
      <c r="L575" s="5" t="str">
        <f t="shared" si="69"/>
        <v/>
      </c>
      <c r="M575" s="5" t="str">
        <f t="shared" si="70"/>
        <v/>
      </c>
      <c r="N575" s="5" t="str">
        <f t="shared" si="71"/>
        <v/>
      </c>
      <c r="O575" s="39" t="str">
        <f>IF(G575&gt;0,DT!AC575*I575+DT!AD575*J575+DT!AE575*K575+DT!AF575*L575+DT!AG575*M575+DT!AH575*N575,"")</f>
        <v/>
      </c>
    </row>
    <row r="576" spans="1:15">
      <c r="A576" s="1"/>
      <c r="B576" s="1"/>
      <c r="C576" s="1"/>
      <c r="D576" s="1"/>
      <c r="E576" s="1"/>
      <c r="F576" s="1"/>
      <c r="G576" s="1">
        <f t="shared" si="65"/>
        <v>0</v>
      </c>
      <c r="I576" s="5" t="str">
        <f t="shared" si="66"/>
        <v/>
      </c>
      <c r="J576" s="5" t="str">
        <f t="shared" si="67"/>
        <v/>
      </c>
      <c r="K576" s="5" t="str">
        <f t="shared" si="68"/>
        <v/>
      </c>
      <c r="L576" s="5" t="str">
        <f t="shared" si="69"/>
        <v/>
      </c>
      <c r="M576" s="5" t="str">
        <f t="shared" si="70"/>
        <v/>
      </c>
      <c r="N576" s="5" t="str">
        <f t="shared" si="71"/>
        <v/>
      </c>
      <c r="O576" s="39" t="str">
        <f>IF(G576&gt;0,DT!AC576*I576+DT!AD576*J576+DT!AE576*K576+DT!AF576*L576+DT!AG576*M576+DT!AH576*N576,"")</f>
        <v/>
      </c>
    </row>
    <row r="577" spans="1:15">
      <c r="A577" s="1"/>
      <c r="B577" s="1"/>
      <c r="C577" s="1"/>
      <c r="D577" s="1"/>
      <c r="E577" s="1"/>
      <c r="F577" s="1"/>
      <c r="G577" s="1">
        <f t="shared" si="65"/>
        <v>0</v>
      </c>
      <c r="I577" s="5" t="str">
        <f t="shared" si="66"/>
        <v/>
      </c>
      <c r="J577" s="5" t="str">
        <f t="shared" si="67"/>
        <v/>
      </c>
      <c r="K577" s="5" t="str">
        <f t="shared" si="68"/>
        <v/>
      </c>
      <c r="L577" s="5" t="str">
        <f t="shared" si="69"/>
        <v/>
      </c>
      <c r="M577" s="5" t="str">
        <f t="shared" si="70"/>
        <v/>
      </c>
      <c r="N577" s="5" t="str">
        <f t="shared" si="71"/>
        <v/>
      </c>
      <c r="O577" s="39" t="str">
        <f>IF(G577&gt;0,DT!AC577*I577+DT!AD577*J577+DT!AE577*K577+DT!AF577*L577+DT!AG577*M577+DT!AH577*N577,"")</f>
        <v/>
      </c>
    </row>
    <row r="578" spans="1:15">
      <c r="A578" s="1"/>
      <c r="B578" s="1"/>
      <c r="C578" s="1"/>
      <c r="D578" s="1"/>
      <c r="E578" s="1"/>
      <c r="F578" s="1"/>
      <c r="G578" s="1">
        <f t="shared" si="65"/>
        <v>0</v>
      </c>
      <c r="I578" s="5" t="str">
        <f t="shared" si="66"/>
        <v/>
      </c>
      <c r="J578" s="5" t="str">
        <f t="shared" si="67"/>
        <v/>
      </c>
      <c r="K578" s="5" t="str">
        <f t="shared" si="68"/>
        <v/>
      </c>
      <c r="L578" s="5" t="str">
        <f t="shared" si="69"/>
        <v/>
      </c>
      <c r="M578" s="5" t="str">
        <f t="shared" si="70"/>
        <v/>
      </c>
      <c r="N578" s="5" t="str">
        <f t="shared" si="71"/>
        <v/>
      </c>
      <c r="O578" s="39" t="str">
        <f>IF(G578&gt;0,DT!AC578*I578+DT!AD578*J578+DT!AE578*K578+DT!AF578*L578+DT!AG578*M578+DT!AH578*N578,"")</f>
        <v/>
      </c>
    </row>
    <row r="579" spans="1:15">
      <c r="A579" s="1"/>
      <c r="B579" s="1"/>
      <c r="C579" s="1"/>
      <c r="D579" s="1"/>
      <c r="E579" s="1"/>
      <c r="F579" s="1"/>
      <c r="G579" s="1">
        <f t="shared" si="65"/>
        <v>0</v>
      </c>
      <c r="I579" s="5" t="str">
        <f t="shared" si="66"/>
        <v/>
      </c>
      <c r="J579" s="5" t="str">
        <f t="shared" si="67"/>
        <v/>
      </c>
      <c r="K579" s="5" t="str">
        <f t="shared" si="68"/>
        <v/>
      </c>
      <c r="L579" s="5" t="str">
        <f t="shared" si="69"/>
        <v/>
      </c>
      <c r="M579" s="5" t="str">
        <f t="shared" si="70"/>
        <v/>
      </c>
      <c r="N579" s="5" t="str">
        <f t="shared" si="71"/>
        <v/>
      </c>
      <c r="O579" s="39" t="str">
        <f>IF(G579&gt;0,DT!AC579*I579+DT!AD579*J579+DT!AE579*K579+DT!AF579*L579+DT!AG579*M579+DT!AH579*N579,"")</f>
        <v/>
      </c>
    </row>
    <row r="580" spans="1:15">
      <c r="A580" s="1"/>
      <c r="B580" s="1"/>
      <c r="C580" s="1"/>
      <c r="D580" s="1"/>
      <c r="E580" s="1"/>
      <c r="F580" s="1"/>
      <c r="G580" s="1">
        <f t="shared" si="65"/>
        <v>0</v>
      </c>
      <c r="I580" s="5" t="str">
        <f t="shared" si="66"/>
        <v/>
      </c>
      <c r="J580" s="5" t="str">
        <f t="shared" si="67"/>
        <v/>
      </c>
      <c r="K580" s="5" t="str">
        <f t="shared" si="68"/>
        <v/>
      </c>
      <c r="L580" s="5" t="str">
        <f t="shared" si="69"/>
        <v/>
      </c>
      <c r="M580" s="5" t="str">
        <f t="shared" si="70"/>
        <v/>
      </c>
      <c r="N580" s="5" t="str">
        <f t="shared" si="71"/>
        <v/>
      </c>
      <c r="O580" s="39" t="str">
        <f>IF(G580&gt;0,DT!AC580*I580+DT!AD580*J580+DT!AE580*K580+DT!AF580*L580+DT!AG580*M580+DT!AH580*N580,"")</f>
        <v/>
      </c>
    </row>
    <row r="581" spans="1:15">
      <c r="A581" s="1"/>
      <c r="B581" s="1"/>
      <c r="C581" s="1"/>
      <c r="D581" s="1"/>
      <c r="E581" s="1"/>
      <c r="F581" s="1"/>
      <c r="G581" s="1">
        <f t="shared" ref="G581:G644" si="72">SUM(A581:F581)</f>
        <v>0</v>
      </c>
      <c r="I581" s="5" t="str">
        <f t="shared" si="66"/>
        <v/>
      </c>
      <c r="J581" s="5" t="str">
        <f t="shared" si="67"/>
        <v/>
      </c>
      <c r="K581" s="5" t="str">
        <f t="shared" si="68"/>
        <v/>
      </c>
      <c r="L581" s="5" t="str">
        <f t="shared" si="69"/>
        <v/>
      </c>
      <c r="M581" s="5" t="str">
        <f t="shared" si="70"/>
        <v/>
      </c>
      <c r="N581" s="5" t="str">
        <f t="shared" si="71"/>
        <v/>
      </c>
      <c r="O581" s="39" t="str">
        <f>IF(G581&gt;0,DT!AC581*I581+DT!AD581*J581+DT!AE581*K581+DT!AF581*L581+DT!AG581*M581+DT!AH581*N581,"")</f>
        <v/>
      </c>
    </row>
    <row r="582" spans="1:15">
      <c r="A582" s="1"/>
      <c r="B582" s="1"/>
      <c r="C582" s="1"/>
      <c r="D582" s="1"/>
      <c r="E582" s="1"/>
      <c r="F582" s="1"/>
      <c r="G582" s="1">
        <f t="shared" si="72"/>
        <v>0</v>
      </c>
      <c r="I582" s="5" t="str">
        <f t="shared" si="66"/>
        <v/>
      </c>
      <c r="J582" s="5" t="str">
        <f t="shared" si="67"/>
        <v/>
      </c>
      <c r="K582" s="5" t="str">
        <f t="shared" si="68"/>
        <v/>
      </c>
      <c r="L582" s="5" t="str">
        <f t="shared" si="69"/>
        <v/>
      </c>
      <c r="M582" s="5" t="str">
        <f t="shared" si="70"/>
        <v/>
      </c>
      <c r="N582" s="5" t="str">
        <f t="shared" si="71"/>
        <v/>
      </c>
      <c r="O582" s="39" t="str">
        <f>IF(G582&gt;0,DT!AC582*I582+DT!AD582*J582+DT!AE582*K582+DT!AF582*L582+DT!AG582*M582+DT!AH582*N582,"")</f>
        <v/>
      </c>
    </row>
    <row r="583" spans="1:15">
      <c r="A583" s="1"/>
      <c r="B583" s="1"/>
      <c r="C583" s="1"/>
      <c r="D583" s="1"/>
      <c r="E583" s="1"/>
      <c r="F583" s="1"/>
      <c r="G583" s="1">
        <f t="shared" si="72"/>
        <v>0</v>
      </c>
      <c r="I583" s="5" t="str">
        <f t="shared" si="66"/>
        <v/>
      </c>
      <c r="J583" s="5" t="str">
        <f t="shared" si="67"/>
        <v/>
      </c>
      <c r="K583" s="5" t="str">
        <f t="shared" si="68"/>
        <v/>
      </c>
      <c r="L583" s="5" t="str">
        <f t="shared" si="69"/>
        <v/>
      </c>
      <c r="M583" s="5" t="str">
        <f t="shared" si="70"/>
        <v/>
      </c>
      <c r="N583" s="5" t="str">
        <f t="shared" si="71"/>
        <v/>
      </c>
      <c r="O583" s="39" t="str">
        <f>IF(G583&gt;0,DT!AC583*I583+DT!AD583*J583+DT!AE583*K583+DT!AF583*L583+DT!AG583*M583+DT!AH583*N583,"")</f>
        <v/>
      </c>
    </row>
    <row r="584" spans="1:15">
      <c r="A584" s="1"/>
      <c r="B584" s="1"/>
      <c r="C584" s="1"/>
      <c r="D584" s="1"/>
      <c r="E584" s="1"/>
      <c r="F584" s="1"/>
      <c r="G584" s="1">
        <f t="shared" si="72"/>
        <v>0</v>
      </c>
      <c r="I584" s="5" t="str">
        <f t="shared" si="66"/>
        <v/>
      </c>
      <c r="J584" s="5" t="str">
        <f t="shared" si="67"/>
        <v/>
      </c>
      <c r="K584" s="5" t="str">
        <f t="shared" si="68"/>
        <v/>
      </c>
      <c r="L584" s="5" t="str">
        <f t="shared" si="69"/>
        <v/>
      </c>
      <c r="M584" s="5" t="str">
        <f t="shared" si="70"/>
        <v/>
      </c>
      <c r="N584" s="5" t="str">
        <f t="shared" si="71"/>
        <v/>
      </c>
      <c r="O584" s="39" t="str">
        <f>IF(G584&gt;0,DT!AC584*I584+DT!AD584*J584+DT!AE584*K584+DT!AF584*L584+DT!AG584*M584+DT!AH584*N584,"")</f>
        <v/>
      </c>
    </row>
    <row r="585" spans="1:15">
      <c r="A585" s="1"/>
      <c r="B585" s="1"/>
      <c r="C585" s="1"/>
      <c r="D585" s="1"/>
      <c r="E585" s="1"/>
      <c r="F585" s="1"/>
      <c r="G585" s="1">
        <f t="shared" si="72"/>
        <v>0</v>
      </c>
      <c r="I585" s="5" t="str">
        <f t="shared" si="66"/>
        <v/>
      </c>
      <c r="J585" s="5" t="str">
        <f t="shared" si="67"/>
        <v/>
      </c>
      <c r="K585" s="5" t="str">
        <f t="shared" si="68"/>
        <v/>
      </c>
      <c r="L585" s="5" t="str">
        <f t="shared" si="69"/>
        <v/>
      </c>
      <c r="M585" s="5" t="str">
        <f t="shared" si="70"/>
        <v/>
      </c>
      <c r="N585" s="5" t="str">
        <f t="shared" si="71"/>
        <v/>
      </c>
      <c r="O585" s="39" t="str">
        <f>IF(G585&gt;0,DT!AC585*I585+DT!AD585*J585+DT!AE585*K585+DT!AF585*L585+DT!AG585*M585+DT!AH585*N585,"")</f>
        <v/>
      </c>
    </row>
    <row r="586" spans="1:15">
      <c r="A586" s="1"/>
      <c r="B586" s="1"/>
      <c r="C586" s="1"/>
      <c r="D586" s="1"/>
      <c r="E586" s="1"/>
      <c r="F586" s="1"/>
      <c r="G586" s="1">
        <f t="shared" si="72"/>
        <v>0</v>
      </c>
      <c r="I586" s="5" t="str">
        <f t="shared" si="66"/>
        <v/>
      </c>
      <c r="J586" s="5" t="str">
        <f t="shared" si="67"/>
        <v/>
      </c>
      <c r="K586" s="5" t="str">
        <f t="shared" si="68"/>
        <v/>
      </c>
      <c r="L586" s="5" t="str">
        <f t="shared" si="69"/>
        <v/>
      </c>
      <c r="M586" s="5" t="str">
        <f t="shared" si="70"/>
        <v/>
      </c>
      <c r="N586" s="5" t="str">
        <f t="shared" si="71"/>
        <v/>
      </c>
      <c r="O586" s="39" t="str">
        <f>IF(G586&gt;0,DT!AC586*I586+DT!AD586*J586+DT!AE586*K586+DT!AF586*L586+DT!AG586*M586+DT!AH586*N586,"")</f>
        <v/>
      </c>
    </row>
    <row r="587" spans="1:15">
      <c r="A587" s="1"/>
      <c r="B587" s="1"/>
      <c r="C587" s="1"/>
      <c r="D587" s="1"/>
      <c r="E587" s="1"/>
      <c r="F587" s="1"/>
      <c r="G587" s="1">
        <f t="shared" si="72"/>
        <v>0</v>
      </c>
      <c r="I587" s="5" t="str">
        <f t="shared" si="66"/>
        <v/>
      </c>
      <c r="J587" s="5" t="str">
        <f t="shared" si="67"/>
        <v/>
      </c>
      <c r="K587" s="5" t="str">
        <f t="shared" si="68"/>
        <v/>
      </c>
      <c r="L587" s="5" t="str">
        <f t="shared" si="69"/>
        <v/>
      </c>
      <c r="M587" s="5" t="str">
        <f t="shared" si="70"/>
        <v/>
      </c>
      <c r="N587" s="5" t="str">
        <f t="shared" si="71"/>
        <v/>
      </c>
      <c r="O587" s="39" t="str">
        <f>IF(G587&gt;0,DT!AC587*I587+DT!AD587*J587+DT!AE587*K587+DT!AF587*L587+DT!AG587*M587+DT!AH587*N587,"")</f>
        <v/>
      </c>
    </row>
    <row r="588" spans="1:15">
      <c r="A588" s="1"/>
      <c r="B588" s="1"/>
      <c r="C588" s="1"/>
      <c r="D588" s="1"/>
      <c r="E588" s="1"/>
      <c r="F588" s="1"/>
      <c r="G588" s="1">
        <f t="shared" si="72"/>
        <v>0</v>
      </c>
      <c r="I588" s="5" t="str">
        <f t="shared" si="66"/>
        <v/>
      </c>
      <c r="J588" s="5" t="str">
        <f t="shared" si="67"/>
        <v/>
      </c>
      <c r="K588" s="5" t="str">
        <f t="shared" si="68"/>
        <v/>
      </c>
      <c r="L588" s="5" t="str">
        <f t="shared" si="69"/>
        <v/>
      </c>
      <c r="M588" s="5" t="str">
        <f t="shared" si="70"/>
        <v/>
      </c>
      <c r="N588" s="5" t="str">
        <f t="shared" si="71"/>
        <v/>
      </c>
      <c r="O588" s="39" t="str">
        <f>IF(G588&gt;0,DT!AC588*I588+DT!AD588*J588+DT!AE588*K588+DT!AF588*L588+DT!AG588*M588+DT!AH588*N588,"")</f>
        <v/>
      </c>
    </row>
    <row r="589" spans="1:15">
      <c r="A589" s="1"/>
      <c r="B589" s="1"/>
      <c r="C589" s="1"/>
      <c r="D589" s="1"/>
      <c r="E589" s="1"/>
      <c r="F589" s="1"/>
      <c r="G589" s="1">
        <f t="shared" si="72"/>
        <v>0</v>
      </c>
      <c r="I589" s="5" t="str">
        <f t="shared" si="66"/>
        <v/>
      </c>
      <c r="J589" s="5" t="str">
        <f t="shared" si="67"/>
        <v/>
      </c>
      <c r="K589" s="5" t="str">
        <f t="shared" si="68"/>
        <v/>
      </c>
      <c r="L589" s="5" t="str">
        <f t="shared" si="69"/>
        <v/>
      </c>
      <c r="M589" s="5" t="str">
        <f t="shared" si="70"/>
        <v/>
      </c>
      <c r="N589" s="5" t="str">
        <f t="shared" si="71"/>
        <v/>
      </c>
      <c r="O589" s="39" t="str">
        <f>IF(G589&gt;0,DT!AC589*I589+DT!AD589*J589+DT!AE589*K589+DT!AF589*L589+DT!AG589*M589+DT!AH589*N589,"")</f>
        <v/>
      </c>
    </row>
    <row r="590" spans="1:15">
      <c r="A590" s="1"/>
      <c r="B590" s="1"/>
      <c r="C590" s="1"/>
      <c r="D590" s="1"/>
      <c r="E590" s="1"/>
      <c r="F590" s="1"/>
      <c r="G590" s="1">
        <f t="shared" si="72"/>
        <v>0</v>
      </c>
      <c r="I590" s="5" t="str">
        <f t="shared" si="66"/>
        <v/>
      </c>
      <c r="J590" s="5" t="str">
        <f t="shared" si="67"/>
        <v/>
      </c>
      <c r="K590" s="5" t="str">
        <f t="shared" si="68"/>
        <v/>
      </c>
      <c r="L590" s="5" t="str">
        <f t="shared" si="69"/>
        <v/>
      </c>
      <c r="M590" s="5" t="str">
        <f t="shared" si="70"/>
        <v/>
      </c>
      <c r="N590" s="5" t="str">
        <f t="shared" si="71"/>
        <v/>
      </c>
      <c r="O590" s="39" t="str">
        <f>IF(G590&gt;0,DT!AC590*I590+DT!AD590*J590+DT!AE590*K590+DT!AF590*L590+DT!AG590*M590+DT!AH590*N590,"")</f>
        <v/>
      </c>
    </row>
    <row r="591" spans="1:15">
      <c r="A591" s="1"/>
      <c r="B591" s="1"/>
      <c r="C591" s="1"/>
      <c r="D591" s="1"/>
      <c r="E591" s="1"/>
      <c r="F591" s="1"/>
      <c r="G591" s="1">
        <f t="shared" si="72"/>
        <v>0</v>
      </c>
      <c r="I591" s="5" t="str">
        <f t="shared" si="66"/>
        <v/>
      </c>
      <c r="J591" s="5" t="str">
        <f t="shared" si="67"/>
        <v/>
      </c>
      <c r="K591" s="5" t="str">
        <f t="shared" si="68"/>
        <v/>
      </c>
      <c r="L591" s="5" t="str">
        <f t="shared" si="69"/>
        <v/>
      </c>
      <c r="M591" s="5" t="str">
        <f t="shared" si="70"/>
        <v/>
      </c>
      <c r="N591" s="5" t="str">
        <f t="shared" si="71"/>
        <v/>
      </c>
      <c r="O591" s="39" t="str">
        <f>IF(G591&gt;0,DT!AC591*I591+DT!AD591*J591+DT!AE591*K591+DT!AF591*L591+DT!AG591*M591+DT!AH591*N591,"")</f>
        <v/>
      </c>
    </row>
    <row r="592" spans="1:15">
      <c r="A592" s="1"/>
      <c r="B592" s="1"/>
      <c r="C592" s="1"/>
      <c r="D592" s="1"/>
      <c r="E592" s="1"/>
      <c r="F592" s="1"/>
      <c r="G592" s="1">
        <f t="shared" si="72"/>
        <v>0</v>
      </c>
      <c r="I592" s="5" t="str">
        <f t="shared" si="66"/>
        <v/>
      </c>
      <c r="J592" s="5" t="str">
        <f t="shared" si="67"/>
        <v/>
      </c>
      <c r="K592" s="5" t="str">
        <f t="shared" si="68"/>
        <v/>
      </c>
      <c r="L592" s="5" t="str">
        <f t="shared" si="69"/>
        <v/>
      </c>
      <c r="M592" s="5" t="str">
        <f t="shared" si="70"/>
        <v/>
      </c>
      <c r="N592" s="5" t="str">
        <f t="shared" si="71"/>
        <v/>
      </c>
      <c r="O592" s="39" t="str">
        <f>IF(G592&gt;0,DT!AC592*I592+DT!AD592*J592+DT!AE592*K592+DT!AF592*L592+DT!AG592*M592+DT!AH592*N592,"")</f>
        <v/>
      </c>
    </row>
    <row r="593" spans="1:15">
      <c r="A593" s="1"/>
      <c r="B593" s="1"/>
      <c r="C593" s="1"/>
      <c r="D593" s="1"/>
      <c r="E593" s="1"/>
      <c r="F593" s="1"/>
      <c r="G593" s="1">
        <f t="shared" si="72"/>
        <v>0</v>
      </c>
      <c r="I593" s="5" t="str">
        <f t="shared" si="66"/>
        <v/>
      </c>
      <c r="J593" s="5" t="str">
        <f t="shared" si="67"/>
        <v/>
      </c>
      <c r="K593" s="5" t="str">
        <f t="shared" si="68"/>
        <v/>
      </c>
      <c r="L593" s="5" t="str">
        <f t="shared" si="69"/>
        <v/>
      </c>
      <c r="M593" s="5" t="str">
        <f t="shared" si="70"/>
        <v/>
      </c>
      <c r="N593" s="5" t="str">
        <f t="shared" si="71"/>
        <v/>
      </c>
      <c r="O593" s="39" t="str">
        <f>IF(G593&gt;0,DT!AC593*I593+DT!AD593*J593+DT!AE593*K593+DT!AF593*L593+DT!AG593*M593+DT!AH593*N593,"")</f>
        <v/>
      </c>
    </row>
    <row r="594" spans="1:15">
      <c r="A594" s="1"/>
      <c r="B594" s="1"/>
      <c r="C594" s="1"/>
      <c r="D594" s="1"/>
      <c r="E594" s="1"/>
      <c r="F594" s="1"/>
      <c r="G594" s="1">
        <f t="shared" si="72"/>
        <v>0</v>
      </c>
      <c r="I594" s="5" t="str">
        <f t="shared" si="66"/>
        <v/>
      </c>
      <c r="J594" s="5" t="str">
        <f t="shared" si="67"/>
        <v/>
      </c>
      <c r="K594" s="5" t="str">
        <f t="shared" si="68"/>
        <v/>
      </c>
      <c r="L594" s="5" t="str">
        <f t="shared" si="69"/>
        <v/>
      </c>
      <c r="M594" s="5" t="str">
        <f t="shared" si="70"/>
        <v/>
      </c>
      <c r="N594" s="5" t="str">
        <f t="shared" si="71"/>
        <v/>
      </c>
      <c r="O594" s="39" t="str">
        <f>IF(G594&gt;0,DT!AC594*I594+DT!AD594*J594+DT!AE594*K594+DT!AF594*L594+DT!AG594*M594+DT!AH594*N594,"")</f>
        <v/>
      </c>
    </row>
    <row r="595" spans="1:15">
      <c r="A595" s="1"/>
      <c r="B595" s="1"/>
      <c r="C595" s="1"/>
      <c r="D595" s="1"/>
      <c r="E595" s="1"/>
      <c r="F595" s="1"/>
      <c r="G595" s="1">
        <f t="shared" si="72"/>
        <v>0</v>
      </c>
      <c r="I595" s="5" t="str">
        <f t="shared" si="66"/>
        <v/>
      </c>
      <c r="J595" s="5" t="str">
        <f t="shared" si="67"/>
        <v/>
      </c>
      <c r="K595" s="5" t="str">
        <f t="shared" si="68"/>
        <v/>
      </c>
      <c r="L595" s="5" t="str">
        <f t="shared" si="69"/>
        <v/>
      </c>
      <c r="M595" s="5" t="str">
        <f t="shared" si="70"/>
        <v/>
      </c>
      <c r="N595" s="5" t="str">
        <f t="shared" si="71"/>
        <v/>
      </c>
      <c r="O595" s="39" t="str">
        <f>IF(G595&gt;0,DT!AC595*I595+DT!AD595*J595+DT!AE595*K595+DT!AF595*L595+DT!AG595*M595+DT!AH595*N595,"")</f>
        <v/>
      </c>
    </row>
    <row r="596" spans="1:15">
      <c r="A596" s="1"/>
      <c r="B596" s="1"/>
      <c r="C596" s="1"/>
      <c r="D596" s="1"/>
      <c r="E596" s="1"/>
      <c r="F596" s="1"/>
      <c r="G596" s="1">
        <f t="shared" si="72"/>
        <v>0</v>
      </c>
      <c r="I596" s="5" t="str">
        <f t="shared" si="66"/>
        <v/>
      </c>
      <c r="J596" s="5" t="str">
        <f t="shared" si="67"/>
        <v/>
      </c>
      <c r="K596" s="5" t="str">
        <f t="shared" si="68"/>
        <v/>
      </c>
      <c r="L596" s="5" t="str">
        <f t="shared" si="69"/>
        <v/>
      </c>
      <c r="M596" s="5" t="str">
        <f t="shared" si="70"/>
        <v/>
      </c>
      <c r="N596" s="5" t="str">
        <f t="shared" si="71"/>
        <v/>
      </c>
      <c r="O596" s="39" t="str">
        <f>IF(G596&gt;0,DT!AC596*I596+DT!AD596*J596+DT!AE596*K596+DT!AF596*L596+DT!AG596*M596+DT!AH596*N596,"")</f>
        <v/>
      </c>
    </row>
    <row r="597" spans="1:15">
      <c r="A597" s="1"/>
      <c r="B597" s="1"/>
      <c r="C597" s="1"/>
      <c r="D597" s="1"/>
      <c r="E597" s="1"/>
      <c r="F597" s="1"/>
      <c r="G597" s="1">
        <f t="shared" si="72"/>
        <v>0</v>
      </c>
      <c r="I597" s="5" t="str">
        <f t="shared" si="66"/>
        <v/>
      </c>
      <c r="J597" s="5" t="str">
        <f t="shared" si="67"/>
        <v/>
      </c>
      <c r="K597" s="5" t="str">
        <f t="shared" si="68"/>
        <v/>
      </c>
      <c r="L597" s="5" t="str">
        <f t="shared" si="69"/>
        <v/>
      </c>
      <c r="M597" s="5" t="str">
        <f t="shared" si="70"/>
        <v/>
      </c>
      <c r="N597" s="5" t="str">
        <f t="shared" si="71"/>
        <v/>
      </c>
      <c r="O597" s="39" t="str">
        <f>IF(G597&gt;0,DT!AC597*I597+DT!AD597*J597+DT!AE597*K597+DT!AF597*L597+DT!AG597*M597+DT!AH597*N597,"")</f>
        <v/>
      </c>
    </row>
    <row r="598" spans="1:15">
      <c r="A598" s="1"/>
      <c r="B598" s="1"/>
      <c r="C598" s="1"/>
      <c r="D598" s="1"/>
      <c r="E598" s="1"/>
      <c r="F598" s="1"/>
      <c r="G598" s="1">
        <f t="shared" si="72"/>
        <v>0</v>
      </c>
      <c r="I598" s="5" t="str">
        <f t="shared" si="66"/>
        <v/>
      </c>
      <c r="J598" s="5" t="str">
        <f t="shared" si="67"/>
        <v/>
      </c>
      <c r="K598" s="5" t="str">
        <f t="shared" si="68"/>
        <v/>
      </c>
      <c r="L598" s="5" t="str">
        <f t="shared" si="69"/>
        <v/>
      </c>
      <c r="M598" s="5" t="str">
        <f t="shared" si="70"/>
        <v/>
      </c>
      <c r="N598" s="5" t="str">
        <f t="shared" si="71"/>
        <v/>
      </c>
      <c r="O598" s="39" t="str">
        <f>IF(G598&gt;0,DT!AC598*I598+DT!AD598*J598+DT!AE598*K598+DT!AF598*L598+DT!AG598*M598+DT!AH598*N598,"")</f>
        <v/>
      </c>
    </row>
    <row r="599" spans="1:15">
      <c r="A599" s="1"/>
      <c r="B599" s="1"/>
      <c r="C599" s="1"/>
      <c r="D599" s="1"/>
      <c r="E599" s="1"/>
      <c r="F599" s="1"/>
      <c r="G599" s="1">
        <f t="shared" si="72"/>
        <v>0</v>
      </c>
      <c r="I599" s="5" t="str">
        <f t="shared" si="66"/>
        <v/>
      </c>
      <c r="J599" s="5" t="str">
        <f t="shared" si="67"/>
        <v/>
      </c>
      <c r="K599" s="5" t="str">
        <f t="shared" si="68"/>
        <v/>
      </c>
      <c r="L599" s="5" t="str">
        <f t="shared" si="69"/>
        <v/>
      </c>
      <c r="M599" s="5" t="str">
        <f t="shared" si="70"/>
        <v/>
      </c>
      <c r="N599" s="5" t="str">
        <f t="shared" si="71"/>
        <v/>
      </c>
      <c r="O599" s="39" t="str">
        <f>IF(G599&gt;0,DT!AC599*I599+DT!AD599*J599+DT!AE599*K599+DT!AF599*L599+DT!AG599*M599+DT!AH599*N599,"")</f>
        <v/>
      </c>
    </row>
    <row r="600" spans="1:15">
      <c r="A600" s="1"/>
      <c r="B600" s="1"/>
      <c r="C600" s="1"/>
      <c r="D600" s="1"/>
      <c r="E600" s="1"/>
      <c r="F600" s="1"/>
      <c r="G600" s="1">
        <f t="shared" si="72"/>
        <v>0</v>
      </c>
      <c r="I600" s="5" t="str">
        <f t="shared" si="66"/>
        <v/>
      </c>
      <c r="J600" s="5" t="str">
        <f t="shared" si="67"/>
        <v/>
      </c>
      <c r="K600" s="5" t="str">
        <f t="shared" si="68"/>
        <v/>
      </c>
      <c r="L600" s="5" t="str">
        <f t="shared" si="69"/>
        <v/>
      </c>
      <c r="M600" s="5" t="str">
        <f t="shared" si="70"/>
        <v/>
      </c>
      <c r="N600" s="5" t="str">
        <f t="shared" si="71"/>
        <v/>
      </c>
      <c r="O600" s="39" t="str">
        <f>IF(G600&gt;0,DT!AC600*I600+DT!AD600*J600+DT!AE600*K600+DT!AF600*L600+DT!AG600*M600+DT!AH600*N600,"")</f>
        <v/>
      </c>
    </row>
    <row r="601" spans="1:15">
      <c r="A601" s="1"/>
      <c r="B601" s="1"/>
      <c r="C601" s="1"/>
      <c r="D601" s="1"/>
      <c r="E601" s="1"/>
      <c r="F601" s="1"/>
      <c r="G601" s="1">
        <f t="shared" si="72"/>
        <v>0</v>
      </c>
      <c r="I601" s="5" t="str">
        <f t="shared" si="66"/>
        <v/>
      </c>
      <c r="J601" s="5" t="str">
        <f t="shared" si="67"/>
        <v/>
      </c>
      <c r="K601" s="5" t="str">
        <f t="shared" si="68"/>
        <v/>
      </c>
      <c r="L601" s="5" t="str">
        <f t="shared" si="69"/>
        <v/>
      </c>
      <c r="M601" s="5" t="str">
        <f t="shared" si="70"/>
        <v/>
      </c>
      <c r="N601" s="5" t="str">
        <f t="shared" si="71"/>
        <v/>
      </c>
      <c r="O601" s="39" t="str">
        <f>IF(G601&gt;0,DT!AC601*I601+DT!AD601*J601+DT!AE601*K601+DT!AF601*L601+DT!AG601*M601+DT!AH601*N601,"")</f>
        <v/>
      </c>
    </row>
    <row r="602" spans="1:15">
      <c r="A602" s="1"/>
      <c r="B602" s="1"/>
      <c r="C602" s="1"/>
      <c r="D602" s="1"/>
      <c r="E602" s="1"/>
      <c r="F602" s="1"/>
      <c r="G602" s="1">
        <f t="shared" si="72"/>
        <v>0</v>
      </c>
      <c r="I602" s="5" t="str">
        <f t="shared" si="66"/>
        <v/>
      </c>
      <c r="J602" s="5" t="str">
        <f t="shared" si="67"/>
        <v/>
      </c>
      <c r="K602" s="5" t="str">
        <f t="shared" si="68"/>
        <v/>
      </c>
      <c r="L602" s="5" t="str">
        <f t="shared" si="69"/>
        <v/>
      </c>
      <c r="M602" s="5" t="str">
        <f t="shared" si="70"/>
        <v/>
      </c>
      <c r="N602" s="5" t="str">
        <f t="shared" si="71"/>
        <v/>
      </c>
      <c r="O602" s="39" t="str">
        <f>IF(G602&gt;0,DT!AC602*I602+DT!AD602*J602+DT!AE602*K602+DT!AF602*L602+DT!AG602*M602+DT!AH602*N602,"")</f>
        <v/>
      </c>
    </row>
    <row r="603" spans="1:15">
      <c r="A603" s="1"/>
      <c r="B603" s="1"/>
      <c r="C603" s="1"/>
      <c r="D603" s="1"/>
      <c r="E603" s="1"/>
      <c r="F603" s="1"/>
      <c r="G603" s="1">
        <f t="shared" si="72"/>
        <v>0</v>
      </c>
      <c r="I603" s="5" t="str">
        <f t="shared" si="66"/>
        <v/>
      </c>
      <c r="J603" s="5" t="str">
        <f t="shared" si="67"/>
        <v/>
      </c>
      <c r="K603" s="5" t="str">
        <f t="shared" si="68"/>
        <v/>
      </c>
      <c r="L603" s="5" t="str">
        <f t="shared" si="69"/>
        <v/>
      </c>
      <c r="M603" s="5" t="str">
        <f t="shared" si="70"/>
        <v/>
      </c>
      <c r="N603" s="5" t="str">
        <f t="shared" si="71"/>
        <v/>
      </c>
      <c r="O603" s="39" t="str">
        <f>IF(G603&gt;0,DT!AC603*I603+DT!AD603*J603+DT!AE603*K603+DT!AF603*L603+DT!AG603*M603+DT!AH603*N603,"")</f>
        <v/>
      </c>
    </row>
    <row r="604" spans="1:15">
      <c r="A604" s="1"/>
      <c r="B604" s="1"/>
      <c r="C604" s="1"/>
      <c r="D604" s="1"/>
      <c r="E604" s="1"/>
      <c r="F604" s="1"/>
      <c r="G604" s="1">
        <f t="shared" si="72"/>
        <v>0</v>
      </c>
      <c r="I604" s="5" t="str">
        <f t="shared" si="66"/>
        <v/>
      </c>
      <c r="J604" s="5" t="str">
        <f t="shared" si="67"/>
        <v/>
      </c>
      <c r="K604" s="5" t="str">
        <f t="shared" si="68"/>
        <v/>
      </c>
      <c r="L604" s="5" t="str">
        <f t="shared" si="69"/>
        <v/>
      </c>
      <c r="M604" s="5" t="str">
        <f t="shared" si="70"/>
        <v/>
      </c>
      <c r="N604" s="5" t="str">
        <f t="shared" si="71"/>
        <v/>
      </c>
      <c r="O604" s="39" t="str">
        <f>IF(G604&gt;0,DT!AC604*I604+DT!AD604*J604+DT!AE604*K604+DT!AF604*L604+DT!AG604*M604+DT!AH604*N604,"")</f>
        <v/>
      </c>
    </row>
    <row r="605" spans="1:15">
      <c r="A605" s="1"/>
      <c r="B605" s="1"/>
      <c r="C605" s="1"/>
      <c r="D605" s="1"/>
      <c r="E605" s="1"/>
      <c r="F605" s="1"/>
      <c r="G605" s="1">
        <f t="shared" si="72"/>
        <v>0</v>
      </c>
      <c r="I605" s="5" t="str">
        <f t="shared" si="66"/>
        <v/>
      </c>
      <c r="J605" s="5" t="str">
        <f t="shared" si="67"/>
        <v/>
      </c>
      <c r="K605" s="5" t="str">
        <f t="shared" si="68"/>
        <v/>
      </c>
      <c r="L605" s="5" t="str">
        <f t="shared" si="69"/>
        <v/>
      </c>
      <c r="M605" s="5" t="str">
        <f t="shared" si="70"/>
        <v/>
      </c>
      <c r="N605" s="5" t="str">
        <f t="shared" si="71"/>
        <v/>
      </c>
      <c r="O605" s="39" t="str">
        <f>IF(G605&gt;0,DT!AC605*I605+DT!AD605*J605+DT!AE605*K605+DT!AF605*L605+DT!AG605*M605+DT!AH605*N605,"")</f>
        <v/>
      </c>
    </row>
    <row r="606" spans="1:15">
      <c r="A606" s="1"/>
      <c r="B606" s="1"/>
      <c r="C606" s="1"/>
      <c r="D606" s="1"/>
      <c r="E606" s="1"/>
      <c r="F606" s="1"/>
      <c r="G606" s="1">
        <f t="shared" si="72"/>
        <v>0</v>
      </c>
      <c r="I606" s="5" t="str">
        <f t="shared" si="66"/>
        <v/>
      </c>
      <c r="J606" s="5" t="str">
        <f t="shared" si="67"/>
        <v/>
      </c>
      <c r="K606" s="5" t="str">
        <f t="shared" si="68"/>
        <v/>
      </c>
      <c r="L606" s="5" t="str">
        <f t="shared" si="69"/>
        <v/>
      </c>
      <c r="M606" s="5" t="str">
        <f t="shared" si="70"/>
        <v/>
      </c>
      <c r="N606" s="5" t="str">
        <f t="shared" si="71"/>
        <v/>
      </c>
      <c r="O606" s="39" t="str">
        <f>IF(G606&gt;0,DT!AC606*I606+DT!AD606*J606+DT!AE606*K606+DT!AF606*L606+DT!AG606*M606+DT!AH606*N606,"")</f>
        <v/>
      </c>
    </row>
    <row r="607" spans="1:15">
      <c r="A607" s="1"/>
      <c r="B607" s="1"/>
      <c r="C607" s="1"/>
      <c r="D607" s="1"/>
      <c r="E607" s="1"/>
      <c r="F607" s="1"/>
      <c r="G607" s="1">
        <f t="shared" si="72"/>
        <v>0</v>
      </c>
      <c r="I607" s="5" t="str">
        <f t="shared" si="66"/>
        <v/>
      </c>
      <c r="J607" s="5" t="str">
        <f t="shared" si="67"/>
        <v/>
      </c>
      <c r="K607" s="5" t="str">
        <f t="shared" si="68"/>
        <v/>
      </c>
      <c r="L607" s="5" t="str">
        <f t="shared" si="69"/>
        <v/>
      </c>
      <c r="M607" s="5" t="str">
        <f t="shared" si="70"/>
        <v/>
      </c>
      <c r="N607" s="5" t="str">
        <f t="shared" si="71"/>
        <v/>
      </c>
      <c r="O607" s="39" t="str">
        <f>IF(G607&gt;0,DT!AC607*I607+DT!AD607*J607+DT!AE607*K607+DT!AF607*L607+DT!AG607*M607+DT!AH607*N607,"")</f>
        <v/>
      </c>
    </row>
    <row r="608" spans="1:15">
      <c r="A608" s="1"/>
      <c r="B608" s="1"/>
      <c r="C608" s="1"/>
      <c r="D608" s="1"/>
      <c r="E608" s="1"/>
      <c r="F608" s="1"/>
      <c r="G608" s="1">
        <f t="shared" si="72"/>
        <v>0</v>
      </c>
      <c r="I608" s="5" t="str">
        <f t="shared" si="66"/>
        <v/>
      </c>
      <c r="J608" s="5" t="str">
        <f t="shared" si="67"/>
        <v/>
      </c>
      <c r="K608" s="5" t="str">
        <f t="shared" si="68"/>
        <v/>
      </c>
      <c r="L608" s="5" t="str">
        <f t="shared" si="69"/>
        <v/>
      </c>
      <c r="M608" s="5" t="str">
        <f t="shared" si="70"/>
        <v/>
      </c>
      <c r="N608" s="5" t="str">
        <f t="shared" si="71"/>
        <v/>
      </c>
      <c r="O608" s="39" t="str">
        <f>IF(G608&gt;0,DT!AC608*I608+DT!AD608*J608+DT!AE608*K608+DT!AF608*L608+DT!AG608*M608+DT!AH608*N608,"")</f>
        <v/>
      </c>
    </row>
    <row r="609" spans="1:15">
      <c r="A609" s="1"/>
      <c r="B609" s="1"/>
      <c r="C609" s="1"/>
      <c r="D609" s="1"/>
      <c r="E609" s="1"/>
      <c r="F609" s="1"/>
      <c r="G609" s="1">
        <f t="shared" si="72"/>
        <v>0</v>
      </c>
      <c r="I609" s="5" t="str">
        <f t="shared" si="66"/>
        <v/>
      </c>
      <c r="J609" s="5" t="str">
        <f t="shared" si="67"/>
        <v/>
      </c>
      <c r="K609" s="5" t="str">
        <f t="shared" si="68"/>
        <v/>
      </c>
      <c r="L609" s="5" t="str">
        <f t="shared" si="69"/>
        <v/>
      </c>
      <c r="M609" s="5" t="str">
        <f t="shared" si="70"/>
        <v/>
      </c>
      <c r="N609" s="5" t="str">
        <f t="shared" si="71"/>
        <v/>
      </c>
      <c r="O609" s="39" t="str">
        <f>IF(G609&gt;0,DT!AC609*I609+DT!AD609*J609+DT!AE609*K609+DT!AF609*L609+DT!AG609*M609+DT!AH609*N609,"")</f>
        <v/>
      </c>
    </row>
    <row r="610" spans="1:15">
      <c r="A610" s="1"/>
      <c r="B610" s="1"/>
      <c r="C610" s="1"/>
      <c r="D610" s="1"/>
      <c r="E610" s="1"/>
      <c r="F610" s="1"/>
      <c r="G610" s="1">
        <f t="shared" si="72"/>
        <v>0</v>
      </c>
      <c r="I610" s="5" t="str">
        <f t="shared" si="66"/>
        <v/>
      </c>
      <c r="J610" s="5" t="str">
        <f t="shared" si="67"/>
        <v/>
      </c>
      <c r="K610" s="5" t="str">
        <f t="shared" si="68"/>
        <v/>
      </c>
      <c r="L610" s="5" t="str">
        <f t="shared" si="69"/>
        <v/>
      </c>
      <c r="M610" s="5" t="str">
        <f t="shared" si="70"/>
        <v/>
      </c>
      <c r="N610" s="5" t="str">
        <f t="shared" si="71"/>
        <v/>
      </c>
      <c r="O610" s="39" t="str">
        <f>IF(G610&gt;0,DT!AC610*I610+DT!AD610*J610+DT!AE610*K610+DT!AF610*L610+DT!AG610*M610+DT!AH610*N610,"")</f>
        <v/>
      </c>
    </row>
    <row r="611" spans="1:15">
      <c r="A611" s="1"/>
      <c r="B611" s="1"/>
      <c r="C611" s="1"/>
      <c r="D611" s="1"/>
      <c r="E611" s="1"/>
      <c r="F611" s="1"/>
      <c r="G611" s="1">
        <f t="shared" si="72"/>
        <v>0</v>
      </c>
      <c r="I611" s="5" t="str">
        <f t="shared" si="66"/>
        <v/>
      </c>
      <c r="J611" s="5" t="str">
        <f t="shared" si="67"/>
        <v/>
      </c>
      <c r="K611" s="5" t="str">
        <f t="shared" si="68"/>
        <v/>
      </c>
      <c r="L611" s="5" t="str">
        <f t="shared" si="69"/>
        <v/>
      </c>
      <c r="M611" s="5" t="str">
        <f t="shared" si="70"/>
        <v/>
      </c>
      <c r="N611" s="5" t="str">
        <f t="shared" si="71"/>
        <v/>
      </c>
      <c r="O611" s="39" t="str">
        <f>IF(G611&gt;0,DT!AC611*I611+DT!AD611*J611+DT!AE611*K611+DT!AF611*L611+DT!AG611*M611+DT!AH611*N611,"")</f>
        <v/>
      </c>
    </row>
    <row r="612" spans="1:15">
      <c r="A612" s="1"/>
      <c r="B612" s="1"/>
      <c r="C612" s="1"/>
      <c r="D612" s="1"/>
      <c r="E612" s="1"/>
      <c r="F612" s="1"/>
      <c r="G612" s="1">
        <f t="shared" si="72"/>
        <v>0</v>
      </c>
      <c r="I612" s="5" t="str">
        <f t="shared" si="66"/>
        <v/>
      </c>
      <c r="J612" s="5" t="str">
        <f t="shared" si="67"/>
        <v/>
      </c>
      <c r="K612" s="5" t="str">
        <f t="shared" si="68"/>
        <v/>
      </c>
      <c r="L612" s="5" t="str">
        <f t="shared" si="69"/>
        <v/>
      </c>
      <c r="M612" s="5" t="str">
        <f t="shared" si="70"/>
        <v/>
      </c>
      <c r="N612" s="5" t="str">
        <f t="shared" si="71"/>
        <v/>
      </c>
      <c r="O612" s="39" t="str">
        <f>IF(G612&gt;0,DT!AC612*I612+DT!AD612*J612+DT!AE612*K612+DT!AF612*L612+DT!AG612*M612+DT!AH612*N612,"")</f>
        <v/>
      </c>
    </row>
    <row r="613" spans="1:15">
      <c r="A613" s="1"/>
      <c r="B613" s="1"/>
      <c r="C613" s="1"/>
      <c r="D613" s="1"/>
      <c r="E613" s="1"/>
      <c r="F613" s="1"/>
      <c r="G613" s="1">
        <f t="shared" si="72"/>
        <v>0</v>
      </c>
      <c r="I613" s="5" t="str">
        <f t="shared" si="66"/>
        <v/>
      </c>
      <c r="J613" s="5" t="str">
        <f t="shared" si="67"/>
        <v/>
      </c>
      <c r="K613" s="5" t="str">
        <f t="shared" si="68"/>
        <v/>
      </c>
      <c r="L613" s="5" t="str">
        <f t="shared" si="69"/>
        <v/>
      </c>
      <c r="M613" s="5" t="str">
        <f t="shared" si="70"/>
        <v/>
      </c>
      <c r="N613" s="5" t="str">
        <f t="shared" si="71"/>
        <v/>
      </c>
      <c r="O613" s="39" t="str">
        <f>IF(G613&gt;0,DT!AC613*I613+DT!AD613*J613+DT!AE613*K613+DT!AF613*L613+DT!AG613*M613+DT!AH613*N613,"")</f>
        <v/>
      </c>
    </row>
    <row r="614" spans="1:15">
      <c r="A614" s="1"/>
      <c r="B614" s="1"/>
      <c r="C614" s="1"/>
      <c r="D614" s="1"/>
      <c r="E614" s="1"/>
      <c r="F614" s="1"/>
      <c r="G614" s="1">
        <f t="shared" si="72"/>
        <v>0</v>
      </c>
      <c r="I614" s="5" t="str">
        <f t="shared" si="66"/>
        <v/>
      </c>
      <c r="J614" s="5" t="str">
        <f t="shared" si="67"/>
        <v/>
      </c>
      <c r="K614" s="5" t="str">
        <f t="shared" si="68"/>
        <v/>
      </c>
      <c r="L614" s="5" t="str">
        <f t="shared" si="69"/>
        <v/>
      </c>
      <c r="M614" s="5" t="str">
        <f t="shared" si="70"/>
        <v/>
      </c>
      <c r="N614" s="5" t="str">
        <f t="shared" si="71"/>
        <v/>
      </c>
      <c r="O614" s="39" t="str">
        <f>IF(G614&gt;0,DT!AC614*I614+DT!AD614*J614+DT!AE614*K614+DT!AF614*L614+DT!AG614*M614+DT!AH614*N614,"")</f>
        <v/>
      </c>
    </row>
    <row r="615" spans="1:15">
      <c r="A615" s="1"/>
      <c r="B615" s="1"/>
      <c r="C615" s="1"/>
      <c r="D615" s="1"/>
      <c r="E615" s="1"/>
      <c r="F615" s="1"/>
      <c r="G615" s="1">
        <f t="shared" si="72"/>
        <v>0</v>
      </c>
      <c r="I615" s="5" t="str">
        <f t="shared" si="66"/>
        <v/>
      </c>
      <c r="J615" s="5" t="str">
        <f t="shared" si="67"/>
        <v/>
      </c>
      <c r="K615" s="5" t="str">
        <f t="shared" si="68"/>
        <v/>
      </c>
      <c r="L615" s="5" t="str">
        <f t="shared" si="69"/>
        <v/>
      </c>
      <c r="M615" s="5" t="str">
        <f t="shared" si="70"/>
        <v/>
      </c>
      <c r="N615" s="5" t="str">
        <f t="shared" si="71"/>
        <v/>
      </c>
      <c r="O615" s="39" t="str">
        <f>IF(G615&gt;0,DT!AC615*I615+DT!AD615*J615+DT!AE615*K615+DT!AF615*L615+DT!AG615*M615+DT!AH615*N615,"")</f>
        <v/>
      </c>
    </row>
    <row r="616" spans="1:15">
      <c r="A616" s="1"/>
      <c r="B616" s="1"/>
      <c r="C616" s="1"/>
      <c r="D616" s="1"/>
      <c r="E616" s="1"/>
      <c r="F616" s="1"/>
      <c r="G616" s="1">
        <f t="shared" si="72"/>
        <v>0</v>
      </c>
      <c r="I616" s="5" t="str">
        <f t="shared" si="66"/>
        <v/>
      </c>
      <c r="J616" s="5" t="str">
        <f t="shared" si="67"/>
        <v/>
      </c>
      <c r="K616" s="5" t="str">
        <f t="shared" si="68"/>
        <v/>
      </c>
      <c r="L616" s="5" t="str">
        <f t="shared" si="69"/>
        <v/>
      </c>
      <c r="M616" s="5" t="str">
        <f t="shared" si="70"/>
        <v/>
      </c>
      <c r="N616" s="5" t="str">
        <f t="shared" si="71"/>
        <v/>
      </c>
      <c r="O616" s="39" t="str">
        <f>IF(G616&gt;0,DT!AC616*I616+DT!AD616*J616+DT!AE616*K616+DT!AF616*L616+DT!AG616*M616+DT!AH616*N616,"")</f>
        <v/>
      </c>
    </row>
    <row r="617" spans="1:15">
      <c r="A617" s="1"/>
      <c r="B617" s="1"/>
      <c r="C617" s="1"/>
      <c r="D617" s="1"/>
      <c r="E617" s="1"/>
      <c r="F617" s="1"/>
      <c r="G617" s="1">
        <f t="shared" si="72"/>
        <v>0</v>
      </c>
      <c r="I617" s="5" t="str">
        <f t="shared" si="66"/>
        <v/>
      </c>
      <c r="J617" s="5" t="str">
        <f t="shared" si="67"/>
        <v/>
      </c>
      <c r="K617" s="5" t="str">
        <f t="shared" si="68"/>
        <v/>
      </c>
      <c r="L617" s="5" t="str">
        <f t="shared" si="69"/>
        <v/>
      </c>
      <c r="M617" s="5" t="str">
        <f t="shared" si="70"/>
        <v/>
      </c>
      <c r="N617" s="5" t="str">
        <f t="shared" si="71"/>
        <v/>
      </c>
      <c r="O617" s="39" t="str">
        <f>IF(G617&gt;0,DT!AC617*I617+DT!AD617*J617+DT!AE617*K617+DT!AF617*L617+DT!AG617*M617+DT!AH617*N617,"")</f>
        <v/>
      </c>
    </row>
    <row r="618" spans="1:15">
      <c r="A618" s="1"/>
      <c r="B618" s="1"/>
      <c r="C618" s="1"/>
      <c r="D618" s="1"/>
      <c r="E618" s="1"/>
      <c r="F618" s="1"/>
      <c r="G618" s="1">
        <f t="shared" si="72"/>
        <v>0</v>
      </c>
      <c r="I618" s="5" t="str">
        <f t="shared" si="66"/>
        <v/>
      </c>
      <c r="J618" s="5" t="str">
        <f t="shared" si="67"/>
        <v/>
      </c>
      <c r="K618" s="5" t="str">
        <f t="shared" si="68"/>
        <v/>
      </c>
      <c r="L618" s="5" t="str">
        <f t="shared" si="69"/>
        <v/>
      </c>
      <c r="M618" s="5" t="str">
        <f t="shared" si="70"/>
        <v/>
      </c>
      <c r="N618" s="5" t="str">
        <f t="shared" si="71"/>
        <v/>
      </c>
      <c r="O618" s="39" t="str">
        <f>IF(G618&gt;0,DT!AC618*I618+DT!AD618*J618+DT!AE618*K618+DT!AF618*L618+DT!AG618*M618+DT!AH618*N618,"")</f>
        <v/>
      </c>
    </row>
    <row r="619" spans="1:15">
      <c r="A619" s="1"/>
      <c r="B619" s="1"/>
      <c r="C619" s="1"/>
      <c r="D619" s="1"/>
      <c r="E619" s="1"/>
      <c r="F619" s="1"/>
      <c r="G619" s="1">
        <f t="shared" si="72"/>
        <v>0</v>
      </c>
      <c r="I619" s="5" t="str">
        <f t="shared" si="66"/>
        <v/>
      </c>
      <c r="J619" s="5" t="str">
        <f t="shared" si="67"/>
        <v/>
      </c>
      <c r="K619" s="5" t="str">
        <f t="shared" si="68"/>
        <v/>
      </c>
      <c r="L619" s="5" t="str">
        <f t="shared" si="69"/>
        <v/>
      </c>
      <c r="M619" s="5" t="str">
        <f t="shared" si="70"/>
        <v/>
      </c>
      <c r="N619" s="5" t="str">
        <f t="shared" si="71"/>
        <v/>
      </c>
      <c r="O619" s="39" t="str">
        <f>IF(G619&gt;0,DT!AC619*I619+DT!AD619*J619+DT!AE619*K619+DT!AF619*L619+DT!AG619*M619+DT!AH619*N619,"")</f>
        <v/>
      </c>
    </row>
    <row r="620" spans="1:15">
      <c r="A620" s="1"/>
      <c r="B620" s="1"/>
      <c r="C620" s="1"/>
      <c r="D620" s="1"/>
      <c r="E620" s="1"/>
      <c r="F620" s="1"/>
      <c r="G620" s="1">
        <f t="shared" si="72"/>
        <v>0</v>
      </c>
      <c r="I620" s="5" t="str">
        <f t="shared" si="66"/>
        <v/>
      </c>
      <c r="J620" s="5" t="str">
        <f t="shared" si="67"/>
        <v/>
      </c>
      <c r="K620" s="5" t="str">
        <f t="shared" si="68"/>
        <v/>
      </c>
      <c r="L620" s="5" t="str">
        <f t="shared" si="69"/>
        <v/>
      </c>
      <c r="M620" s="5" t="str">
        <f t="shared" si="70"/>
        <v/>
      </c>
      <c r="N620" s="5" t="str">
        <f t="shared" si="71"/>
        <v/>
      </c>
      <c r="O620" s="39" t="str">
        <f>IF(G620&gt;0,DT!AC620*I620+DT!AD620*J620+DT!AE620*K620+DT!AF620*L620+DT!AG620*M620+DT!AH620*N620,"")</f>
        <v/>
      </c>
    </row>
    <row r="621" spans="1:15">
      <c r="A621" s="1"/>
      <c r="B621" s="1"/>
      <c r="C621" s="1"/>
      <c r="D621" s="1"/>
      <c r="E621" s="1"/>
      <c r="F621" s="1"/>
      <c r="G621" s="1">
        <f t="shared" si="72"/>
        <v>0</v>
      </c>
      <c r="I621" s="5" t="str">
        <f t="shared" si="66"/>
        <v/>
      </c>
      <c r="J621" s="5" t="str">
        <f t="shared" si="67"/>
        <v/>
      </c>
      <c r="K621" s="5" t="str">
        <f t="shared" si="68"/>
        <v/>
      </c>
      <c r="L621" s="5" t="str">
        <f t="shared" si="69"/>
        <v/>
      </c>
      <c r="M621" s="5" t="str">
        <f t="shared" si="70"/>
        <v/>
      </c>
      <c r="N621" s="5" t="str">
        <f t="shared" si="71"/>
        <v/>
      </c>
      <c r="O621" s="39" t="str">
        <f>IF(G621&gt;0,DT!AC621*I621+DT!AD621*J621+DT!AE621*K621+DT!AF621*L621+DT!AG621*M621+DT!AH621*N621,"")</f>
        <v/>
      </c>
    </row>
    <row r="622" spans="1:15">
      <c r="A622" s="1"/>
      <c r="B622" s="1"/>
      <c r="C622" s="1"/>
      <c r="D622" s="1"/>
      <c r="E622" s="1"/>
      <c r="F622" s="1"/>
      <c r="G622" s="1">
        <f t="shared" si="72"/>
        <v>0</v>
      </c>
      <c r="I622" s="5" t="str">
        <f t="shared" si="66"/>
        <v/>
      </c>
      <c r="J622" s="5" t="str">
        <f t="shared" si="67"/>
        <v/>
      </c>
      <c r="K622" s="5" t="str">
        <f t="shared" si="68"/>
        <v/>
      </c>
      <c r="L622" s="5" t="str">
        <f t="shared" si="69"/>
        <v/>
      </c>
      <c r="M622" s="5" t="str">
        <f t="shared" si="70"/>
        <v/>
      </c>
      <c r="N622" s="5" t="str">
        <f t="shared" si="71"/>
        <v/>
      </c>
      <c r="O622" s="39" t="str">
        <f>IF(G622&gt;0,DT!AC622*I622+DT!AD622*J622+DT!AE622*K622+DT!AF622*L622+DT!AG622*M622+DT!AH622*N622,"")</f>
        <v/>
      </c>
    </row>
    <row r="623" spans="1:15">
      <c r="A623" s="1"/>
      <c r="B623" s="1"/>
      <c r="C623" s="1"/>
      <c r="D623" s="1"/>
      <c r="E623" s="1"/>
      <c r="F623" s="1"/>
      <c r="G623" s="1">
        <f t="shared" si="72"/>
        <v>0</v>
      </c>
      <c r="I623" s="5" t="str">
        <f t="shared" si="66"/>
        <v/>
      </c>
      <c r="J623" s="5" t="str">
        <f t="shared" si="67"/>
        <v/>
      </c>
      <c r="K623" s="5" t="str">
        <f t="shared" si="68"/>
        <v/>
      </c>
      <c r="L623" s="5" t="str">
        <f t="shared" si="69"/>
        <v/>
      </c>
      <c r="M623" s="5" t="str">
        <f t="shared" si="70"/>
        <v/>
      </c>
      <c r="N623" s="5" t="str">
        <f t="shared" si="71"/>
        <v/>
      </c>
      <c r="O623" s="39" t="str">
        <f>IF(G623&gt;0,DT!AC623*I623+DT!AD623*J623+DT!AE623*K623+DT!AF623*L623+DT!AG623*M623+DT!AH623*N623,"")</f>
        <v/>
      </c>
    </row>
    <row r="624" spans="1:15">
      <c r="A624" s="1"/>
      <c r="B624" s="1"/>
      <c r="C624" s="1"/>
      <c r="D624" s="1"/>
      <c r="E624" s="1"/>
      <c r="F624" s="1"/>
      <c r="G624" s="1">
        <f t="shared" si="72"/>
        <v>0</v>
      </c>
      <c r="I624" s="5" t="str">
        <f t="shared" si="66"/>
        <v/>
      </c>
      <c r="J624" s="5" t="str">
        <f t="shared" si="67"/>
        <v/>
      </c>
      <c r="K624" s="5" t="str">
        <f t="shared" si="68"/>
        <v/>
      </c>
      <c r="L624" s="5" t="str">
        <f t="shared" si="69"/>
        <v/>
      </c>
      <c r="M624" s="5" t="str">
        <f t="shared" si="70"/>
        <v/>
      </c>
      <c r="N624" s="5" t="str">
        <f t="shared" si="71"/>
        <v/>
      </c>
      <c r="O624" s="39" t="str">
        <f>IF(G624&gt;0,DT!AC624*I624+DT!AD624*J624+DT!AE624*K624+DT!AF624*L624+DT!AG624*M624+DT!AH624*N624,"")</f>
        <v/>
      </c>
    </row>
    <row r="625" spans="1:15">
      <c r="A625" s="1"/>
      <c r="B625" s="1"/>
      <c r="C625" s="1"/>
      <c r="D625" s="1"/>
      <c r="E625" s="1"/>
      <c r="F625" s="1"/>
      <c r="G625" s="1">
        <f t="shared" si="72"/>
        <v>0</v>
      </c>
      <c r="I625" s="5" t="str">
        <f t="shared" si="66"/>
        <v/>
      </c>
      <c r="J625" s="5" t="str">
        <f t="shared" si="67"/>
        <v/>
      </c>
      <c r="K625" s="5" t="str">
        <f t="shared" si="68"/>
        <v/>
      </c>
      <c r="L625" s="5" t="str">
        <f t="shared" si="69"/>
        <v/>
      </c>
      <c r="M625" s="5" t="str">
        <f t="shared" si="70"/>
        <v/>
      </c>
      <c r="N625" s="5" t="str">
        <f t="shared" si="71"/>
        <v/>
      </c>
      <c r="O625" s="39" t="str">
        <f>IF(G625&gt;0,DT!AC625*I625+DT!AD625*J625+DT!AE625*K625+DT!AF625*L625+DT!AG625*M625+DT!AH625*N625,"")</f>
        <v/>
      </c>
    </row>
    <row r="626" spans="1:15">
      <c r="A626" s="1"/>
      <c r="B626" s="1"/>
      <c r="C626" s="1"/>
      <c r="D626" s="1"/>
      <c r="E626" s="1"/>
      <c r="F626" s="1"/>
      <c r="G626" s="1">
        <f t="shared" si="72"/>
        <v>0</v>
      </c>
      <c r="I626" s="5" t="str">
        <f t="shared" si="66"/>
        <v/>
      </c>
      <c r="J626" s="5" t="str">
        <f t="shared" si="67"/>
        <v/>
      </c>
      <c r="K626" s="5" t="str">
        <f t="shared" si="68"/>
        <v/>
      </c>
      <c r="L626" s="5" t="str">
        <f t="shared" si="69"/>
        <v/>
      </c>
      <c r="M626" s="5" t="str">
        <f t="shared" si="70"/>
        <v/>
      </c>
      <c r="N626" s="5" t="str">
        <f t="shared" si="71"/>
        <v/>
      </c>
      <c r="O626" s="39" t="str">
        <f>IF(G626&gt;0,DT!AC626*I626+DT!AD626*J626+DT!AE626*K626+DT!AF626*L626+DT!AG626*M626+DT!AH626*N626,"")</f>
        <v/>
      </c>
    </row>
    <row r="627" spans="1:15">
      <c r="A627" s="1"/>
      <c r="B627" s="1"/>
      <c r="C627" s="1"/>
      <c r="D627" s="1"/>
      <c r="E627" s="1"/>
      <c r="F627" s="1"/>
      <c r="G627" s="1">
        <f t="shared" si="72"/>
        <v>0</v>
      </c>
      <c r="I627" s="5" t="str">
        <f t="shared" si="66"/>
        <v/>
      </c>
      <c r="J627" s="5" t="str">
        <f t="shared" si="67"/>
        <v/>
      </c>
      <c r="K627" s="5" t="str">
        <f t="shared" si="68"/>
        <v/>
      </c>
      <c r="L627" s="5" t="str">
        <f t="shared" si="69"/>
        <v/>
      </c>
      <c r="M627" s="5" t="str">
        <f t="shared" si="70"/>
        <v/>
      </c>
      <c r="N627" s="5" t="str">
        <f t="shared" si="71"/>
        <v/>
      </c>
      <c r="O627" s="39" t="str">
        <f>IF(G627&gt;0,DT!AC627*I627+DT!AD627*J627+DT!AE627*K627+DT!AF627*L627+DT!AG627*M627+DT!AH627*N627,"")</f>
        <v/>
      </c>
    </row>
    <row r="628" spans="1:15">
      <c r="A628" s="1"/>
      <c r="B628" s="1"/>
      <c r="C628" s="1"/>
      <c r="D628" s="1"/>
      <c r="E628" s="1"/>
      <c r="F628" s="1"/>
      <c r="G628" s="1">
        <f t="shared" si="72"/>
        <v>0</v>
      </c>
      <c r="I628" s="5" t="str">
        <f t="shared" ref="I628:I691" si="73">IF(G628&gt;0,A628/G628,"")</f>
        <v/>
      </c>
      <c r="J628" s="5" t="str">
        <f t="shared" ref="J628:J691" si="74">IF(G628&gt;0,B628/G628,"")</f>
        <v/>
      </c>
      <c r="K628" s="5" t="str">
        <f t="shared" ref="K628:K691" si="75">IF(G628&gt;0,C628/G628,"")</f>
        <v/>
      </c>
      <c r="L628" s="5" t="str">
        <f t="shared" ref="L628:L691" si="76">IF(G628&gt;0,D628/G628,"")</f>
        <v/>
      </c>
      <c r="M628" s="5" t="str">
        <f t="shared" ref="M628:M691" si="77">IF(G628&gt;0,E628/G628,"")</f>
        <v/>
      </c>
      <c r="N628" s="5" t="str">
        <f t="shared" ref="N628:N691" si="78">IF(G628&gt;0,F628/G628,"")</f>
        <v/>
      </c>
      <c r="O628" s="39" t="str">
        <f>IF(G628&gt;0,DT!AC628*I628+DT!AD628*J628+DT!AE628*K628+DT!AF628*L628+DT!AG628*M628+DT!AH628*N628,"")</f>
        <v/>
      </c>
    </row>
    <row r="629" spans="1:15">
      <c r="A629" s="1"/>
      <c r="B629" s="1"/>
      <c r="C629" s="1"/>
      <c r="D629" s="1"/>
      <c r="E629" s="1"/>
      <c r="F629" s="1"/>
      <c r="G629" s="1">
        <f t="shared" si="72"/>
        <v>0</v>
      </c>
      <c r="I629" s="5" t="str">
        <f t="shared" si="73"/>
        <v/>
      </c>
      <c r="J629" s="5" t="str">
        <f t="shared" si="74"/>
        <v/>
      </c>
      <c r="K629" s="5" t="str">
        <f t="shared" si="75"/>
        <v/>
      </c>
      <c r="L629" s="5" t="str">
        <f t="shared" si="76"/>
        <v/>
      </c>
      <c r="M629" s="5" t="str">
        <f t="shared" si="77"/>
        <v/>
      </c>
      <c r="N629" s="5" t="str">
        <f t="shared" si="78"/>
        <v/>
      </c>
      <c r="O629" s="39" t="str">
        <f>IF(G629&gt;0,DT!AC629*I629+DT!AD629*J629+DT!AE629*K629+DT!AF629*L629+DT!AG629*M629+DT!AH629*N629,"")</f>
        <v/>
      </c>
    </row>
    <row r="630" spans="1:15">
      <c r="A630" s="1"/>
      <c r="B630" s="1"/>
      <c r="C630" s="1"/>
      <c r="D630" s="1"/>
      <c r="E630" s="1"/>
      <c r="F630" s="1"/>
      <c r="G630" s="1">
        <f t="shared" si="72"/>
        <v>0</v>
      </c>
      <c r="I630" s="5" t="str">
        <f t="shared" si="73"/>
        <v/>
      </c>
      <c r="J630" s="5" t="str">
        <f t="shared" si="74"/>
        <v/>
      </c>
      <c r="K630" s="5" t="str">
        <f t="shared" si="75"/>
        <v/>
      </c>
      <c r="L630" s="5" t="str">
        <f t="shared" si="76"/>
        <v/>
      </c>
      <c r="M630" s="5" t="str">
        <f t="shared" si="77"/>
        <v/>
      </c>
      <c r="N630" s="5" t="str">
        <f t="shared" si="78"/>
        <v/>
      </c>
      <c r="O630" s="39" t="str">
        <f>IF(G630&gt;0,DT!AC630*I630+DT!AD630*J630+DT!AE630*K630+DT!AF630*L630+DT!AG630*M630+DT!AH630*N630,"")</f>
        <v/>
      </c>
    </row>
    <row r="631" spans="1:15">
      <c r="A631" s="1"/>
      <c r="B631" s="1"/>
      <c r="C631" s="1"/>
      <c r="D631" s="1"/>
      <c r="E631" s="1"/>
      <c r="F631" s="1"/>
      <c r="G631" s="1">
        <f t="shared" si="72"/>
        <v>0</v>
      </c>
      <c r="I631" s="5" t="str">
        <f t="shared" si="73"/>
        <v/>
      </c>
      <c r="J631" s="5" t="str">
        <f t="shared" si="74"/>
        <v/>
      </c>
      <c r="K631" s="5" t="str">
        <f t="shared" si="75"/>
        <v/>
      </c>
      <c r="L631" s="5" t="str">
        <f t="shared" si="76"/>
        <v/>
      </c>
      <c r="M631" s="5" t="str">
        <f t="shared" si="77"/>
        <v/>
      </c>
      <c r="N631" s="5" t="str">
        <f t="shared" si="78"/>
        <v/>
      </c>
      <c r="O631" s="39" t="str">
        <f>IF(G631&gt;0,DT!AC631*I631+DT!AD631*J631+DT!AE631*K631+DT!AF631*L631+DT!AG631*M631+DT!AH631*N631,"")</f>
        <v/>
      </c>
    </row>
    <row r="632" spans="1:15">
      <c r="A632" s="1"/>
      <c r="B632" s="1"/>
      <c r="C632" s="1"/>
      <c r="D632" s="1"/>
      <c r="E632" s="1"/>
      <c r="F632" s="1"/>
      <c r="G632" s="1">
        <f t="shared" si="72"/>
        <v>0</v>
      </c>
      <c r="I632" s="5" t="str">
        <f t="shared" si="73"/>
        <v/>
      </c>
      <c r="J632" s="5" t="str">
        <f t="shared" si="74"/>
        <v/>
      </c>
      <c r="K632" s="5" t="str">
        <f t="shared" si="75"/>
        <v/>
      </c>
      <c r="L632" s="5" t="str">
        <f t="shared" si="76"/>
        <v/>
      </c>
      <c r="M632" s="5" t="str">
        <f t="shared" si="77"/>
        <v/>
      </c>
      <c r="N632" s="5" t="str">
        <f t="shared" si="78"/>
        <v/>
      </c>
      <c r="O632" s="39" t="str">
        <f>IF(G632&gt;0,DT!AC632*I632+DT!AD632*J632+DT!AE632*K632+DT!AF632*L632+DT!AG632*M632+DT!AH632*N632,"")</f>
        <v/>
      </c>
    </row>
    <row r="633" spans="1:15">
      <c r="A633" s="1"/>
      <c r="B633" s="1"/>
      <c r="C633" s="1"/>
      <c r="D633" s="1"/>
      <c r="E633" s="1"/>
      <c r="F633" s="1"/>
      <c r="G633" s="1">
        <f t="shared" si="72"/>
        <v>0</v>
      </c>
      <c r="I633" s="5" t="str">
        <f t="shared" si="73"/>
        <v/>
      </c>
      <c r="J633" s="5" t="str">
        <f t="shared" si="74"/>
        <v/>
      </c>
      <c r="K633" s="5" t="str">
        <f t="shared" si="75"/>
        <v/>
      </c>
      <c r="L633" s="5" t="str">
        <f t="shared" si="76"/>
        <v/>
      </c>
      <c r="M633" s="5" t="str">
        <f t="shared" si="77"/>
        <v/>
      </c>
      <c r="N633" s="5" t="str">
        <f t="shared" si="78"/>
        <v/>
      </c>
      <c r="O633" s="39" t="str">
        <f>IF(G633&gt;0,DT!AC633*I633+DT!AD633*J633+DT!AE633*K633+DT!AF633*L633+DT!AG633*M633+DT!AH633*N633,"")</f>
        <v/>
      </c>
    </row>
    <row r="634" spans="1:15">
      <c r="A634" s="1"/>
      <c r="B634" s="1"/>
      <c r="C634" s="1"/>
      <c r="D634" s="1"/>
      <c r="E634" s="1"/>
      <c r="F634" s="1"/>
      <c r="G634" s="1">
        <f t="shared" si="72"/>
        <v>0</v>
      </c>
      <c r="I634" s="5" t="str">
        <f t="shared" si="73"/>
        <v/>
      </c>
      <c r="J634" s="5" t="str">
        <f t="shared" si="74"/>
        <v/>
      </c>
      <c r="K634" s="5" t="str">
        <f t="shared" si="75"/>
        <v/>
      </c>
      <c r="L634" s="5" t="str">
        <f t="shared" si="76"/>
        <v/>
      </c>
      <c r="M634" s="5" t="str">
        <f t="shared" si="77"/>
        <v/>
      </c>
      <c r="N634" s="5" t="str">
        <f t="shared" si="78"/>
        <v/>
      </c>
      <c r="O634" s="39" t="str">
        <f>IF(G634&gt;0,DT!AC634*I634+DT!AD634*J634+DT!AE634*K634+DT!AF634*L634+DT!AG634*M634+DT!AH634*N634,"")</f>
        <v/>
      </c>
    </row>
    <row r="635" spans="1:15">
      <c r="A635" s="1"/>
      <c r="B635" s="1"/>
      <c r="C635" s="1"/>
      <c r="D635" s="1"/>
      <c r="E635" s="1"/>
      <c r="F635" s="1"/>
      <c r="G635" s="1">
        <f t="shared" si="72"/>
        <v>0</v>
      </c>
      <c r="I635" s="5" t="str">
        <f t="shared" si="73"/>
        <v/>
      </c>
      <c r="J635" s="5" t="str">
        <f t="shared" si="74"/>
        <v/>
      </c>
      <c r="K635" s="5" t="str">
        <f t="shared" si="75"/>
        <v/>
      </c>
      <c r="L635" s="5" t="str">
        <f t="shared" si="76"/>
        <v/>
      </c>
      <c r="M635" s="5" t="str">
        <f t="shared" si="77"/>
        <v/>
      </c>
      <c r="N635" s="5" t="str">
        <f t="shared" si="78"/>
        <v/>
      </c>
      <c r="O635" s="39" t="str">
        <f>IF(G635&gt;0,DT!AC635*I635+DT!AD635*J635+DT!AE635*K635+DT!AF635*L635+DT!AG635*M635+DT!AH635*N635,"")</f>
        <v/>
      </c>
    </row>
    <row r="636" spans="1:15">
      <c r="A636" s="1"/>
      <c r="B636" s="1"/>
      <c r="C636" s="1"/>
      <c r="D636" s="1"/>
      <c r="E636" s="1"/>
      <c r="F636" s="1"/>
      <c r="G636" s="1">
        <f t="shared" si="72"/>
        <v>0</v>
      </c>
      <c r="I636" s="5" t="str">
        <f t="shared" si="73"/>
        <v/>
      </c>
      <c r="J636" s="5" t="str">
        <f t="shared" si="74"/>
        <v/>
      </c>
      <c r="K636" s="5" t="str">
        <f t="shared" si="75"/>
        <v/>
      </c>
      <c r="L636" s="5" t="str">
        <f t="shared" si="76"/>
        <v/>
      </c>
      <c r="M636" s="5" t="str">
        <f t="shared" si="77"/>
        <v/>
      </c>
      <c r="N636" s="5" t="str">
        <f t="shared" si="78"/>
        <v/>
      </c>
      <c r="O636" s="39" t="str">
        <f>IF(G636&gt;0,DT!AC636*I636+DT!AD636*J636+DT!AE636*K636+DT!AF636*L636+DT!AG636*M636+DT!AH636*N636,"")</f>
        <v/>
      </c>
    </row>
    <row r="637" spans="1:15">
      <c r="A637" s="1"/>
      <c r="B637" s="1"/>
      <c r="C637" s="1"/>
      <c r="D637" s="1"/>
      <c r="E637" s="1"/>
      <c r="F637" s="1"/>
      <c r="G637" s="1">
        <f t="shared" si="72"/>
        <v>0</v>
      </c>
      <c r="I637" s="5" t="str">
        <f t="shared" si="73"/>
        <v/>
      </c>
      <c r="J637" s="5" t="str">
        <f t="shared" si="74"/>
        <v/>
      </c>
      <c r="K637" s="5" t="str">
        <f t="shared" si="75"/>
        <v/>
      </c>
      <c r="L637" s="5" t="str">
        <f t="shared" si="76"/>
        <v/>
      </c>
      <c r="M637" s="5" t="str">
        <f t="shared" si="77"/>
        <v/>
      </c>
      <c r="N637" s="5" t="str">
        <f t="shared" si="78"/>
        <v/>
      </c>
      <c r="O637" s="39" t="str">
        <f>IF(G637&gt;0,DT!AC637*I637+DT!AD637*J637+DT!AE637*K637+DT!AF637*L637+DT!AG637*M637+DT!AH637*N637,"")</f>
        <v/>
      </c>
    </row>
    <row r="638" spans="1:15">
      <c r="A638" s="1"/>
      <c r="B638" s="1"/>
      <c r="C638" s="1"/>
      <c r="D638" s="1"/>
      <c r="E638" s="1"/>
      <c r="F638" s="1"/>
      <c r="G638" s="1">
        <f t="shared" si="72"/>
        <v>0</v>
      </c>
      <c r="I638" s="5" t="str">
        <f t="shared" si="73"/>
        <v/>
      </c>
      <c r="J638" s="5" t="str">
        <f t="shared" si="74"/>
        <v/>
      </c>
      <c r="K638" s="5" t="str">
        <f t="shared" si="75"/>
        <v/>
      </c>
      <c r="L638" s="5" t="str">
        <f t="shared" si="76"/>
        <v/>
      </c>
      <c r="M638" s="5" t="str">
        <f t="shared" si="77"/>
        <v/>
      </c>
      <c r="N638" s="5" t="str">
        <f t="shared" si="78"/>
        <v/>
      </c>
      <c r="O638" s="39" t="str">
        <f>IF(G638&gt;0,DT!AC638*I638+DT!AD638*J638+DT!AE638*K638+DT!AF638*L638+DT!AG638*M638+DT!AH638*N638,"")</f>
        <v/>
      </c>
    </row>
    <row r="639" spans="1:15">
      <c r="A639" s="1"/>
      <c r="B639" s="1"/>
      <c r="C639" s="1"/>
      <c r="D639" s="1"/>
      <c r="E639" s="1"/>
      <c r="F639" s="1"/>
      <c r="G639" s="1">
        <f t="shared" si="72"/>
        <v>0</v>
      </c>
      <c r="I639" s="5" t="str">
        <f t="shared" si="73"/>
        <v/>
      </c>
      <c r="J639" s="5" t="str">
        <f t="shared" si="74"/>
        <v/>
      </c>
      <c r="K639" s="5" t="str">
        <f t="shared" si="75"/>
        <v/>
      </c>
      <c r="L639" s="5" t="str">
        <f t="shared" si="76"/>
        <v/>
      </c>
      <c r="M639" s="5" t="str">
        <f t="shared" si="77"/>
        <v/>
      </c>
      <c r="N639" s="5" t="str">
        <f t="shared" si="78"/>
        <v/>
      </c>
      <c r="O639" s="39" t="str">
        <f>IF(G639&gt;0,DT!AC639*I639+DT!AD639*J639+DT!AE639*K639+DT!AF639*L639+DT!AG639*M639+DT!AH639*N639,"")</f>
        <v/>
      </c>
    </row>
    <row r="640" spans="1:15">
      <c r="A640" s="1"/>
      <c r="B640" s="1"/>
      <c r="C640" s="1"/>
      <c r="D640" s="1"/>
      <c r="E640" s="1"/>
      <c r="F640" s="1"/>
      <c r="G640" s="1">
        <f t="shared" si="72"/>
        <v>0</v>
      </c>
      <c r="I640" s="5" t="str">
        <f t="shared" si="73"/>
        <v/>
      </c>
      <c r="J640" s="5" t="str">
        <f t="shared" si="74"/>
        <v/>
      </c>
      <c r="K640" s="5" t="str">
        <f t="shared" si="75"/>
        <v/>
      </c>
      <c r="L640" s="5" t="str">
        <f t="shared" si="76"/>
        <v/>
      </c>
      <c r="M640" s="5" t="str">
        <f t="shared" si="77"/>
        <v/>
      </c>
      <c r="N640" s="5" t="str">
        <f t="shared" si="78"/>
        <v/>
      </c>
      <c r="O640" s="39" t="str">
        <f>IF(G640&gt;0,DT!AC640*I640+DT!AD640*J640+DT!AE640*K640+DT!AF640*L640+DT!AG640*M640+DT!AH640*N640,"")</f>
        <v/>
      </c>
    </row>
    <row r="641" spans="1:15">
      <c r="A641" s="1"/>
      <c r="B641" s="1"/>
      <c r="C641" s="1"/>
      <c r="D641" s="1"/>
      <c r="E641" s="1"/>
      <c r="F641" s="1"/>
      <c r="G641" s="1">
        <f t="shared" si="72"/>
        <v>0</v>
      </c>
      <c r="I641" s="5" t="str">
        <f t="shared" si="73"/>
        <v/>
      </c>
      <c r="J641" s="5" t="str">
        <f t="shared" si="74"/>
        <v/>
      </c>
      <c r="K641" s="5" t="str">
        <f t="shared" si="75"/>
        <v/>
      </c>
      <c r="L641" s="5" t="str">
        <f t="shared" si="76"/>
        <v/>
      </c>
      <c r="M641" s="5" t="str">
        <f t="shared" si="77"/>
        <v/>
      </c>
      <c r="N641" s="5" t="str">
        <f t="shared" si="78"/>
        <v/>
      </c>
      <c r="O641" s="39" t="str">
        <f>IF(G641&gt;0,DT!AC641*I641+DT!AD641*J641+DT!AE641*K641+DT!AF641*L641+DT!AG641*M641+DT!AH641*N641,"")</f>
        <v/>
      </c>
    </row>
    <row r="642" spans="1:15">
      <c r="A642" s="1"/>
      <c r="B642" s="1"/>
      <c r="C642" s="1"/>
      <c r="D642" s="1"/>
      <c r="E642" s="1"/>
      <c r="F642" s="1"/>
      <c r="G642" s="1">
        <f t="shared" si="72"/>
        <v>0</v>
      </c>
      <c r="I642" s="5" t="str">
        <f t="shared" si="73"/>
        <v/>
      </c>
      <c r="J642" s="5" t="str">
        <f t="shared" si="74"/>
        <v/>
      </c>
      <c r="K642" s="5" t="str">
        <f t="shared" si="75"/>
        <v/>
      </c>
      <c r="L642" s="5" t="str">
        <f t="shared" si="76"/>
        <v/>
      </c>
      <c r="M642" s="5" t="str">
        <f t="shared" si="77"/>
        <v/>
      </c>
      <c r="N642" s="5" t="str">
        <f t="shared" si="78"/>
        <v/>
      </c>
      <c r="O642" s="39" t="str">
        <f>IF(G642&gt;0,DT!AC642*I642+DT!AD642*J642+DT!AE642*K642+DT!AF642*L642+DT!AG642*M642+DT!AH642*N642,"")</f>
        <v/>
      </c>
    </row>
    <row r="643" spans="1:15">
      <c r="A643" s="1"/>
      <c r="B643" s="1"/>
      <c r="C643" s="1"/>
      <c r="D643" s="1"/>
      <c r="E643" s="1"/>
      <c r="F643" s="1"/>
      <c r="G643" s="1">
        <f t="shared" si="72"/>
        <v>0</v>
      </c>
      <c r="I643" s="5" t="str">
        <f t="shared" si="73"/>
        <v/>
      </c>
      <c r="J643" s="5" t="str">
        <f t="shared" si="74"/>
        <v/>
      </c>
      <c r="K643" s="5" t="str">
        <f t="shared" si="75"/>
        <v/>
      </c>
      <c r="L643" s="5" t="str">
        <f t="shared" si="76"/>
        <v/>
      </c>
      <c r="M643" s="5" t="str">
        <f t="shared" si="77"/>
        <v/>
      </c>
      <c r="N643" s="5" t="str">
        <f t="shared" si="78"/>
        <v/>
      </c>
      <c r="O643" s="39" t="str">
        <f>IF(G643&gt;0,DT!AC643*I643+DT!AD643*J643+DT!AE643*K643+DT!AF643*L643+DT!AG643*M643+DT!AH643*N643,"")</f>
        <v/>
      </c>
    </row>
    <row r="644" spans="1:15">
      <c r="A644" s="1"/>
      <c r="B644" s="1"/>
      <c r="C644" s="1"/>
      <c r="D644" s="1"/>
      <c r="E644" s="1"/>
      <c r="F644" s="1"/>
      <c r="G644" s="1">
        <f t="shared" si="72"/>
        <v>0</v>
      </c>
      <c r="I644" s="5" t="str">
        <f t="shared" si="73"/>
        <v/>
      </c>
      <c r="J644" s="5" t="str">
        <f t="shared" si="74"/>
        <v/>
      </c>
      <c r="K644" s="5" t="str">
        <f t="shared" si="75"/>
        <v/>
      </c>
      <c r="L644" s="5" t="str">
        <f t="shared" si="76"/>
        <v/>
      </c>
      <c r="M644" s="5" t="str">
        <f t="shared" si="77"/>
        <v/>
      </c>
      <c r="N644" s="5" t="str">
        <f t="shared" si="78"/>
        <v/>
      </c>
      <c r="O644" s="39" t="str">
        <f>IF(G644&gt;0,DT!AC644*I644+DT!AD644*J644+DT!AE644*K644+DT!AF644*L644+DT!AG644*M644+DT!AH644*N644,"")</f>
        <v/>
      </c>
    </row>
    <row r="645" spans="1:15">
      <c r="A645" s="1"/>
      <c r="B645" s="1"/>
      <c r="C645" s="1"/>
      <c r="D645" s="1"/>
      <c r="E645" s="1"/>
      <c r="F645" s="1"/>
      <c r="G645" s="1">
        <f t="shared" ref="G645:G708" si="79">SUM(A645:F645)</f>
        <v>0</v>
      </c>
      <c r="I645" s="5" t="str">
        <f t="shared" si="73"/>
        <v/>
      </c>
      <c r="J645" s="5" t="str">
        <f t="shared" si="74"/>
        <v/>
      </c>
      <c r="K645" s="5" t="str">
        <f t="shared" si="75"/>
        <v/>
      </c>
      <c r="L645" s="5" t="str">
        <f t="shared" si="76"/>
        <v/>
      </c>
      <c r="M645" s="5" t="str">
        <f t="shared" si="77"/>
        <v/>
      </c>
      <c r="N645" s="5" t="str">
        <f t="shared" si="78"/>
        <v/>
      </c>
      <c r="O645" s="39" t="str">
        <f>IF(G645&gt;0,DT!AC645*I645+DT!AD645*J645+DT!AE645*K645+DT!AF645*L645+DT!AG645*M645+DT!AH645*N645,"")</f>
        <v/>
      </c>
    </row>
    <row r="646" spans="1:15">
      <c r="A646" s="1"/>
      <c r="B646" s="1"/>
      <c r="C646" s="1"/>
      <c r="D646" s="1"/>
      <c r="E646" s="1"/>
      <c r="F646" s="1"/>
      <c r="G646" s="1">
        <f t="shared" si="79"/>
        <v>0</v>
      </c>
      <c r="I646" s="5" t="str">
        <f t="shared" si="73"/>
        <v/>
      </c>
      <c r="J646" s="5" t="str">
        <f t="shared" si="74"/>
        <v/>
      </c>
      <c r="K646" s="5" t="str">
        <f t="shared" si="75"/>
        <v/>
      </c>
      <c r="L646" s="5" t="str">
        <f t="shared" si="76"/>
        <v/>
      </c>
      <c r="M646" s="5" t="str">
        <f t="shared" si="77"/>
        <v/>
      </c>
      <c r="N646" s="5" t="str">
        <f t="shared" si="78"/>
        <v/>
      </c>
      <c r="O646" s="39" t="str">
        <f>IF(G646&gt;0,DT!AC646*I646+DT!AD646*J646+DT!AE646*K646+DT!AF646*L646+DT!AG646*M646+DT!AH646*N646,"")</f>
        <v/>
      </c>
    </row>
    <row r="647" spans="1:15">
      <c r="A647" s="1"/>
      <c r="B647" s="1"/>
      <c r="C647" s="1"/>
      <c r="D647" s="1"/>
      <c r="E647" s="1"/>
      <c r="F647" s="1"/>
      <c r="G647" s="1">
        <f t="shared" si="79"/>
        <v>0</v>
      </c>
      <c r="I647" s="5" t="str">
        <f t="shared" si="73"/>
        <v/>
      </c>
      <c r="J647" s="5" t="str">
        <f t="shared" si="74"/>
        <v/>
      </c>
      <c r="K647" s="5" t="str">
        <f t="shared" si="75"/>
        <v/>
      </c>
      <c r="L647" s="5" t="str">
        <f t="shared" si="76"/>
        <v/>
      </c>
      <c r="M647" s="5" t="str">
        <f t="shared" si="77"/>
        <v/>
      </c>
      <c r="N647" s="5" t="str">
        <f t="shared" si="78"/>
        <v/>
      </c>
      <c r="O647" s="39" t="str">
        <f>IF(G647&gt;0,DT!AC647*I647+DT!AD647*J647+DT!AE647*K647+DT!AF647*L647+DT!AG647*M647+DT!AH647*N647,"")</f>
        <v/>
      </c>
    </row>
    <row r="648" spans="1:15">
      <c r="A648" s="1"/>
      <c r="B648" s="1"/>
      <c r="C648" s="1"/>
      <c r="D648" s="1"/>
      <c r="E648" s="1"/>
      <c r="F648" s="1"/>
      <c r="G648" s="1">
        <f t="shared" si="79"/>
        <v>0</v>
      </c>
      <c r="I648" s="5" t="str">
        <f t="shared" si="73"/>
        <v/>
      </c>
      <c r="J648" s="5" t="str">
        <f t="shared" si="74"/>
        <v/>
      </c>
      <c r="K648" s="5" t="str">
        <f t="shared" si="75"/>
        <v/>
      </c>
      <c r="L648" s="5" t="str">
        <f t="shared" si="76"/>
        <v/>
      </c>
      <c r="M648" s="5" t="str">
        <f t="shared" si="77"/>
        <v/>
      </c>
      <c r="N648" s="5" t="str">
        <f t="shared" si="78"/>
        <v/>
      </c>
      <c r="O648" s="39" t="str">
        <f>IF(G648&gt;0,DT!AC648*I648+DT!AD648*J648+DT!AE648*K648+DT!AF648*L648+DT!AG648*M648+DT!AH648*N648,"")</f>
        <v/>
      </c>
    </row>
    <row r="649" spans="1:15">
      <c r="A649" s="1"/>
      <c r="B649" s="1"/>
      <c r="C649" s="1"/>
      <c r="D649" s="1"/>
      <c r="E649" s="1"/>
      <c r="F649" s="1"/>
      <c r="G649" s="1">
        <f t="shared" si="79"/>
        <v>0</v>
      </c>
      <c r="I649" s="5" t="str">
        <f t="shared" si="73"/>
        <v/>
      </c>
      <c r="J649" s="5" t="str">
        <f t="shared" si="74"/>
        <v/>
      </c>
      <c r="K649" s="5" t="str">
        <f t="shared" si="75"/>
        <v/>
      </c>
      <c r="L649" s="5" t="str">
        <f t="shared" si="76"/>
        <v/>
      </c>
      <c r="M649" s="5" t="str">
        <f t="shared" si="77"/>
        <v/>
      </c>
      <c r="N649" s="5" t="str">
        <f t="shared" si="78"/>
        <v/>
      </c>
      <c r="O649" s="39" t="str">
        <f>IF(G649&gt;0,DT!AC649*I649+DT!AD649*J649+DT!AE649*K649+DT!AF649*L649+DT!AG649*M649+DT!AH649*N649,"")</f>
        <v/>
      </c>
    </row>
    <row r="650" spans="1:15">
      <c r="A650" s="1"/>
      <c r="B650" s="1"/>
      <c r="C650" s="1"/>
      <c r="D650" s="1"/>
      <c r="E650" s="1"/>
      <c r="F650" s="1"/>
      <c r="G650" s="1">
        <f t="shared" si="79"/>
        <v>0</v>
      </c>
      <c r="I650" s="5" t="str">
        <f t="shared" si="73"/>
        <v/>
      </c>
      <c r="J650" s="5" t="str">
        <f t="shared" si="74"/>
        <v/>
      </c>
      <c r="K650" s="5" t="str">
        <f t="shared" si="75"/>
        <v/>
      </c>
      <c r="L650" s="5" t="str">
        <f t="shared" si="76"/>
        <v/>
      </c>
      <c r="M650" s="5" t="str">
        <f t="shared" si="77"/>
        <v/>
      </c>
      <c r="N650" s="5" t="str">
        <f t="shared" si="78"/>
        <v/>
      </c>
      <c r="O650" s="39" t="str">
        <f>IF(G650&gt;0,DT!AC650*I650+DT!AD650*J650+DT!AE650*K650+DT!AF650*L650+DT!AG650*M650+DT!AH650*N650,"")</f>
        <v/>
      </c>
    </row>
    <row r="651" spans="1:15">
      <c r="A651" s="1"/>
      <c r="B651" s="1"/>
      <c r="C651" s="1"/>
      <c r="D651" s="1"/>
      <c r="E651" s="1"/>
      <c r="F651" s="1"/>
      <c r="G651" s="1">
        <f t="shared" si="79"/>
        <v>0</v>
      </c>
      <c r="I651" s="5" t="str">
        <f t="shared" si="73"/>
        <v/>
      </c>
      <c r="J651" s="5" t="str">
        <f t="shared" si="74"/>
        <v/>
      </c>
      <c r="K651" s="5" t="str">
        <f t="shared" si="75"/>
        <v/>
      </c>
      <c r="L651" s="5" t="str">
        <f t="shared" si="76"/>
        <v/>
      </c>
      <c r="M651" s="5" t="str">
        <f t="shared" si="77"/>
        <v/>
      </c>
      <c r="N651" s="5" t="str">
        <f t="shared" si="78"/>
        <v/>
      </c>
      <c r="O651" s="39" t="str">
        <f>IF(G651&gt;0,DT!AC651*I651+DT!AD651*J651+DT!AE651*K651+DT!AF651*L651+DT!AG651*M651+DT!AH651*N651,"")</f>
        <v/>
      </c>
    </row>
    <row r="652" spans="1:15">
      <c r="A652" s="1"/>
      <c r="B652" s="1"/>
      <c r="C652" s="1"/>
      <c r="D652" s="1"/>
      <c r="E652" s="1"/>
      <c r="F652" s="1"/>
      <c r="G652" s="1">
        <f t="shared" si="79"/>
        <v>0</v>
      </c>
      <c r="I652" s="5" t="str">
        <f t="shared" si="73"/>
        <v/>
      </c>
      <c r="J652" s="5" t="str">
        <f t="shared" si="74"/>
        <v/>
      </c>
      <c r="K652" s="5" t="str">
        <f t="shared" si="75"/>
        <v/>
      </c>
      <c r="L652" s="5" t="str">
        <f t="shared" si="76"/>
        <v/>
      </c>
      <c r="M652" s="5" t="str">
        <f t="shared" si="77"/>
        <v/>
      </c>
      <c r="N652" s="5" t="str">
        <f t="shared" si="78"/>
        <v/>
      </c>
      <c r="O652" s="39" t="str">
        <f>IF(G652&gt;0,DT!AC652*I652+DT!AD652*J652+DT!AE652*K652+DT!AF652*L652+DT!AG652*M652+DT!AH652*N652,"")</f>
        <v/>
      </c>
    </row>
    <row r="653" spans="1:15">
      <c r="A653" s="1"/>
      <c r="B653" s="1"/>
      <c r="C653" s="1"/>
      <c r="D653" s="1"/>
      <c r="E653" s="1"/>
      <c r="F653" s="1"/>
      <c r="G653" s="1">
        <f t="shared" si="79"/>
        <v>0</v>
      </c>
      <c r="I653" s="5" t="str">
        <f t="shared" si="73"/>
        <v/>
      </c>
      <c r="J653" s="5" t="str">
        <f t="shared" si="74"/>
        <v/>
      </c>
      <c r="K653" s="5" t="str">
        <f t="shared" si="75"/>
        <v/>
      </c>
      <c r="L653" s="5" t="str">
        <f t="shared" si="76"/>
        <v/>
      </c>
      <c r="M653" s="5" t="str">
        <f t="shared" si="77"/>
        <v/>
      </c>
      <c r="N653" s="5" t="str">
        <f t="shared" si="78"/>
        <v/>
      </c>
      <c r="O653" s="39" t="str">
        <f>IF(G653&gt;0,DT!AC653*I653+DT!AD653*J653+DT!AE653*K653+DT!AF653*L653+DT!AG653*M653+DT!AH653*N653,"")</f>
        <v/>
      </c>
    </row>
    <row r="654" spans="1:15">
      <c r="A654" s="1"/>
      <c r="B654" s="1"/>
      <c r="C654" s="1"/>
      <c r="D654" s="1"/>
      <c r="E654" s="1"/>
      <c r="F654" s="1"/>
      <c r="G654" s="1">
        <f t="shared" si="79"/>
        <v>0</v>
      </c>
      <c r="I654" s="5" t="str">
        <f t="shared" si="73"/>
        <v/>
      </c>
      <c r="J654" s="5" t="str">
        <f t="shared" si="74"/>
        <v/>
      </c>
      <c r="K654" s="5" t="str">
        <f t="shared" si="75"/>
        <v/>
      </c>
      <c r="L654" s="5" t="str">
        <f t="shared" si="76"/>
        <v/>
      </c>
      <c r="M654" s="5" t="str">
        <f t="shared" si="77"/>
        <v/>
      </c>
      <c r="N654" s="5" t="str">
        <f t="shared" si="78"/>
        <v/>
      </c>
      <c r="O654" s="39" t="str">
        <f>IF(G654&gt;0,DT!AC654*I654+DT!AD654*J654+DT!AE654*K654+DT!AF654*L654+DT!AG654*M654+DT!AH654*N654,"")</f>
        <v/>
      </c>
    </row>
    <row r="655" spans="1:15">
      <c r="A655" s="1"/>
      <c r="B655" s="1"/>
      <c r="C655" s="1"/>
      <c r="D655" s="1"/>
      <c r="E655" s="1"/>
      <c r="F655" s="1"/>
      <c r="G655" s="1">
        <f t="shared" si="79"/>
        <v>0</v>
      </c>
      <c r="I655" s="5" t="str">
        <f t="shared" si="73"/>
        <v/>
      </c>
      <c r="J655" s="5" t="str">
        <f t="shared" si="74"/>
        <v/>
      </c>
      <c r="K655" s="5" t="str">
        <f t="shared" si="75"/>
        <v/>
      </c>
      <c r="L655" s="5" t="str">
        <f t="shared" si="76"/>
        <v/>
      </c>
      <c r="M655" s="5" t="str">
        <f t="shared" si="77"/>
        <v/>
      </c>
      <c r="N655" s="5" t="str">
        <f t="shared" si="78"/>
        <v/>
      </c>
      <c r="O655" s="39" t="str">
        <f>IF(G655&gt;0,DT!AC655*I655+DT!AD655*J655+DT!AE655*K655+DT!AF655*L655+DT!AG655*M655+DT!AH655*N655,"")</f>
        <v/>
      </c>
    </row>
    <row r="656" spans="1:15">
      <c r="A656" s="1"/>
      <c r="B656" s="1"/>
      <c r="C656" s="1"/>
      <c r="D656" s="1"/>
      <c r="E656" s="1"/>
      <c r="F656" s="1"/>
      <c r="G656" s="1">
        <f t="shared" si="79"/>
        <v>0</v>
      </c>
      <c r="I656" s="5" t="str">
        <f t="shared" si="73"/>
        <v/>
      </c>
      <c r="J656" s="5" t="str">
        <f t="shared" si="74"/>
        <v/>
      </c>
      <c r="K656" s="5" t="str">
        <f t="shared" si="75"/>
        <v/>
      </c>
      <c r="L656" s="5" t="str">
        <f t="shared" si="76"/>
        <v/>
      </c>
      <c r="M656" s="5" t="str">
        <f t="shared" si="77"/>
        <v/>
      </c>
      <c r="N656" s="5" t="str">
        <f t="shared" si="78"/>
        <v/>
      </c>
      <c r="O656" s="39" t="str">
        <f>IF(G656&gt;0,DT!AC656*I656+DT!AD656*J656+DT!AE656*K656+DT!AF656*L656+DT!AG656*M656+DT!AH656*N656,"")</f>
        <v/>
      </c>
    </row>
    <row r="657" spans="1:15">
      <c r="A657" s="1"/>
      <c r="B657" s="1"/>
      <c r="C657" s="1"/>
      <c r="D657" s="1"/>
      <c r="E657" s="1"/>
      <c r="F657" s="1"/>
      <c r="G657" s="1">
        <f t="shared" si="79"/>
        <v>0</v>
      </c>
      <c r="I657" s="5" t="str">
        <f t="shared" si="73"/>
        <v/>
      </c>
      <c r="J657" s="5" t="str">
        <f t="shared" si="74"/>
        <v/>
      </c>
      <c r="K657" s="5" t="str">
        <f t="shared" si="75"/>
        <v/>
      </c>
      <c r="L657" s="5" t="str">
        <f t="shared" si="76"/>
        <v/>
      </c>
      <c r="M657" s="5" t="str">
        <f t="shared" si="77"/>
        <v/>
      </c>
      <c r="N657" s="5" t="str">
        <f t="shared" si="78"/>
        <v/>
      </c>
      <c r="O657" s="39" t="str">
        <f>IF(G657&gt;0,DT!AC657*I657+DT!AD657*J657+DT!AE657*K657+DT!AF657*L657+DT!AG657*M657+DT!AH657*N657,"")</f>
        <v/>
      </c>
    </row>
    <row r="658" spans="1:15">
      <c r="A658" s="1"/>
      <c r="B658" s="1"/>
      <c r="C658" s="1"/>
      <c r="D658" s="1"/>
      <c r="E658" s="1"/>
      <c r="F658" s="1"/>
      <c r="G658" s="1">
        <f t="shared" si="79"/>
        <v>0</v>
      </c>
      <c r="I658" s="5" t="str">
        <f t="shared" si="73"/>
        <v/>
      </c>
      <c r="J658" s="5" t="str">
        <f t="shared" si="74"/>
        <v/>
      </c>
      <c r="K658" s="5" t="str">
        <f t="shared" si="75"/>
        <v/>
      </c>
      <c r="L658" s="5" t="str">
        <f t="shared" si="76"/>
        <v/>
      </c>
      <c r="M658" s="5" t="str">
        <f t="shared" si="77"/>
        <v/>
      </c>
      <c r="N658" s="5" t="str">
        <f t="shared" si="78"/>
        <v/>
      </c>
      <c r="O658" s="39" t="str">
        <f>IF(G658&gt;0,DT!AC658*I658+DT!AD658*J658+DT!AE658*K658+DT!AF658*L658+DT!AG658*M658+DT!AH658*N658,"")</f>
        <v/>
      </c>
    </row>
    <row r="659" spans="1:15">
      <c r="A659" s="1"/>
      <c r="B659" s="1"/>
      <c r="C659" s="1"/>
      <c r="D659" s="1"/>
      <c r="E659" s="1"/>
      <c r="F659" s="1"/>
      <c r="G659" s="1">
        <f t="shared" si="79"/>
        <v>0</v>
      </c>
      <c r="I659" s="5" t="str">
        <f t="shared" si="73"/>
        <v/>
      </c>
      <c r="J659" s="5" t="str">
        <f t="shared" si="74"/>
        <v/>
      </c>
      <c r="K659" s="5" t="str">
        <f t="shared" si="75"/>
        <v/>
      </c>
      <c r="L659" s="5" t="str">
        <f t="shared" si="76"/>
        <v/>
      </c>
      <c r="M659" s="5" t="str">
        <f t="shared" si="77"/>
        <v/>
      </c>
      <c r="N659" s="5" t="str">
        <f t="shared" si="78"/>
        <v/>
      </c>
      <c r="O659" s="39" t="str">
        <f>IF(G659&gt;0,DT!AC659*I659+DT!AD659*J659+DT!AE659*K659+DT!AF659*L659+DT!AG659*M659+DT!AH659*N659,"")</f>
        <v/>
      </c>
    </row>
    <row r="660" spans="1:15">
      <c r="A660" s="1"/>
      <c r="B660" s="1"/>
      <c r="C660" s="1"/>
      <c r="D660" s="1"/>
      <c r="E660" s="1"/>
      <c r="F660" s="1"/>
      <c r="G660" s="1">
        <f t="shared" si="79"/>
        <v>0</v>
      </c>
      <c r="I660" s="5" t="str">
        <f t="shared" si="73"/>
        <v/>
      </c>
      <c r="J660" s="5" t="str">
        <f t="shared" si="74"/>
        <v/>
      </c>
      <c r="K660" s="5" t="str">
        <f t="shared" si="75"/>
        <v/>
      </c>
      <c r="L660" s="5" t="str">
        <f t="shared" si="76"/>
        <v/>
      </c>
      <c r="M660" s="5" t="str">
        <f t="shared" si="77"/>
        <v/>
      </c>
      <c r="N660" s="5" t="str">
        <f t="shared" si="78"/>
        <v/>
      </c>
      <c r="O660" s="39" t="str">
        <f>IF(G660&gt;0,DT!AC660*I660+DT!AD660*J660+DT!AE660*K660+DT!AF660*L660+DT!AG660*M660+DT!AH660*N660,"")</f>
        <v/>
      </c>
    </row>
    <row r="661" spans="1:15">
      <c r="A661" s="1"/>
      <c r="B661" s="1"/>
      <c r="C661" s="1"/>
      <c r="D661" s="1"/>
      <c r="E661" s="1"/>
      <c r="F661" s="1"/>
      <c r="G661" s="1">
        <f t="shared" si="79"/>
        <v>0</v>
      </c>
      <c r="I661" s="5" t="str">
        <f t="shared" si="73"/>
        <v/>
      </c>
      <c r="J661" s="5" t="str">
        <f t="shared" si="74"/>
        <v/>
      </c>
      <c r="K661" s="5" t="str">
        <f t="shared" si="75"/>
        <v/>
      </c>
      <c r="L661" s="5" t="str">
        <f t="shared" si="76"/>
        <v/>
      </c>
      <c r="M661" s="5" t="str">
        <f t="shared" si="77"/>
        <v/>
      </c>
      <c r="N661" s="5" t="str">
        <f t="shared" si="78"/>
        <v/>
      </c>
      <c r="O661" s="39" t="str">
        <f>IF(G661&gt;0,DT!AC661*I661+DT!AD661*J661+DT!AE661*K661+DT!AF661*L661+DT!AG661*M661+DT!AH661*N661,"")</f>
        <v/>
      </c>
    </row>
    <row r="662" spans="1:15">
      <c r="A662" s="1"/>
      <c r="B662" s="1"/>
      <c r="C662" s="1"/>
      <c r="D662" s="1"/>
      <c r="E662" s="1"/>
      <c r="F662" s="1"/>
      <c r="G662" s="1">
        <f t="shared" si="79"/>
        <v>0</v>
      </c>
      <c r="I662" s="5" t="str">
        <f t="shared" si="73"/>
        <v/>
      </c>
      <c r="J662" s="5" t="str">
        <f t="shared" si="74"/>
        <v/>
      </c>
      <c r="K662" s="5" t="str">
        <f t="shared" si="75"/>
        <v/>
      </c>
      <c r="L662" s="5" t="str">
        <f t="shared" si="76"/>
        <v/>
      </c>
      <c r="M662" s="5" t="str">
        <f t="shared" si="77"/>
        <v/>
      </c>
      <c r="N662" s="5" t="str">
        <f t="shared" si="78"/>
        <v/>
      </c>
      <c r="O662" s="39" t="str">
        <f>IF(G662&gt;0,DT!AC662*I662+DT!AD662*J662+DT!AE662*K662+DT!AF662*L662+DT!AG662*M662+DT!AH662*N662,"")</f>
        <v/>
      </c>
    </row>
    <row r="663" spans="1:15">
      <c r="A663" s="1"/>
      <c r="B663" s="1"/>
      <c r="C663" s="1"/>
      <c r="D663" s="1"/>
      <c r="E663" s="1"/>
      <c r="F663" s="1"/>
      <c r="G663" s="1">
        <f t="shared" si="79"/>
        <v>0</v>
      </c>
      <c r="I663" s="5" t="str">
        <f t="shared" si="73"/>
        <v/>
      </c>
      <c r="J663" s="5" t="str">
        <f t="shared" si="74"/>
        <v/>
      </c>
      <c r="K663" s="5" t="str">
        <f t="shared" si="75"/>
        <v/>
      </c>
      <c r="L663" s="5" t="str">
        <f t="shared" si="76"/>
        <v/>
      </c>
      <c r="M663" s="5" t="str">
        <f t="shared" si="77"/>
        <v/>
      </c>
      <c r="N663" s="5" t="str">
        <f t="shared" si="78"/>
        <v/>
      </c>
      <c r="O663" s="39" t="str">
        <f>IF(G663&gt;0,DT!AC663*I663+DT!AD663*J663+DT!AE663*K663+DT!AF663*L663+DT!AG663*M663+DT!AH663*N663,"")</f>
        <v/>
      </c>
    </row>
    <row r="664" spans="1:15">
      <c r="A664" s="1"/>
      <c r="B664" s="1"/>
      <c r="C664" s="1"/>
      <c r="D664" s="1"/>
      <c r="E664" s="1"/>
      <c r="F664" s="1"/>
      <c r="G664" s="1">
        <f t="shared" si="79"/>
        <v>0</v>
      </c>
      <c r="I664" s="5" t="str">
        <f t="shared" si="73"/>
        <v/>
      </c>
      <c r="J664" s="5" t="str">
        <f t="shared" si="74"/>
        <v/>
      </c>
      <c r="K664" s="5" t="str">
        <f t="shared" si="75"/>
        <v/>
      </c>
      <c r="L664" s="5" t="str">
        <f t="shared" si="76"/>
        <v/>
      </c>
      <c r="M664" s="5" t="str">
        <f t="shared" si="77"/>
        <v/>
      </c>
      <c r="N664" s="5" t="str">
        <f t="shared" si="78"/>
        <v/>
      </c>
      <c r="O664" s="39" t="str">
        <f>IF(G664&gt;0,DT!AC664*I664+DT!AD664*J664+DT!AE664*K664+DT!AF664*L664+DT!AG664*M664+DT!AH664*N664,"")</f>
        <v/>
      </c>
    </row>
    <row r="665" spans="1:15">
      <c r="A665" s="1"/>
      <c r="B665" s="1"/>
      <c r="C665" s="1"/>
      <c r="D665" s="1"/>
      <c r="E665" s="1"/>
      <c r="F665" s="1"/>
      <c r="G665" s="1">
        <f t="shared" si="79"/>
        <v>0</v>
      </c>
      <c r="I665" s="5" t="str">
        <f t="shared" si="73"/>
        <v/>
      </c>
      <c r="J665" s="5" t="str">
        <f t="shared" si="74"/>
        <v/>
      </c>
      <c r="K665" s="5" t="str">
        <f t="shared" si="75"/>
        <v/>
      </c>
      <c r="L665" s="5" t="str">
        <f t="shared" si="76"/>
        <v/>
      </c>
      <c r="M665" s="5" t="str">
        <f t="shared" si="77"/>
        <v/>
      </c>
      <c r="N665" s="5" t="str">
        <f t="shared" si="78"/>
        <v/>
      </c>
      <c r="O665" s="39" t="str">
        <f>IF(G665&gt;0,DT!AC665*I665+DT!AD665*J665+DT!AE665*K665+DT!AF665*L665+DT!AG665*M665+DT!AH665*N665,"")</f>
        <v/>
      </c>
    </row>
    <row r="666" spans="1:15">
      <c r="A666" s="1"/>
      <c r="B666" s="1"/>
      <c r="C666" s="1"/>
      <c r="D666" s="1"/>
      <c r="E666" s="1"/>
      <c r="F666" s="1"/>
      <c r="G666" s="1">
        <f t="shared" si="79"/>
        <v>0</v>
      </c>
      <c r="I666" s="5" t="str">
        <f t="shared" si="73"/>
        <v/>
      </c>
      <c r="J666" s="5" t="str">
        <f t="shared" si="74"/>
        <v/>
      </c>
      <c r="K666" s="5" t="str">
        <f t="shared" si="75"/>
        <v/>
      </c>
      <c r="L666" s="5" t="str">
        <f t="shared" si="76"/>
        <v/>
      </c>
      <c r="M666" s="5" t="str">
        <f t="shared" si="77"/>
        <v/>
      </c>
      <c r="N666" s="5" t="str">
        <f t="shared" si="78"/>
        <v/>
      </c>
      <c r="O666" s="39" t="str">
        <f>IF(G666&gt;0,DT!AC666*I666+DT!AD666*J666+DT!AE666*K666+DT!AF666*L666+DT!AG666*M666+DT!AH666*N666,"")</f>
        <v/>
      </c>
    </row>
    <row r="667" spans="1:15">
      <c r="A667" s="1"/>
      <c r="B667" s="1"/>
      <c r="C667" s="1"/>
      <c r="D667" s="1"/>
      <c r="E667" s="1"/>
      <c r="F667" s="1"/>
      <c r="G667" s="1">
        <f t="shared" si="79"/>
        <v>0</v>
      </c>
      <c r="I667" s="5" t="str">
        <f t="shared" si="73"/>
        <v/>
      </c>
      <c r="J667" s="5" t="str">
        <f t="shared" si="74"/>
        <v/>
      </c>
      <c r="K667" s="5" t="str">
        <f t="shared" si="75"/>
        <v/>
      </c>
      <c r="L667" s="5" t="str">
        <f t="shared" si="76"/>
        <v/>
      </c>
      <c r="M667" s="5" t="str">
        <f t="shared" si="77"/>
        <v/>
      </c>
      <c r="N667" s="5" t="str">
        <f t="shared" si="78"/>
        <v/>
      </c>
      <c r="O667" s="39" t="str">
        <f>IF(G667&gt;0,DT!AC667*I667+DT!AD667*J667+DT!AE667*K667+DT!AF667*L667+DT!AG667*M667+DT!AH667*N667,"")</f>
        <v/>
      </c>
    </row>
    <row r="668" spans="1:15">
      <c r="A668" s="1"/>
      <c r="B668" s="1"/>
      <c r="C668" s="1"/>
      <c r="D668" s="1"/>
      <c r="E668" s="1"/>
      <c r="F668" s="1"/>
      <c r="G668" s="1">
        <f t="shared" si="79"/>
        <v>0</v>
      </c>
      <c r="I668" s="5" t="str">
        <f t="shared" si="73"/>
        <v/>
      </c>
      <c r="J668" s="5" t="str">
        <f t="shared" si="74"/>
        <v/>
      </c>
      <c r="K668" s="5" t="str">
        <f t="shared" si="75"/>
        <v/>
      </c>
      <c r="L668" s="5" t="str">
        <f t="shared" si="76"/>
        <v/>
      </c>
      <c r="M668" s="5" t="str">
        <f t="shared" si="77"/>
        <v/>
      </c>
      <c r="N668" s="5" t="str">
        <f t="shared" si="78"/>
        <v/>
      </c>
      <c r="O668" s="39" t="str">
        <f>IF(G668&gt;0,DT!AC668*I668+DT!AD668*J668+DT!AE668*K668+DT!AF668*L668+DT!AG668*M668+DT!AH668*N668,"")</f>
        <v/>
      </c>
    </row>
    <row r="669" spans="1:15">
      <c r="A669" s="1"/>
      <c r="B669" s="1"/>
      <c r="C669" s="1"/>
      <c r="D669" s="1"/>
      <c r="E669" s="1"/>
      <c r="F669" s="1"/>
      <c r="G669" s="1">
        <f t="shared" si="79"/>
        <v>0</v>
      </c>
      <c r="I669" s="5" t="str">
        <f t="shared" si="73"/>
        <v/>
      </c>
      <c r="J669" s="5" t="str">
        <f t="shared" si="74"/>
        <v/>
      </c>
      <c r="K669" s="5" t="str">
        <f t="shared" si="75"/>
        <v/>
      </c>
      <c r="L669" s="5" t="str">
        <f t="shared" si="76"/>
        <v/>
      </c>
      <c r="M669" s="5" t="str">
        <f t="shared" si="77"/>
        <v/>
      </c>
      <c r="N669" s="5" t="str">
        <f t="shared" si="78"/>
        <v/>
      </c>
      <c r="O669" s="39" t="str">
        <f>IF(G669&gt;0,DT!AC669*I669+DT!AD669*J669+DT!AE669*K669+DT!AF669*L669+DT!AG669*M669+DT!AH669*N669,"")</f>
        <v/>
      </c>
    </row>
    <row r="670" spans="1:15">
      <c r="A670" s="1"/>
      <c r="B670" s="1"/>
      <c r="C670" s="1"/>
      <c r="D670" s="1"/>
      <c r="E670" s="1"/>
      <c r="F670" s="1"/>
      <c r="G670" s="1">
        <f t="shared" si="79"/>
        <v>0</v>
      </c>
      <c r="I670" s="5" t="str">
        <f t="shared" si="73"/>
        <v/>
      </c>
      <c r="J670" s="5" t="str">
        <f t="shared" si="74"/>
        <v/>
      </c>
      <c r="K670" s="5" t="str">
        <f t="shared" si="75"/>
        <v/>
      </c>
      <c r="L670" s="5" t="str">
        <f t="shared" si="76"/>
        <v/>
      </c>
      <c r="M670" s="5" t="str">
        <f t="shared" si="77"/>
        <v/>
      </c>
      <c r="N670" s="5" t="str">
        <f t="shared" si="78"/>
        <v/>
      </c>
      <c r="O670" s="39" t="str">
        <f>IF(G670&gt;0,DT!AC670*I670+DT!AD670*J670+DT!AE670*K670+DT!AF670*L670+DT!AG670*M670+DT!AH670*N670,"")</f>
        <v/>
      </c>
    </row>
    <row r="671" spans="1:15">
      <c r="A671" s="1"/>
      <c r="B671" s="1"/>
      <c r="C671" s="1"/>
      <c r="D671" s="1"/>
      <c r="E671" s="1"/>
      <c r="F671" s="1"/>
      <c r="G671" s="1">
        <f t="shared" si="79"/>
        <v>0</v>
      </c>
      <c r="I671" s="5" t="str">
        <f t="shared" si="73"/>
        <v/>
      </c>
      <c r="J671" s="5" t="str">
        <f t="shared" si="74"/>
        <v/>
      </c>
      <c r="K671" s="5" t="str">
        <f t="shared" si="75"/>
        <v/>
      </c>
      <c r="L671" s="5" t="str">
        <f t="shared" si="76"/>
        <v/>
      </c>
      <c r="M671" s="5" t="str">
        <f t="shared" si="77"/>
        <v/>
      </c>
      <c r="N671" s="5" t="str">
        <f t="shared" si="78"/>
        <v/>
      </c>
      <c r="O671" s="39" t="str">
        <f>IF(G671&gt;0,DT!AC671*I671+DT!AD671*J671+DT!AE671*K671+DT!AF671*L671+DT!AG671*M671+DT!AH671*N671,"")</f>
        <v/>
      </c>
    </row>
    <row r="672" spans="1:15">
      <c r="A672" s="1"/>
      <c r="B672" s="1"/>
      <c r="C672" s="1"/>
      <c r="D672" s="1"/>
      <c r="E672" s="1"/>
      <c r="F672" s="1"/>
      <c r="G672" s="1">
        <f t="shared" si="79"/>
        <v>0</v>
      </c>
      <c r="I672" s="5" t="str">
        <f t="shared" si="73"/>
        <v/>
      </c>
      <c r="J672" s="5" t="str">
        <f t="shared" si="74"/>
        <v/>
      </c>
      <c r="K672" s="5" t="str">
        <f t="shared" si="75"/>
        <v/>
      </c>
      <c r="L672" s="5" t="str">
        <f t="shared" si="76"/>
        <v/>
      </c>
      <c r="M672" s="5" t="str">
        <f t="shared" si="77"/>
        <v/>
      </c>
      <c r="N672" s="5" t="str">
        <f t="shared" si="78"/>
        <v/>
      </c>
      <c r="O672" s="39" t="str">
        <f>IF(G672&gt;0,DT!AC672*I672+DT!AD672*J672+DT!AE672*K672+DT!AF672*L672+DT!AG672*M672+DT!AH672*N672,"")</f>
        <v/>
      </c>
    </row>
    <row r="673" spans="1:15">
      <c r="A673" s="1"/>
      <c r="B673" s="1"/>
      <c r="C673" s="1"/>
      <c r="D673" s="1"/>
      <c r="E673" s="1"/>
      <c r="F673" s="1"/>
      <c r="G673" s="1">
        <f t="shared" si="79"/>
        <v>0</v>
      </c>
      <c r="I673" s="5" t="str">
        <f t="shared" si="73"/>
        <v/>
      </c>
      <c r="J673" s="5" t="str">
        <f t="shared" si="74"/>
        <v/>
      </c>
      <c r="K673" s="5" t="str">
        <f t="shared" si="75"/>
        <v/>
      </c>
      <c r="L673" s="5" t="str">
        <f t="shared" si="76"/>
        <v/>
      </c>
      <c r="M673" s="5" t="str">
        <f t="shared" si="77"/>
        <v/>
      </c>
      <c r="N673" s="5" t="str">
        <f t="shared" si="78"/>
        <v/>
      </c>
      <c r="O673" s="39" t="str">
        <f>IF(G673&gt;0,DT!AC673*I673+DT!AD673*J673+DT!AE673*K673+DT!AF673*L673+DT!AG673*M673+DT!AH673*N673,"")</f>
        <v/>
      </c>
    </row>
    <row r="674" spans="1:15">
      <c r="A674" s="1"/>
      <c r="B674" s="1"/>
      <c r="C674" s="1"/>
      <c r="D674" s="1"/>
      <c r="E674" s="1"/>
      <c r="F674" s="1"/>
      <c r="G674" s="1">
        <f t="shared" si="79"/>
        <v>0</v>
      </c>
      <c r="I674" s="5" t="str">
        <f t="shared" si="73"/>
        <v/>
      </c>
      <c r="J674" s="5" t="str">
        <f t="shared" si="74"/>
        <v/>
      </c>
      <c r="K674" s="5" t="str">
        <f t="shared" si="75"/>
        <v/>
      </c>
      <c r="L674" s="5" t="str">
        <f t="shared" si="76"/>
        <v/>
      </c>
      <c r="M674" s="5" t="str">
        <f t="shared" si="77"/>
        <v/>
      </c>
      <c r="N674" s="5" t="str">
        <f t="shared" si="78"/>
        <v/>
      </c>
      <c r="O674" s="39" t="str">
        <f>IF(G674&gt;0,DT!AC674*I674+DT!AD674*J674+DT!AE674*K674+DT!AF674*L674+DT!AG674*M674+DT!AH674*N674,"")</f>
        <v/>
      </c>
    </row>
    <row r="675" spans="1:15">
      <c r="A675" s="1"/>
      <c r="B675" s="1"/>
      <c r="C675" s="1"/>
      <c r="D675" s="1"/>
      <c r="E675" s="1"/>
      <c r="F675" s="1"/>
      <c r="G675" s="1">
        <f t="shared" si="79"/>
        <v>0</v>
      </c>
      <c r="I675" s="5" t="str">
        <f t="shared" si="73"/>
        <v/>
      </c>
      <c r="J675" s="5" t="str">
        <f t="shared" si="74"/>
        <v/>
      </c>
      <c r="K675" s="5" t="str">
        <f t="shared" si="75"/>
        <v/>
      </c>
      <c r="L675" s="5" t="str">
        <f t="shared" si="76"/>
        <v/>
      </c>
      <c r="M675" s="5" t="str">
        <f t="shared" si="77"/>
        <v/>
      </c>
      <c r="N675" s="5" t="str">
        <f t="shared" si="78"/>
        <v/>
      </c>
      <c r="O675" s="39" t="str">
        <f>IF(G675&gt;0,DT!AC675*I675+DT!AD675*J675+DT!AE675*K675+DT!AF675*L675+DT!AG675*M675+DT!AH675*N675,"")</f>
        <v/>
      </c>
    </row>
    <row r="676" spans="1:15">
      <c r="A676" s="1"/>
      <c r="B676" s="1"/>
      <c r="C676" s="1"/>
      <c r="D676" s="1"/>
      <c r="E676" s="1"/>
      <c r="F676" s="1"/>
      <c r="G676" s="1">
        <f t="shared" si="79"/>
        <v>0</v>
      </c>
      <c r="I676" s="5" t="str">
        <f t="shared" si="73"/>
        <v/>
      </c>
      <c r="J676" s="5" t="str">
        <f t="shared" si="74"/>
        <v/>
      </c>
      <c r="K676" s="5" t="str">
        <f t="shared" si="75"/>
        <v/>
      </c>
      <c r="L676" s="5" t="str">
        <f t="shared" si="76"/>
        <v/>
      </c>
      <c r="M676" s="5" t="str">
        <f t="shared" si="77"/>
        <v/>
      </c>
      <c r="N676" s="5" t="str">
        <f t="shared" si="78"/>
        <v/>
      </c>
      <c r="O676" s="39" t="str">
        <f>IF(G676&gt;0,DT!AC676*I676+DT!AD676*J676+DT!AE676*K676+DT!AF676*L676+DT!AG676*M676+DT!AH676*N676,"")</f>
        <v/>
      </c>
    </row>
    <row r="677" spans="1:15">
      <c r="A677" s="1"/>
      <c r="B677" s="1"/>
      <c r="C677" s="1"/>
      <c r="D677" s="1"/>
      <c r="E677" s="1"/>
      <c r="F677" s="1"/>
      <c r="G677" s="1">
        <f t="shared" si="79"/>
        <v>0</v>
      </c>
      <c r="I677" s="5" t="str">
        <f t="shared" si="73"/>
        <v/>
      </c>
      <c r="J677" s="5" t="str">
        <f t="shared" si="74"/>
        <v/>
      </c>
      <c r="K677" s="5" t="str">
        <f t="shared" si="75"/>
        <v/>
      </c>
      <c r="L677" s="5" t="str">
        <f t="shared" si="76"/>
        <v/>
      </c>
      <c r="M677" s="5" t="str">
        <f t="shared" si="77"/>
        <v/>
      </c>
      <c r="N677" s="5" t="str">
        <f t="shared" si="78"/>
        <v/>
      </c>
      <c r="O677" s="39" t="str">
        <f>IF(G677&gt;0,DT!AC677*I677+DT!AD677*J677+DT!AE677*K677+DT!AF677*L677+DT!AG677*M677+DT!AH677*N677,"")</f>
        <v/>
      </c>
    </row>
    <row r="678" spans="1:15">
      <c r="A678" s="1"/>
      <c r="B678" s="1"/>
      <c r="C678" s="1"/>
      <c r="D678" s="1"/>
      <c r="E678" s="1"/>
      <c r="F678" s="1"/>
      <c r="G678" s="1">
        <f t="shared" si="79"/>
        <v>0</v>
      </c>
      <c r="I678" s="5" t="str">
        <f t="shared" si="73"/>
        <v/>
      </c>
      <c r="J678" s="5" t="str">
        <f t="shared" si="74"/>
        <v/>
      </c>
      <c r="K678" s="5" t="str">
        <f t="shared" si="75"/>
        <v/>
      </c>
      <c r="L678" s="5" t="str">
        <f t="shared" si="76"/>
        <v/>
      </c>
      <c r="M678" s="5" t="str">
        <f t="shared" si="77"/>
        <v/>
      </c>
      <c r="N678" s="5" t="str">
        <f t="shared" si="78"/>
        <v/>
      </c>
      <c r="O678" s="39" t="str">
        <f>IF(G678&gt;0,DT!AC678*I678+DT!AD678*J678+DT!AE678*K678+DT!AF678*L678+DT!AG678*M678+DT!AH678*N678,"")</f>
        <v/>
      </c>
    </row>
    <row r="679" spans="1:15">
      <c r="A679" s="1"/>
      <c r="B679" s="1"/>
      <c r="C679" s="1"/>
      <c r="D679" s="1"/>
      <c r="E679" s="1"/>
      <c r="F679" s="1"/>
      <c r="G679" s="1">
        <f t="shared" si="79"/>
        <v>0</v>
      </c>
      <c r="I679" s="5" t="str">
        <f t="shared" si="73"/>
        <v/>
      </c>
      <c r="J679" s="5" t="str">
        <f t="shared" si="74"/>
        <v/>
      </c>
      <c r="K679" s="5" t="str">
        <f t="shared" si="75"/>
        <v/>
      </c>
      <c r="L679" s="5" t="str">
        <f t="shared" si="76"/>
        <v/>
      </c>
      <c r="M679" s="5" t="str">
        <f t="shared" si="77"/>
        <v/>
      </c>
      <c r="N679" s="5" t="str">
        <f t="shared" si="78"/>
        <v/>
      </c>
      <c r="O679" s="39" t="str">
        <f>IF(G679&gt;0,DT!AC679*I679+DT!AD679*J679+DT!AE679*K679+DT!AF679*L679+DT!AG679*M679+DT!AH679*N679,"")</f>
        <v/>
      </c>
    </row>
    <row r="680" spans="1:15">
      <c r="A680" s="1"/>
      <c r="B680" s="1"/>
      <c r="C680" s="1"/>
      <c r="D680" s="1"/>
      <c r="E680" s="1"/>
      <c r="F680" s="1"/>
      <c r="G680" s="1">
        <f t="shared" si="79"/>
        <v>0</v>
      </c>
      <c r="I680" s="5" t="str">
        <f t="shared" si="73"/>
        <v/>
      </c>
      <c r="J680" s="5" t="str">
        <f t="shared" si="74"/>
        <v/>
      </c>
      <c r="K680" s="5" t="str">
        <f t="shared" si="75"/>
        <v/>
      </c>
      <c r="L680" s="5" t="str">
        <f t="shared" si="76"/>
        <v/>
      </c>
      <c r="M680" s="5" t="str">
        <f t="shared" si="77"/>
        <v/>
      </c>
      <c r="N680" s="5" t="str">
        <f t="shared" si="78"/>
        <v/>
      </c>
      <c r="O680" s="39" t="str">
        <f>IF(G680&gt;0,DT!AC680*I680+DT!AD680*J680+DT!AE680*K680+DT!AF680*L680+DT!AG680*M680+DT!AH680*N680,"")</f>
        <v/>
      </c>
    </row>
    <row r="681" spans="1:15">
      <c r="A681" s="1"/>
      <c r="B681" s="1"/>
      <c r="C681" s="1"/>
      <c r="D681" s="1"/>
      <c r="E681" s="1"/>
      <c r="F681" s="1"/>
      <c r="G681" s="1">
        <f t="shared" si="79"/>
        <v>0</v>
      </c>
      <c r="I681" s="5" t="str">
        <f t="shared" si="73"/>
        <v/>
      </c>
      <c r="J681" s="5" t="str">
        <f t="shared" si="74"/>
        <v/>
      </c>
      <c r="K681" s="5" t="str">
        <f t="shared" si="75"/>
        <v/>
      </c>
      <c r="L681" s="5" t="str">
        <f t="shared" si="76"/>
        <v/>
      </c>
      <c r="M681" s="5" t="str">
        <f t="shared" si="77"/>
        <v/>
      </c>
      <c r="N681" s="5" t="str">
        <f t="shared" si="78"/>
        <v/>
      </c>
      <c r="O681" s="39" t="str">
        <f>IF(G681&gt;0,DT!AC681*I681+DT!AD681*J681+DT!AE681*K681+DT!AF681*L681+DT!AG681*M681+DT!AH681*N681,"")</f>
        <v/>
      </c>
    </row>
    <row r="682" spans="1:15">
      <c r="A682" s="1"/>
      <c r="B682" s="1"/>
      <c r="C682" s="1"/>
      <c r="D682" s="1"/>
      <c r="E682" s="1"/>
      <c r="F682" s="1"/>
      <c r="G682" s="1">
        <f t="shared" si="79"/>
        <v>0</v>
      </c>
      <c r="I682" s="5" t="str">
        <f t="shared" si="73"/>
        <v/>
      </c>
      <c r="J682" s="5" t="str">
        <f t="shared" si="74"/>
        <v/>
      </c>
      <c r="K682" s="5" t="str">
        <f t="shared" si="75"/>
        <v/>
      </c>
      <c r="L682" s="5" t="str">
        <f t="shared" si="76"/>
        <v/>
      </c>
      <c r="M682" s="5" t="str">
        <f t="shared" si="77"/>
        <v/>
      </c>
      <c r="N682" s="5" t="str">
        <f t="shared" si="78"/>
        <v/>
      </c>
      <c r="O682" s="39" t="str">
        <f>IF(G682&gt;0,DT!AC682*I682+DT!AD682*J682+DT!AE682*K682+DT!AF682*L682+DT!AG682*M682+DT!AH682*N682,"")</f>
        <v/>
      </c>
    </row>
    <row r="683" spans="1:15">
      <c r="A683" s="1"/>
      <c r="B683" s="1"/>
      <c r="C683" s="1"/>
      <c r="D683" s="1"/>
      <c r="E683" s="1"/>
      <c r="F683" s="1"/>
      <c r="G683" s="1">
        <f t="shared" si="79"/>
        <v>0</v>
      </c>
      <c r="I683" s="5" t="str">
        <f t="shared" si="73"/>
        <v/>
      </c>
      <c r="J683" s="5" t="str">
        <f t="shared" si="74"/>
        <v/>
      </c>
      <c r="K683" s="5" t="str">
        <f t="shared" si="75"/>
        <v/>
      </c>
      <c r="L683" s="5" t="str">
        <f t="shared" si="76"/>
        <v/>
      </c>
      <c r="M683" s="5" t="str">
        <f t="shared" si="77"/>
        <v/>
      </c>
      <c r="N683" s="5" t="str">
        <f t="shared" si="78"/>
        <v/>
      </c>
      <c r="O683" s="39" t="str">
        <f>IF(G683&gt;0,DT!AC683*I683+DT!AD683*J683+DT!AE683*K683+DT!AF683*L683+DT!AG683*M683+DT!AH683*N683,"")</f>
        <v/>
      </c>
    </row>
    <row r="684" spans="1:15">
      <c r="A684" s="1"/>
      <c r="B684" s="1"/>
      <c r="C684" s="1"/>
      <c r="D684" s="1"/>
      <c r="E684" s="1"/>
      <c r="F684" s="1"/>
      <c r="G684" s="1">
        <f t="shared" si="79"/>
        <v>0</v>
      </c>
      <c r="I684" s="5" t="str">
        <f t="shared" si="73"/>
        <v/>
      </c>
      <c r="J684" s="5" t="str">
        <f t="shared" si="74"/>
        <v/>
      </c>
      <c r="K684" s="5" t="str">
        <f t="shared" si="75"/>
        <v/>
      </c>
      <c r="L684" s="5" t="str">
        <f t="shared" si="76"/>
        <v/>
      </c>
      <c r="M684" s="5" t="str">
        <f t="shared" si="77"/>
        <v/>
      </c>
      <c r="N684" s="5" t="str">
        <f t="shared" si="78"/>
        <v/>
      </c>
      <c r="O684" s="39" t="str">
        <f>IF(G684&gt;0,DT!AC684*I684+DT!AD684*J684+DT!AE684*K684+DT!AF684*L684+DT!AG684*M684+DT!AH684*N684,"")</f>
        <v/>
      </c>
    </row>
    <row r="685" spans="1:15">
      <c r="A685" s="1"/>
      <c r="B685" s="1"/>
      <c r="C685" s="1"/>
      <c r="D685" s="1"/>
      <c r="E685" s="1"/>
      <c r="F685" s="1"/>
      <c r="G685" s="1">
        <f t="shared" si="79"/>
        <v>0</v>
      </c>
      <c r="I685" s="5" t="str">
        <f t="shared" si="73"/>
        <v/>
      </c>
      <c r="J685" s="5" t="str">
        <f t="shared" si="74"/>
        <v/>
      </c>
      <c r="K685" s="5" t="str">
        <f t="shared" si="75"/>
        <v/>
      </c>
      <c r="L685" s="5" t="str">
        <f t="shared" si="76"/>
        <v/>
      </c>
      <c r="M685" s="5" t="str">
        <f t="shared" si="77"/>
        <v/>
      </c>
      <c r="N685" s="5" t="str">
        <f t="shared" si="78"/>
        <v/>
      </c>
      <c r="O685" s="39" t="str">
        <f>IF(G685&gt;0,DT!AC685*I685+DT!AD685*J685+DT!AE685*K685+DT!AF685*L685+DT!AG685*M685+DT!AH685*N685,"")</f>
        <v/>
      </c>
    </row>
    <row r="686" spans="1:15">
      <c r="A686" s="1"/>
      <c r="B686" s="1"/>
      <c r="C686" s="1"/>
      <c r="D686" s="1"/>
      <c r="E686" s="1"/>
      <c r="F686" s="1"/>
      <c r="G686" s="1">
        <f t="shared" si="79"/>
        <v>0</v>
      </c>
      <c r="I686" s="5" t="str">
        <f t="shared" si="73"/>
        <v/>
      </c>
      <c r="J686" s="5" t="str">
        <f t="shared" si="74"/>
        <v/>
      </c>
      <c r="K686" s="5" t="str">
        <f t="shared" si="75"/>
        <v/>
      </c>
      <c r="L686" s="5" t="str">
        <f t="shared" si="76"/>
        <v/>
      </c>
      <c r="M686" s="5" t="str">
        <f t="shared" si="77"/>
        <v/>
      </c>
      <c r="N686" s="5" t="str">
        <f t="shared" si="78"/>
        <v/>
      </c>
      <c r="O686" s="39" t="str">
        <f>IF(G686&gt;0,DT!AC686*I686+DT!AD686*J686+DT!AE686*K686+DT!AF686*L686+DT!AG686*M686+DT!AH686*N686,"")</f>
        <v/>
      </c>
    </row>
    <row r="687" spans="1:15">
      <c r="A687" s="1"/>
      <c r="B687" s="1"/>
      <c r="C687" s="1"/>
      <c r="D687" s="1"/>
      <c r="E687" s="1"/>
      <c r="F687" s="1"/>
      <c r="G687" s="1">
        <f t="shared" si="79"/>
        <v>0</v>
      </c>
      <c r="I687" s="5" t="str">
        <f t="shared" si="73"/>
        <v/>
      </c>
      <c r="J687" s="5" t="str">
        <f t="shared" si="74"/>
        <v/>
      </c>
      <c r="K687" s="5" t="str">
        <f t="shared" si="75"/>
        <v/>
      </c>
      <c r="L687" s="5" t="str">
        <f t="shared" si="76"/>
        <v/>
      </c>
      <c r="M687" s="5" t="str">
        <f t="shared" si="77"/>
        <v/>
      </c>
      <c r="N687" s="5" t="str">
        <f t="shared" si="78"/>
        <v/>
      </c>
      <c r="O687" s="39" t="str">
        <f>IF(G687&gt;0,DT!AC687*I687+DT!AD687*J687+DT!AE687*K687+DT!AF687*L687+DT!AG687*M687+DT!AH687*N687,"")</f>
        <v/>
      </c>
    </row>
    <row r="688" spans="1:15">
      <c r="A688" s="1"/>
      <c r="B688" s="1"/>
      <c r="C688" s="1"/>
      <c r="D688" s="1"/>
      <c r="E688" s="1"/>
      <c r="F688" s="1"/>
      <c r="G688" s="1">
        <f t="shared" si="79"/>
        <v>0</v>
      </c>
      <c r="I688" s="5" t="str">
        <f t="shared" si="73"/>
        <v/>
      </c>
      <c r="J688" s="5" t="str">
        <f t="shared" si="74"/>
        <v/>
      </c>
      <c r="K688" s="5" t="str">
        <f t="shared" si="75"/>
        <v/>
      </c>
      <c r="L688" s="5" t="str">
        <f t="shared" si="76"/>
        <v/>
      </c>
      <c r="M688" s="5" t="str">
        <f t="shared" si="77"/>
        <v/>
      </c>
      <c r="N688" s="5" t="str">
        <f t="shared" si="78"/>
        <v/>
      </c>
      <c r="O688" s="39" t="str">
        <f>IF(G688&gt;0,DT!AC688*I688+DT!AD688*J688+DT!AE688*K688+DT!AF688*L688+DT!AG688*M688+DT!AH688*N688,"")</f>
        <v/>
      </c>
    </row>
    <row r="689" spans="1:15">
      <c r="A689" s="1"/>
      <c r="B689" s="1"/>
      <c r="C689" s="1"/>
      <c r="D689" s="1"/>
      <c r="E689" s="1"/>
      <c r="F689" s="1"/>
      <c r="G689" s="1">
        <f t="shared" si="79"/>
        <v>0</v>
      </c>
      <c r="I689" s="5" t="str">
        <f t="shared" si="73"/>
        <v/>
      </c>
      <c r="J689" s="5" t="str">
        <f t="shared" si="74"/>
        <v/>
      </c>
      <c r="K689" s="5" t="str">
        <f t="shared" si="75"/>
        <v/>
      </c>
      <c r="L689" s="5" t="str">
        <f t="shared" si="76"/>
        <v/>
      </c>
      <c r="M689" s="5" t="str">
        <f t="shared" si="77"/>
        <v/>
      </c>
      <c r="N689" s="5" t="str">
        <f t="shared" si="78"/>
        <v/>
      </c>
      <c r="O689" s="39" t="str">
        <f>IF(G689&gt;0,DT!AC689*I689+DT!AD689*J689+DT!AE689*K689+DT!AF689*L689+DT!AG689*M689+DT!AH689*N689,"")</f>
        <v/>
      </c>
    </row>
    <row r="690" spans="1:15">
      <c r="A690" s="1"/>
      <c r="B690" s="1"/>
      <c r="C690" s="1"/>
      <c r="D690" s="1"/>
      <c r="E690" s="1"/>
      <c r="F690" s="1"/>
      <c r="G690" s="1">
        <f t="shared" si="79"/>
        <v>0</v>
      </c>
      <c r="I690" s="5" t="str">
        <f t="shared" si="73"/>
        <v/>
      </c>
      <c r="J690" s="5" t="str">
        <f t="shared" si="74"/>
        <v/>
      </c>
      <c r="K690" s="5" t="str">
        <f t="shared" si="75"/>
        <v/>
      </c>
      <c r="L690" s="5" t="str">
        <f t="shared" si="76"/>
        <v/>
      </c>
      <c r="M690" s="5" t="str">
        <f t="shared" si="77"/>
        <v/>
      </c>
      <c r="N690" s="5" t="str">
        <f t="shared" si="78"/>
        <v/>
      </c>
      <c r="O690" s="39" t="str">
        <f>IF(G690&gt;0,DT!AC690*I690+DT!AD690*J690+DT!AE690*K690+DT!AF690*L690+DT!AG690*M690+DT!AH690*N690,"")</f>
        <v/>
      </c>
    </row>
    <row r="691" spans="1:15">
      <c r="A691" s="1"/>
      <c r="B691" s="1"/>
      <c r="C691" s="1"/>
      <c r="D691" s="1"/>
      <c r="E691" s="1"/>
      <c r="F691" s="1"/>
      <c r="G691" s="1">
        <f t="shared" si="79"/>
        <v>0</v>
      </c>
      <c r="I691" s="5" t="str">
        <f t="shared" si="73"/>
        <v/>
      </c>
      <c r="J691" s="5" t="str">
        <f t="shared" si="74"/>
        <v/>
      </c>
      <c r="K691" s="5" t="str">
        <f t="shared" si="75"/>
        <v/>
      </c>
      <c r="L691" s="5" t="str">
        <f t="shared" si="76"/>
        <v/>
      </c>
      <c r="M691" s="5" t="str">
        <f t="shared" si="77"/>
        <v/>
      </c>
      <c r="N691" s="5" t="str">
        <f t="shared" si="78"/>
        <v/>
      </c>
      <c r="O691" s="39" t="str">
        <f>IF(G691&gt;0,DT!AC691*I691+DT!AD691*J691+DT!AE691*K691+DT!AF691*L691+DT!AG691*M691+DT!AH691*N691,"")</f>
        <v/>
      </c>
    </row>
    <row r="692" spans="1:15">
      <c r="A692" s="1"/>
      <c r="B692" s="1"/>
      <c r="C692" s="1"/>
      <c r="D692" s="1"/>
      <c r="E692" s="1"/>
      <c r="F692" s="1"/>
      <c r="G692" s="1">
        <f t="shared" si="79"/>
        <v>0</v>
      </c>
      <c r="I692" s="5" t="str">
        <f t="shared" ref="I692:I755" si="80">IF(G692&gt;0,A692/G692,"")</f>
        <v/>
      </c>
      <c r="J692" s="5" t="str">
        <f t="shared" ref="J692:J755" si="81">IF(G692&gt;0,B692/G692,"")</f>
        <v/>
      </c>
      <c r="K692" s="5" t="str">
        <f t="shared" ref="K692:K755" si="82">IF(G692&gt;0,C692/G692,"")</f>
        <v/>
      </c>
      <c r="L692" s="5" t="str">
        <f t="shared" ref="L692:L755" si="83">IF(G692&gt;0,D692/G692,"")</f>
        <v/>
      </c>
      <c r="M692" s="5" t="str">
        <f t="shared" ref="M692:M755" si="84">IF(G692&gt;0,E692/G692,"")</f>
        <v/>
      </c>
      <c r="N692" s="5" t="str">
        <f t="shared" ref="N692:N755" si="85">IF(G692&gt;0,F692/G692,"")</f>
        <v/>
      </c>
      <c r="O692" s="39" t="str">
        <f>IF(G692&gt;0,DT!AC692*I692+DT!AD692*J692+DT!AE692*K692+DT!AF692*L692+DT!AG692*M692+DT!AH692*N692,"")</f>
        <v/>
      </c>
    </row>
    <row r="693" spans="1:15">
      <c r="A693" s="1"/>
      <c r="B693" s="1"/>
      <c r="C693" s="1"/>
      <c r="D693" s="1"/>
      <c r="E693" s="1"/>
      <c r="F693" s="1"/>
      <c r="G693" s="1">
        <f t="shared" si="79"/>
        <v>0</v>
      </c>
      <c r="I693" s="5" t="str">
        <f t="shared" si="80"/>
        <v/>
      </c>
      <c r="J693" s="5" t="str">
        <f t="shared" si="81"/>
        <v/>
      </c>
      <c r="K693" s="5" t="str">
        <f t="shared" si="82"/>
        <v/>
      </c>
      <c r="L693" s="5" t="str">
        <f t="shared" si="83"/>
        <v/>
      </c>
      <c r="M693" s="5" t="str">
        <f t="shared" si="84"/>
        <v/>
      </c>
      <c r="N693" s="5" t="str">
        <f t="shared" si="85"/>
        <v/>
      </c>
      <c r="O693" s="39" t="str">
        <f>IF(G693&gt;0,DT!AC693*I693+DT!AD693*J693+DT!AE693*K693+DT!AF693*L693+DT!AG693*M693+DT!AH693*N693,"")</f>
        <v/>
      </c>
    </row>
    <row r="694" spans="1:15">
      <c r="A694" s="1"/>
      <c r="B694" s="1"/>
      <c r="C694" s="1"/>
      <c r="D694" s="1"/>
      <c r="E694" s="1"/>
      <c r="F694" s="1"/>
      <c r="G694" s="1">
        <f t="shared" si="79"/>
        <v>0</v>
      </c>
      <c r="I694" s="5" t="str">
        <f t="shared" si="80"/>
        <v/>
      </c>
      <c r="J694" s="5" t="str">
        <f t="shared" si="81"/>
        <v/>
      </c>
      <c r="K694" s="5" t="str">
        <f t="shared" si="82"/>
        <v/>
      </c>
      <c r="L694" s="5" t="str">
        <f t="shared" si="83"/>
        <v/>
      </c>
      <c r="M694" s="5" t="str">
        <f t="shared" si="84"/>
        <v/>
      </c>
      <c r="N694" s="5" t="str">
        <f t="shared" si="85"/>
        <v/>
      </c>
      <c r="O694" s="39" t="str">
        <f>IF(G694&gt;0,DT!AC694*I694+DT!AD694*J694+DT!AE694*K694+DT!AF694*L694+DT!AG694*M694+DT!AH694*N694,"")</f>
        <v/>
      </c>
    </row>
    <row r="695" spans="1:15">
      <c r="A695" s="1"/>
      <c r="B695" s="1"/>
      <c r="C695" s="1"/>
      <c r="D695" s="1"/>
      <c r="E695" s="1"/>
      <c r="F695" s="1"/>
      <c r="G695" s="1">
        <f t="shared" si="79"/>
        <v>0</v>
      </c>
      <c r="I695" s="5" t="str">
        <f t="shared" si="80"/>
        <v/>
      </c>
      <c r="J695" s="5" t="str">
        <f t="shared" si="81"/>
        <v/>
      </c>
      <c r="K695" s="5" t="str">
        <f t="shared" si="82"/>
        <v/>
      </c>
      <c r="L695" s="5" t="str">
        <f t="shared" si="83"/>
        <v/>
      </c>
      <c r="M695" s="5" t="str">
        <f t="shared" si="84"/>
        <v/>
      </c>
      <c r="N695" s="5" t="str">
        <f t="shared" si="85"/>
        <v/>
      </c>
      <c r="O695" s="39" t="str">
        <f>IF(G695&gt;0,DT!AC695*I695+DT!AD695*J695+DT!AE695*K695+DT!AF695*L695+DT!AG695*M695+DT!AH695*N695,"")</f>
        <v/>
      </c>
    </row>
    <row r="696" spans="1:15">
      <c r="A696" s="1"/>
      <c r="B696" s="1"/>
      <c r="C696" s="1"/>
      <c r="D696" s="1"/>
      <c r="E696" s="1"/>
      <c r="F696" s="1"/>
      <c r="G696" s="1">
        <f t="shared" si="79"/>
        <v>0</v>
      </c>
      <c r="I696" s="5" t="str">
        <f t="shared" si="80"/>
        <v/>
      </c>
      <c r="J696" s="5" t="str">
        <f t="shared" si="81"/>
        <v/>
      </c>
      <c r="K696" s="5" t="str">
        <f t="shared" si="82"/>
        <v/>
      </c>
      <c r="L696" s="5" t="str">
        <f t="shared" si="83"/>
        <v/>
      </c>
      <c r="M696" s="5" t="str">
        <f t="shared" si="84"/>
        <v/>
      </c>
      <c r="N696" s="5" t="str">
        <f t="shared" si="85"/>
        <v/>
      </c>
      <c r="O696" s="39" t="str">
        <f>IF(G696&gt;0,DT!AC696*I696+DT!AD696*J696+DT!AE696*K696+DT!AF696*L696+DT!AG696*M696+DT!AH696*N696,"")</f>
        <v/>
      </c>
    </row>
    <row r="697" spans="1:15">
      <c r="A697" s="1"/>
      <c r="B697" s="1"/>
      <c r="C697" s="1"/>
      <c r="D697" s="1"/>
      <c r="E697" s="1"/>
      <c r="F697" s="1"/>
      <c r="G697" s="1">
        <f t="shared" si="79"/>
        <v>0</v>
      </c>
      <c r="I697" s="5" t="str">
        <f t="shared" si="80"/>
        <v/>
      </c>
      <c r="J697" s="5" t="str">
        <f t="shared" si="81"/>
        <v/>
      </c>
      <c r="K697" s="5" t="str">
        <f t="shared" si="82"/>
        <v/>
      </c>
      <c r="L697" s="5" t="str">
        <f t="shared" si="83"/>
        <v/>
      </c>
      <c r="M697" s="5" t="str">
        <f t="shared" si="84"/>
        <v/>
      </c>
      <c r="N697" s="5" t="str">
        <f t="shared" si="85"/>
        <v/>
      </c>
      <c r="O697" s="39" t="str">
        <f>IF(G697&gt;0,DT!AC697*I697+DT!AD697*J697+DT!AE697*K697+DT!AF697*L697+DT!AG697*M697+DT!AH697*N697,"")</f>
        <v/>
      </c>
    </row>
    <row r="698" spans="1:15">
      <c r="A698" s="1"/>
      <c r="B698" s="1"/>
      <c r="C698" s="1"/>
      <c r="D698" s="1"/>
      <c r="E698" s="1"/>
      <c r="F698" s="1"/>
      <c r="G698" s="1">
        <f t="shared" si="79"/>
        <v>0</v>
      </c>
      <c r="I698" s="5" t="str">
        <f t="shared" si="80"/>
        <v/>
      </c>
      <c r="J698" s="5" t="str">
        <f t="shared" si="81"/>
        <v/>
      </c>
      <c r="K698" s="5" t="str">
        <f t="shared" si="82"/>
        <v/>
      </c>
      <c r="L698" s="5" t="str">
        <f t="shared" si="83"/>
        <v/>
      </c>
      <c r="M698" s="5" t="str">
        <f t="shared" si="84"/>
        <v/>
      </c>
      <c r="N698" s="5" t="str">
        <f t="shared" si="85"/>
        <v/>
      </c>
      <c r="O698" s="39" t="str">
        <f>IF(G698&gt;0,DT!AC698*I698+DT!AD698*J698+DT!AE698*K698+DT!AF698*L698+DT!AG698*M698+DT!AH698*N698,"")</f>
        <v/>
      </c>
    </row>
    <row r="699" spans="1:15">
      <c r="A699" s="1"/>
      <c r="B699" s="1"/>
      <c r="C699" s="1"/>
      <c r="D699" s="1"/>
      <c r="E699" s="1"/>
      <c r="F699" s="1"/>
      <c r="G699" s="1">
        <f t="shared" si="79"/>
        <v>0</v>
      </c>
      <c r="I699" s="5" t="str">
        <f t="shared" si="80"/>
        <v/>
      </c>
      <c r="J699" s="5" t="str">
        <f t="shared" si="81"/>
        <v/>
      </c>
      <c r="K699" s="5" t="str">
        <f t="shared" si="82"/>
        <v/>
      </c>
      <c r="L699" s="5" t="str">
        <f t="shared" si="83"/>
        <v/>
      </c>
      <c r="M699" s="5" t="str">
        <f t="shared" si="84"/>
        <v/>
      </c>
      <c r="N699" s="5" t="str">
        <f t="shared" si="85"/>
        <v/>
      </c>
      <c r="O699" s="39" t="str">
        <f>IF(G699&gt;0,DT!AC699*I699+DT!AD699*J699+DT!AE699*K699+DT!AF699*L699+DT!AG699*M699+DT!AH699*N699,"")</f>
        <v/>
      </c>
    </row>
    <row r="700" spans="1:15">
      <c r="A700" s="1"/>
      <c r="B700" s="1"/>
      <c r="C700" s="1"/>
      <c r="D700" s="1"/>
      <c r="E700" s="1"/>
      <c r="F700" s="1"/>
      <c r="G700" s="1">
        <f t="shared" si="79"/>
        <v>0</v>
      </c>
      <c r="I700" s="5" t="str">
        <f t="shared" si="80"/>
        <v/>
      </c>
      <c r="J700" s="5" t="str">
        <f t="shared" si="81"/>
        <v/>
      </c>
      <c r="K700" s="5" t="str">
        <f t="shared" si="82"/>
        <v/>
      </c>
      <c r="L700" s="5" t="str">
        <f t="shared" si="83"/>
        <v/>
      </c>
      <c r="M700" s="5" t="str">
        <f t="shared" si="84"/>
        <v/>
      </c>
      <c r="N700" s="5" t="str">
        <f t="shared" si="85"/>
        <v/>
      </c>
      <c r="O700" s="39" t="str">
        <f>IF(G700&gt;0,DT!AC700*I700+DT!AD700*J700+DT!AE700*K700+DT!AF700*L700+DT!AG700*M700+DT!AH700*N700,"")</f>
        <v/>
      </c>
    </row>
    <row r="701" spans="1:15">
      <c r="A701" s="1"/>
      <c r="B701" s="1"/>
      <c r="C701" s="1"/>
      <c r="D701" s="1"/>
      <c r="E701" s="1"/>
      <c r="F701" s="1"/>
      <c r="G701" s="1">
        <f t="shared" si="79"/>
        <v>0</v>
      </c>
      <c r="I701" s="5" t="str">
        <f t="shared" si="80"/>
        <v/>
      </c>
      <c r="J701" s="5" t="str">
        <f t="shared" si="81"/>
        <v/>
      </c>
      <c r="K701" s="5" t="str">
        <f t="shared" si="82"/>
        <v/>
      </c>
      <c r="L701" s="5" t="str">
        <f t="shared" si="83"/>
        <v/>
      </c>
      <c r="M701" s="5" t="str">
        <f t="shared" si="84"/>
        <v/>
      </c>
      <c r="N701" s="5" t="str">
        <f t="shared" si="85"/>
        <v/>
      </c>
      <c r="O701" s="39" t="str">
        <f>IF(G701&gt;0,DT!AC701*I701+DT!AD701*J701+DT!AE701*K701+DT!AF701*L701+DT!AG701*M701+DT!AH701*N701,"")</f>
        <v/>
      </c>
    </row>
    <row r="702" spans="1:15">
      <c r="A702" s="1"/>
      <c r="B702" s="1"/>
      <c r="C702" s="1"/>
      <c r="D702" s="1"/>
      <c r="E702" s="1"/>
      <c r="F702" s="1"/>
      <c r="G702" s="1">
        <f t="shared" si="79"/>
        <v>0</v>
      </c>
      <c r="I702" s="5" t="str">
        <f t="shared" si="80"/>
        <v/>
      </c>
      <c r="J702" s="5" t="str">
        <f t="shared" si="81"/>
        <v/>
      </c>
      <c r="K702" s="5" t="str">
        <f t="shared" si="82"/>
        <v/>
      </c>
      <c r="L702" s="5" t="str">
        <f t="shared" si="83"/>
        <v/>
      </c>
      <c r="M702" s="5" t="str">
        <f t="shared" si="84"/>
        <v/>
      </c>
      <c r="N702" s="5" t="str">
        <f t="shared" si="85"/>
        <v/>
      </c>
      <c r="O702" s="39" t="str">
        <f>IF(G702&gt;0,DT!AC702*I702+DT!AD702*J702+DT!AE702*K702+DT!AF702*L702+DT!AG702*M702+DT!AH702*N702,"")</f>
        <v/>
      </c>
    </row>
    <row r="703" spans="1:15">
      <c r="A703" s="1"/>
      <c r="B703" s="1"/>
      <c r="C703" s="1"/>
      <c r="D703" s="1"/>
      <c r="E703" s="1"/>
      <c r="F703" s="1"/>
      <c r="G703" s="1">
        <f t="shared" si="79"/>
        <v>0</v>
      </c>
      <c r="I703" s="5" t="str">
        <f t="shared" si="80"/>
        <v/>
      </c>
      <c r="J703" s="5" t="str">
        <f t="shared" si="81"/>
        <v/>
      </c>
      <c r="K703" s="5" t="str">
        <f t="shared" si="82"/>
        <v/>
      </c>
      <c r="L703" s="5" t="str">
        <f t="shared" si="83"/>
        <v/>
      </c>
      <c r="M703" s="5" t="str">
        <f t="shared" si="84"/>
        <v/>
      </c>
      <c r="N703" s="5" t="str">
        <f t="shared" si="85"/>
        <v/>
      </c>
      <c r="O703" s="39" t="str">
        <f>IF(G703&gt;0,DT!AC703*I703+DT!AD703*J703+DT!AE703*K703+DT!AF703*L703+DT!AG703*M703+DT!AH703*N703,"")</f>
        <v/>
      </c>
    </row>
    <row r="704" spans="1:15">
      <c r="A704" s="1"/>
      <c r="B704" s="1"/>
      <c r="C704" s="1"/>
      <c r="D704" s="1"/>
      <c r="E704" s="1"/>
      <c r="F704" s="1"/>
      <c r="G704" s="1">
        <f t="shared" si="79"/>
        <v>0</v>
      </c>
      <c r="I704" s="5" t="str">
        <f t="shared" si="80"/>
        <v/>
      </c>
      <c r="J704" s="5" t="str">
        <f t="shared" si="81"/>
        <v/>
      </c>
      <c r="K704" s="5" t="str">
        <f t="shared" si="82"/>
        <v/>
      </c>
      <c r="L704" s="5" t="str">
        <f t="shared" si="83"/>
        <v/>
      </c>
      <c r="M704" s="5" t="str">
        <f t="shared" si="84"/>
        <v/>
      </c>
      <c r="N704" s="5" t="str">
        <f t="shared" si="85"/>
        <v/>
      </c>
      <c r="O704" s="39" t="str">
        <f>IF(G704&gt;0,DT!AC704*I704+DT!AD704*J704+DT!AE704*K704+DT!AF704*L704+DT!AG704*M704+DT!AH704*N704,"")</f>
        <v/>
      </c>
    </row>
    <row r="705" spans="1:15">
      <c r="A705" s="1"/>
      <c r="B705" s="1"/>
      <c r="C705" s="1"/>
      <c r="D705" s="1"/>
      <c r="E705" s="1"/>
      <c r="F705" s="1"/>
      <c r="G705" s="1">
        <f t="shared" si="79"/>
        <v>0</v>
      </c>
      <c r="I705" s="5" t="str">
        <f t="shared" si="80"/>
        <v/>
      </c>
      <c r="J705" s="5" t="str">
        <f t="shared" si="81"/>
        <v/>
      </c>
      <c r="K705" s="5" t="str">
        <f t="shared" si="82"/>
        <v/>
      </c>
      <c r="L705" s="5" t="str">
        <f t="shared" si="83"/>
        <v/>
      </c>
      <c r="M705" s="5" t="str">
        <f t="shared" si="84"/>
        <v/>
      </c>
      <c r="N705" s="5" t="str">
        <f t="shared" si="85"/>
        <v/>
      </c>
      <c r="O705" s="39" t="str">
        <f>IF(G705&gt;0,DT!AC705*I705+DT!AD705*J705+DT!AE705*K705+DT!AF705*L705+DT!AG705*M705+DT!AH705*N705,"")</f>
        <v/>
      </c>
    </row>
    <row r="706" spans="1:15">
      <c r="A706" s="1"/>
      <c r="B706" s="1"/>
      <c r="C706" s="1"/>
      <c r="D706" s="1"/>
      <c r="E706" s="1"/>
      <c r="F706" s="1"/>
      <c r="G706" s="1">
        <f t="shared" si="79"/>
        <v>0</v>
      </c>
      <c r="I706" s="5" t="str">
        <f t="shared" si="80"/>
        <v/>
      </c>
      <c r="J706" s="5" t="str">
        <f t="shared" si="81"/>
        <v/>
      </c>
      <c r="K706" s="5" t="str">
        <f t="shared" si="82"/>
        <v/>
      </c>
      <c r="L706" s="5" t="str">
        <f t="shared" si="83"/>
        <v/>
      </c>
      <c r="M706" s="5" t="str">
        <f t="shared" si="84"/>
        <v/>
      </c>
      <c r="N706" s="5" t="str">
        <f t="shared" si="85"/>
        <v/>
      </c>
      <c r="O706" s="39" t="str">
        <f>IF(G706&gt;0,DT!AC706*I706+DT!AD706*J706+DT!AE706*K706+DT!AF706*L706+DT!AG706*M706+DT!AH706*N706,"")</f>
        <v/>
      </c>
    </row>
    <row r="707" spans="1:15">
      <c r="A707" s="1"/>
      <c r="B707" s="1"/>
      <c r="C707" s="1"/>
      <c r="D707" s="1"/>
      <c r="E707" s="1"/>
      <c r="F707" s="1"/>
      <c r="G707" s="1">
        <f t="shared" si="79"/>
        <v>0</v>
      </c>
      <c r="I707" s="5" t="str">
        <f t="shared" si="80"/>
        <v/>
      </c>
      <c r="J707" s="5" t="str">
        <f t="shared" si="81"/>
        <v/>
      </c>
      <c r="K707" s="5" t="str">
        <f t="shared" si="82"/>
        <v/>
      </c>
      <c r="L707" s="5" t="str">
        <f t="shared" si="83"/>
        <v/>
      </c>
      <c r="M707" s="5" t="str">
        <f t="shared" si="84"/>
        <v/>
      </c>
      <c r="N707" s="5" t="str">
        <f t="shared" si="85"/>
        <v/>
      </c>
      <c r="O707" s="39" t="str">
        <f>IF(G707&gt;0,DT!AC707*I707+DT!AD707*J707+DT!AE707*K707+DT!AF707*L707+DT!AG707*M707+DT!AH707*N707,"")</f>
        <v/>
      </c>
    </row>
    <row r="708" spans="1:15">
      <c r="A708" s="1"/>
      <c r="B708" s="1"/>
      <c r="C708" s="1"/>
      <c r="D708" s="1"/>
      <c r="E708" s="1"/>
      <c r="F708" s="1"/>
      <c r="G708" s="1">
        <f t="shared" si="79"/>
        <v>0</v>
      </c>
      <c r="I708" s="5" t="str">
        <f t="shared" si="80"/>
        <v/>
      </c>
      <c r="J708" s="5" t="str">
        <f t="shared" si="81"/>
        <v/>
      </c>
      <c r="K708" s="5" t="str">
        <f t="shared" si="82"/>
        <v/>
      </c>
      <c r="L708" s="5" t="str">
        <f t="shared" si="83"/>
        <v/>
      </c>
      <c r="M708" s="5" t="str">
        <f t="shared" si="84"/>
        <v/>
      </c>
      <c r="N708" s="5" t="str">
        <f t="shared" si="85"/>
        <v/>
      </c>
      <c r="O708" s="39" t="str">
        <f>IF(G708&gt;0,DT!AC708*I708+DT!AD708*J708+DT!AE708*K708+DT!AF708*L708+DT!AG708*M708+DT!AH708*N708,"")</f>
        <v/>
      </c>
    </row>
    <row r="709" spans="1:15">
      <c r="A709" s="1"/>
      <c r="B709" s="1"/>
      <c r="C709" s="1"/>
      <c r="D709" s="1"/>
      <c r="E709" s="1"/>
      <c r="F709" s="1"/>
      <c r="G709" s="1">
        <f t="shared" ref="G709:G772" si="86">SUM(A709:F709)</f>
        <v>0</v>
      </c>
      <c r="I709" s="5" t="str">
        <f t="shared" si="80"/>
        <v/>
      </c>
      <c r="J709" s="5" t="str">
        <f t="shared" si="81"/>
        <v/>
      </c>
      <c r="K709" s="5" t="str">
        <f t="shared" si="82"/>
        <v/>
      </c>
      <c r="L709" s="5" t="str">
        <f t="shared" si="83"/>
        <v/>
      </c>
      <c r="M709" s="5" t="str">
        <f t="shared" si="84"/>
        <v/>
      </c>
      <c r="N709" s="5" t="str">
        <f t="shared" si="85"/>
        <v/>
      </c>
      <c r="O709" s="39" t="str">
        <f>IF(G709&gt;0,DT!AC709*I709+DT!AD709*J709+DT!AE709*K709+DT!AF709*L709+DT!AG709*M709+DT!AH709*N709,"")</f>
        <v/>
      </c>
    </row>
    <row r="710" spans="1:15">
      <c r="A710" s="1"/>
      <c r="B710" s="1"/>
      <c r="C710" s="1"/>
      <c r="D710" s="1"/>
      <c r="E710" s="1"/>
      <c r="F710" s="1"/>
      <c r="G710" s="1">
        <f t="shared" si="86"/>
        <v>0</v>
      </c>
      <c r="I710" s="5" t="str">
        <f t="shared" si="80"/>
        <v/>
      </c>
      <c r="J710" s="5" t="str">
        <f t="shared" si="81"/>
        <v/>
      </c>
      <c r="K710" s="5" t="str">
        <f t="shared" si="82"/>
        <v/>
      </c>
      <c r="L710" s="5" t="str">
        <f t="shared" si="83"/>
        <v/>
      </c>
      <c r="M710" s="5" t="str">
        <f t="shared" si="84"/>
        <v/>
      </c>
      <c r="N710" s="5" t="str">
        <f t="shared" si="85"/>
        <v/>
      </c>
      <c r="O710" s="39" t="str">
        <f>IF(G710&gt;0,DT!AC710*I710+DT!AD710*J710+DT!AE710*K710+DT!AF710*L710+DT!AG710*M710+DT!AH710*N710,"")</f>
        <v/>
      </c>
    </row>
    <row r="711" spans="1:15">
      <c r="A711" s="1"/>
      <c r="B711" s="1"/>
      <c r="C711" s="1"/>
      <c r="D711" s="1"/>
      <c r="E711" s="1"/>
      <c r="F711" s="1"/>
      <c r="G711" s="1">
        <f t="shared" si="86"/>
        <v>0</v>
      </c>
      <c r="I711" s="5" t="str">
        <f t="shared" si="80"/>
        <v/>
      </c>
      <c r="J711" s="5" t="str">
        <f t="shared" si="81"/>
        <v/>
      </c>
      <c r="K711" s="5" t="str">
        <f t="shared" si="82"/>
        <v/>
      </c>
      <c r="L711" s="5" t="str">
        <f t="shared" si="83"/>
        <v/>
      </c>
      <c r="M711" s="5" t="str">
        <f t="shared" si="84"/>
        <v/>
      </c>
      <c r="N711" s="5" t="str">
        <f t="shared" si="85"/>
        <v/>
      </c>
      <c r="O711" s="39" t="str">
        <f>IF(G711&gt;0,DT!AC711*I711+DT!AD711*J711+DT!AE711*K711+DT!AF711*L711+DT!AG711*M711+DT!AH711*N711,"")</f>
        <v/>
      </c>
    </row>
    <row r="712" spans="1:15">
      <c r="A712" s="1"/>
      <c r="B712" s="1"/>
      <c r="C712" s="1"/>
      <c r="D712" s="1"/>
      <c r="E712" s="1"/>
      <c r="F712" s="1"/>
      <c r="G712" s="1">
        <f t="shared" si="86"/>
        <v>0</v>
      </c>
      <c r="I712" s="5" t="str">
        <f t="shared" si="80"/>
        <v/>
      </c>
      <c r="J712" s="5" t="str">
        <f t="shared" si="81"/>
        <v/>
      </c>
      <c r="K712" s="5" t="str">
        <f t="shared" si="82"/>
        <v/>
      </c>
      <c r="L712" s="5" t="str">
        <f t="shared" si="83"/>
        <v/>
      </c>
      <c r="M712" s="5" t="str">
        <f t="shared" si="84"/>
        <v/>
      </c>
      <c r="N712" s="5" t="str">
        <f t="shared" si="85"/>
        <v/>
      </c>
      <c r="O712" s="39" t="str">
        <f>IF(G712&gt;0,DT!AC712*I712+DT!AD712*J712+DT!AE712*K712+DT!AF712*L712+DT!AG712*M712+DT!AH712*N712,"")</f>
        <v/>
      </c>
    </row>
    <row r="713" spans="1:15">
      <c r="A713" s="1"/>
      <c r="B713" s="1"/>
      <c r="C713" s="1"/>
      <c r="D713" s="1"/>
      <c r="E713" s="1"/>
      <c r="F713" s="1"/>
      <c r="G713" s="1">
        <f t="shared" si="86"/>
        <v>0</v>
      </c>
      <c r="I713" s="5" t="str">
        <f t="shared" si="80"/>
        <v/>
      </c>
      <c r="J713" s="5" t="str">
        <f t="shared" si="81"/>
        <v/>
      </c>
      <c r="K713" s="5" t="str">
        <f t="shared" si="82"/>
        <v/>
      </c>
      <c r="L713" s="5" t="str">
        <f t="shared" si="83"/>
        <v/>
      </c>
      <c r="M713" s="5" t="str">
        <f t="shared" si="84"/>
        <v/>
      </c>
      <c r="N713" s="5" t="str">
        <f t="shared" si="85"/>
        <v/>
      </c>
      <c r="O713" s="39" t="str">
        <f>IF(G713&gt;0,DT!AC713*I713+DT!AD713*J713+DT!AE713*K713+DT!AF713*L713+DT!AG713*M713+DT!AH713*N713,"")</f>
        <v/>
      </c>
    </row>
    <row r="714" spans="1:15">
      <c r="A714" s="1"/>
      <c r="B714" s="1"/>
      <c r="C714" s="1"/>
      <c r="D714" s="1"/>
      <c r="E714" s="1"/>
      <c r="F714" s="1"/>
      <c r="G714" s="1">
        <f t="shared" si="86"/>
        <v>0</v>
      </c>
      <c r="I714" s="5" t="str">
        <f t="shared" si="80"/>
        <v/>
      </c>
      <c r="J714" s="5" t="str">
        <f t="shared" si="81"/>
        <v/>
      </c>
      <c r="K714" s="5" t="str">
        <f t="shared" si="82"/>
        <v/>
      </c>
      <c r="L714" s="5" t="str">
        <f t="shared" si="83"/>
        <v/>
      </c>
      <c r="M714" s="5" t="str">
        <f t="shared" si="84"/>
        <v/>
      </c>
      <c r="N714" s="5" t="str">
        <f t="shared" si="85"/>
        <v/>
      </c>
      <c r="O714" s="39" t="str">
        <f>IF(G714&gt;0,DT!AC714*I714+DT!AD714*J714+DT!AE714*K714+DT!AF714*L714+DT!AG714*M714+DT!AH714*N714,"")</f>
        <v/>
      </c>
    </row>
    <row r="715" spans="1:15">
      <c r="A715" s="1"/>
      <c r="B715" s="1"/>
      <c r="C715" s="1"/>
      <c r="D715" s="1"/>
      <c r="E715" s="1"/>
      <c r="F715" s="1"/>
      <c r="G715" s="1">
        <f t="shared" si="86"/>
        <v>0</v>
      </c>
      <c r="I715" s="5" t="str">
        <f t="shared" si="80"/>
        <v/>
      </c>
      <c r="J715" s="5" t="str">
        <f t="shared" si="81"/>
        <v/>
      </c>
      <c r="K715" s="5" t="str">
        <f t="shared" si="82"/>
        <v/>
      </c>
      <c r="L715" s="5" t="str">
        <f t="shared" si="83"/>
        <v/>
      </c>
      <c r="M715" s="5" t="str">
        <f t="shared" si="84"/>
        <v/>
      </c>
      <c r="N715" s="5" t="str">
        <f t="shared" si="85"/>
        <v/>
      </c>
      <c r="O715" s="39" t="str">
        <f>IF(G715&gt;0,DT!AC715*I715+DT!AD715*J715+DT!AE715*K715+DT!AF715*L715+DT!AG715*M715+DT!AH715*N715,"")</f>
        <v/>
      </c>
    </row>
    <row r="716" spans="1:15">
      <c r="A716" s="1"/>
      <c r="B716" s="1"/>
      <c r="C716" s="1"/>
      <c r="D716" s="1"/>
      <c r="E716" s="1"/>
      <c r="F716" s="1"/>
      <c r="G716" s="1">
        <f t="shared" si="86"/>
        <v>0</v>
      </c>
      <c r="I716" s="5" t="str">
        <f t="shared" si="80"/>
        <v/>
      </c>
      <c r="J716" s="5" t="str">
        <f t="shared" si="81"/>
        <v/>
      </c>
      <c r="K716" s="5" t="str">
        <f t="shared" si="82"/>
        <v/>
      </c>
      <c r="L716" s="5" t="str">
        <f t="shared" si="83"/>
        <v/>
      </c>
      <c r="M716" s="5" t="str">
        <f t="shared" si="84"/>
        <v/>
      </c>
      <c r="N716" s="5" t="str">
        <f t="shared" si="85"/>
        <v/>
      </c>
      <c r="O716" s="39" t="str">
        <f>IF(G716&gt;0,DT!AC716*I716+DT!AD716*J716+DT!AE716*K716+DT!AF716*L716+DT!AG716*M716+DT!AH716*N716,"")</f>
        <v/>
      </c>
    </row>
    <row r="717" spans="1:15">
      <c r="A717" s="1"/>
      <c r="B717" s="1"/>
      <c r="C717" s="1"/>
      <c r="D717" s="1"/>
      <c r="E717" s="1"/>
      <c r="F717" s="1"/>
      <c r="G717" s="1">
        <f t="shared" si="86"/>
        <v>0</v>
      </c>
      <c r="I717" s="5" t="str">
        <f t="shared" si="80"/>
        <v/>
      </c>
      <c r="J717" s="5" t="str">
        <f t="shared" si="81"/>
        <v/>
      </c>
      <c r="K717" s="5" t="str">
        <f t="shared" si="82"/>
        <v/>
      </c>
      <c r="L717" s="5" t="str">
        <f t="shared" si="83"/>
        <v/>
      </c>
      <c r="M717" s="5" t="str">
        <f t="shared" si="84"/>
        <v/>
      </c>
      <c r="N717" s="5" t="str">
        <f t="shared" si="85"/>
        <v/>
      </c>
      <c r="O717" s="39" t="str">
        <f>IF(G717&gt;0,DT!AC717*I717+DT!AD717*J717+DT!AE717*K717+DT!AF717*L717+DT!AG717*M717+DT!AH717*N717,"")</f>
        <v/>
      </c>
    </row>
    <row r="718" spans="1:15">
      <c r="A718" s="1"/>
      <c r="B718" s="1"/>
      <c r="C718" s="1"/>
      <c r="D718" s="1"/>
      <c r="E718" s="1"/>
      <c r="F718" s="1"/>
      <c r="G718" s="1">
        <f t="shared" si="86"/>
        <v>0</v>
      </c>
      <c r="I718" s="5" t="str">
        <f t="shared" si="80"/>
        <v/>
      </c>
      <c r="J718" s="5" t="str">
        <f t="shared" si="81"/>
        <v/>
      </c>
      <c r="K718" s="5" t="str">
        <f t="shared" si="82"/>
        <v/>
      </c>
      <c r="L718" s="5" t="str">
        <f t="shared" si="83"/>
        <v/>
      </c>
      <c r="M718" s="5" t="str">
        <f t="shared" si="84"/>
        <v/>
      </c>
      <c r="N718" s="5" t="str">
        <f t="shared" si="85"/>
        <v/>
      </c>
      <c r="O718" s="39" t="str">
        <f>IF(G718&gt;0,DT!AC718*I718+DT!AD718*J718+DT!AE718*K718+DT!AF718*L718+DT!AG718*M718+DT!AH718*N718,"")</f>
        <v/>
      </c>
    </row>
    <row r="719" spans="1:15">
      <c r="A719" s="1"/>
      <c r="B719" s="1"/>
      <c r="C719" s="1"/>
      <c r="D719" s="1"/>
      <c r="E719" s="1"/>
      <c r="F719" s="1"/>
      <c r="G719" s="1">
        <f t="shared" si="86"/>
        <v>0</v>
      </c>
      <c r="I719" s="5" t="str">
        <f t="shared" si="80"/>
        <v/>
      </c>
      <c r="J719" s="5" t="str">
        <f t="shared" si="81"/>
        <v/>
      </c>
      <c r="K719" s="5" t="str">
        <f t="shared" si="82"/>
        <v/>
      </c>
      <c r="L719" s="5" t="str">
        <f t="shared" si="83"/>
        <v/>
      </c>
      <c r="M719" s="5" t="str">
        <f t="shared" si="84"/>
        <v/>
      </c>
      <c r="N719" s="5" t="str">
        <f t="shared" si="85"/>
        <v/>
      </c>
      <c r="O719" s="39" t="str">
        <f>IF(G719&gt;0,DT!AC719*I719+DT!AD719*J719+DT!AE719*K719+DT!AF719*L719+DT!AG719*M719+DT!AH719*N719,"")</f>
        <v/>
      </c>
    </row>
    <row r="720" spans="1:15">
      <c r="A720" s="1"/>
      <c r="B720" s="1"/>
      <c r="C720" s="1"/>
      <c r="D720" s="1"/>
      <c r="E720" s="1"/>
      <c r="F720" s="1"/>
      <c r="G720" s="1">
        <f t="shared" si="86"/>
        <v>0</v>
      </c>
      <c r="I720" s="5" t="str">
        <f t="shared" si="80"/>
        <v/>
      </c>
      <c r="J720" s="5" t="str">
        <f t="shared" si="81"/>
        <v/>
      </c>
      <c r="K720" s="5" t="str">
        <f t="shared" si="82"/>
        <v/>
      </c>
      <c r="L720" s="5" t="str">
        <f t="shared" si="83"/>
        <v/>
      </c>
      <c r="M720" s="5" t="str">
        <f t="shared" si="84"/>
        <v/>
      </c>
      <c r="N720" s="5" t="str">
        <f t="shared" si="85"/>
        <v/>
      </c>
      <c r="O720" s="39" t="str">
        <f>IF(G720&gt;0,DT!AC720*I720+DT!AD720*J720+DT!AE720*K720+DT!AF720*L720+DT!AG720*M720+DT!AH720*N720,"")</f>
        <v/>
      </c>
    </row>
    <row r="721" spans="1:15">
      <c r="A721" s="1"/>
      <c r="B721" s="1"/>
      <c r="C721" s="1"/>
      <c r="D721" s="1"/>
      <c r="E721" s="1"/>
      <c r="F721" s="1"/>
      <c r="G721" s="1">
        <f t="shared" si="86"/>
        <v>0</v>
      </c>
      <c r="I721" s="5" t="str">
        <f t="shared" si="80"/>
        <v/>
      </c>
      <c r="J721" s="5" t="str">
        <f t="shared" si="81"/>
        <v/>
      </c>
      <c r="K721" s="5" t="str">
        <f t="shared" si="82"/>
        <v/>
      </c>
      <c r="L721" s="5" t="str">
        <f t="shared" si="83"/>
        <v/>
      </c>
      <c r="M721" s="5" t="str">
        <f t="shared" si="84"/>
        <v/>
      </c>
      <c r="N721" s="5" t="str">
        <f t="shared" si="85"/>
        <v/>
      </c>
      <c r="O721" s="39" t="str">
        <f>IF(G721&gt;0,DT!AC721*I721+DT!AD721*J721+DT!AE721*K721+DT!AF721*L721+DT!AG721*M721+DT!AH721*N721,"")</f>
        <v/>
      </c>
    </row>
    <row r="722" spans="1:15">
      <c r="A722" s="1"/>
      <c r="B722" s="1"/>
      <c r="C722" s="1"/>
      <c r="D722" s="1"/>
      <c r="E722" s="1"/>
      <c r="F722" s="1"/>
      <c r="G722" s="1">
        <f t="shared" si="86"/>
        <v>0</v>
      </c>
      <c r="I722" s="5" t="str">
        <f t="shared" si="80"/>
        <v/>
      </c>
      <c r="J722" s="5" t="str">
        <f t="shared" si="81"/>
        <v/>
      </c>
      <c r="K722" s="5" t="str">
        <f t="shared" si="82"/>
        <v/>
      </c>
      <c r="L722" s="5" t="str">
        <f t="shared" si="83"/>
        <v/>
      </c>
      <c r="M722" s="5" t="str">
        <f t="shared" si="84"/>
        <v/>
      </c>
      <c r="N722" s="5" t="str">
        <f t="shared" si="85"/>
        <v/>
      </c>
      <c r="O722" s="39" t="str">
        <f>IF(G722&gt;0,DT!AC722*I722+DT!AD722*J722+DT!AE722*K722+DT!AF722*L722+DT!AG722*M722+DT!AH722*N722,"")</f>
        <v/>
      </c>
    </row>
    <row r="723" spans="1:15">
      <c r="A723" s="1"/>
      <c r="B723" s="1"/>
      <c r="C723" s="1"/>
      <c r="D723" s="1"/>
      <c r="E723" s="1"/>
      <c r="F723" s="1"/>
      <c r="G723" s="1">
        <f t="shared" si="86"/>
        <v>0</v>
      </c>
      <c r="I723" s="5" t="str">
        <f t="shared" si="80"/>
        <v/>
      </c>
      <c r="J723" s="5" t="str">
        <f t="shared" si="81"/>
        <v/>
      </c>
      <c r="K723" s="5" t="str">
        <f t="shared" si="82"/>
        <v/>
      </c>
      <c r="L723" s="5" t="str">
        <f t="shared" si="83"/>
        <v/>
      </c>
      <c r="M723" s="5" t="str">
        <f t="shared" si="84"/>
        <v/>
      </c>
      <c r="N723" s="5" t="str">
        <f t="shared" si="85"/>
        <v/>
      </c>
      <c r="O723" s="39" t="str">
        <f>IF(G723&gt;0,DT!AC723*I723+DT!AD723*J723+DT!AE723*K723+DT!AF723*L723+DT!AG723*M723+DT!AH723*N723,"")</f>
        <v/>
      </c>
    </row>
    <row r="724" spans="1:15">
      <c r="A724" s="1"/>
      <c r="B724" s="1"/>
      <c r="C724" s="1"/>
      <c r="D724" s="1"/>
      <c r="E724" s="1"/>
      <c r="F724" s="1"/>
      <c r="G724" s="1">
        <f t="shared" si="86"/>
        <v>0</v>
      </c>
      <c r="I724" s="5" t="str">
        <f t="shared" si="80"/>
        <v/>
      </c>
      <c r="J724" s="5" t="str">
        <f t="shared" si="81"/>
        <v/>
      </c>
      <c r="K724" s="5" t="str">
        <f t="shared" si="82"/>
        <v/>
      </c>
      <c r="L724" s="5" t="str">
        <f t="shared" si="83"/>
        <v/>
      </c>
      <c r="M724" s="5" t="str">
        <f t="shared" si="84"/>
        <v/>
      </c>
      <c r="N724" s="5" t="str">
        <f t="shared" si="85"/>
        <v/>
      </c>
      <c r="O724" s="39" t="str">
        <f>IF(G724&gt;0,DT!AC724*I724+DT!AD724*J724+DT!AE724*K724+DT!AF724*L724+DT!AG724*M724+DT!AH724*N724,"")</f>
        <v/>
      </c>
    </row>
    <row r="725" spans="1:15">
      <c r="A725" s="1"/>
      <c r="B725" s="1"/>
      <c r="C725" s="1"/>
      <c r="D725" s="1"/>
      <c r="E725" s="1"/>
      <c r="F725" s="1"/>
      <c r="G725" s="1">
        <f t="shared" si="86"/>
        <v>0</v>
      </c>
      <c r="I725" s="5" t="str">
        <f t="shared" si="80"/>
        <v/>
      </c>
      <c r="J725" s="5" t="str">
        <f t="shared" si="81"/>
        <v/>
      </c>
      <c r="K725" s="5" t="str">
        <f t="shared" si="82"/>
        <v/>
      </c>
      <c r="L725" s="5" t="str">
        <f t="shared" si="83"/>
        <v/>
      </c>
      <c r="M725" s="5" t="str">
        <f t="shared" si="84"/>
        <v/>
      </c>
      <c r="N725" s="5" t="str">
        <f t="shared" si="85"/>
        <v/>
      </c>
      <c r="O725" s="39" t="str">
        <f>IF(G725&gt;0,DT!AC725*I725+DT!AD725*J725+DT!AE725*K725+DT!AF725*L725+DT!AG725*M725+DT!AH725*N725,"")</f>
        <v/>
      </c>
    </row>
    <row r="726" spans="1:15">
      <c r="A726" s="1"/>
      <c r="B726" s="1"/>
      <c r="C726" s="1"/>
      <c r="D726" s="1"/>
      <c r="E726" s="1"/>
      <c r="F726" s="1"/>
      <c r="G726" s="1">
        <f t="shared" si="86"/>
        <v>0</v>
      </c>
      <c r="I726" s="5" t="str">
        <f t="shared" si="80"/>
        <v/>
      </c>
      <c r="J726" s="5" t="str">
        <f t="shared" si="81"/>
        <v/>
      </c>
      <c r="K726" s="5" t="str">
        <f t="shared" si="82"/>
        <v/>
      </c>
      <c r="L726" s="5" t="str">
        <f t="shared" si="83"/>
        <v/>
      </c>
      <c r="M726" s="5" t="str">
        <f t="shared" si="84"/>
        <v/>
      </c>
      <c r="N726" s="5" t="str">
        <f t="shared" si="85"/>
        <v/>
      </c>
      <c r="O726" s="39" t="str">
        <f>IF(G726&gt;0,DT!AC726*I726+DT!AD726*J726+DT!AE726*K726+DT!AF726*L726+DT!AG726*M726+DT!AH726*N726,"")</f>
        <v/>
      </c>
    </row>
    <row r="727" spans="1:15">
      <c r="A727" s="1"/>
      <c r="B727" s="1"/>
      <c r="C727" s="1"/>
      <c r="D727" s="1"/>
      <c r="E727" s="1"/>
      <c r="F727" s="1"/>
      <c r="G727" s="1">
        <f t="shared" si="86"/>
        <v>0</v>
      </c>
      <c r="I727" s="5" t="str">
        <f t="shared" si="80"/>
        <v/>
      </c>
      <c r="J727" s="5" t="str">
        <f t="shared" si="81"/>
        <v/>
      </c>
      <c r="K727" s="5" t="str">
        <f t="shared" si="82"/>
        <v/>
      </c>
      <c r="L727" s="5" t="str">
        <f t="shared" si="83"/>
        <v/>
      </c>
      <c r="M727" s="5" t="str">
        <f t="shared" si="84"/>
        <v/>
      </c>
      <c r="N727" s="5" t="str">
        <f t="shared" si="85"/>
        <v/>
      </c>
      <c r="O727" s="39" t="str">
        <f>IF(G727&gt;0,DT!AC727*I727+DT!AD727*J727+DT!AE727*K727+DT!AF727*L727+DT!AG727*M727+DT!AH727*N727,"")</f>
        <v/>
      </c>
    </row>
    <row r="728" spans="1:15">
      <c r="A728" s="1"/>
      <c r="B728" s="1"/>
      <c r="C728" s="1"/>
      <c r="D728" s="1"/>
      <c r="E728" s="1"/>
      <c r="F728" s="1"/>
      <c r="G728" s="1">
        <f t="shared" si="86"/>
        <v>0</v>
      </c>
      <c r="I728" s="5" t="str">
        <f t="shared" si="80"/>
        <v/>
      </c>
      <c r="J728" s="5" t="str">
        <f t="shared" si="81"/>
        <v/>
      </c>
      <c r="K728" s="5" t="str">
        <f t="shared" si="82"/>
        <v/>
      </c>
      <c r="L728" s="5" t="str">
        <f t="shared" si="83"/>
        <v/>
      </c>
      <c r="M728" s="5" t="str">
        <f t="shared" si="84"/>
        <v/>
      </c>
      <c r="N728" s="5" t="str">
        <f t="shared" si="85"/>
        <v/>
      </c>
      <c r="O728" s="39" t="str">
        <f>IF(G728&gt;0,DT!AC728*I728+DT!AD728*J728+DT!AE728*K728+DT!AF728*L728+DT!AG728*M728+DT!AH728*N728,"")</f>
        <v/>
      </c>
    </row>
    <row r="729" spans="1:15">
      <c r="A729" s="1"/>
      <c r="B729" s="1"/>
      <c r="C729" s="1"/>
      <c r="D729" s="1"/>
      <c r="E729" s="1"/>
      <c r="F729" s="1"/>
      <c r="G729" s="1">
        <f t="shared" si="86"/>
        <v>0</v>
      </c>
      <c r="I729" s="5" t="str">
        <f t="shared" si="80"/>
        <v/>
      </c>
      <c r="J729" s="5" t="str">
        <f t="shared" si="81"/>
        <v/>
      </c>
      <c r="K729" s="5" t="str">
        <f t="shared" si="82"/>
        <v/>
      </c>
      <c r="L729" s="5" t="str">
        <f t="shared" si="83"/>
        <v/>
      </c>
      <c r="M729" s="5" t="str">
        <f t="shared" si="84"/>
        <v/>
      </c>
      <c r="N729" s="5" t="str">
        <f t="shared" si="85"/>
        <v/>
      </c>
      <c r="O729" s="39" t="str">
        <f>IF(G729&gt;0,DT!AC729*I729+DT!AD729*J729+DT!AE729*K729+DT!AF729*L729+DT!AG729*M729+DT!AH729*N729,"")</f>
        <v/>
      </c>
    </row>
    <row r="730" spans="1:15">
      <c r="A730" s="1"/>
      <c r="B730" s="1"/>
      <c r="C730" s="1"/>
      <c r="D730" s="1"/>
      <c r="E730" s="1"/>
      <c r="F730" s="1"/>
      <c r="G730" s="1">
        <f t="shared" si="86"/>
        <v>0</v>
      </c>
      <c r="I730" s="5" t="str">
        <f t="shared" si="80"/>
        <v/>
      </c>
      <c r="J730" s="5" t="str">
        <f t="shared" si="81"/>
        <v/>
      </c>
      <c r="K730" s="5" t="str">
        <f t="shared" si="82"/>
        <v/>
      </c>
      <c r="L730" s="5" t="str">
        <f t="shared" si="83"/>
        <v/>
      </c>
      <c r="M730" s="5" t="str">
        <f t="shared" si="84"/>
        <v/>
      </c>
      <c r="N730" s="5" t="str">
        <f t="shared" si="85"/>
        <v/>
      </c>
      <c r="O730" s="39" t="str">
        <f>IF(G730&gt;0,DT!AC730*I730+DT!AD730*J730+DT!AE730*K730+DT!AF730*L730+DT!AG730*M730+DT!AH730*N730,"")</f>
        <v/>
      </c>
    </row>
    <row r="731" spans="1:15">
      <c r="A731" s="1"/>
      <c r="B731" s="1"/>
      <c r="C731" s="1"/>
      <c r="D731" s="1"/>
      <c r="E731" s="1"/>
      <c r="F731" s="1"/>
      <c r="G731" s="1">
        <f t="shared" si="86"/>
        <v>0</v>
      </c>
      <c r="I731" s="5" t="str">
        <f t="shared" si="80"/>
        <v/>
      </c>
      <c r="J731" s="5" t="str">
        <f t="shared" si="81"/>
        <v/>
      </c>
      <c r="K731" s="5" t="str">
        <f t="shared" si="82"/>
        <v/>
      </c>
      <c r="L731" s="5" t="str">
        <f t="shared" si="83"/>
        <v/>
      </c>
      <c r="M731" s="5" t="str">
        <f t="shared" si="84"/>
        <v/>
      </c>
      <c r="N731" s="5" t="str">
        <f t="shared" si="85"/>
        <v/>
      </c>
      <c r="O731" s="39" t="str">
        <f>IF(G731&gt;0,DT!AC731*I731+DT!AD731*J731+DT!AE731*K731+DT!AF731*L731+DT!AG731*M731+DT!AH731*N731,"")</f>
        <v/>
      </c>
    </row>
    <row r="732" spans="1:15">
      <c r="A732" s="1"/>
      <c r="B732" s="1"/>
      <c r="C732" s="1"/>
      <c r="D732" s="1"/>
      <c r="E732" s="1"/>
      <c r="F732" s="1"/>
      <c r="G732" s="1">
        <f t="shared" si="86"/>
        <v>0</v>
      </c>
      <c r="I732" s="5" t="str">
        <f t="shared" si="80"/>
        <v/>
      </c>
      <c r="J732" s="5" t="str">
        <f t="shared" si="81"/>
        <v/>
      </c>
      <c r="K732" s="5" t="str">
        <f t="shared" si="82"/>
        <v/>
      </c>
      <c r="L732" s="5" t="str">
        <f t="shared" si="83"/>
        <v/>
      </c>
      <c r="M732" s="5" t="str">
        <f t="shared" si="84"/>
        <v/>
      </c>
      <c r="N732" s="5" t="str">
        <f t="shared" si="85"/>
        <v/>
      </c>
      <c r="O732" s="39" t="str">
        <f>IF(G732&gt;0,DT!AC732*I732+DT!AD732*J732+DT!AE732*K732+DT!AF732*L732+DT!AG732*M732+DT!AH732*N732,"")</f>
        <v/>
      </c>
    </row>
    <row r="733" spans="1:15">
      <c r="A733" s="1"/>
      <c r="B733" s="1"/>
      <c r="C733" s="1"/>
      <c r="D733" s="1"/>
      <c r="E733" s="1"/>
      <c r="F733" s="1"/>
      <c r="G733" s="1">
        <f t="shared" si="86"/>
        <v>0</v>
      </c>
      <c r="I733" s="5" t="str">
        <f t="shared" si="80"/>
        <v/>
      </c>
      <c r="J733" s="5" t="str">
        <f t="shared" si="81"/>
        <v/>
      </c>
      <c r="K733" s="5" t="str">
        <f t="shared" si="82"/>
        <v/>
      </c>
      <c r="L733" s="5" t="str">
        <f t="shared" si="83"/>
        <v/>
      </c>
      <c r="M733" s="5" t="str">
        <f t="shared" si="84"/>
        <v/>
      </c>
      <c r="N733" s="5" t="str">
        <f t="shared" si="85"/>
        <v/>
      </c>
      <c r="O733" s="39" t="str">
        <f>IF(G733&gt;0,DT!AC733*I733+DT!AD733*J733+DT!AE733*K733+DT!AF733*L733+DT!AG733*M733+DT!AH733*N733,"")</f>
        <v/>
      </c>
    </row>
    <row r="734" spans="1:15">
      <c r="A734" s="1"/>
      <c r="B734" s="1"/>
      <c r="C734" s="1"/>
      <c r="D734" s="1"/>
      <c r="E734" s="1"/>
      <c r="F734" s="1"/>
      <c r="G734" s="1">
        <f t="shared" si="86"/>
        <v>0</v>
      </c>
      <c r="I734" s="5" t="str">
        <f t="shared" si="80"/>
        <v/>
      </c>
      <c r="J734" s="5" t="str">
        <f t="shared" si="81"/>
        <v/>
      </c>
      <c r="K734" s="5" t="str">
        <f t="shared" si="82"/>
        <v/>
      </c>
      <c r="L734" s="5" t="str">
        <f t="shared" si="83"/>
        <v/>
      </c>
      <c r="M734" s="5" t="str">
        <f t="shared" si="84"/>
        <v/>
      </c>
      <c r="N734" s="5" t="str">
        <f t="shared" si="85"/>
        <v/>
      </c>
      <c r="O734" s="39" t="str">
        <f>IF(G734&gt;0,DT!AC734*I734+DT!AD734*J734+DT!AE734*K734+DT!AF734*L734+DT!AG734*M734+DT!AH734*N734,"")</f>
        <v/>
      </c>
    </row>
    <row r="735" spans="1:15">
      <c r="A735" s="1"/>
      <c r="B735" s="1"/>
      <c r="C735" s="1"/>
      <c r="D735" s="1"/>
      <c r="E735" s="1"/>
      <c r="F735" s="1"/>
      <c r="G735" s="1">
        <f t="shared" si="86"/>
        <v>0</v>
      </c>
      <c r="I735" s="5" t="str">
        <f t="shared" si="80"/>
        <v/>
      </c>
      <c r="J735" s="5" t="str">
        <f t="shared" si="81"/>
        <v/>
      </c>
      <c r="K735" s="5" t="str">
        <f t="shared" si="82"/>
        <v/>
      </c>
      <c r="L735" s="5" t="str">
        <f t="shared" si="83"/>
        <v/>
      </c>
      <c r="M735" s="5" t="str">
        <f t="shared" si="84"/>
        <v/>
      </c>
      <c r="N735" s="5" t="str">
        <f t="shared" si="85"/>
        <v/>
      </c>
      <c r="O735" s="39" t="str">
        <f>IF(G735&gt;0,DT!AC735*I735+DT!AD735*J735+DT!AE735*K735+DT!AF735*L735+DT!AG735*M735+DT!AH735*N735,"")</f>
        <v/>
      </c>
    </row>
    <row r="736" spans="1:15">
      <c r="A736" s="1"/>
      <c r="B736" s="1"/>
      <c r="C736" s="1"/>
      <c r="D736" s="1"/>
      <c r="E736" s="1"/>
      <c r="F736" s="1"/>
      <c r="G736" s="1">
        <f t="shared" si="86"/>
        <v>0</v>
      </c>
      <c r="I736" s="5" t="str">
        <f t="shared" si="80"/>
        <v/>
      </c>
      <c r="J736" s="5" t="str">
        <f t="shared" si="81"/>
        <v/>
      </c>
      <c r="K736" s="5" t="str">
        <f t="shared" si="82"/>
        <v/>
      </c>
      <c r="L736" s="5" t="str">
        <f t="shared" si="83"/>
        <v/>
      </c>
      <c r="M736" s="5" t="str">
        <f t="shared" si="84"/>
        <v/>
      </c>
      <c r="N736" s="5" t="str">
        <f t="shared" si="85"/>
        <v/>
      </c>
      <c r="O736" s="39" t="str">
        <f>IF(G736&gt;0,DT!AC736*I736+DT!AD736*J736+DT!AE736*K736+DT!AF736*L736+DT!AG736*M736+DT!AH736*N736,"")</f>
        <v/>
      </c>
    </row>
    <row r="737" spans="1:15">
      <c r="A737" s="1"/>
      <c r="B737" s="1"/>
      <c r="C737" s="1"/>
      <c r="D737" s="1"/>
      <c r="E737" s="1"/>
      <c r="F737" s="1"/>
      <c r="G737" s="1">
        <f t="shared" si="86"/>
        <v>0</v>
      </c>
      <c r="I737" s="5" t="str">
        <f t="shared" si="80"/>
        <v/>
      </c>
      <c r="J737" s="5" t="str">
        <f t="shared" si="81"/>
        <v/>
      </c>
      <c r="K737" s="5" t="str">
        <f t="shared" si="82"/>
        <v/>
      </c>
      <c r="L737" s="5" t="str">
        <f t="shared" si="83"/>
        <v/>
      </c>
      <c r="M737" s="5" t="str">
        <f t="shared" si="84"/>
        <v/>
      </c>
      <c r="N737" s="5" t="str">
        <f t="shared" si="85"/>
        <v/>
      </c>
      <c r="O737" s="39" t="str">
        <f>IF(G737&gt;0,DT!AC737*I737+DT!AD737*J737+DT!AE737*K737+DT!AF737*L737+DT!AG737*M737+DT!AH737*N737,"")</f>
        <v/>
      </c>
    </row>
    <row r="738" spans="1:15">
      <c r="A738" s="1"/>
      <c r="B738" s="1"/>
      <c r="C738" s="1"/>
      <c r="D738" s="1"/>
      <c r="E738" s="1"/>
      <c r="F738" s="1"/>
      <c r="G738" s="1">
        <f t="shared" si="86"/>
        <v>0</v>
      </c>
      <c r="I738" s="5" t="str">
        <f t="shared" si="80"/>
        <v/>
      </c>
      <c r="J738" s="5" t="str">
        <f t="shared" si="81"/>
        <v/>
      </c>
      <c r="K738" s="5" t="str">
        <f t="shared" si="82"/>
        <v/>
      </c>
      <c r="L738" s="5" t="str">
        <f t="shared" si="83"/>
        <v/>
      </c>
      <c r="M738" s="5" t="str">
        <f t="shared" si="84"/>
        <v/>
      </c>
      <c r="N738" s="5" t="str">
        <f t="shared" si="85"/>
        <v/>
      </c>
      <c r="O738" s="39" t="str">
        <f>IF(G738&gt;0,DT!AC738*I738+DT!AD738*J738+DT!AE738*K738+DT!AF738*L738+DT!AG738*M738+DT!AH738*N738,"")</f>
        <v/>
      </c>
    </row>
    <row r="739" spans="1:15">
      <c r="A739" s="1"/>
      <c r="B739" s="1"/>
      <c r="C739" s="1"/>
      <c r="D739" s="1"/>
      <c r="E739" s="1"/>
      <c r="F739" s="1"/>
      <c r="G739" s="1">
        <f t="shared" si="86"/>
        <v>0</v>
      </c>
      <c r="I739" s="5" t="str">
        <f t="shared" si="80"/>
        <v/>
      </c>
      <c r="J739" s="5" t="str">
        <f t="shared" si="81"/>
        <v/>
      </c>
      <c r="K739" s="5" t="str">
        <f t="shared" si="82"/>
        <v/>
      </c>
      <c r="L739" s="5" t="str">
        <f t="shared" si="83"/>
        <v/>
      </c>
      <c r="M739" s="5" t="str">
        <f t="shared" si="84"/>
        <v/>
      </c>
      <c r="N739" s="5" t="str">
        <f t="shared" si="85"/>
        <v/>
      </c>
      <c r="O739" s="39" t="str">
        <f>IF(G739&gt;0,DT!AC739*I739+DT!AD739*J739+DT!AE739*K739+DT!AF739*L739+DT!AG739*M739+DT!AH739*N739,"")</f>
        <v/>
      </c>
    </row>
    <row r="740" spans="1:15">
      <c r="A740" s="1"/>
      <c r="B740" s="1"/>
      <c r="C740" s="1"/>
      <c r="D740" s="1"/>
      <c r="E740" s="1"/>
      <c r="F740" s="1"/>
      <c r="G740" s="1">
        <f t="shared" si="86"/>
        <v>0</v>
      </c>
      <c r="I740" s="5" t="str">
        <f t="shared" si="80"/>
        <v/>
      </c>
      <c r="J740" s="5" t="str">
        <f t="shared" si="81"/>
        <v/>
      </c>
      <c r="K740" s="5" t="str">
        <f t="shared" si="82"/>
        <v/>
      </c>
      <c r="L740" s="5" t="str">
        <f t="shared" si="83"/>
        <v/>
      </c>
      <c r="M740" s="5" t="str">
        <f t="shared" si="84"/>
        <v/>
      </c>
      <c r="N740" s="5" t="str">
        <f t="shared" si="85"/>
        <v/>
      </c>
      <c r="O740" s="39" t="str">
        <f>IF(G740&gt;0,DT!AC740*I740+DT!AD740*J740+DT!AE740*K740+DT!AF740*L740+DT!AG740*M740+DT!AH740*N740,"")</f>
        <v/>
      </c>
    </row>
    <row r="741" spans="1:15">
      <c r="A741" s="1"/>
      <c r="B741" s="1"/>
      <c r="C741" s="1"/>
      <c r="D741" s="1"/>
      <c r="E741" s="1"/>
      <c r="F741" s="1"/>
      <c r="G741" s="1">
        <f t="shared" si="86"/>
        <v>0</v>
      </c>
      <c r="I741" s="5" t="str">
        <f t="shared" si="80"/>
        <v/>
      </c>
      <c r="J741" s="5" t="str">
        <f t="shared" si="81"/>
        <v/>
      </c>
      <c r="K741" s="5" t="str">
        <f t="shared" si="82"/>
        <v/>
      </c>
      <c r="L741" s="5" t="str">
        <f t="shared" si="83"/>
        <v/>
      </c>
      <c r="M741" s="5" t="str">
        <f t="shared" si="84"/>
        <v/>
      </c>
      <c r="N741" s="5" t="str">
        <f t="shared" si="85"/>
        <v/>
      </c>
      <c r="O741" s="39" t="str">
        <f>IF(G741&gt;0,DT!AC741*I741+DT!AD741*J741+DT!AE741*K741+DT!AF741*L741+DT!AG741*M741+DT!AH741*N741,"")</f>
        <v/>
      </c>
    </row>
    <row r="742" spans="1:15">
      <c r="A742" s="1"/>
      <c r="B742" s="1"/>
      <c r="C742" s="1"/>
      <c r="D742" s="1"/>
      <c r="E742" s="1"/>
      <c r="F742" s="1"/>
      <c r="G742" s="1">
        <f t="shared" si="86"/>
        <v>0</v>
      </c>
      <c r="I742" s="5" t="str">
        <f t="shared" si="80"/>
        <v/>
      </c>
      <c r="J742" s="5" t="str">
        <f t="shared" si="81"/>
        <v/>
      </c>
      <c r="K742" s="5" t="str">
        <f t="shared" si="82"/>
        <v/>
      </c>
      <c r="L742" s="5" t="str">
        <f t="shared" si="83"/>
        <v/>
      </c>
      <c r="M742" s="5" t="str">
        <f t="shared" si="84"/>
        <v/>
      </c>
      <c r="N742" s="5" t="str">
        <f t="shared" si="85"/>
        <v/>
      </c>
      <c r="O742" s="39" t="str">
        <f>IF(G742&gt;0,DT!AC742*I742+DT!AD742*J742+DT!AE742*K742+DT!AF742*L742+DT!AG742*M742+DT!AH742*N742,"")</f>
        <v/>
      </c>
    </row>
    <row r="743" spans="1:15">
      <c r="A743" s="1"/>
      <c r="B743" s="1"/>
      <c r="C743" s="1"/>
      <c r="D743" s="1"/>
      <c r="E743" s="1"/>
      <c r="F743" s="1"/>
      <c r="G743" s="1">
        <f t="shared" si="86"/>
        <v>0</v>
      </c>
      <c r="I743" s="5" t="str">
        <f t="shared" si="80"/>
        <v/>
      </c>
      <c r="J743" s="5" t="str">
        <f t="shared" si="81"/>
        <v/>
      </c>
      <c r="K743" s="5" t="str">
        <f t="shared" si="82"/>
        <v/>
      </c>
      <c r="L743" s="5" t="str">
        <f t="shared" si="83"/>
        <v/>
      </c>
      <c r="M743" s="5" t="str">
        <f t="shared" si="84"/>
        <v/>
      </c>
      <c r="N743" s="5" t="str">
        <f t="shared" si="85"/>
        <v/>
      </c>
      <c r="O743" s="39" t="str">
        <f>IF(G743&gt;0,DT!AC743*I743+DT!AD743*J743+DT!AE743*K743+DT!AF743*L743+DT!AG743*M743+DT!AH743*N743,"")</f>
        <v/>
      </c>
    </row>
    <row r="744" spans="1:15">
      <c r="A744" s="1"/>
      <c r="B744" s="1"/>
      <c r="C744" s="1"/>
      <c r="D744" s="1"/>
      <c r="E744" s="1"/>
      <c r="F744" s="1"/>
      <c r="G744" s="1">
        <f t="shared" si="86"/>
        <v>0</v>
      </c>
      <c r="I744" s="5" t="str">
        <f t="shared" si="80"/>
        <v/>
      </c>
      <c r="J744" s="5" t="str">
        <f t="shared" si="81"/>
        <v/>
      </c>
      <c r="K744" s="5" t="str">
        <f t="shared" si="82"/>
        <v/>
      </c>
      <c r="L744" s="5" t="str">
        <f t="shared" si="83"/>
        <v/>
      </c>
      <c r="M744" s="5" t="str">
        <f t="shared" si="84"/>
        <v/>
      </c>
      <c r="N744" s="5" t="str">
        <f t="shared" si="85"/>
        <v/>
      </c>
      <c r="O744" s="39" t="str">
        <f>IF(G744&gt;0,DT!AC744*I744+DT!AD744*J744+DT!AE744*K744+DT!AF744*L744+DT!AG744*M744+DT!AH744*N744,"")</f>
        <v/>
      </c>
    </row>
    <row r="745" spans="1:15">
      <c r="A745" s="1"/>
      <c r="B745" s="1"/>
      <c r="C745" s="1"/>
      <c r="D745" s="1"/>
      <c r="E745" s="1"/>
      <c r="F745" s="1"/>
      <c r="G745" s="1">
        <f t="shared" si="86"/>
        <v>0</v>
      </c>
      <c r="I745" s="5" t="str">
        <f t="shared" si="80"/>
        <v/>
      </c>
      <c r="J745" s="5" t="str">
        <f t="shared" si="81"/>
        <v/>
      </c>
      <c r="K745" s="5" t="str">
        <f t="shared" si="82"/>
        <v/>
      </c>
      <c r="L745" s="5" t="str">
        <f t="shared" si="83"/>
        <v/>
      </c>
      <c r="M745" s="5" t="str">
        <f t="shared" si="84"/>
        <v/>
      </c>
      <c r="N745" s="5" t="str">
        <f t="shared" si="85"/>
        <v/>
      </c>
      <c r="O745" s="39" t="str">
        <f>IF(G745&gt;0,DT!AC745*I745+DT!AD745*J745+DT!AE745*K745+DT!AF745*L745+DT!AG745*M745+DT!AH745*N745,"")</f>
        <v/>
      </c>
    </row>
    <row r="746" spans="1:15">
      <c r="A746" s="1"/>
      <c r="B746" s="1"/>
      <c r="C746" s="1"/>
      <c r="D746" s="1"/>
      <c r="E746" s="1"/>
      <c r="F746" s="1"/>
      <c r="G746" s="1">
        <f t="shared" si="86"/>
        <v>0</v>
      </c>
      <c r="I746" s="5" t="str">
        <f t="shared" si="80"/>
        <v/>
      </c>
      <c r="J746" s="5" t="str">
        <f t="shared" si="81"/>
        <v/>
      </c>
      <c r="K746" s="5" t="str">
        <f t="shared" si="82"/>
        <v/>
      </c>
      <c r="L746" s="5" t="str">
        <f t="shared" si="83"/>
        <v/>
      </c>
      <c r="M746" s="5" t="str">
        <f t="shared" si="84"/>
        <v/>
      </c>
      <c r="N746" s="5" t="str">
        <f t="shared" si="85"/>
        <v/>
      </c>
      <c r="O746" s="39" t="str">
        <f>IF(G746&gt;0,DT!AC746*I746+DT!AD746*J746+DT!AE746*K746+DT!AF746*L746+DT!AG746*M746+DT!AH746*N746,"")</f>
        <v/>
      </c>
    </row>
    <row r="747" spans="1:15">
      <c r="A747" s="1"/>
      <c r="B747" s="1"/>
      <c r="C747" s="1"/>
      <c r="D747" s="1"/>
      <c r="E747" s="1"/>
      <c r="F747" s="1"/>
      <c r="G747" s="1">
        <f t="shared" si="86"/>
        <v>0</v>
      </c>
      <c r="I747" s="5" t="str">
        <f t="shared" si="80"/>
        <v/>
      </c>
      <c r="J747" s="5" t="str">
        <f t="shared" si="81"/>
        <v/>
      </c>
      <c r="K747" s="5" t="str">
        <f t="shared" si="82"/>
        <v/>
      </c>
      <c r="L747" s="5" t="str">
        <f t="shared" si="83"/>
        <v/>
      </c>
      <c r="M747" s="5" t="str">
        <f t="shared" si="84"/>
        <v/>
      </c>
      <c r="N747" s="5" t="str">
        <f t="shared" si="85"/>
        <v/>
      </c>
      <c r="O747" s="39" t="str">
        <f>IF(G747&gt;0,DT!AC747*I747+DT!AD747*J747+DT!AE747*K747+DT!AF747*L747+DT!AG747*M747+DT!AH747*N747,"")</f>
        <v/>
      </c>
    </row>
    <row r="748" spans="1:15">
      <c r="A748" s="1"/>
      <c r="B748" s="1"/>
      <c r="C748" s="1"/>
      <c r="D748" s="1"/>
      <c r="E748" s="1"/>
      <c r="F748" s="1"/>
      <c r="G748" s="1">
        <f t="shared" si="86"/>
        <v>0</v>
      </c>
      <c r="I748" s="5" t="str">
        <f t="shared" si="80"/>
        <v/>
      </c>
      <c r="J748" s="5" t="str">
        <f t="shared" si="81"/>
        <v/>
      </c>
      <c r="K748" s="5" t="str">
        <f t="shared" si="82"/>
        <v/>
      </c>
      <c r="L748" s="5" t="str">
        <f t="shared" si="83"/>
        <v/>
      </c>
      <c r="M748" s="5" t="str">
        <f t="shared" si="84"/>
        <v/>
      </c>
      <c r="N748" s="5" t="str">
        <f t="shared" si="85"/>
        <v/>
      </c>
      <c r="O748" s="39" t="str">
        <f>IF(G748&gt;0,DT!AC748*I748+DT!AD748*J748+DT!AE748*K748+DT!AF748*L748+DT!AG748*M748+DT!AH748*N748,"")</f>
        <v/>
      </c>
    </row>
    <row r="749" spans="1:15">
      <c r="A749" s="1"/>
      <c r="B749" s="1"/>
      <c r="C749" s="1"/>
      <c r="D749" s="1"/>
      <c r="E749" s="1"/>
      <c r="F749" s="1"/>
      <c r="G749" s="1">
        <f t="shared" si="86"/>
        <v>0</v>
      </c>
      <c r="I749" s="5" t="str">
        <f t="shared" si="80"/>
        <v/>
      </c>
      <c r="J749" s="5" t="str">
        <f t="shared" si="81"/>
        <v/>
      </c>
      <c r="K749" s="5" t="str">
        <f t="shared" si="82"/>
        <v/>
      </c>
      <c r="L749" s="5" t="str">
        <f t="shared" si="83"/>
        <v/>
      </c>
      <c r="M749" s="5" t="str">
        <f t="shared" si="84"/>
        <v/>
      </c>
      <c r="N749" s="5" t="str">
        <f t="shared" si="85"/>
        <v/>
      </c>
      <c r="O749" s="39" t="str">
        <f>IF(G749&gt;0,DT!AC749*I749+DT!AD749*J749+DT!AE749*K749+DT!AF749*L749+DT!AG749*M749+DT!AH749*N749,"")</f>
        <v/>
      </c>
    </row>
    <row r="750" spans="1:15">
      <c r="A750" s="1"/>
      <c r="B750" s="1"/>
      <c r="C750" s="1"/>
      <c r="D750" s="1"/>
      <c r="E750" s="1"/>
      <c r="F750" s="1"/>
      <c r="G750" s="1">
        <f t="shared" si="86"/>
        <v>0</v>
      </c>
      <c r="I750" s="5" t="str">
        <f t="shared" si="80"/>
        <v/>
      </c>
      <c r="J750" s="5" t="str">
        <f t="shared" si="81"/>
        <v/>
      </c>
      <c r="K750" s="5" t="str">
        <f t="shared" si="82"/>
        <v/>
      </c>
      <c r="L750" s="5" t="str">
        <f t="shared" si="83"/>
        <v/>
      </c>
      <c r="M750" s="5" t="str">
        <f t="shared" si="84"/>
        <v/>
      </c>
      <c r="N750" s="5" t="str">
        <f t="shared" si="85"/>
        <v/>
      </c>
      <c r="O750" s="39" t="str">
        <f>IF(G750&gt;0,DT!AC750*I750+DT!AD750*J750+DT!AE750*K750+DT!AF750*L750+DT!AG750*M750+DT!AH750*N750,"")</f>
        <v/>
      </c>
    </row>
    <row r="751" spans="1:15">
      <c r="A751" s="1"/>
      <c r="B751" s="1"/>
      <c r="C751" s="1"/>
      <c r="D751" s="1"/>
      <c r="E751" s="1"/>
      <c r="F751" s="1"/>
      <c r="G751" s="1">
        <f t="shared" si="86"/>
        <v>0</v>
      </c>
      <c r="I751" s="5" t="str">
        <f t="shared" si="80"/>
        <v/>
      </c>
      <c r="J751" s="5" t="str">
        <f t="shared" si="81"/>
        <v/>
      </c>
      <c r="K751" s="5" t="str">
        <f t="shared" si="82"/>
        <v/>
      </c>
      <c r="L751" s="5" t="str">
        <f t="shared" si="83"/>
        <v/>
      </c>
      <c r="M751" s="5" t="str">
        <f t="shared" si="84"/>
        <v/>
      </c>
      <c r="N751" s="5" t="str">
        <f t="shared" si="85"/>
        <v/>
      </c>
      <c r="O751" s="39" t="str">
        <f>IF(G751&gt;0,DT!AC751*I751+DT!AD751*J751+DT!AE751*K751+DT!AF751*L751+DT!AG751*M751+DT!AH751*N751,"")</f>
        <v/>
      </c>
    </row>
    <row r="752" spans="1:15">
      <c r="A752" s="1"/>
      <c r="B752" s="1"/>
      <c r="C752" s="1"/>
      <c r="D752" s="1"/>
      <c r="E752" s="1"/>
      <c r="F752" s="1"/>
      <c r="G752" s="1">
        <f t="shared" si="86"/>
        <v>0</v>
      </c>
      <c r="I752" s="5" t="str">
        <f t="shared" si="80"/>
        <v/>
      </c>
      <c r="J752" s="5" t="str">
        <f t="shared" si="81"/>
        <v/>
      </c>
      <c r="K752" s="5" t="str">
        <f t="shared" si="82"/>
        <v/>
      </c>
      <c r="L752" s="5" t="str">
        <f t="shared" si="83"/>
        <v/>
      </c>
      <c r="M752" s="5" t="str">
        <f t="shared" si="84"/>
        <v/>
      </c>
      <c r="N752" s="5" t="str">
        <f t="shared" si="85"/>
        <v/>
      </c>
      <c r="O752" s="39" t="str">
        <f>IF(G752&gt;0,DT!AC752*I752+DT!AD752*J752+DT!AE752*K752+DT!AF752*L752+DT!AG752*M752+DT!AH752*N752,"")</f>
        <v/>
      </c>
    </row>
    <row r="753" spans="1:15">
      <c r="A753" s="1"/>
      <c r="B753" s="1"/>
      <c r="C753" s="1"/>
      <c r="D753" s="1"/>
      <c r="E753" s="1"/>
      <c r="F753" s="1"/>
      <c r="G753" s="1">
        <f t="shared" si="86"/>
        <v>0</v>
      </c>
      <c r="I753" s="5" t="str">
        <f t="shared" si="80"/>
        <v/>
      </c>
      <c r="J753" s="5" t="str">
        <f t="shared" si="81"/>
        <v/>
      </c>
      <c r="K753" s="5" t="str">
        <f t="shared" si="82"/>
        <v/>
      </c>
      <c r="L753" s="5" t="str">
        <f t="shared" si="83"/>
        <v/>
      </c>
      <c r="M753" s="5" t="str">
        <f t="shared" si="84"/>
        <v/>
      </c>
      <c r="N753" s="5" t="str">
        <f t="shared" si="85"/>
        <v/>
      </c>
      <c r="O753" s="39" t="str">
        <f>IF(G753&gt;0,DT!AC753*I753+DT!AD753*J753+DT!AE753*K753+DT!AF753*L753+DT!AG753*M753+DT!AH753*N753,"")</f>
        <v/>
      </c>
    </row>
    <row r="754" spans="1:15">
      <c r="A754" s="1"/>
      <c r="B754" s="1"/>
      <c r="C754" s="1"/>
      <c r="D754" s="1"/>
      <c r="E754" s="1"/>
      <c r="F754" s="1"/>
      <c r="G754" s="1">
        <f t="shared" si="86"/>
        <v>0</v>
      </c>
      <c r="I754" s="5" t="str">
        <f t="shared" si="80"/>
        <v/>
      </c>
      <c r="J754" s="5" t="str">
        <f t="shared" si="81"/>
        <v/>
      </c>
      <c r="K754" s="5" t="str">
        <f t="shared" si="82"/>
        <v/>
      </c>
      <c r="L754" s="5" t="str">
        <f t="shared" si="83"/>
        <v/>
      </c>
      <c r="M754" s="5" t="str">
        <f t="shared" si="84"/>
        <v/>
      </c>
      <c r="N754" s="5" t="str">
        <f t="shared" si="85"/>
        <v/>
      </c>
      <c r="O754" s="39" t="str">
        <f>IF(G754&gt;0,DT!AC754*I754+DT!AD754*J754+DT!AE754*K754+DT!AF754*L754+DT!AG754*M754+DT!AH754*N754,"")</f>
        <v/>
      </c>
    </row>
    <row r="755" spans="1:15">
      <c r="A755" s="1"/>
      <c r="B755" s="1"/>
      <c r="C755" s="1"/>
      <c r="D755" s="1"/>
      <c r="E755" s="1"/>
      <c r="F755" s="1"/>
      <c r="G755" s="1">
        <f t="shared" si="86"/>
        <v>0</v>
      </c>
      <c r="I755" s="5" t="str">
        <f t="shared" si="80"/>
        <v/>
      </c>
      <c r="J755" s="5" t="str">
        <f t="shared" si="81"/>
        <v/>
      </c>
      <c r="K755" s="5" t="str">
        <f t="shared" si="82"/>
        <v/>
      </c>
      <c r="L755" s="5" t="str">
        <f t="shared" si="83"/>
        <v/>
      </c>
      <c r="M755" s="5" t="str">
        <f t="shared" si="84"/>
        <v/>
      </c>
      <c r="N755" s="5" t="str">
        <f t="shared" si="85"/>
        <v/>
      </c>
      <c r="O755" s="39" t="str">
        <f>IF(G755&gt;0,DT!AC755*I755+DT!AD755*J755+DT!AE755*K755+DT!AF755*L755+DT!AG755*M755+DT!AH755*N755,"")</f>
        <v/>
      </c>
    </row>
    <row r="756" spans="1:15">
      <c r="A756" s="1"/>
      <c r="B756" s="1"/>
      <c r="C756" s="1"/>
      <c r="D756" s="1"/>
      <c r="E756" s="1"/>
      <c r="F756" s="1"/>
      <c r="G756" s="1">
        <f t="shared" si="86"/>
        <v>0</v>
      </c>
      <c r="I756" s="5" t="str">
        <f t="shared" ref="I756:I819" si="87">IF(G756&gt;0,A756/G756,"")</f>
        <v/>
      </c>
      <c r="J756" s="5" t="str">
        <f t="shared" ref="J756:J819" si="88">IF(G756&gt;0,B756/G756,"")</f>
        <v/>
      </c>
      <c r="K756" s="5" t="str">
        <f t="shared" ref="K756:K819" si="89">IF(G756&gt;0,C756/G756,"")</f>
        <v/>
      </c>
      <c r="L756" s="5" t="str">
        <f t="shared" ref="L756:L819" si="90">IF(G756&gt;0,D756/G756,"")</f>
        <v/>
      </c>
      <c r="M756" s="5" t="str">
        <f t="shared" ref="M756:M819" si="91">IF(G756&gt;0,E756/G756,"")</f>
        <v/>
      </c>
      <c r="N756" s="5" t="str">
        <f t="shared" ref="N756:N819" si="92">IF(G756&gt;0,F756/G756,"")</f>
        <v/>
      </c>
      <c r="O756" s="39" t="str">
        <f>IF(G756&gt;0,DT!AC756*I756+DT!AD756*J756+DT!AE756*K756+DT!AF756*L756+DT!AG756*M756+DT!AH756*N756,"")</f>
        <v/>
      </c>
    </row>
    <row r="757" spans="1:15">
      <c r="A757" s="1"/>
      <c r="B757" s="1"/>
      <c r="C757" s="1"/>
      <c r="D757" s="1"/>
      <c r="E757" s="1"/>
      <c r="F757" s="1"/>
      <c r="G757" s="1">
        <f t="shared" si="86"/>
        <v>0</v>
      </c>
      <c r="I757" s="5" t="str">
        <f t="shared" si="87"/>
        <v/>
      </c>
      <c r="J757" s="5" t="str">
        <f t="shared" si="88"/>
        <v/>
      </c>
      <c r="K757" s="5" t="str">
        <f t="shared" si="89"/>
        <v/>
      </c>
      <c r="L757" s="5" t="str">
        <f t="shared" si="90"/>
        <v/>
      </c>
      <c r="M757" s="5" t="str">
        <f t="shared" si="91"/>
        <v/>
      </c>
      <c r="N757" s="5" t="str">
        <f t="shared" si="92"/>
        <v/>
      </c>
      <c r="O757" s="39" t="str">
        <f>IF(G757&gt;0,DT!AC757*I757+DT!AD757*J757+DT!AE757*K757+DT!AF757*L757+DT!AG757*M757+DT!AH757*N757,"")</f>
        <v/>
      </c>
    </row>
    <row r="758" spans="1:15">
      <c r="A758" s="1"/>
      <c r="B758" s="1"/>
      <c r="C758" s="1"/>
      <c r="D758" s="1"/>
      <c r="E758" s="1"/>
      <c r="F758" s="1"/>
      <c r="G758" s="1">
        <f t="shared" si="86"/>
        <v>0</v>
      </c>
      <c r="I758" s="5" t="str">
        <f t="shared" si="87"/>
        <v/>
      </c>
      <c r="J758" s="5" t="str">
        <f t="shared" si="88"/>
        <v/>
      </c>
      <c r="K758" s="5" t="str">
        <f t="shared" si="89"/>
        <v/>
      </c>
      <c r="L758" s="5" t="str">
        <f t="shared" si="90"/>
        <v/>
      </c>
      <c r="M758" s="5" t="str">
        <f t="shared" si="91"/>
        <v/>
      </c>
      <c r="N758" s="5" t="str">
        <f t="shared" si="92"/>
        <v/>
      </c>
      <c r="O758" s="39" t="str">
        <f>IF(G758&gt;0,DT!AC758*I758+DT!AD758*J758+DT!AE758*K758+DT!AF758*L758+DT!AG758*M758+DT!AH758*N758,"")</f>
        <v/>
      </c>
    </row>
    <row r="759" spans="1:15">
      <c r="A759" s="1"/>
      <c r="B759" s="1"/>
      <c r="C759" s="1"/>
      <c r="D759" s="1"/>
      <c r="E759" s="1"/>
      <c r="F759" s="1"/>
      <c r="G759" s="1">
        <f t="shared" si="86"/>
        <v>0</v>
      </c>
      <c r="I759" s="5" t="str">
        <f t="shared" si="87"/>
        <v/>
      </c>
      <c r="J759" s="5" t="str">
        <f t="shared" si="88"/>
        <v/>
      </c>
      <c r="K759" s="5" t="str">
        <f t="shared" si="89"/>
        <v/>
      </c>
      <c r="L759" s="5" t="str">
        <f t="shared" si="90"/>
        <v/>
      </c>
      <c r="M759" s="5" t="str">
        <f t="shared" si="91"/>
        <v/>
      </c>
      <c r="N759" s="5" t="str">
        <f t="shared" si="92"/>
        <v/>
      </c>
      <c r="O759" s="39" t="str">
        <f>IF(G759&gt;0,DT!AC759*I759+DT!AD759*J759+DT!AE759*K759+DT!AF759*L759+DT!AG759*M759+DT!AH759*N759,"")</f>
        <v/>
      </c>
    </row>
    <row r="760" spans="1:15">
      <c r="A760" s="1"/>
      <c r="B760" s="1"/>
      <c r="C760" s="1"/>
      <c r="D760" s="1"/>
      <c r="E760" s="1"/>
      <c r="F760" s="1"/>
      <c r="G760" s="1">
        <f t="shared" si="86"/>
        <v>0</v>
      </c>
      <c r="I760" s="5" t="str">
        <f t="shared" si="87"/>
        <v/>
      </c>
      <c r="J760" s="5" t="str">
        <f t="shared" si="88"/>
        <v/>
      </c>
      <c r="K760" s="5" t="str">
        <f t="shared" si="89"/>
        <v/>
      </c>
      <c r="L760" s="5" t="str">
        <f t="shared" si="90"/>
        <v/>
      </c>
      <c r="M760" s="5" t="str">
        <f t="shared" si="91"/>
        <v/>
      </c>
      <c r="N760" s="5" t="str">
        <f t="shared" si="92"/>
        <v/>
      </c>
      <c r="O760" s="39" t="str">
        <f>IF(G760&gt;0,DT!AC760*I760+DT!AD760*J760+DT!AE760*K760+DT!AF760*L760+DT!AG760*M760+DT!AH760*N760,"")</f>
        <v/>
      </c>
    </row>
    <row r="761" spans="1:15">
      <c r="A761" s="1"/>
      <c r="B761" s="1"/>
      <c r="C761" s="1"/>
      <c r="D761" s="1"/>
      <c r="E761" s="1"/>
      <c r="F761" s="1"/>
      <c r="G761" s="1">
        <f t="shared" si="86"/>
        <v>0</v>
      </c>
      <c r="I761" s="5" t="str">
        <f t="shared" si="87"/>
        <v/>
      </c>
      <c r="J761" s="5" t="str">
        <f t="shared" si="88"/>
        <v/>
      </c>
      <c r="K761" s="5" t="str">
        <f t="shared" si="89"/>
        <v/>
      </c>
      <c r="L761" s="5" t="str">
        <f t="shared" si="90"/>
        <v/>
      </c>
      <c r="M761" s="5" t="str">
        <f t="shared" si="91"/>
        <v/>
      </c>
      <c r="N761" s="5" t="str">
        <f t="shared" si="92"/>
        <v/>
      </c>
      <c r="O761" s="39" t="str">
        <f>IF(G761&gt;0,DT!AC761*I761+DT!AD761*J761+DT!AE761*K761+DT!AF761*L761+DT!AG761*M761+DT!AH761*N761,"")</f>
        <v/>
      </c>
    </row>
    <row r="762" spans="1:15">
      <c r="A762" s="1"/>
      <c r="B762" s="1"/>
      <c r="C762" s="1"/>
      <c r="D762" s="1"/>
      <c r="E762" s="1"/>
      <c r="F762" s="1"/>
      <c r="G762" s="1">
        <f t="shared" si="86"/>
        <v>0</v>
      </c>
      <c r="I762" s="5" t="str">
        <f t="shared" si="87"/>
        <v/>
      </c>
      <c r="J762" s="5" t="str">
        <f t="shared" si="88"/>
        <v/>
      </c>
      <c r="K762" s="5" t="str">
        <f t="shared" si="89"/>
        <v/>
      </c>
      <c r="L762" s="5" t="str">
        <f t="shared" si="90"/>
        <v/>
      </c>
      <c r="M762" s="5" t="str">
        <f t="shared" si="91"/>
        <v/>
      </c>
      <c r="N762" s="5" t="str">
        <f t="shared" si="92"/>
        <v/>
      </c>
      <c r="O762" s="39" t="str">
        <f>IF(G762&gt;0,DT!AC762*I762+DT!AD762*J762+DT!AE762*K762+DT!AF762*L762+DT!AG762*M762+DT!AH762*N762,"")</f>
        <v/>
      </c>
    </row>
    <row r="763" spans="1:15">
      <c r="A763" s="1"/>
      <c r="B763" s="1"/>
      <c r="C763" s="1"/>
      <c r="D763" s="1"/>
      <c r="E763" s="1"/>
      <c r="F763" s="1"/>
      <c r="G763" s="1">
        <f t="shared" si="86"/>
        <v>0</v>
      </c>
      <c r="I763" s="5" t="str">
        <f t="shared" si="87"/>
        <v/>
      </c>
      <c r="J763" s="5" t="str">
        <f t="shared" si="88"/>
        <v/>
      </c>
      <c r="K763" s="5" t="str">
        <f t="shared" si="89"/>
        <v/>
      </c>
      <c r="L763" s="5" t="str">
        <f t="shared" si="90"/>
        <v/>
      </c>
      <c r="M763" s="5" t="str">
        <f t="shared" si="91"/>
        <v/>
      </c>
      <c r="N763" s="5" t="str">
        <f t="shared" si="92"/>
        <v/>
      </c>
      <c r="O763" s="39" t="str">
        <f>IF(G763&gt;0,DT!AC763*I763+DT!AD763*J763+DT!AE763*K763+DT!AF763*L763+DT!AG763*M763+DT!AH763*N763,"")</f>
        <v/>
      </c>
    </row>
    <row r="764" spans="1:15">
      <c r="A764" s="1"/>
      <c r="B764" s="1"/>
      <c r="C764" s="1"/>
      <c r="D764" s="1"/>
      <c r="E764" s="1"/>
      <c r="F764" s="1"/>
      <c r="G764" s="1">
        <f t="shared" si="86"/>
        <v>0</v>
      </c>
      <c r="I764" s="5" t="str">
        <f t="shared" si="87"/>
        <v/>
      </c>
      <c r="J764" s="5" t="str">
        <f t="shared" si="88"/>
        <v/>
      </c>
      <c r="K764" s="5" t="str">
        <f t="shared" si="89"/>
        <v/>
      </c>
      <c r="L764" s="5" t="str">
        <f t="shared" si="90"/>
        <v/>
      </c>
      <c r="M764" s="5" t="str">
        <f t="shared" si="91"/>
        <v/>
      </c>
      <c r="N764" s="5" t="str">
        <f t="shared" si="92"/>
        <v/>
      </c>
      <c r="O764" s="39" t="str">
        <f>IF(G764&gt;0,DT!AC764*I764+DT!AD764*J764+DT!AE764*K764+DT!AF764*L764+DT!AG764*M764+DT!AH764*N764,"")</f>
        <v/>
      </c>
    </row>
    <row r="765" spans="1:15">
      <c r="A765" s="1"/>
      <c r="B765" s="1"/>
      <c r="C765" s="1"/>
      <c r="D765" s="1"/>
      <c r="E765" s="1"/>
      <c r="F765" s="1"/>
      <c r="G765" s="1">
        <f t="shared" si="86"/>
        <v>0</v>
      </c>
      <c r="I765" s="5" t="str">
        <f t="shared" si="87"/>
        <v/>
      </c>
      <c r="J765" s="5" t="str">
        <f t="shared" si="88"/>
        <v/>
      </c>
      <c r="K765" s="5" t="str">
        <f t="shared" si="89"/>
        <v/>
      </c>
      <c r="L765" s="5" t="str">
        <f t="shared" si="90"/>
        <v/>
      </c>
      <c r="M765" s="5" t="str">
        <f t="shared" si="91"/>
        <v/>
      </c>
      <c r="N765" s="5" t="str">
        <f t="shared" si="92"/>
        <v/>
      </c>
      <c r="O765" s="39" t="str">
        <f>IF(G765&gt;0,DT!AC765*I765+DT!AD765*J765+DT!AE765*K765+DT!AF765*L765+DT!AG765*M765+DT!AH765*N765,"")</f>
        <v/>
      </c>
    </row>
    <row r="766" spans="1:15">
      <c r="A766" s="1"/>
      <c r="B766" s="1"/>
      <c r="C766" s="1"/>
      <c r="D766" s="1"/>
      <c r="E766" s="1"/>
      <c r="F766" s="1"/>
      <c r="G766" s="1">
        <f t="shared" si="86"/>
        <v>0</v>
      </c>
      <c r="I766" s="5" t="str">
        <f t="shared" si="87"/>
        <v/>
      </c>
      <c r="J766" s="5" t="str">
        <f t="shared" si="88"/>
        <v/>
      </c>
      <c r="K766" s="5" t="str">
        <f t="shared" si="89"/>
        <v/>
      </c>
      <c r="L766" s="5" t="str">
        <f t="shared" si="90"/>
        <v/>
      </c>
      <c r="M766" s="5" t="str">
        <f t="shared" si="91"/>
        <v/>
      </c>
      <c r="N766" s="5" t="str">
        <f t="shared" si="92"/>
        <v/>
      </c>
      <c r="O766" s="39" t="str">
        <f>IF(G766&gt;0,DT!AC766*I766+DT!AD766*J766+DT!AE766*K766+DT!AF766*L766+DT!AG766*M766+DT!AH766*N766,"")</f>
        <v/>
      </c>
    </row>
    <row r="767" spans="1:15">
      <c r="A767" s="1"/>
      <c r="B767" s="1"/>
      <c r="C767" s="1"/>
      <c r="D767" s="1"/>
      <c r="E767" s="1"/>
      <c r="F767" s="1"/>
      <c r="G767" s="1">
        <f t="shared" si="86"/>
        <v>0</v>
      </c>
      <c r="I767" s="5" t="str">
        <f t="shared" si="87"/>
        <v/>
      </c>
      <c r="J767" s="5" t="str">
        <f t="shared" si="88"/>
        <v/>
      </c>
      <c r="K767" s="5" t="str">
        <f t="shared" si="89"/>
        <v/>
      </c>
      <c r="L767" s="5" t="str">
        <f t="shared" si="90"/>
        <v/>
      </c>
      <c r="M767" s="5" t="str">
        <f t="shared" si="91"/>
        <v/>
      </c>
      <c r="N767" s="5" t="str">
        <f t="shared" si="92"/>
        <v/>
      </c>
      <c r="O767" s="39" t="str">
        <f>IF(G767&gt;0,DT!AC767*I767+DT!AD767*J767+DT!AE767*K767+DT!AF767*L767+DT!AG767*M767+DT!AH767*N767,"")</f>
        <v/>
      </c>
    </row>
    <row r="768" spans="1:15">
      <c r="A768" s="1"/>
      <c r="B768" s="1"/>
      <c r="C768" s="1"/>
      <c r="D768" s="1"/>
      <c r="E768" s="1"/>
      <c r="F768" s="1"/>
      <c r="G768" s="1">
        <f t="shared" si="86"/>
        <v>0</v>
      </c>
      <c r="I768" s="5" t="str">
        <f t="shared" si="87"/>
        <v/>
      </c>
      <c r="J768" s="5" t="str">
        <f t="shared" si="88"/>
        <v/>
      </c>
      <c r="K768" s="5" t="str">
        <f t="shared" si="89"/>
        <v/>
      </c>
      <c r="L768" s="5" t="str">
        <f t="shared" si="90"/>
        <v/>
      </c>
      <c r="M768" s="5" t="str">
        <f t="shared" si="91"/>
        <v/>
      </c>
      <c r="N768" s="5" t="str">
        <f t="shared" si="92"/>
        <v/>
      </c>
      <c r="O768" s="39" t="str">
        <f>IF(G768&gt;0,DT!AC768*I768+DT!AD768*J768+DT!AE768*K768+DT!AF768*L768+DT!AG768*M768+DT!AH768*N768,"")</f>
        <v/>
      </c>
    </row>
    <row r="769" spans="1:15">
      <c r="A769" s="1"/>
      <c r="B769" s="1"/>
      <c r="C769" s="1"/>
      <c r="D769" s="1"/>
      <c r="E769" s="1"/>
      <c r="F769" s="1"/>
      <c r="G769" s="1">
        <f t="shared" si="86"/>
        <v>0</v>
      </c>
      <c r="I769" s="5" t="str">
        <f t="shared" si="87"/>
        <v/>
      </c>
      <c r="J769" s="5" t="str">
        <f t="shared" si="88"/>
        <v/>
      </c>
      <c r="K769" s="5" t="str">
        <f t="shared" si="89"/>
        <v/>
      </c>
      <c r="L769" s="5" t="str">
        <f t="shared" si="90"/>
        <v/>
      </c>
      <c r="M769" s="5" t="str">
        <f t="shared" si="91"/>
        <v/>
      </c>
      <c r="N769" s="5" t="str">
        <f t="shared" si="92"/>
        <v/>
      </c>
      <c r="O769" s="39" t="str">
        <f>IF(G769&gt;0,DT!AC769*I769+DT!AD769*J769+DT!AE769*K769+DT!AF769*L769+DT!AG769*M769+DT!AH769*N769,"")</f>
        <v/>
      </c>
    </row>
    <row r="770" spans="1:15">
      <c r="A770" s="1"/>
      <c r="B770" s="1"/>
      <c r="C770" s="1"/>
      <c r="D770" s="1"/>
      <c r="E770" s="1"/>
      <c r="F770" s="1"/>
      <c r="G770" s="1">
        <f t="shared" si="86"/>
        <v>0</v>
      </c>
      <c r="I770" s="5" t="str">
        <f t="shared" si="87"/>
        <v/>
      </c>
      <c r="J770" s="5" t="str">
        <f t="shared" si="88"/>
        <v/>
      </c>
      <c r="K770" s="5" t="str">
        <f t="shared" si="89"/>
        <v/>
      </c>
      <c r="L770" s="5" t="str">
        <f t="shared" si="90"/>
        <v/>
      </c>
      <c r="M770" s="5" t="str">
        <f t="shared" si="91"/>
        <v/>
      </c>
      <c r="N770" s="5" t="str">
        <f t="shared" si="92"/>
        <v/>
      </c>
      <c r="O770" s="39" t="str">
        <f>IF(G770&gt;0,DT!AC770*I770+DT!AD770*J770+DT!AE770*K770+DT!AF770*L770+DT!AG770*M770+DT!AH770*N770,"")</f>
        <v/>
      </c>
    </row>
    <row r="771" spans="1:15">
      <c r="A771" s="1"/>
      <c r="B771" s="1"/>
      <c r="C771" s="1"/>
      <c r="D771" s="1"/>
      <c r="E771" s="1"/>
      <c r="F771" s="1"/>
      <c r="G771" s="1">
        <f t="shared" si="86"/>
        <v>0</v>
      </c>
      <c r="I771" s="5" t="str">
        <f t="shared" si="87"/>
        <v/>
      </c>
      <c r="J771" s="5" t="str">
        <f t="shared" si="88"/>
        <v/>
      </c>
      <c r="K771" s="5" t="str">
        <f t="shared" si="89"/>
        <v/>
      </c>
      <c r="L771" s="5" t="str">
        <f t="shared" si="90"/>
        <v/>
      </c>
      <c r="M771" s="5" t="str">
        <f t="shared" si="91"/>
        <v/>
      </c>
      <c r="N771" s="5" t="str">
        <f t="shared" si="92"/>
        <v/>
      </c>
      <c r="O771" s="39" t="str">
        <f>IF(G771&gt;0,DT!AC771*I771+DT!AD771*J771+DT!AE771*K771+DT!AF771*L771+DT!AG771*M771+DT!AH771*N771,"")</f>
        <v/>
      </c>
    </row>
    <row r="772" spans="1:15">
      <c r="A772" s="1"/>
      <c r="B772" s="1"/>
      <c r="C772" s="1"/>
      <c r="D772" s="1"/>
      <c r="E772" s="1"/>
      <c r="F772" s="1"/>
      <c r="G772" s="1">
        <f t="shared" si="86"/>
        <v>0</v>
      </c>
      <c r="I772" s="5" t="str">
        <f t="shared" si="87"/>
        <v/>
      </c>
      <c r="J772" s="5" t="str">
        <f t="shared" si="88"/>
        <v/>
      </c>
      <c r="K772" s="5" t="str">
        <f t="shared" si="89"/>
        <v/>
      </c>
      <c r="L772" s="5" t="str">
        <f t="shared" si="90"/>
        <v/>
      </c>
      <c r="M772" s="5" t="str">
        <f t="shared" si="91"/>
        <v/>
      </c>
      <c r="N772" s="5" t="str">
        <f t="shared" si="92"/>
        <v/>
      </c>
      <c r="O772" s="39" t="str">
        <f>IF(G772&gt;0,DT!AC772*I772+DT!AD772*J772+DT!AE772*K772+DT!AF772*L772+DT!AG772*M772+DT!AH772*N772,"")</f>
        <v/>
      </c>
    </row>
    <row r="773" spans="1:15">
      <c r="A773" s="1"/>
      <c r="B773" s="1"/>
      <c r="C773" s="1"/>
      <c r="D773" s="1"/>
      <c r="E773" s="1"/>
      <c r="F773" s="1"/>
      <c r="G773" s="1">
        <f t="shared" ref="G773:G836" si="93">SUM(A773:F773)</f>
        <v>0</v>
      </c>
      <c r="I773" s="5" t="str">
        <f t="shared" si="87"/>
        <v/>
      </c>
      <c r="J773" s="5" t="str">
        <f t="shared" si="88"/>
        <v/>
      </c>
      <c r="K773" s="5" t="str">
        <f t="shared" si="89"/>
        <v/>
      </c>
      <c r="L773" s="5" t="str">
        <f t="shared" si="90"/>
        <v/>
      </c>
      <c r="M773" s="5" t="str">
        <f t="shared" si="91"/>
        <v/>
      </c>
      <c r="N773" s="5" t="str">
        <f t="shared" si="92"/>
        <v/>
      </c>
      <c r="O773" s="39" t="str">
        <f>IF(G773&gt;0,DT!AC773*I773+DT!AD773*J773+DT!AE773*K773+DT!AF773*L773+DT!AG773*M773+DT!AH773*N773,"")</f>
        <v/>
      </c>
    </row>
    <row r="774" spans="1:15">
      <c r="A774" s="1"/>
      <c r="B774" s="1"/>
      <c r="C774" s="1"/>
      <c r="D774" s="1"/>
      <c r="E774" s="1"/>
      <c r="F774" s="1"/>
      <c r="G774" s="1">
        <f t="shared" si="93"/>
        <v>0</v>
      </c>
      <c r="I774" s="5" t="str">
        <f t="shared" si="87"/>
        <v/>
      </c>
      <c r="J774" s="5" t="str">
        <f t="shared" si="88"/>
        <v/>
      </c>
      <c r="K774" s="5" t="str">
        <f t="shared" si="89"/>
        <v/>
      </c>
      <c r="L774" s="5" t="str">
        <f t="shared" si="90"/>
        <v/>
      </c>
      <c r="M774" s="5" t="str">
        <f t="shared" si="91"/>
        <v/>
      </c>
      <c r="N774" s="5" t="str">
        <f t="shared" si="92"/>
        <v/>
      </c>
      <c r="O774" s="39" t="str">
        <f>IF(G774&gt;0,DT!AC774*I774+DT!AD774*J774+DT!AE774*K774+DT!AF774*L774+DT!AG774*M774+DT!AH774*N774,"")</f>
        <v/>
      </c>
    </row>
    <row r="775" spans="1:15">
      <c r="A775" s="1"/>
      <c r="B775" s="1"/>
      <c r="C775" s="1"/>
      <c r="D775" s="1"/>
      <c r="E775" s="1"/>
      <c r="F775" s="1"/>
      <c r="G775" s="1">
        <f t="shared" si="93"/>
        <v>0</v>
      </c>
      <c r="I775" s="5" t="str">
        <f t="shared" si="87"/>
        <v/>
      </c>
      <c r="J775" s="5" t="str">
        <f t="shared" si="88"/>
        <v/>
      </c>
      <c r="K775" s="5" t="str">
        <f t="shared" si="89"/>
        <v/>
      </c>
      <c r="L775" s="5" t="str">
        <f t="shared" si="90"/>
        <v/>
      </c>
      <c r="M775" s="5" t="str">
        <f t="shared" si="91"/>
        <v/>
      </c>
      <c r="N775" s="5" t="str">
        <f t="shared" si="92"/>
        <v/>
      </c>
      <c r="O775" s="39" t="str">
        <f>IF(G775&gt;0,DT!AC775*I775+DT!AD775*J775+DT!AE775*K775+DT!AF775*L775+DT!AG775*M775+DT!AH775*N775,"")</f>
        <v/>
      </c>
    </row>
    <row r="776" spans="1:15">
      <c r="A776" s="1"/>
      <c r="B776" s="1"/>
      <c r="C776" s="1"/>
      <c r="D776" s="1"/>
      <c r="E776" s="1"/>
      <c r="F776" s="1"/>
      <c r="G776" s="1">
        <f t="shared" si="93"/>
        <v>0</v>
      </c>
      <c r="I776" s="5" t="str">
        <f t="shared" si="87"/>
        <v/>
      </c>
      <c r="J776" s="5" t="str">
        <f t="shared" si="88"/>
        <v/>
      </c>
      <c r="K776" s="5" t="str">
        <f t="shared" si="89"/>
        <v/>
      </c>
      <c r="L776" s="5" t="str">
        <f t="shared" si="90"/>
        <v/>
      </c>
      <c r="M776" s="5" t="str">
        <f t="shared" si="91"/>
        <v/>
      </c>
      <c r="N776" s="5" t="str">
        <f t="shared" si="92"/>
        <v/>
      </c>
      <c r="O776" s="39" t="str">
        <f>IF(G776&gt;0,DT!AC776*I776+DT!AD776*J776+DT!AE776*K776+DT!AF776*L776+DT!AG776*M776+DT!AH776*N776,"")</f>
        <v/>
      </c>
    </row>
    <row r="777" spans="1:15">
      <c r="A777" s="1"/>
      <c r="B777" s="1"/>
      <c r="C777" s="1"/>
      <c r="D777" s="1"/>
      <c r="E777" s="1"/>
      <c r="F777" s="1"/>
      <c r="G777" s="1">
        <f t="shared" si="93"/>
        <v>0</v>
      </c>
      <c r="I777" s="5" t="str">
        <f t="shared" si="87"/>
        <v/>
      </c>
      <c r="J777" s="5" t="str">
        <f t="shared" si="88"/>
        <v/>
      </c>
      <c r="K777" s="5" t="str">
        <f t="shared" si="89"/>
        <v/>
      </c>
      <c r="L777" s="5" t="str">
        <f t="shared" si="90"/>
        <v/>
      </c>
      <c r="M777" s="5" t="str">
        <f t="shared" si="91"/>
        <v/>
      </c>
      <c r="N777" s="5" t="str">
        <f t="shared" si="92"/>
        <v/>
      </c>
      <c r="O777" s="39" t="str">
        <f>IF(G777&gt;0,DT!AC777*I777+DT!AD777*J777+DT!AE777*K777+DT!AF777*L777+DT!AG777*M777+DT!AH777*N777,"")</f>
        <v/>
      </c>
    </row>
    <row r="778" spans="1:15">
      <c r="A778" s="1"/>
      <c r="B778" s="1"/>
      <c r="C778" s="1"/>
      <c r="D778" s="1"/>
      <c r="E778" s="1"/>
      <c r="F778" s="1"/>
      <c r="G778" s="1">
        <f t="shared" si="93"/>
        <v>0</v>
      </c>
      <c r="I778" s="5" t="str">
        <f t="shared" si="87"/>
        <v/>
      </c>
      <c r="J778" s="5" t="str">
        <f t="shared" si="88"/>
        <v/>
      </c>
      <c r="K778" s="5" t="str">
        <f t="shared" si="89"/>
        <v/>
      </c>
      <c r="L778" s="5" t="str">
        <f t="shared" si="90"/>
        <v/>
      </c>
      <c r="M778" s="5" t="str">
        <f t="shared" si="91"/>
        <v/>
      </c>
      <c r="N778" s="5" t="str">
        <f t="shared" si="92"/>
        <v/>
      </c>
      <c r="O778" s="39" t="str">
        <f>IF(G778&gt;0,DT!AC778*I778+DT!AD778*J778+DT!AE778*K778+DT!AF778*L778+DT!AG778*M778+DT!AH778*N778,"")</f>
        <v/>
      </c>
    </row>
    <row r="779" spans="1:15">
      <c r="A779" s="1"/>
      <c r="B779" s="1"/>
      <c r="C779" s="1"/>
      <c r="D779" s="1"/>
      <c r="E779" s="1"/>
      <c r="F779" s="1"/>
      <c r="G779" s="1">
        <f t="shared" si="93"/>
        <v>0</v>
      </c>
      <c r="I779" s="5" t="str">
        <f t="shared" si="87"/>
        <v/>
      </c>
      <c r="J779" s="5" t="str">
        <f t="shared" si="88"/>
        <v/>
      </c>
      <c r="K779" s="5" t="str">
        <f t="shared" si="89"/>
        <v/>
      </c>
      <c r="L779" s="5" t="str">
        <f t="shared" si="90"/>
        <v/>
      </c>
      <c r="M779" s="5" t="str">
        <f t="shared" si="91"/>
        <v/>
      </c>
      <c r="N779" s="5" t="str">
        <f t="shared" si="92"/>
        <v/>
      </c>
      <c r="O779" s="39" t="str">
        <f>IF(G779&gt;0,DT!AC779*I779+DT!AD779*J779+DT!AE779*K779+DT!AF779*L779+DT!AG779*M779+DT!AH779*N779,"")</f>
        <v/>
      </c>
    </row>
    <row r="780" spans="1:15">
      <c r="A780" s="1"/>
      <c r="B780" s="1"/>
      <c r="C780" s="1"/>
      <c r="D780" s="1"/>
      <c r="E780" s="1"/>
      <c r="F780" s="1"/>
      <c r="G780" s="1">
        <f t="shared" si="93"/>
        <v>0</v>
      </c>
      <c r="I780" s="5" t="str">
        <f t="shared" si="87"/>
        <v/>
      </c>
      <c r="J780" s="5" t="str">
        <f t="shared" si="88"/>
        <v/>
      </c>
      <c r="K780" s="5" t="str">
        <f t="shared" si="89"/>
        <v/>
      </c>
      <c r="L780" s="5" t="str">
        <f t="shared" si="90"/>
        <v/>
      </c>
      <c r="M780" s="5" t="str">
        <f t="shared" si="91"/>
        <v/>
      </c>
      <c r="N780" s="5" t="str">
        <f t="shared" si="92"/>
        <v/>
      </c>
      <c r="O780" s="39" t="str">
        <f>IF(G780&gt;0,DT!AC780*I780+DT!AD780*J780+DT!AE780*K780+DT!AF780*L780+DT!AG780*M780+DT!AH780*N780,"")</f>
        <v/>
      </c>
    </row>
    <row r="781" spans="1:15">
      <c r="A781" s="1"/>
      <c r="B781" s="1"/>
      <c r="C781" s="1"/>
      <c r="D781" s="1"/>
      <c r="E781" s="1"/>
      <c r="F781" s="1"/>
      <c r="G781" s="1">
        <f t="shared" si="93"/>
        <v>0</v>
      </c>
      <c r="I781" s="5" t="str">
        <f t="shared" si="87"/>
        <v/>
      </c>
      <c r="J781" s="5" t="str">
        <f t="shared" si="88"/>
        <v/>
      </c>
      <c r="K781" s="5" t="str">
        <f t="shared" si="89"/>
        <v/>
      </c>
      <c r="L781" s="5" t="str">
        <f t="shared" si="90"/>
        <v/>
      </c>
      <c r="M781" s="5" t="str">
        <f t="shared" si="91"/>
        <v/>
      </c>
      <c r="N781" s="5" t="str">
        <f t="shared" si="92"/>
        <v/>
      </c>
      <c r="O781" s="39" t="str">
        <f>IF(G781&gt;0,DT!AC781*I781+DT!AD781*J781+DT!AE781*K781+DT!AF781*L781+DT!AG781*M781+DT!AH781*N781,"")</f>
        <v/>
      </c>
    </row>
    <row r="782" spans="1:15">
      <c r="A782" s="1"/>
      <c r="B782" s="1"/>
      <c r="C782" s="1"/>
      <c r="D782" s="1"/>
      <c r="E782" s="1"/>
      <c r="F782" s="1"/>
      <c r="G782" s="1">
        <f t="shared" si="93"/>
        <v>0</v>
      </c>
      <c r="I782" s="5" t="str">
        <f t="shared" si="87"/>
        <v/>
      </c>
      <c r="J782" s="5" t="str">
        <f t="shared" si="88"/>
        <v/>
      </c>
      <c r="K782" s="5" t="str">
        <f t="shared" si="89"/>
        <v/>
      </c>
      <c r="L782" s="5" t="str">
        <f t="shared" si="90"/>
        <v/>
      </c>
      <c r="M782" s="5" t="str">
        <f t="shared" si="91"/>
        <v/>
      </c>
      <c r="N782" s="5" t="str">
        <f t="shared" si="92"/>
        <v/>
      </c>
      <c r="O782" s="39" t="str">
        <f>IF(G782&gt;0,DT!AC782*I782+DT!AD782*J782+DT!AE782*K782+DT!AF782*L782+DT!AG782*M782+DT!AH782*N782,"")</f>
        <v/>
      </c>
    </row>
    <row r="783" spans="1:15">
      <c r="A783" s="1"/>
      <c r="B783" s="1"/>
      <c r="C783" s="1"/>
      <c r="D783" s="1"/>
      <c r="E783" s="1"/>
      <c r="F783" s="1"/>
      <c r="G783" s="1">
        <f t="shared" si="93"/>
        <v>0</v>
      </c>
      <c r="I783" s="5" t="str">
        <f t="shared" si="87"/>
        <v/>
      </c>
      <c r="J783" s="5" t="str">
        <f t="shared" si="88"/>
        <v/>
      </c>
      <c r="K783" s="5" t="str">
        <f t="shared" si="89"/>
        <v/>
      </c>
      <c r="L783" s="5" t="str">
        <f t="shared" si="90"/>
        <v/>
      </c>
      <c r="M783" s="5" t="str">
        <f t="shared" si="91"/>
        <v/>
      </c>
      <c r="N783" s="5" t="str">
        <f t="shared" si="92"/>
        <v/>
      </c>
      <c r="O783" s="39" t="str">
        <f>IF(G783&gt;0,DT!AC783*I783+DT!AD783*J783+DT!AE783*K783+DT!AF783*L783+DT!AG783*M783+DT!AH783*N783,"")</f>
        <v/>
      </c>
    </row>
    <row r="784" spans="1:15">
      <c r="A784" s="1"/>
      <c r="B784" s="1"/>
      <c r="C784" s="1"/>
      <c r="D784" s="1"/>
      <c r="E784" s="1"/>
      <c r="F784" s="1"/>
      <c r="G784" s="1">
        <f t="shared" si="93"/>
        <v>0</v>
      </c>
      <c r="I784" s="5" t="str">
        <f t="shared" si="87"/>
        <v/>
      </c>
      <c r="J784" s="5" t="str">
        <f t="shared" si="88"/>
        <v/>
      </c>
      <c r="K784" s="5" t="str">
        <f t="shared" si="89"/>
        <v/>
      </c>
      <c r="L784" s="5" t="str">
        <f t="shared" si="90"/>
        <v/>
      </c>
      <c r="M784" s="5" t="str">
        <f t="shared" si="91"/>
        <v/>
      </c>
      <c r="N784" s="5" t="str">
        <f t="shared" si="92"/>
        <v/>
      </c>
      <c r="O784" s="39" t="str">
        <f>IF(G784&gt;0,DT!AC784*I784+DT!AD784*J784+DT!AE784*K784+DT!AF784*L784+DT!AG784*M784+DT!AH784*N784,"")</f>
        <v/>
      </c>
    </row>
    <row r="785" spans="1:15">
      <c r="A785" s="1"/>
      <c r="B785" s="1"/>
      <c r="C785" s="1"/>
      <c r="D785" s="1"/>
      <c r="E785" s="1"/>
      <c r="F785" s="1"/>
      <c r="G785" s="1">
        <f t="shared" si="93"/>
        <v>0</v>
      </c>
      <c r="I785" s="5" t="str">
        <f t="shared" si="87"/>
        <v/>
      </c>
      <c r="J785" s="5" t="str">
        <f t="shared" si="88"/>
        <v/>
      </c>
      <c r="K785" s="5" t="str">
        <f t="shared" si="89"/>
        <v/>
      </c>
      <c r="L785" s="5" t="str">
        <f t="shared" si="90"/>
        <v/>
      </c>
      <c r="M785" s="5" t="str">
        <f t="shared" si="91"/>
        <v/>
      </c>
      <c r="N785" s="5" t="str">
        <f t="shared" si="92"/>
        <v/>
      </c>
      <c r="O785" s="39" t="str">
        <f>IF(G785&gt;0,DT!AC785*I785+DT!AD785*J785+DT!AE785*K785+DT!AF785*L785+DT!AG785*M785+DT!AH785*N785,"")</f>
        <v/>
      </c>
    </row>
    <row r="786" spans="1:15">
      <c r="A786" s="1"/>
      <c r="B786" s="1"/>
      <c r="C786" s="1"/>
      <c r="D786" s="1"/>
      <c r="E786" s="1"/>
      <c r="F786" s="1"/>
      <c r="G786" s="1">
        <f t="shared" si="93"/>
        <v>0</v>
      </c>
      <c r="I786" s="5" t="str">
        <f t="shared" si="87"/>
        <v/>
      </c>
      <c r="J786" s="5" t="str">
        <f t="shared" si="88"/>
        <v/>
      </c>
      <c r="K786" s="5" t="str">
        <f t="shared" si="89"/>
        <v/>
      </c>
      <c r="L786" s="5" t="str">
        <f t="shared" si="90"/>
        <v/>
      </c>
      <c r="M786" s="5" t="str">
        <f t="shared" si="91"/>
        <v/>
      </c>
      <c r="N786" s="5" t="str">
        <f t="shared" si="92"/>
        <v/>
      </c>
      <c r="O786" s="39" t="str">
        <f>IF(G786&gt;0,DT!AC786*I786+DT!AD786*J786+DT!AE786*K786+DT!AF786*L786+DT!AG786*M786+DT!AH786*N786,"")</f>
        <v/>
      </c>
    </row>
    <row r="787" spans="1:15">
      <c r="A787" s="1"/>
      <c r="B787" s="1"/>
      <c r="C787" s="1"/>
      <c r="D787" s="1"/>
      <c r="E787" s="1"/>
      <c r="F787" s="1"/>
      <c r="G787" s="1">
        <f t="shared" si="93"/>
        <v>0</v>
      </c>
      <c r="I787" s="5" t="str">
        <f t="shared" si="87"/>
        <v/>
      </c>
      <c r="J787" s="5" t="str">
        <f t="shared" si="88"/>
        <v/>
      </c>
      <c r="K787" s="5" t="str">
        <f t="shared" si="89"/>
        <v/>
      </c>
      <c r="L787" s="5" t="str">
        <f t="shared" si="90"/>
        <v/>
      </c>
      <c r="M787" s="5" t="str">
        <f t="shared" si="91"/>
        <v/>
      </c>
      <c r="N787" s="5" t="str">
        <f t="shared" si="92"/>
        <v/>
      </c>
      <c r="O787" s="39" t="str">
        <f>IF(G787&gt;0,DT!AC787*I787+DT!AD787*J787+DT!AE787*K787+DT!AF787*L787+DT!AG787*M787+DT!AH787*N787,"")</f>
        <v/>
      </c>
    </row>
    <row r="788" spans="1:15">
      <c r="A788" s="1"/>
      <c r="B788" s="1"/>
      <c r="C788" s="1"/>
      <c r="D788" s="1"/>
      <c r="E788" s="1"/>
      <c r="F788" s="1"/>
      <c r="G788" s="1">
        <f t="shared" si="93"/>
        <v>0</v>
      </c>
      <c r="I788" s="5" t="str">
        <f t="shared" si="87"/>
        <v/>
      </c>
      <c r="J788" s="5" t="str">
        <f t="shared" si="88"/>
        <v/>
      </c>
      <c r="K788" s="5" t="str">
        <f t="shared" si="89"/>
        <v/>
      </c>
      <c r="L788" s="5" t="str">
        <f t="shared" si="90"/>
        <v/>
      </c>
      <c r="M788" s="5" t="str">
        <f t="shared" si="91"/>
        <v/>
      </c>
      <c r="N788" s="5" t="str">
        <f t="shared" si="92"/>
        <v/>
      </c>
      <c r="O788" s="39" t="str">
        <f>IF(G788&gt;0,DT!AC788*I788+DT!AD788*J788+DT!AE788*K788+DT!AF788*L788+DT!AG788*M788+DT!AH788*N788,"")</f>
        <v/>
      </c>
    </row>
    <row r="789" spans="1:15">
      <c r="A789" s="1"/>
      <c r="B789" s="1"/>
      <c r="C789" s="1"/>
      <c r="D789" s="1"/>
      <c r="E789" s="1"/>
      <c r="F789" s="1"/>
      <c r="G789" s="1">
        <f t="shared" si="93"/>
        <v>0</v>
      </c>
      <c r="I789" s="5" t="str">
        <f t="shared" si="87"/>
        <v/>
      </c>
      <c r="J789" s="5" t="str">
        <f t="shared" si="88"/>
        <v/>
      </c>
      <c r="K789" s="5" t="str">
        <f t="shared" si="89"/>
        <v/>
      </c>
      <c r="L789" s="5" t="str">
        <f t="shared" si="90"/>
        <v/>
      </c>
      <c r="M789" s="5" t="str">
        <f t="shared" si="91"/>
        <v/>
      </c>
      <c r="N789" s="5" t="str">
        <f t="shared" si="92"/>
        <v/>
      </c>
      <c r="O789" s="39" t="str">
        <f>IF(G789&gt;0,DT!AC789*I789+DT!AD789*J789+DT!AE789*K789+DT!AF789*L789+DT!AG789*M789+DT!AH789*N789,"")</f>
        <v/>
      </c>
    </row>
    <row r="790" spans="1:15">
      <c r="A790" s="1"/>
      <c r="B790" s="1"/>
      <c r="C790" s="1"/>
      <c r="D790" s="1"/>
      <c r="E790" s="1"/>
      <c r="F790" s="1"/>
      <c r="G790" s="1">
        <f t="shared" si="93"/>
        <v>0</v>
      </c>
      <c r="I790" s="5" t="str">
        <f t="shared" si="87"/>
        <v/>
      </c>
      <c r="J790" s="5" t="str">
        <f t="shared" si="88"/>
        <v/>
      </c>
      <c r="K790" s="5" t="str">
        <f t="shared" si="89"/>
        <v/>
      </c>
      <c r="L790" s="5" t="str">
        <f t="shared" si="90"/>
        <v/>
      </c>
      <c r="M790" s="5" t="str">
        <f t="shared" si="91"/>
        <v/>
      </c>
      <c r="N790" s="5" t="str">
        <f t="shared" si="92"/>
        <v/>
      </c>
      <c r="O790" s="39" t="str">
        <f>IF(G790&gt;0,DT!AC790*I790+DT!AD790*J790+DT!AE790*K790+DT!AF790*L790+DT!AG790*M790+DT!AH790*N790,"")</f>
        <v/>
      </c>
    </row>
    <row r="791" spans="1:15">
      <c r="A791" s="1"/>
      <c r="B791" s="1"/>
      <c r="C791" s="1"/>
      <c r="D791" s="1"/>
      <c r="E791" s="1"/>
      <c r="F791" s="1"/>
      <c r="G791" s="1">
        <f t="shared" si="93"/>
        <v>0</v>
      </c>
      <c r="I791" s="5" t="str">
        <f t="shared" si="87"/>
        <v/>
      </c>
      <c r="J791" s="5" t="str">
        <f t="shared" si="88"/>
        <v/>
      </c>
      <c r="K791" s="5" t="str">
        <f t="shared" si="89"/>
        <v/>
      </c>
      <c r="L791" s="5" t="str">
        <f t="shared" si="90"/>
        <v/>
      </c>
      <c r="M791" s="5" t="str">
        <f t="shared" si="91"/>
        <v/>
      </c>
      <c r="N791" s="5" t="str">
        <f t="shared" si="92"/>
        <v/>
      </c>
      <c r="O791" s="39" t="str">
        <f>IF(G791&gt;0,DT!AC791*I791+DT!AD791*J791+DT!AE791*K791+DT!AF791*L791+DT!AG791*M791+DT!AH791*N791,"")</f>
        <v/>
      </c>
    </row>
    <row r="792" spans="1:15">
      <c r="A792" s="1"/>
      <c r="B792" s="1"/>
      <c r="C792" s="1"/>
      <c r="D792" s="1"/>
      <c r="E792" s="1"/>
      <c r="F792" s="1"/>
      <c r="G792" s="1">
        <f t="shared" si="93"/>
        <v>0</v>
      </c>
      <c r="I792" s="5" t="str">
        <f t="shared" si="87"/>
        <v/>
      </c>
      <c r="J792" s="5" t="str">
        <f t="shared" si="88"/>
        <v/>
      </c>
      <c r="K792" s="5" t="str">
        <f t="shared" si="89"/>
        <v/>
      </c>
      <c r="L792" s="5" t="str">
        <f t="shared" si="90"/>
        <v/>
      </c>
      <c r="M792" s="5" t="str">
        <f t="shared" si="91"/>
        <v/>
      </c>
      <c r="N792" s="5" t="str">
        <f t="shared" si="92"/>
        <v/>
      </c>
      <c r="O792" s="39" t="str">
        <f>IF(G792&gt;0,DT!AC792*I792+DT!AD792*J792+DT!AE792*K792+DT!AF792*L792+DT!AG792*M792+DT!AH792*N792,"")</f>
        <v/>
      </c>
    </row>
    <row r="793" spans="1:15">
      <c r="A793" s="1"/>
      <c r="B793" s="1"/>
      <c r="C793" s="1"/>
      <c r="D793" s="1"/>
      <c r="E793" s="1"/>
      <c r="F793" s="1"/>
      <c r="G793" s="1">
        <f t="shared" si="93"/>
        <v>0</v>
      </c>
      <c r="I793" s="5" t="str">
        <f t="shared" si="87"/>
        <v/>
      </c>
      <c r="J793" s="5" t="str">
        <f t="shared" si="88"/>
        <v/>
      </c>
      <c r="K793" s="5" t="str">
        <f t="shared" si="89"/>
        <v/>
      </c>
      <c r="L793" s="5" t="str">
        <f t="shared" si="90"/>
        <v/>
      </c>
      <c r="M793" s="5" t="str">
        <f t="shared" si="91"/>
        <v/>
      </c>
      <c r="N793" s="5" t="str">
        <f t="shared" si="92"/>
        <v/>
      </c>
      <c r="O793" s="39" t="str">
        <f>IF(G793&gt;0,DT!AC793*I793+DT!AD793*J793+DT!AE793*K793+DT!AF793*L793+DT!AG793*M793+DT!AH793*N793,"")</f>
        <v/>
      </c>
    </row>
    <row r="794" spans="1:15">
      <c r="A794" s="1"/>
      <c r="B794" s="1"/>
      <c r="C794" s="1"/>
      <c r="D794" s="1"/>
      <c r="E794" s="1"/>
      <c r="F794" s="1"/>
      <c r="G794" s="1">
        <f t="shared" si="93"/>
        <v>0</v>
      </c>
      <c r="I794" s="5" t="str">
        <f t="shared" si="87"/>
        <v/>
      </c>
      <c r="J794" s="5" t="str">
        <f t="shared" si="88"/>
        <v/>
      </c>
      <c r="K794" s="5" t="str">
        <f t="shared" si="89"/>
        <v/>
      </c>
      <c r="L794" s="5" t="str">
        <f t="shared" si="90"/>
        <v/>
      </c>
      <c r="M794" s="5" t="str">
        <f t="shared" si="91"/>
        <v/>
      </c>
      <c r="N794" s="5" t="str">
        <f t="shared" si="92"/>
        <v/>
      </c>
      <c r="O794" s="39" t="str">
        <f>IF(G794&gt;0,DT!AC794*I794+DT!AD794*J794+DT!AE794*K794+DT!AF794*L794+DT!AG794*M794+DT!AH794*N794,"")</f>
        <v/>
      </c>
    </row>
    <row r="795" spans="1:15">
      <c r="A795" s="1"/>
      <c r="B795" s="1"/>
      <c r="C795" s="1"/>
      <c r="D795" s="1"/>
      <c r="E795" s="1"/>
      <c r="F795" s="1"/>
      <c r="G795" s="1">
        <f t="shared" si="93"/>
        <v>0</v>
      </c>
      <c r="I795" s="5" t="str">
        <f t="shared" si="87"/>
        <v/>
      </c>
      <c r="J795" s="5" t="str">
        <f t="shared" si="88"/>
        <v/>
      </c>
      <c r="K795" s="5" t="str">
        <f t="shared" si="89"/>
        <v/>
      </c>
      <c r="L795" s="5" t="str">
        <f t="shared" si="90"/>
        <v/>
      </c>
      <c r="M795" s="5" t="str">
        <f t="shared" si="91"/>
        <v/>
      </c>
      <c r="N795" s="5" t="str">
        <f t="shared" si="92"/>
        <v/>
      </c>
      <c r="O795" s="39" t="str">
        <f>IF(G795&gt;0,DT!AC795*I795+DT!AD795*J795+DT!AE795*K795+DT!AF795*L795+DT!AG795*M795+DT!AH795*N795,"")</f>
        <v/>
      </c>
    </row>
    <row r="796" spans="1:15">
      <c r="A796" s="1"/>
      <c r="B796" s="1"/>
      <c r="C796" s="1"/>
      <c r="D796" s="1"/>
      <c r="E796" s="1"/>
      <c r="F796" s="1"/>
      <c r="G796" s="1">
        <f t="shared" si="93"/>
        <v>0</v>
      </c>
      <c r="I796" s="5" t="str">
        <f t="shared" si="87"/>
        <v/>
      </c>
      <c r="J796" s="5" t="str">
        <f t="shared" si="88"/>
        <v/>
      </c>
      <c r="K796" s="5" t="str">
        <f t="shared" si="89"/>
        <v/>
      </c>
      <c r="L796" s="5" t="str">
        <f t="shared" si="90"/>
        <v/>
      </c>
      <c r="M796" s="5" t="str">
        <f t="shared" si="91"/>
        <v/>
      </c>
      <c r="N796" s="5" t="str">
        <f t="shared" si="92"/>
        <v/>
      </c>
      <c r="O796" s="39" t="str">
        <f>IF(G796&gt;0,DT!AC796*I796+DT!AD796*J796+DT!AE796*K796+DT!AF796*L796+DT!AG796*M796+DT!AH796*N796,"")</f>
        <v/>
      </c>
    </row>
    <row r="797" spans="1:15">
      <c r="A797" s="1"/>
      <c r="B797" s="1"/>
      <c r="C797" s="1"/>
      <c r="D797" s="1"/>
      <c r="E797" s="1"/>
      <c r="F797" s="1"/>
      <c r="G797" s="1">
        <f t="shared" si="93"/>
        <v>0</v>
      </c>
      <c r="I797" s="5" t="str">
        <f t="shared" si="87"/>
        <v/>
      </c>
      <c r="J797" s="5" t="str">
        <f t="shared" si="88"/>
        <v/>
      </c>
      <c r="K797" s="5" t="str">
        <f t="shared" si="89"/>
        <v/>
      </c>
      <c r="L797" s="5" t="str">
        <f t="shared" si="90"/>
        <v/>
      </c>
      <c r="M797" s="5" t="str">
        <f t="shared" si="91"/>
        <v/>
      </c>
      <c r="N797" s="5" t="str">
        <f t="shared" si="92"/>
        <v/>
      </c>
      <c r="O797" s="39" t="str">
        <f>IF(G797&gt;0,DT!AC797*I797+DT!AD797*J797+DT!AE797*K797+DT!AF797*L797+DT!AG797*M797+DT!AH797*N797,"")</f>
        <v/>
      </c>
    </row>
    <row r="798" spans="1:15">
      <c r="A798" s="1"/>
      <c r="B798" s="1"/>
      <c r="C798" s="1"/>
      <c r="D798" s="1"/>
      <c r="E798" s="1"/>
      <c r="F798" s="1"/>
      <c r="G798" s="1">
        <f t="shared" si="93"/>
        <v>0</v>
      </c>
      <c r="I798" s="5" t="str">
        <f t="shared" si="87"/>
        <v/>
      </c>
      <c r="J798" s="5" t="str">
        <f t="shared" si="88"/>
        <v/>
      </c>
      <c r="K798" s="5" t="str">
        <f t="shared" si="89"/>
        <v/>
      </c>
      <c r="L798" s="5" t="str">
        <f t="shared" si="90"/>
        <v/>
      </c>
      <c r="M798" s="5" t="str">
        <f t="shared" si="91"/>
        <v/>
      </c>
      <c r="N798" s="5" t="str">
        <f t="shared" si="92"/>
        <v/>
      </c>
      <c r="O798" s="39" t="str">
        <f>IF(G798&gt;0,DT!AC798*I798+DT!AD798*J798+DT!AE798*K798+DT!AF798*L798+DT!AG798*M798+DT!AH798*N798,"")</f>
        <v/>
      </c>
    </row>
    <row r="799" spans="1:15">
      <c r="A799" s="1"/>
      <c r="B799" s="1"/>
      <c r="C799" s="1"/>
      <c r="D799" s="1"/>
      <c r="E799" s="1"/>
      <c r="F799" s="1"/>
      <c r="G799" s="1">
        <f t="shared" si="93"/>
        <v>0</v>
      </c>
      <c r="I799" s="5" t="str">
        <f t="shared" si="87"/>
        <v/>
      </c>
      <c r="J799" s="5" t="str">
        <f t="shared" si="88"/>
        <v/>
      </c>
      <c r="K799" s="5" t="str">
        <f t="shared" si="89"/>
        <v/>
      </c>
      <c r="L799" s="5" t="str">
        <f t="shared" si="90"/>
        <v/>
      </c>
      <c r="M799" s="5" t="str">
        <f t="shared" si="91"/>
        <v/>
      </c>
      <c r="N799" s="5" t="str">
        <f t="shared" si="92"/>
        <v/>
      </c>
      <c r="O799" s="39" t="str">
        <f>IF(G799&gt;0,DT!AC799*I799+DT!AD799*J799+DT!AE799*K799+DT!AF799*L799+DT!AG799*M799+DT!AH799*N799,"")</f>
        <v/>
      </c>
    </row>
    <row r="800" spans="1:15">
      <c r="A800" s="1"/>
      <c r="B800" s="1"/>
      <c r="C800" s="1"/>
      <c r="D800" s="1"/>
      <c r="E800" s="1"/>
      <c r="F800" s="1"/>
      <c r="G800" s="1">
        <f t="shared" si="93"/>
        <v>0</v>
      </c>
      <c r="I800" s="5" t="str">
        <f t="shared" si="87"/>
        <v/>
      </c>
      <c r="J800" s="5" t="str">
        <f t="shared" si="88"/>
        <v/>
      </c>
      <c r="K800" s="5" t="str">
        <f t="shared" si="89"/>
        <v/>
      </c>
      <c r="L800" s="5" t="str">
        <f t="shared" si="90"/>
        <v/>
      </c>
      <c r="M800" s="5" t="str">
        <f t="shared" si="91"/>
        <v/>
      </c>
      <c r="N800" s="5" t="str">
        <f t="shared" si="92"/>
        <v/>
      </c>
      <c r="O800" s="39" t="str">
        <f>IF(G800&gt;0,DT!AC800*I800+DT!AD800*J800+DT!AE800*K800+DT!AF800*L800+DT!AG800*M800+DT!AH800*N800,"")</f>
        <v/>
      </c>
    </row>
    <row r="801" spans="1:15">
      <c r="A801" s="1"/>
      <c r="B801" s="1"/>
      <c r="C801" s="1"/>
      <c r="D801" s="1"/>
      <c r="E801" s="1"/>
      <c r="F801" s="1"/>
      <c r="G801" s="1">
        <f t="shared" si="93"/>
        <v>0</v>
      </c>
      <c r="I801" s="5" t="str">
        <f t="shared" si="87"/>
        <v/>
      </c>
      <c r="J801" s="5" t="str">
        <f t="shared" si="88"/>
        <v/>
      </c>
      <c r="K801" s="5" t="str">
        <f t="shared" si="89"/>
        <v/>
      </c>
      <c r="L801" s="5" t="str">
        <f t="shared" si="90"/>
        <v/>
      </c>
      <c r="M801" s="5" t="str">
        <f t="shared" si="91"/>
        <v/>
      </c>
      <c r="N801" s="5" t="str">
        <f t="shared" si="92"/>
        <v/>
      </c>
      <c r="O801" s="39" t="str">
        <f>IF(G801&gt;0,DT!AC801*I801+DT!AD801*J801+DT!AE801*K801+DT!AF801*L801+DT!AG801*M801+DT!AH801*N801,"")</f>
        <v/>
      </c>
    </row>
    <row r="802" spans="1:15">
      <c r="A802" s="1"/>
      <c r="B802" s="1"/>
      <c r="C802" s="1"/>
      <c r="D802" s="1"/>
      <c r="E802" s="1"/>
      <c r="F802" s="1"/>
      <c r="G802" s="1">
        <f t="shared" si="93"/>
        <v>0</v>
      </c>
      <c r="I802" s="5" t="str">
        <f t="shared" si="87"/>
        <v/>
      </c>
      <c r="J802" s="5" t="str">
        <f t="shared" si="88"/>
        <v/>
      </c>
      <c r="K802" s="5" t="str">
        <f t="shared" si="89"/>
        <v/>
      </c>
      <c r="L802" s="5" t="str">
        <f t="shared" si="90"/>
        <v/>
      </c>
      <c r="M802" s="5" t="str">
        <f t="shared" si="91"/>
        <v/>
      </c>
      <c r="N802" s="5" t="str">
        <f t="shared" si="92"/>
        <v/>
      </c>
      <c r="O802" s="39" t="str">
        <f>IF(G802&gt;0,DT!AC802*I802+DT!AD802*J802+DT!AE802*K802+DT!AF802*L802+DT!AG802*M802+DT!AH802*N802,"")</f>
        <v/>
      </c>
    </row>
    <row r="803" spans="1:15">
      <c r="A803" s="1"/>
      <c r="B803" s="1"/>
      <c r="C803" s="1"/>
      <c r="D803" s="1"/>
      <c r="E803" s="1"/>
      <c r="F803" s="1"/>
      <c r="G803" s="1">
        <f t="shared" si="93"/>
        <v>0</v>
      </c>
      <c r="I803" s="5" t="str">
        <f t="shared" si="87"/>
        <v/>
      </c>
      <c r="J803" s="5" t="str">
        <f t="shared" si="88"/>
        <v/>
      </c>
      <c r="K803" s="5" t="str">
        <f t="shared" si="89"/>
        <v/>
      </c>
      <c r="L803" s="5" t="str">
        <f t="shared" si="90"/>
        <v/>
      </c>
      <c r="M803" s="5" t="str">
        <f t="shared" si="91"/>
        <v/>
      </c>
      <c r="N803" s="5" t="str">
        <f t="shared" si="92"/>
        <v/>
      </c>
      <c r="O803" s="39" t="str">
        <f>IF(G803&gt;0,DT!AC803*I803+DT!AD803*J803+DT!AE803*K803+DT!AF803*L803+DT!AG803*M803+DT!AH803*N803,"")</f>
        <v/>
      </c>
    </row>
    <row r="804" spans="1:15">
      <c r="A804" s="1"/>
      <c r="B804" s="1"/>
      <c r="C804" s="1"/>
      <c r="D804" s="1"/>
      <c r="E804" s="1"/>
      <c r="F804" s="1"/>
      <c r="G804" s="1">
        <f t="shared" si="93"/>
        <v>0</v>
      </c>
      <c r="I804" s="5" t="str">
        <f t="shared" si="87"/>
        <v/>
      </c>
      <c r="J804" s="5" t="str">
        <f t="shared" si="88"/>
        <v/>
      </c>
      <c r="K804" s="5" t="str">
        <f t="shared" si="89"/>
        <v/>
      </c>
      <c r="L804" s="5" t="str">
        <f t="shared" si="90"/>
        <v/>
      </c>
      <c r="M804" s="5" t="str">
        <f t="shared" si="91"/>
        <v/>
      </c>
      <c r="N804" s="5" t="str">
        <f t="shared" si="92"/>
        <v/>
      </c>
      <c r="O804" s="39" t="str">
        <f>IF(G804&gt;0,DT!AC804*I804+DT!AD804*J804+DT!AE804*K804+DT!AF804*L804+DT!AG804*M804+DT!AH804*N804,"")</f>
        <v/>
      </c>
    </row>
    <row r="805" spans="1:15">
      <c r="A805" s="1"/>
      <c r="B805" s="1"/>
      <c r="C805" s="1"/>
      <c r="D805" s="1"/>
      <c r="E805" s="1"/>
      <c r="F805" s="1"/>
      <c r="G805" s="1">
        <f t="shared" si="93"/>
        <v>0</v>
      </c>
      <c r="I805" s="5" t="str">
        <f t="shared" si="87"/>
        <v/>
      </c>
      <c r="J805" s="5" t="str">
        <f t="shared" si="88"/>
        <v/>
      </c>
      <c r="K805" s="5" t="str">
        <f t="shared" si="89"/>
        <v/>
      </c>
      <c r="L805" s="5" t="str">
        <f t="shared" si="90"/>
        <v/>
      </c>
      <c r="M805" s="5" t="str">
        <f t="shared" si="91"/>
        <v/>
      </c>
      <c r="N805" s="5" t="str">
        <f t="shared" si="92"/>
        <v/>
      </c>
      <c r="O805" s="39" t="str">
        <f>IF(G805&gt;0,DT!AC805*I805+DT!AD805*J805+DT!AE805*K805+DT!AF805*L805+DT!AG805*M805+DT!AH805*N805,"")</f>
        <v/>
      </c>
    </row>
    <row r="806" spans="1:15">
      <c r="A806" s="1"/>
      <c r="B806" s="1"/>
      <c r="C806" s="1"/>
      <c r="D806" s="1"/>
      <c r="E806" s="1"/>
      <c r="F806" s="1"/>
      <c r="G806" s="1">
        <f t="shared" si="93"/>
        <v>0</v>
      </c>
      <c r="I806" s="5" t="str">
        <f t="shared" si="87"/>
        <v/>
      </c>
      <c r="J806" s="5" t="str">
        <f t="shared" si="88"/>
        <v/>
      </c>
      <c r="K806" s="5" t="str">
        <f t="shared" si="89"/>
        <v/>
      </c>
      <c r="L806" s="5" t="str">
        <f t="shared" si="90"/>
        <v/>
      </c>
      <c r="M806" s="5" t="str">
        <f t="shared" si="91"/>
        <v/>
      </c>
      <c r="N806" s="5" t="str">
        <f t="shared" si="92"/>
        <v/>
      </c>
      <c r="O806" s="39" t="str">
        <f>IF(G806&gt;0,DT!AC806*I806+DT!AD806*J806+DT!AE806*K806+DT!AF806*L806+DT!AG806*M806+DT!AH806*N806,"")</f>
        <v/>
      </c>
    </row>
    <row r="807" spans="1:15">
      <c r="A807" s="1"/>
      <c r="B807" s="1"/>
      <c r="C807" s="1"/>
      <c r="D807" s="1"/>
      <c r="E807" s="1"/>
      <c r="F807" s="1"/>
      <c r="G807" s="1">
        <f t="shared" si="93"/>
        <v>0</v>
      </c>
      <c r="I807" s="5" t="str">
        <f t="shared" si="87"/>
        <v/>
      </c>
      <c r="J807" s="5" t="str">
        <f t="shared" si="88"/>
        <v/>
      </c>
      <c r="K807" s="5" t="str">
        <f t="shared" si="89"/>
        <v/>
      </c>
      <c r="L807" s="5" t="str">
        <f t="shared" si="90"/>
        <v/>
      </c>
      <c r="M807" s="5" t="str">
        <f t="shared" si="91"/>
        <v/>
      </c>
      <c r="N807" s="5" t="str">
        <f t="shared" si="92"/>
        <v/>
      </c>
      <c r="O807" s="39" t="str">
        <f>IF(G807&gt;0,DT!AC807*I807+DT!AD807*J807+DT!AE807*K807+DT!AF807*L807+DT!AG807*M807+DT!AH807*N807,"")</f>
        <v/>
      </c>
    </row>
    <row r="808" spans="1:15">
      <c r="A808" s="1"/>
      <c r="B808" s="1"/>
      <c r="C808" s="1"/>
      <c r="D808" s="1"/>
      <c r="E808" s="1"/>
      <c r="F808" s="1"/>
      <c r="G808" s="1">
        <f t="shared" si="93"/>
        <v>0</v>
      </c>
      <c r="I808" s="5" t="str">
        <f t="shared" si="87"/>
        <v/>
      </c>
      <c r="J808" s="5" t="str">
        <f t="shared" si="88"/>
        <v/>
      </c>
      <c r="K808" s="5" t="str">
        <f t="shared" si="89"/>
        <v/>
      </c>
      <c r="L808" s="5" t="str">
        <f t="shared" si="90"/>
        <v/>
      </c>
      <c r="M808" s="5" t="str">
        <f t="shared" si="91"/>
        <v/>
      </c>
      <c r="N808" s="5" t="str">
        <f t="shared" si="92"/>
        <v/>
      </c>
      <c r="O808" s="39" t="str">
        <f>IF(G808&gt;0,DT!AC808*I808+DT!AD808*J808+DT!AE808*K808+DT!AF808*L808+DT!AG808*M808+DT!AH808*N808,"")</f>
        <v/>
      </c>
    </row>
    <row r="809" spans="1:15">
      <c r="A809" s="1"/>
      <c r="B809" s="1"/>
      <c r="C809" s="1"/>
      <c r="D809" s="1"/>
      <c r="E809" s="1"/>
      <c r="F809" s="1"/>
      <c r="G809" s="1">
        <f t="shared" si="93"/>
        <v>0</v>
      </c>
      <c r="I809" s="5" t="str">
        <f t="shared" si="87"/>
        <v/>
      </c>
      <c r="J809" s="5" t="str">
        <f t="shared" si="88"/>
        <v/>
      </c>
      <c r="K809" s="5" t="str">
        <f t="shared" si="89"/>
        <v/>
      </c>
      <c r="L809" s="5" t="str">
        <f t="shared" si="90"/>
        <v/>
      </c>
      <c r="M809" s="5" t="str">
        <f t="shared" si="91"/>
        <v/>
      </c>
      <c r="N809" s="5" t="str">
        <f t="shared" si="92"/>
        <v/>
      </c>
      <c r="O809" s="39" t="str">
        <f>IF(G809&gt;0,DT!AC809*I809+DT!AD809*J809+DT!AE809*K809+DT!AF809*L809+DT!AG809*M809+DT!AH809*N809,"")</f>
        <v/>
      </c>
    </row>
    <row r="810" spans="1:15">
      <c r="A810" s="1"/>
      <c r="B810" s="1"/>
      <c r="C810" s="1"/>
      <c r="D810" s="1"/>
      <c r="E810" s="1"/>
      <c r="F810" s="1"/>
      <c r="G810" s="1">
        <f t="shared" si="93"/>
        <v>0</v>
      </c>
      <c r="I810" s="5" t="str">
        <f t="shared" si="87"/>
        <v/>
      </c>
      <c r="J810" s="5" t="str">
        <f t="shared" si="88"/>
        <v/>
      </c>
      <c r="K810" s="5" t="str">
        <f t="shared" si="89"/>
        <v/>
      </c>
      <c r="L810" s="5" t="str">
        <f t="shared" si="90"/>
        <v/>
      </c>
      <c r="M810" s="5" t="str">
        <f t="shared" si="91"/>
        <v/>
      </c>
      <c r="N810" s="5" t="str">
        <f t="shared" si="92"/>
        <v/>
      </c>
      <c r="O810" s="39" t="str">
        <f>IF(G810&gt;0,DT!AC810*I810+DT!AD810*J810+DT!AE810*K810+DT!AF810*L810+DT!AG810*M810+DT!AH810*N810,"")</f>
        <v/>
      </c>
    </row>
    <row r="811" spans="1:15">
      <c r="A811" s="1"/>
      <c r="B811" s="1"/>
      <c r="C811" s="1"/>
      <c r="D811" s="1"/>
      <c r="E811" s="1"/>
      <c r="F811" s="1"/>
      <c r="G811" s="1">
        <f t="shared" si="93"/>
        <v>0</v>
      </c>
      <c r="I811" s="5" t="str">
        <f t="shared" si="87"/>
        <v/>
      </c>
      <c r="J811" s="5" t="str">
        <f t="shared" si="88"/>
        <v/>
      </c>
      <c r="K811" s="5" t="str">
        <f t="shared" si="89"/>
        <v/>
      </c>
      <c r="L811" s="5" t="str">
        <f t="shared" si="90"/>
        <v/>
      </c>
      <c r="M811" s="5" t="str">
        <f t="shared" si="91"/>
        <v/>
      </c>
      <c r="N811" s="5" t="str">
        <f t="shared" si="92"/>
        <v/>
      </c>
      <c r="O811" s="39" t="str">
        <f>IF(G811&gt;0,DT!AC811*I811+DT!AD811*J811+DT!AE811*K811+DT!AF811*L811+DT!AG811*M811+DT!AH811*N811,"")</f>
        <v/>
      </c>
    </row>
    <row r="812" spans="1:15">
      <c r="A812" s="1"/>
      <c r="B812" s="1"/>
      <c r="C812" s="1"/>
      <c r="D812" s="1"/>
      <c r="E812" s="1"/>
      <c r="F812" s="1"/>
      <c r="G812" s="1">
        <f t="shared" si="93"/>
        <v>0</v>
      </c>
      <c r="I812" s="5" t="str">
        <f t="shared" si="87"/>
        <v/>
      </c>
      <c r="J812" s="5" t="str">
        <f t="shared" si="88"/>
        <v/>
      </c>
      <c r="K812" s="5" t="str">
        <f t="shared" si="89"/>
        <v/>
      </c>
      <c r="L812" s="5" t="str">
        <f t="shared" si="90"/>
        <v/>
      </c>
      <c r="M812" s="5" t="str">
        <f t="shared" si="91"/>
        <v/>
      </c>
      <c r="N812" s="5" t="str">
        <f t="shared" si="92"/>
        <v/>
      </c>
      <c r="O812" s="39" t="str">
        <f>IF(G812&gt;0,DT!AC812*I812+DT!AD812*J812+DT!AE812*K812+DT!AF812*L812+DT!AG812*M812+DT!AH812*N812,"")</f>
        <v/>
      </c>
    </row>
    <row r="813" spans="1:15">
      <c r="A813" s="1"/>
      <c r="B813" s="1"/>
      <c r="C813" s="1"/>
      <c r="D813" s="1"/>
      <c r="E813" s="1"/>
      <c r="F813" s="1"/>
      <c r="G813" s="1">
        <f t="shared" si="93"/>
        <v>0</v>
      </c>
      <c r="I813" s="5" t="str">
        <f t="shared" si="87"/>
        <v/>
      </c>
      <c r="J813" s="5" t="str">
        <f t="shared" si="88"/>
        <v/>
      </c>
      <c r="K813" s="5" t="str">
        <f t="shared" si="89"/>
        <v/>
      </c>
      <c r="L813" s="5" t="str">
        <f t="shared" si="90"/>
        <v/>
      </c>
      <c r="M813" s="5" t="str">
        <f t="shared" si="91"/>
        <v/>
      </c>
      <c r="N813" s="5" t="str">
        <f t="shared" si="92"/>
        <v/>
      </c>
      <c r="O813" s="39" t="str">
        <f>IF(G813&gt;0,DT!AC813*I813+DT!AD813*J813+DT!AE813*K813+DT!AF813*L813+DT!AG813*M813+DT!AH813*N813,"")</f>
        <v/>
      </c>
    </row>
    <row r="814" spans="1:15">
      <c r="A814" s="1"/>
      <c r="B814" s="1"/>
      <c r="C814" s="1"/>
      <c r="D814" s="1"/>
      <c r="E814" s="1"/>
      <c r="F814" s="1"/>
      <c r="G814" s="1">
        <f t="shared" si="93"/>
        <v>0</v>
      </c>
      <c r="I814" s="5" t="str">
        <f t="shared" si="87"/>
        <v/>
      </c>
      <c r="J814" s="5" t="str">
        <f t="shared" si="88"/>
        <v/>
      </c>
      <c r="K814" s="5" t="str">
        <f t="shared" si="89"/>
        <v/>
      </c>
      <c r="L814" s="5" t="str">
        <f t="shared" si="90"/>
        <v/>
      </c>
      <c r="M814" s="5" t="str">
        <f t="shared" si="91"/>
        <v/>
      </c>
      <c r="N814" s="5" t="str">
        <f t="shared" si="92"/>
        <v/>
      </c>
      <c r="O814" s="39" t="str">
        <f>IF(G814&gt;0,DT!AC814*I814+DT!AD814*J814+DT!AE814*K814+DT!AF814*L814+DT!AG814*M814+DT!AH814*N814,"")</f>
        <v/>
      </c>
    </row>
    <row r="815" spans="1:15">
      <c r="A815" s="1"/>
      <c r="B815" s="1"/>
      <c r="C815" s="1"/>
      <c r="D815" s="1"/>
      <c r="E815" s="1"/>
      <c r="F815" s="1"/>
      <c r="G815" s="1">
        <f t="shared" si="93"/>
        <v>0</v>
      </c>
      <c r="I815" s="5" t="str">
        <f t="shared" si="87"/>
        <v/>
      </c>
      <c r="J815" s="5" t="str">
        <f t="shared" si="88"/>
        <v/>
      </c>
      <c r="K815" s="5" t="str">
        <f t="shared" si="89"/>
        <v/>
      </c>
      <c r="L815" s="5" t="str">
        <f t="shared" si="90"/>
        <v/>
      </c>
      <c r="M815" s="5" t="str">
        <f t="shared" si="91"/>
        <v/>
      </c>
      <c r="N815" s="5" t="str">
        <f t="shared" si="92"/>
        <v/>
      </c>
      <c r="O815" s="39" t="str">
        <f>IF(G815&gt;0,DT!AC815*I815+DT!AD815*J815+DT!AE815*K815+DT!AF815*L815+DT!AG815*M815+DT!AH815*N815,"")</f>
        <v/>
      </c>
    </row>
    <row r="816" spans="1:15">
      <c r="A816" s="1"/>
      <c r="B816" s="1"/>
      <c r="C816" s="1"/>
      <c r="D816" s="1"/>
      <c r="E816" s="1"/>
      <c r="F816" s="1"/>
      <c r="G816" s="1">
        <f t="shared" si="93"/>
        <v>0</v>
      </c>
      <c r="I816" s="5" t="str">
        <f t="shared" si="87"/>
        <v/>
      </c>
      <c r="J816" s="5" t="str">
        <f t="shared" si="88"/>
        <v/>
      </c>
      <c r="K816" s="5" t="str">
        <f t="shared" si="89"/>
        <v/>
      </c>
      <c r="L816" s="5" t="str">
        <f t="shared" si="90"/>
        <v/>
      </c>
      <c r="M816" s="5" t="str">
        <f t="shared" si="91"/>
        <v/>
      </c>
      <c r="N816" s="5" t="str">
        <f t="shared" si="92"/>
        <v/>
      </c>
      <c r="O816" s="39" t="str">
        <f>IF(G816&gt;0,DT!AC816*I816+DT!AD816*J816+DT!AE816*K816+DT!AF816*L816+DT!AG816*M816+DT!AH816*N816,"")</f>
        <v/>
      </c>
    </row>
    <row r="817" spans="1:15">
      <c r="A817" s="1"/>
      <c r="B817" s="1"/>
      <c r="C817" s="1"/>
      <c r="D817" s="1"/>
      <c r="E817" s="1"/>
      <c r="F817" s="1"/>
      <c r="G817" s="1">
        <f t="shared" si="93"/>
        <v>0</v>
      </c>
      <c r="I817" s="5" t="str">
        <f t="shared" si="87"/>
        <v/>
      </c>
      <c r="J817" s="5" t="str">
        <f t="shared" si="88"/>
        <v/>
      </c>
      <c r="K817" s="5" t="str">
        <f t="shared" si="89"/>
        <v/>
      </c>
      <c r="L817" s="5" t="str">
        <f t="shared" si="90"/>
        <v/>
      </c>
      <c r="M817" s="5" t="str">
        <f t="shared" si="91"/>
        <v/>
      </c>
      <c r="N817" s="5" t="str">
        <f t="shared" si="92"/>
        <v/>
      </c>
      <c r="O817" s="39" t="str">
        <f>IF(G817&gt;0,DT!AC817*I817+DT!AD817*J817+DT!AE817*K817+DT!AF817*L817+DT!AG817*M817+DT!AH817*N817,"")</f>
        <v/>
      </c>
    </row>
    <row r="818" spans="1:15">
      <c r="A818" s="1"/>
      <c r="B818" s="1"/>
      <c r="C818" s="1"/>
      <c r="D818" s="1"/>
      <c r="E818" s="1"/>
      <c r="F818" s="1"/>
      <c r="G818" s="1">
        <f t="shared" si="93"/>
        <v>0</v>
      </c>
      <c r="I818" s="5" t="str">
        <f t="shared" si="87"/>
        <v/>
      </c>
      <c r="J818" s="5" t="str">
        <f t="shared" si="88"/>
        <v/>
      </c>
      <c r="K818" s="5" t="str">
        <f t="shared" si="89"/>
        <v/>
      </c>
      <c r="L818" s="5" t="str">
        <f t="shared" si="90"/>
        <v/>
      </c>
      <c r="M818" s="5" t="str">
        <f t="shared" si="91"/>
        <v/>
      </c>
      <c r="N818" s="5" t="str">
        <f t="shared" si="92"/>
        <v/>
      </c>
      <c r="O818" s="39" t="str">
        <f>IF(G818&gt;0,DT!AC818*I818+DT!AD818*J818+DT!AE818*K818+DT!AF818*L818+DT!AG818*M818+DT!AH818*N818,"")</f>
        <v/>
      </c>
    </row>
    <row r="819" spans="1:15">
      <c r="A819" s="1"/>
      <c r="B819" s="1"/>
      <c r="C819" s="1"/>
      <c r="D819" s="1"/>
      <c r="E819" s="1"/>
      <c r="F819" s="1"/>
      <c r="G819" s="1">
        <f t="shared" si="93"/>
        <v>0</v>
      </c>
      <c r="I819" s="5" t="str">
        <f t="shared" si="87"/>
        <v/>
      </c>
      <c r="J819" s="5" t="str">
        <f t="shared" si="88"/>
        <v/>
      </c>
      <c r="K819" s="5" t="str">
        <f t="shared" si="89"/>
        <v/>
      </c>
      <c r="L819" s="5" t="str">
        <f t="shared" si="90"/>
        <v/>
      </c>
      <c r="M819" s="5" t="str">
        <f t="shared" si="91"/>
        <v/>
      </c>
      <c r="N819" s="5" t="str">
        <f t="shared" si="92"/>
        <v/>
      </c>
      <c r="O819" s="39" t="str">
        <f>IF(G819&gt;0,DT!AC819*I819+DT!AD819*J819+DT!AE819*K819+DT!AF819*L819+DT!AG819*M819+DT!AH819*N819,"")</f>
        <v/>
      </c>
    </row>
    <row r="820" spans="1:15">
      <c r="A820" s="1"/>
      <c r="B820" s="1"/>
      <c r="C820" s="1"/>
      <c r="D820" s="1"/>
      <c r="E820" s="1"/>
      <c r="F820" s="1"/>
      <c r="G820" s="1">
        <f t="shared" si="93"/>
        <v>0</v>
      </c>
      <c r="I820" s="5" t="str">
        <f t="shared" ref="I820:I883" si="94">IF(G820&gt;0,A820/G820,"")</f>
        <v/>
      </c>
      <c r="J820" s="5" t="str">
        <f t="shared" ref="J820:J883" si="95">IF(G820&gt;0,B820/G820,"")</f>
        <v/>
      </c>
      <c r="K820" s="5" t="str">
        <f t="shared" ref="K820:K883" si="96">IF(G820&gt;0,C820/G820,"")</f>
        <v/>
      </c>
      <c r="L820" s="5" t="str">
        <f t="shared" ref="L820:L883" si="97">IF(G820&gt;0,D820/G820,"")</f>
        <v/>
      </c>
      <c r="M820" s="5" t="str">
        <f t="shared" ref="M820:M883" si="98">IF(G820&gt;0,E820/G820,"")</f>
        <v/>
      </c>
      <c r="N820" s="5" t="str">
        <f t="shared" ref="N820:N883" si="99">IF(G820&gt;0,F820/G820,"")</f>
        <v/>
      </c>
      <c r="O820" s="39" t="str">
        <f>IF(G820&gt;0,DT!AC820*I820+DT!AD820*J820+DT!AE820*K820+DT!AF820*L820+DT!AG820*M820+DT!AH820*N820,"")</f>
        <v/>
      </c>
    </row>
    <row r="821" spans="1:15">
      <c r="A821" s="1"/>
      <c r="B821" s="1"/>
      <c r="C821" s="1"/>
      <c r="D821" s="1"/>
      <c r="E821" s="1"/>
      <c r="F821" s="1"/>
      <c r="G821" s="1">
        <f t="shared" si="93"/>
        <v>0</v>
      </c>
      <c r="I821" s="5" t="str">
        <f t="shared" si="94"/>
        <v/>
      </c>
      <c r="J821" s="5" t="str">
        <f t="shared" si="95"/>
        <v/>
      </c>
      <c r="K821" s="5" t="str">
        <f t="shared" si="96"/>
        <v/>
      </c>
      <c r="L821" s="5" t="str">
        <f t="shared" si="97"/>
        <v/>
      </c>
      <c r="M821" s="5" t="str">
        <f t="shared" si="98"/>
        <v/>
      </c>
      <c r="N821" s="5" t="str">
        <f t="shared" si="99"/>
        <v/>
      </c>
      <c r="O821" s="39" t="str">
        <f>IF(G821&gt;0,DT!AC821*I821+DT!AD821*J821+DT!AE821*K821+DT!AF821*L821+DT!AG821*M821+DT!AH821*N821,"")</f>
        <v/>
      </c>
    </row>
    <row r="822" spans="1:15">
      <c r="A822" s="1"/>
      <c r="B822" s="1"/>
      <c r="C822" s="1"/>
      <c r="D822" s="1"/>
      <c r="E822" s="1"/>
      <c r="F822" s="1"/>
      <c r="G822" s="1">
        <f t="shared" si="93"/>
        <v>0</v>
      </c>
      <c r="I822" s="5" t="str">
        <f t="shared" si="94"/>
        <v/>
      </c>
      <c r="J822" s="5" t="str">
        <f t="shared" si="95"/>
        <v/>
      </c>
      <c r="K822" s="5" t="str">
        <f t="shared" si="96"/>
        <v/>
      </c>
      <c r="L822" s="5" t="str">
        <f t="shared" si="97"/>
        <v/>
      </c>
      <c r="M822" s="5" t="str">
        <f t="shared" si="98"/>
        <v/>
      </c>
      <c r="N822" s="5" t="str">
        <f t="shared" si="99"/>
        <v/>
      </c>
      <c r="O822" s="39" t="str">
        <f>IF(G822&gt;0,DT!AC822*I822+DT!AD822*J822+DT!AE822*K822+DT!AF822*L822+DT!AG822*M822+DT!AH822*N822,"")</f>
        <v/>
      </c>
    </row>
    <row r="823" spans="1:15">
      <c r="A823" s="1"/>
      <c r="B823" s="1"/>
      <c r="C823" s="1"/>
      <c r="D823" s="1"/>
      <c r="E823" s="1"/>
      <c r="F823" s="1"/>
      <c r="G823" s="1">
        <f t="shared" si="93"/>
        <v>0</v>
      </c>
      <c r="I823" s="5" t="str">
        <f t="shared" si="94"/>
        <v/>
      </c>
      <c r="J823" s="5" t="str">
        <f t="shared" si="95"/>
        <v/>
      </c>
      <c r="K823" s="5" t="str">
        <f t="shared" si="96"/>
        <v/>
      </c>
      <c r="L823" s="5" t="str">
        <f t="shared" si="97"/>
        <v/>
      </c>
      <c r="M823" s="5" t="str">
        <f t="shared" si="98"/>
        <v/>
      </c>
      <c r="N823" s="5" t="str">
        <f t="shared" si="99"/>
        <v/>
      </c>
      <c r="O823" s="39" t="str">
        <f>IF(G823&gt;0,DT!AC823*I823+DT!AD823*J823+DT!AE823*K823+DT!AF823*L823+DT!AG823*M823+DT!AH823*N823,"")</f>
        <v/>
      </c>
    </row>
    <row r="824" spans="1:15">
      <c r="A824" s="1"/>
      <c r="B824" s="1"/>
      <c r="C824" s="1"/>
      <c r="D824" s="1"/>
      <c r="E824" s="1"/>
      <c r="F824" s="1"/>
      <c r="G824" s="1">
        <f t="shared" si="93"/>
        <v>0</v>
      </c>
      <c r="I824" s="5" t="str">
        <f t="shared" si="94"/>
        <v/>
      </c>
      <c r="J824" s="5" t="str">
        <f t="shared" si="95"/>
        <v/>
      </c>
      <c r="K824" s="5" t="str">
        <f t="shared" si="96"/>
        <v/>
      </c>
      <c r="L824" s="5" t="str">
        <f t="shared" si="97"/>
        <v/>
      </c>
      <c r="M824" s="5" t="str">
        <f t="shared" si="98"/>
        <v/>
      </c>
      <c r="N824" s="5" t="str">
        <f t="shared" si="99"/>
        <v/>
      </c>
      <c r="O824" s="39" t="str">
        <f>IF(G824&gt;0,DT!AC824*I824+DT!AD824*J824+DT!AE824*K824+DT!AF824*L824+DT!AG824*M824+DT!AH824*N824,"")</f>
        <v/>
      </c>
    </row>
    <row r="825" spans="1:15">
      <c r="A825" s="1"/>
      <c r="B825" s="1"/>
      <c r="C825" s="1"/>
      <c r="D825" s="1"/>
      <c r="E825" s="1"/>
      <c r="F825" s="1"/>
      <c r="G825" s="1">
        <f t="shared" si="93"/>
        <v>0</v>
      </c>
      <c r="I825" s="5" t="str">
        <f t="shared" si="94"/>
        <v/>
      </c>
      <c r="J825" s="5" t="str">
        <f t="shared" si="95"/>
        <v/>
      </c>
      <c r="K825" s="5" t="str">
        <f t="shared" si="96"/>
        <v/>
      </c>
      <c r="L825" s="5" t="str">
        <f t="shared" si="97"/>
        <v/>
      </c>
      <c r="M825" s="5" t="str">
        <f t="shared" si="98"/>
        <v/>
      </c>
      <c r="N825" s="5" t="str">
        <f t="shared" si="99"/>
        <v/>
      </c>
      <c r="O825" s="39" t="str">
        <f>IF(G825&gt;0,DT!AC825*I825+DT!AD825*J825+DT!AE825*K825+DT!AF825*L825+DT!AG825*M825+DT!AH825*N825,"")</f>
        <v/>
      </c>
    </row>
    <row r="826" spans="1:15">
      <c r="A826" s="1"/>
      <c r="B826" s="1"/>
      <c r="C826" s="1"/>
      <c r="D826" s="1"/>
      <c r="E826" s="1"/>
      <c r="F826" s="1"/>
      <c r="G826" s="1">
        <f t="shared" si="93"/>
        <v>0</v>
      </c>
      <c r="I826" s="5" t="str">
        <f t="shared" si="94"/>
        <v/>
      </c>
      <c r="J826" s="5" t="str">
        <f t="shared" si="95"/>
        <v/>
      </c>
      <c r="K826" s="5" t="str">
        <f t="shared" si="96"/>
        <v/>
      </c>
      <c r="L826" s="5" t="str">
        <f t="shared" si="97"/>
        <v/>
      </c>
      <c r="M826" s="5" t="str">
        <f t="shared" si="98"/>
        <v/>
      </c>
      <c r="N826" s="5" t="str">
        <f t="shared" si="99"/>
        <v/>
      </c>
      <c r="O826" s="39" t="str">
        <f>IF(G826&gt;0,DT!AC826*I826+DT!AD826*J826+DT!AE826*K826+DT!AF826*L826+DT!AG826*M826+DT!AH826*N826,"")</f>
        <v/>
      </c>
    </row>
    <row r="827" spans="1:15">
      <c r="A827" s="1"/>
      <c r="B827" s="1"/>
      <c r="C827" s="1"/>
      <c r="D827" s="1"/>
      <c r="E827" s="1"/>
      <c r="F827" s="1"/>
      <c r="G827" s="1">
        <f t="shared" si="93"/>
        <v>0</v>
      </c>
      <c r="I827" s="5" t="str">
        <f t="shared" si="94"/>
        <v/>
      </c>
      <c r="J827" s="5" t="str">
        <f t="shared" si="95"/>
        <v/>
      </c>
      <c r="K827" s="5" t="str">
        <f t="shared" si="96"/>
        <v/>
      </c>
      <c r="L827" s="5" t="str">
        <f t="shared" si="97"/>
        <v/>
      </c>
      <c r="M827" s="5" t="str">
        <f t="shared" si="98"/>
        <v/>
      </c>
      <c r="N827" s="5" t="str">
        <f t="shared" si="99"/>
        <v/>
      </c>
      <c r="O827" s="39" t="str">
        <f>IF(G827&gt;0,DT!AC827*I827+DT!AD827*J827+DT!AE827*K827+DT!AF827*L827+DT!AG827*M827+DT!AH827*N827,"")</f>
        <v/>
      </c>
    </row>
    <row r="828" spans="1:15">
      <c r="A828" s="1"/>
      <c r="B828" s="1"/>
      <c r="C828" s="1"/>
      <c r="D828" s="1"/>
      <c r="E828" s="1"/>
      <c r="F828" s="1"/>
      <c r="G828" s="1">
        <f t="shared" si="93"/>
        <v>0</v>
      </c>
      <c r="I828" s="5" t="str">
        <f t="shared" si="94"/>
        <v/>
      </c>
      <c r="J828" s="5" t="str">
        <f t="shared" si="95"/>
        <v/>
      </c>
      <c r="K828" s="5" t="str">
        <f t="shared" si="96"/>
        <v/>
      </c>
      <c r="L828" s="5" t="str">
        <f t="shared" si="97"/>
        <v/>
      </c>
      <c r="M828" s="5" t="str">
        <f t="shared" si="98"/>
        <v/>
      </c>
      <c r="N828" s="5" t="str">
        <f t="shared" si="99"/>
        <v/>
      </c>
      <c r="O828" s="39" t="str">
        <f>IF(G828&gt;0,DT!AC828*I828+DT!AD828*J828+DT!AE828*K828+DT!AF828*L828+DT!AG828*M828+DT!AH828*N828,"")</f>
        <v/>
      </c>
    </row>
    <row r="829" spans="1:15">
      <c r="A829" s="1"/>
      <c r="B829" s="1"/>
      <c r="C829" s="1"/>
      <c r="D829" s="1"/>
      <c r="E829" s="1"/>
      <c r="F829" s="1"/>
      <c r="G829" s="1">
        <f t="shared" si="93"/>
        <v>0</v>
      </c>
      <c r="I829" s="5" t="str">
        <f t="shared" si="94"/>
        <v/>
      </c>
      <c r="J829" s="5" t="str">
        <f t="shared" si="95"/>
        <v/>
      </c>
      <c r="K829" s="5" t="str">
        <f t="shared" si="96"/>
        <v/>
      </c>
      <c r="L829" s="5" t="str">
        <f t="shared" si="97"/>
        <v/>
      </c>
      <c r="M829" s="5" t="str">
        <f t="shared" si="98"/>
        <v/>
      </c>
      <c r="N829" s="5" t="str">
        <f t="shared" si="99"/>
        <v/>
      </c>
      <c r="O829" s="39" t="str">
        <f>IF(G829&gt;0,DT!AC829*I829+DT!AD829*J829+DT!AE829*K829+DT!AF829*L829+DT!AG829*M829+DT!AH829*N829,"")</f>
        <v/>
      </c>
    </row>
    <row r="830" spans="1:15">
      <c r="A830" s="1"/>
      <c r="B830" s="1"/>
      <c r="C830" s="1"/>
      <c r="D830" s="1"/>
      <c r="E830" s="1"/>
      <c r="F830" s="1"/>
      <c r="G830" s="1">
        <f t="shared" si="93"/>
        <v>0</v>
      </c>
      <c r="I830" s="5" t="str">
        <f t="shared" si="94"/>
        <v/>
      </c>
      <c r="J830" s="5" t="str">
        <f t="shared" si="95"/>
        <v/>
      </c>
      <c r="K830" s="5" t="str">
        <f t="shared" si="96"/>
        <v/>
      </c>
      <c r="L830" s="5" t="str">
        <f t="shared" si="97"/>
        <v/>
      </c>
      <c r="M830" s="5" t="str">
        <f t="shared" si="98"/>
        <v/>
      </c>
      <c r="N830" s="5" t="str">
        <f t="shared" si="99"/>
        <v/>
      </c>
      <c r="O830" s="39" t="str">
        <f>IF(G830&gt;0,DT!AC830*I830+DT!AD830*J830+DT!AE830*K830+DT!AF830*L830+DT!AG830*M830+DT!AH830*N830,"")</f>
        <v/>
      </c>
    </row>
    <row r="831" spans="1:15">
      <c r="A831" s="1"/>
      <c r="B831" s="1"/>
      <c r="C831" s="1"/>
      <c r="D831" s="1"/>
      <c r="E831" s="1"/>
      <c r="F831" s="1"/>
      <c r="G831" s="1">
        <f t="shared" si="93"/>
        <v>0</v>
      </c>
      <c r="I831" s="5" t="str">
        <f t="shared" si="94"/>
        <v/>
      </c>
      <c r="J831" s="5" t="str">
        <f t="shared" si="95"/>
        <v/>
      </c>
      <c r="K831" s="5" t="str">
        <f t="shared" si="96"/>
        <v/>
      </c>
      <c r="L831" s="5" t="str">
        <f t="shared" si="97"/>
        <v/>
      </c>
      <c r="M831" s="5" t="str">
        <f t="shared" si="98"/>
        <v/>
      </c>
      <c r="N831" s="5" t="str">
        <f t="shared" si="99"/>
        <v/>
      </c>
      <c r="O831" s="39" t="str">
        <f>IF(G831&gt;0,DT!AC831*I831+DT!AD831*J831+DT!AE831*K831+DT!AF831*L831+DT!AG831*M831+DT!AH831*N831,"")</f>
        <v/>
      </c>
    </row>
    <row r="832" spans="1:15">
      <c r="A832" s="1"/>
      <c r="B832" s="1"/>
      <c r="C832" s="1"/>
      <c r="D832" s="1"/>
      <c r="E832" s="1"/>
      <c r="F832" s="1"/>
      <c r="G832" s="1">
        <f t="shared" si="93"/>
        <v>0</v>
      </c>
      <c r="I832" s="5" t="str">
        <f t="shared" si="94"/>
        <v/>
      </c>
      <c r="J832" s="5" t="str">
        <f t="shared" si="95"/>
        <v/>
      </c>
      <c r="K832" s="5" t="str">
        <f t="shared" si="96"/>
        <v/>
      </c>
      <c r="L832" s="5" t="str">
        <f t="shared" si="97"/>
        <v/>
      </c>
      <c r="M832" s="5" t="str">
        <f t="shared" si="98"/>
        <v/>
      </c>
      <c r="N832" s="5" t="str">
        <f t="shared" si="99"/>
        <v/>
      </c>
      <c r="O832" s="39" t="str">
        <f>IF(G832&gt;0,DT!AC832*I832+DT!AD832*J832+DT!AE832*K832+DT!AF832*L832+DT!AG832*M832+DT!AH832*N832,"")</f>
        <v/>
      </c>
    </row>
    <row r="833" spans="1:15">
      <c r="A833" s="1"/>
      <c r="B833" s="1"/>
      <c r="C833" s="1"/>
      <c r="D833" s="1"/>
      <c r="E833" s="1"/>
      <c r="F833" s="1"/>
      <c r="G833" s="1">
        <f t="shared" si="93"/>
        <v>0</v>
      </c>
      <c r="I833" s="5" t="str">
        <f t="shared" si="94"/>
        <v/>
      </c>
      <c r="J833" s="5" t="str">
        <f t="shared" si="95"/>
        <v/>
      </c>
      <c r="K833" s="5" t="str">
        <f t="shared" si="96"/>
        <v/>
      </c>
      <c r="L833" s="5" t="str">
        <f t="shared" si="97"/>
        <v/>
      </c>
      <c r="M833" s="5" t="str">
        <f t="shared" si="98"/>
        <v/>
      </c>
      <c r="N833" s="5" t="str">
        <f t="shared" si="99"/>
        <v/>
      </c>
      <c r="O833" s="39" t="str">
        <f>IF(G833&gt;0,DT!AC833*I833+DT!AD833*J833+DT!AE833*K833+DT!AF833*L833+DT!AG833*M833+DT!AH833*N833,"")</f>
        <v/>
      </c>
    </row>
    <row r="834" spans="1:15">
      <c r="A834" s="1"/>
      <c r="B834" s="1"/>
      <c r="C834" s="1"/>
      <c r="D834" s="1"/>
      <c r="E834" s="1"/>
      <c r="F834" s="1"/>
      <c r="G834" s="1">
        <f t="shared" si="93"/>
        <v>0</v>
      </c>
      <c r="I834" s="5" t="str">
        <f t="shared" si="94"/>
        <v/>
      </c>
      <c r="J834" s="5" t="str">
        <f t="shared" si="95"/>
        <v/>
      </c>
      <c r="K834" s="5" t="str">
        <f t="shared" si="96"/>
        <v/>
      </c>
      <c r="L834" s="5" t="str">
        <f t="shared" si="97"/>
        <v/>
      </c>
      <c r="M834" s="5" t="str">
        <f t="shared" si="98"/>
        <v/>
      </c>
      <c r="N834" s="5" t="str">
        <f t="shared" si="99"/>
        <v/>
      </c>
      <c r="O834" s="39" t="str">
        <f>IF(G834&gt;0,DT!AC834*I834+DT!AD834*J834+DT!AE834*K834+DT!AF834*L834+DT!AG834*M834+DT!AH834*N834,"")</f>
        <v/>
      </c>
    </row>
    <row r="835" spans="1:15">
      <c r="A835" s="1"/>
      <c r="B835" s="1"/>
      <c r="C835" s="1"/>
      <c r="D835" s="1"/>
      <c r="E835" s="1"/>
      <c r="F835" s="1"/>
      <c r="G835" s="1">
        <f t="shared" si="93"/>
        <v>0</v>
      </c>
      <c r="I835" s="5" t="str">
        <f t="shared" si="94"/>
        <v/>
      </c>
      <c r="J835" s="5" t="str">
        <f t="shared" si="95"/>
        <v/>
      </c>
      <c r="K835" s="5" t="str">
        <f t="shared" si="96"/>
        <v/>
      </c>
      <c r="L835" s="5" t="str">
        <f t="shared" si="97"/>
        <v/>
      </c>
      <c r="M835" s="5" t="str">
        <f t="shared" si="98"/>
        <v/>
      </c>
      <c r="N835" s="5" t="str">
        <f t="shared" si="99"/>
        <v/>
      </c>
      <c r="O835" s="39" t="str">
        <f>IF(G835&gt;0,DT!AC835*I835+DT!AD835*J835+DT!AE835*K835+DT!AF835*L835+DT!AG835*M835+DT!AH835*N835,"")</f>
        <v/>
      </c>
    </row>
    <row r="836" spans="1:15">
      <c r="A836" s="1"/>
      <c r="B836" s="1"/>
      <c r="C836" s="1"/>
      <c r="D836" s="1"/>
      <c r="E836" s="1"/>
      <c r="F836" s="1"/>
      <c r="G836" s="1">
        <f t="shared" si="93"/>
        <v>0</v>
      </c>
      <c r="I836" s="5" t="str">
        <f t="shared" si="94"/>
        <v/>
      </c>
      <c r="J836" s="5" t="str">
        <f t="shared" si="95"/>
        <v/>
      </c>
      <c r="K836" s="5" t="str">
        <f t="shared" si="96"/>
        <v/>
      </c>
      <c r="L836" s="5" t="str">
        <f t="shared" si="97"/>
        <v/>
      </c>
      <c r="M836" s="5" t="str">
        <f t="shared" si="98"/>
        <v/>
      </c>
      <c r="N836" s="5" t="str">
        <f t="shared" si="99"/>
        <v/>
      </c>
      <c r="O836" s="39" t="str">
        <f>IF(G836&gt;0,DT!AC836*I836+DT!AD836*J836+DT!AE836*K836+DT!AF836*L836+DT!AG836*M836+DT!AH836*N836,"")</f>
        <v/>
      </c>
    </row>
    <row r="837" spans="1:15">
      <c r="A837" s="1"/>
      <c r="B837" s="1"/>
      <c r="C837" s="1"/>
      <c r="D837" s="1"/>
      <c r="E837" s="1"/>
      <c r="F837" s="1"/>
      <c r="G837" s="1">
        <f t="shared" ref="G837:G900" si="100">SUM(A837:F837)</f>
        <v>0</v>
      </c>
      <c r="I837" s="5" t="str">
        <f t="shared" si="94"/>
        <v/>
      </c>
      <c r="J837" s="5" t="str">
        <f t="shared" si="95"/>
        <v/>
      </c>
      <c r="K837" s="5" t="str">
        <f t="shared" si="96"/>
        <v/>
      </c>
      <c r="L837" s="5" t="str">
        <f t="shared" si="97"/>
        <v/>
      </c>
      <c r="M837" s="5" t="str">
        <f t="shared" si="98"/>
        <v/>
      </c>
      <c r="N837" s="5" t="str">
        <f t="shared" si="99"/>
        <v/>
      </c>
      <c r="O837" s="39" t="str">
        <f>IF(G837&gt;0,DT!AC837*I837+DT!AD837*J837+DT!AE837*K837+DT!AF837*L837+DT!AG837*M837+DT!AH837*N837,"")</f>
        <v/>
      </c>
    </row>
    <row r="838" spans="1:15">
      <c r="A838" s="1"/>
      <c r="B838" s="1"/>
      <c r="C838" s="1"/>
      <c r="D838" s="1"/>
      <c r="E838" s="1"/>
      <c r="F838" s="1"/>
      <c r="G838" s="1">
        <f t="shared" si="100"/>
        <v>0</v>
      </c>
      <c r="I838" s="5" t="str">
        <f t="shared" si="94"/>
        <v/>
      </c>
      <c r="J838" s="5" t="str">
        <f t="shared" si="95"/>
        <v/>
      </c>
      <c r="K838" s="5" t="str">
        <f t="shared" si="96"/>
        <v/>
      </c>
      <c r="L838" s="5" t="str">
        <f t="shared" si="97"/>
        <v/>
      </c>
      <c r="M838" s="5" t="str">
        <f t="shared" si="98"/>
        <v/>
      </c>
      <c r="N838" s="5" t="str">
        <f t="shared" si="99"/>
        <v/>
      </c>
      <c r="O838" s="39" t="str">
        <f>IF(G838&gt;0,DT!AC838*I838+DT!AD838*J838+DT!AE838*K838+DT!AF838*L838+DT!AG838*M838+DT!AH838*N838,"")</f>
        <v/>
      </c>
    </row>
    <row r="839" spans="1:15">
      <c r="A839" s="1"/>
      <c r="B839" s="1"/>
      <c r="C839" s="1"/>
      <c r="D839" s="1"/>
      <c r="E839" s="1"/>
      <c r="F839" s="1"/>
      <c r="G839" s="1">
        <f t="shared" si="100"/>
        <v>0</v>
      </c>
      <c r="I839" s="5" t="str">
        <f t="shared" si="94"/>
        <v/>
      </c>
      <c r="J839" s="5" t="str">
        <f t="shared" si="95"/>
        <v/>
      </c>
      <c r="K839" s="5" t="str">
        <f t="shared" si="96"/>
        <v/>
      </c>
      <c r="L839" s="5" t="str">
        <f t="shared" si="97"/>
        <v/>
      </c>
      <c r="M839" s="5" t="str">
        <f t="shared" si="98"/>
        <v/>
      </c>
      <c r="N839" s="5" t="str">
        <f t="shared" si="99"/>
        <v/>
      </c>
      <c r="O839" s="39" t="str">
        <f>IF(G839&gt;0,DT!AC839*I839+DT!AD839*J839+DT!AE839*K839+DT!AF839*L839+DT!AG839*M839+DT!AH839*N839,"")</f>
        <v/>
      </c>
    </row>
    <row r="840" spans="1:15">
      <c r="A840" s="1"/>
      <c r="B840" s="1"/>
      <c r="C840" s="1"/>
      <c r="D840" s="1"/>
      <c r="E840" s="1"/>
      <c r="F840" s="1"/>
      <c r="G840" s="1">
        <f t="shared" si="100"/>
        <v>0</v>
      </c>
      <c r="I840" s="5" t="str">
        <f t="shared" si="94"/>
        <v/>
      </c>
      <c r="J840" s="5" t="str">
        <f t="shared" si="95"/>
        <v/>
      </c>
      <c r="K840" s="5" t="str">
        <f t="shared" si="96"/>
        <v/>
      </c>
      <c r="L840" s="5" t="str">
        <f t="shared" si="97"/>
        <v/>
      </c>
      <c r="M840" s="5" t="str">
        <f t="shared" si="98"/>
        <v/>
      </c>
      <c r="N840" s="5" t="str">
        <f t="shared" si="99"/>
        <v/>
      </c>
      <c r="O840" s="39" t="str">
        <f>IF(G840&gt;0,DT!AC840*I840+DT!AD840*J840+DT!AE840*K840+DT!AF840*L840+DT!AG840*M840+DT!AH840*N840,"")</f>
        <v/>
      </c>
    </row>
    <row r="841" spans="1:15">
      <c r="A841" s="1"/>
      <c r="B841" s="1"/>
      <c r="C841" s="1"/>
      <c r="D841" s="1"/>
      <c r="E841" s="1"/>
      <c r="F841" s="1"/>
      <c r="G841" s="1">
        <f t="shared" si="100"/>
        <v>0</v>
      </c>
      <c r="I841" s="5" t="str">
        <f t="shared" si="94"/>
        <v/>
      </c>
      <c r="J841" s="5" t="str">
        <f t="shared" si="95"/>
        <v/>
      </c>
      <c r="K841" s="5" t="str">
        <f t="shared" si="96"/>
        <v/>
      </c>
      <c r="L841" s="5" t="str">
        <f t="shared" si="97"/>
        <v/>
      </c>
      <c r="M841" s="5" t="str">
        <f t="shared" si="98"/>
        <v/>
      </c>
      <c r="N841" s="5" t="str">
        <f t="shared" si="99"/>
        <v/>
      </c>
      <c r="O841" s="39" t="str">
        <f>IF(G841&gt;0,DT!AC841*I841+DT!AD841*J841+DT!AE841*K841+DT!AF841*L841+DT!AG841*M841+DT!AH841*N841,"")</f>
        <v/>
      </c>
    </row>
    <row r="842" spans="1:15">
      <c r="A842" s="1"/>
      <c r="B842" s="1"/>
      <c r="C842" s="1"/>
      <c r="D842" s="1"/>
      <c r="E842" s="1"/>
      <c r="F842" s="1"/>
      <c r="G842" s="1">
        <f t="shared" si="100"/>
        <v>0</v>
      </c>
      <c r="I842" s="5" t="str">
        <f t="shared" si="94"/>
        <v/>
      </c>
      <c r="J842" s="5" t="str">
        <f t="shared" si="95"/>
        <v/>
      </c>
      <c r="K842" s="5" t="str">
        <f t="shared" si="96"/>
        <v/>
      </c>
      <c r="L842" s="5" t="str">
        <f t="shared" si="97"/>
        <v/>
      </c>
      <c r="M842" s="5" t="str">
        <f t="shared" si="98"/>
        <v/>
      </c>
      <c r="N842" s="5" t="str">
        <f t="shared" si="99"/>
        <v/>
      </c>
      <c r="O842" s="39" t="str">
        <f>IF(G842&gt;0,DT!AC842*I842+DT!AD842*J842+DT!AE842*K842+DT!AF842*L842+DT!AG842*M842+DT!AH842*N842,"")</f>
        <v/>
      </c>
    </row>
    <row r="843" spans="1:15">
      <c r="A843" s="1"/>
      <c r="B843" s="1"/>
      <c r="C843" s="1"/>
      <c r="D843" s="1"/>
      <c r="E843" s="1"/>
      <c r="F843" s="1"/>
      <c r="G843" s="1">
        <f t="shared" si="100"/>
        <v>0</v>
      </c>
      <c r="I843" s="5" t="str">
        <f t="shared" si="94"/>
        <v/>
      </c>
      <c r="J843" s="5" t="str">
        <f t="shared" si="95"/>
        <v/>
      </c>
      <c r="K843" s="5" t="str">
        <f t="shared" si="96"/>
        <v/>
      </c>
      <c r="L843" s="5" t="str">
        <f t="shared" si="97"/>
        <v/>
      </c>
      <c r="M843" s="5" t="str">
        <f t="shared" si="98"/>
        <v/>
      </c>
      <c r="N843" s="5" t="str">
        <f t="shared" si="99"/>
        <v/>
      </c>
      <c r="O843" s="39" t="str">
        <f>IF(G843&gt;0,DT!AC843*I843+DT!AD843*J843+DT!AE843*K843+DT!AF843*L843+DT!AG843*M843+DT!AH843*N843,"")</f>
        <v/>
      </c>
    </row>
    <row r="844" spans="1:15">
      <c r="A844" s="1"/>
      <c r="B844" s="1"/>
      <c r="C844" s="1"/>
      <c r="D844" s="1"/>
      <c r="E844" s="1"/>
      <c r="F844" s="1"/>
      <c r="G844" s="1">
        <f t="shared" si="100"/>
        <v>0</v>
      </c>
      <c r="I844" s="5" t="str">
        <f t="shared" si="94"/>
        <v/>
      </c>
      <c r="J844" s="5" t="str">
        <f t="shared" si="95"/>
        <v/>
      </c>
      <c r="K844" s="5" t="str">
        <f t="shared" si="96"/>
        <v/>
      </c>
      <c r="L844" s="5" t="str">
        <f t="shared" si="97"/>
        <v/>
      </c>
      <c r="M844" s="5" t="str">
        <f t="shared" si="98"/>
        <v/>
      </c>
      <c r="N844" s="5" t="str">
        <f t="shared" si="99"/>
        <v/>
      </c>
      <c r="O844" s="39" t="str">
        <f>IF(G844&gt;0,DT!AC844*I844+DT!AD844*J844+DT!AE844*K844+DT!AF844*L844+DT!AG844*M844+DT!AH844*N844,"")</f>
        <v/>
      </c>
    </row>
    <row r="845" spans="1:15">
      <c r="A845" s="1"/>
      <c r="B845" s="1"/>
      <c r="C845" s="1"/>
      <c r="D845" s="1"/>
      <c r="E845" s="1"/>
      <c r="F845" s="1"/>
      <c r="G845" s="1">
        <f t="shared" si="100"/>
        <v>0</v>
      </c>
      <c r="I845" s="5" t="str">
        <f t="shared" si="94"/>
        <v/>
      </c>
      <c r="J845" s="5" t="str">
        <f t="shared" si="95"/>
        <v/>
      </c>
      <c r="K845" s="5" t="str">
        <f t="shared" si="96"/>
        <v/>
      </c>
      <c r="L845" s="5" t="str">
        <f t="shared" si="97"/>
        <v/>
      </c>
      <c r="M845" s="5" t="str">
        <f t="shared" si="98"/>
        <v/>
      </c>
      <c r="N845" s="5" t="str">
        <f t="shared" si="99"/>
        <v/>
      </c>
      <c r="O845" s="39" t="str">
        <f>IF(G845&gt;0,DT!AC845*I845+DT!AD845*J845+DT!AE845*K845+DT!AF845*L845+DT!AG845*M845+DT!AH845*N845,"")</f>
        <v/>
      </c>
    </row>
    <row r="846" spans="1:15">
      <c r="A846" s="1"/>
      <c r="B846" s="1"/>
      <c r="C846" s="1"/>
      <c r="D846" s="1"/>
      <c r="E846" s="1"/>
      <c r="F846" s="1"/>
      <c r="G846" s="1">
        <f t="shared" si="100"/>
        <v>0</v>
      </c>
      <c r="I846" s="5" t="str">
        <f t="shared" si="94"/>
        <v/>
      </c>
      <c r="J846" s="5" t="str">
        <f t="shared" si="95"/>
        <v/>
      </c>
      <c r="K846" s="5" t="str">
        <f t="shared" si="96"/>
        <v/>
      </c>
      <c r="L846" s="5" t="str">
        <f t="shared" si="97"/>
        <v/>
      </c>
      <c r="M846" s="5" t="str">
        <f t="shared" si="98"/>
        <v/>
      </c>
      <c r="N846" s="5" t="str">
        <f t="shared" si="99"/>
        <v/>
      </c>
      <c r="O846" s="39" t="str">
        <f>IF(G846&gt;0,DT!AC846*I846+DT!AD846*J846+DT!AE846*K846+DT!AF846*L846+DT!AG846*M846+DT!AH846*N846,"")</f>
        <v/>
      </c>
    </row>
    <row r="847" spans="1:15">
      <c r="A847" s="1"/>
      <c r="B847" s="1"/>
      <c r="C847" s="1"/>
      <c r="D847" s="1"/>
      <c r="E847" s="1"/>
      <c r="F847" s="1"/>
      <c r="G847" s="1">
        <f t="shared" si="100"/>
        <v>0</v>
      </c>
      <c r="I847" s="5" t="str">
        <f t="shared" si="94"/>
        <v/>
      </c>
      <c r="J847" s="5" t="str">
        <f t="shared" si="95"/>
        <v/>
      </c>
      <c r="K847" s="5" t="str">
        <f t="shared" si="96"/>
        <v/>
      </c>
      <c r="L847" s="5" t="str">
        <f t="shared" si="97"/>
        <v/>
      </c>
      <c r="M847" s="5" t="str">
        <f t="shared" si="98"/>
        <v/>
      </c>
      <c r="N847" s="5" t="str">
        <f t="shared" si="99"/>
        <v/>
      </c>
      <c r="O847" s="39" t="str">
        <f>IF(G847&gt;0,DT!AC847*I847+DT!AD847*J847+DT!AE847*K847+DT!AF847*L847+DT!AG847*M847+DT!AH847*N847,"")</f>
        <v/>
      </c>
    </row>
    <row r="848" spans="1:15">
      <c r="A848" s="1"/>
      <c r="B848" s="1"/>
      <c r="C848" s="1"/>
      <c r="D848" s="1"/>
      <c r="E848" s="1"/>
      <c r="F848" s="1"/>
      <c r="G848" s="1">
        <f t="shared" si="100"/>
        <v>0</v>
      </c>
      <c r="I848" s="5" t="str">
        <f t="shared" si="94"/>
        <v/>
      </c>
      <c r="J848" s="5" t="str">
        <f t="shared" si="95"/>
        <v/>
      </c>
      <c r="K848" s="5" t="str">
        <f t="shared" si="96"/>
        <v/>
      </c>
      <c r="L848" s="5" t="str">
        <f t="shared" si="97"/>
        <v/>
      </c>
      <c r="M848" s="5" t="str">
        <f t="shared" si="98"/>
        <v/>
      </c>
      <c r="N848" s="5" t="str">
        <f t="shared" si="99"/>
        <v/>
      </c>
      <c r="O848" s="39" t="str">
        <f>IF(G848&gt;0,DT!AC848*I848+DT!AD848*J848+DT!AE848*K848+DT!AF848*L848+DT!AG848*M848+DT!AH848*N848,"")</f>
        <v/>
      </c>
    </row>
    <row r="849" spans="1:15">
      <c r="A849" s="1"/>
      <c r="B849" s="1"/>
      <c r="C849" s="1"/>
      <c r="D849" s="1"/>
      <c r="E849" s="1"/>
      <c r="F849" s="1"/>
      <c r="G849" s="1">
        <f t="shared" si="100"/>
        <v>0</v>
      </c>
      <c r="I849" s="5" t="str">
        <f t="shared" si="94"/>
        <v/>
      </c>
      <c r="J849" s="5" t="str">
        <f t="shared" si="95"/>
        <v/>
      </c>
      <c r="K849" s="5" t="str">
        <f t="shared" si="96"/>
        <v/>
      </c>
      <c r="L849" s="5" t="str">
        <f t="shared" si="97"/>
        <v/>
      </c>
      <c r="M849" s="5" t="str">
        <f t="shared" si="98"/>
        <v/>
      </c>
      <c r="N849" s="5" t="str">
        <f t="shared" si="99"/>
        <v/>
      </c>
      <c r="O849" s="39" t="str">
        <f>IF(G849&gt;0,DT!AC849*I849+DT!AD849*J849+DT!AE849*K849+DT!AF849*L849+DT!AG849*M849+DT!AH849*N849,"")</f>
        <v/>
      </c>
    </row>
    <row r="850" spans="1:15">
      <c r="A850" s="1"/>
      <c r="B850" s="1"/>
      <c r="C850" s="1"/>
      <c r="D850" s="1"/>
      <c r="E850" s="1"/>
      <c r="F850" s="1"/>
      <c r="G850" s="1">
        <f t="shared" si="100"/>
        <v>0</v>
      </c>
      <c r="I850" s="5" t="str">
        <f t="shared" si="94"/>
        <v/>
      </c>
      <c r="J850" s="5" t="str">
        <f t="shared" si="95"/>
        <v/>
      </c>
      <c r="K850" s="5" t="str">
        <f t="shared" si="96"/>
        <v/>
      </c>
      <c r="L850" s="5" t="str">
        <f t="shared" si="97"/>
        <v/>
      </c>
      <c r="M850" s="5" t="str">
        <f t="shared" si="98"/>
        <v/>
      </c>
      <c r="N850" s="5" t="str">
        <f t="shared" si="99"/>
        <v/>
      </c>
      <c r="O850" s="39" t="str">
        <f>IF(G850&gt;0,DT!AC850*I850+DT!AD850*J850+DT!AE850*K850+DT!AF850*L850+DT!AG850*M850+DT!AH850*N850,"")</f>
        <v/>
      </c>
    </row>
    <row r="851" spans="1:15">
      <c r="A851" s="1"/>
      <c r="B851" s="1"/>
      <c r="C851" s="1"/>
      <c r="D851" s="1"/>
      <c r="E851" s="1"/>
      <c r="F851" s="1"/>
      <c r="G851" s="1">
        <f t="shared" si="100"/>
        <v>0</v>
      </c>
      <c r="I851" s="5" t="str">
        <f t="shared" si="94"/>
        <v/>
      </c>
      <c r="J851" s="5" t="str">
        <f t="shared" si="95"/>
        <v/>
      </c>
      <c r="K851" s="5" t="str">
        <f t="shared" si="96"/>
        <v/>
      </c>
      <c r="L851" s="5" t="str">
        <f t="shared" si="97"/>
        <v/>
      </c>
      <c r="M851" s="5" t="str">
        <f t="shared" si="98"/>
        <v/>
      </c>
      <c r="N851" s="5" t="str">
        <f t="shared" si="99"/>
        <v/>
      </c>
      <c r="O851" s="39" t="str">
        <f>IF(G851&gt;0,DT!AC851*I851+DT!AD851*J851+DT!AE851*K851+DT!AF851*L851+DT!AG851*M851+DT!AH851*N851,"")</f>
        <v/>
      </c>
    </row>
    <row r="852" spans="1:15">
      <c r="A852" s="1"/>
      <c r="B852" s="1"/>
      <c r="C852" s="1"/>
      <c r="D852" s="1"/>
      <c r="E852" s="1"/>
      <c r="F852" s="1"/>
      <c r="G852" s="1">
        <f t="shared" si="100"/>
        <v>0</v>
      </c>
      <c r="I852" s="5" t="str">
        <f t="shared" si="94"/>
        <v/>
      </c>
      <c r="J852" s="5" t="str">
        <f t="shared" si="95"/>
        <v/>
      </c>
      <c r="K852" s="5" t="str">
        <f t="shared" si="96"/>
        <v/>
      </c>
      <c r="L852" s="5" t="str">
        <f t="shared" si="97"/>
        <v/>
      </c>
      <c r="M852" s="5" t="str">
        <f t="shared" si="98"/>
        <v/>
      </c>
      <c r="N852" s="5" t="str">
        <f t="shared" si="99"/>
        <v/>
      </c>
      <c r="O852" s="39" t="str">
        <f>IF(G852&gt;0,DT!AC852*I852+DT!AD852*J852+DT!AE852*K852+DT!AF852*L852+DT!AG852*M852+DT!AH852*N852,"")</f>
        <v/>
      </c>
    </row>
    <row r="853" spans="1:15">
      <c r="A853" s="1"/>
      <c r="B853" s="1"/>
      <c r="C853" s="1"/>
      <c r="D853" s="1"/>
      <c r="E853" s="1"/>
      <c r="F853" s="1"/>
      <c r="G853" s="1">
        <f t="shared" si="100"/>
        <v>0</v>
      </c>
      <c r="I853" s="5" t="str">
        <f t="shared" si="94"/>
        <v/>
      </c>
      <c r="J853" s="5" t="str">
        <f t="shared" si="95"/>
        <v/>
      </c>
      <c r="K853" s="5" t="str">
        <f t="shared" si="96"/>
        <v/>
      </c>
      <c r="L853" s="5" t="str">
        <f t="shared" si="97"/>
        <v/>
      </c>
      <c r="M853" s="5" t="str">
        <f t="shared" si="98"/>
        <v/>
      </c>
      <c r="N853" s="5" t="str">
        <f t="shared" si="99"/>
        <v/>
      </c>
      <c r="O853" s="39" t="str">
        <f>IF(G853&gt;0,DT!AC853*I853+DT!AD853*J853+DT!AE853*K853+DT!AF853*L853+DT!AG853*M853+DT!AH853*N853,"")</f>
        <v/>
      </c>
    </row>
    <row r="854" spans="1:15">
      <c r="A854" s="1"/>
      <c r="B854" s="1"/>
      <c r="C854" s="1"/>
      <c r="D854" s="1"/>
      <c r="E854" s="1"/>
      <c r="F854" s="1"/>
      <c r="G854" s="1">
        <f t="shared" si="100"/>
        <v>0</v>
      </c>
      <c r="I854" s="5" t="str">
        <f t="shared" si="94"/>
        <v/>
      </c>
      <c r="J854" s="5" t="str">
        <f t="shared" si="95"/>
        <v/>
      </c>
      <c r="K854" s="5" t="str">
        <f t="shared" si="96"/>
        <v/>
      </c>
      <c r="L854" s="5" t="str">
        <f t="shared" si="97"/>
        <v/>
      </c>
      <c r="M854" s="5" t="str">
        <f t="shared" si="98"/>
        <v/>
      </c>
      <c r="N854" s="5" t="str">
        <f t="shared" si="99"/>
        <v/>
      </c>
      <c r="O854" s="39" t="str">
        <f>IF(G854&gt;0,DT!AC854*I854+DT!AD854*J854+DT!AE854*K854+DT!AF854*L854+DT!AG854*M854+DT!AH854*N854,"")</f>
        <v/>
      </c>
    </row>
    <row r="855" spans="1:15">
      <c r="A855" s="1"/>
      <c r="B855" s="1"/>
      <c r="C855" s="1"/>
      <c r="D855" s="1"/>
      <c r="E855" s="1"/>
      <c r="F855" s="1"/>
      <c r="G855" s="1">
        <f t="shared" si="100"/>
        <v>0</v>
      </c>
      <c r="I855" s="5" t="str">
        <f t="shared" si="94"/>
        <v/>
      </c>
      <c r="J855" s="5" t="str">
        <f t="shared" si="95"/>
        <v/>
      </c>
      <c r="K855" s="5" t="str">
        <f t="shared" si="96"/>
        <v/>
      </c>
      <c r="L855" s="5" t="str">
        <f t="shared" si="97"/>
        <v/>
      </c>
      <c r="M855" s="5" t="str">
        <f t="shared" si="98"/>
        <v/>
      </c>
      <c r="N855" s="5" t="str">
        <f t="shared" si="99"/>
        <v/>
      </c>
      <c r="O855" s="39" t="str">
        <f>IF(G855&gt;0,DT!AC855*I855+DT!AD855*J855+DT!AE855*K855+DT!AF855*L855+DT!AG855*M855+DT!AH855*N855,"")</f>
        <v/>
      </c>
    </row>
    <row r="856" spans="1:15">
      <c r="A856" s="1"/>
      <c r="B856" s="1"/>
      <c r="C856" s="1"/>
      <c r="D856" s="1"/>
      <c r="E856" s="1"/>
      <c r="F856" s="1"/>
      <c r="G856" s="1">
        <f t="shared" si="100"/>
        <v>0</v>
      </c>
      <c r="I856" s="5" t="str">
        <f t="shared" si="94"/>
        <v/>
      </c>
      <c r="J856" s="5" t="str">
        <f t="shared" si="95"/>
        <v/>
      </c>
      <c r="K856" s="5" t="str">
        <f t="shared" si="96"/>
        <v/>
      </c>
      <c r="L856" s="5" t="str">
        <f t="shared" si="97"/>
        <v/>
      </c>
      <c r="M856" s="5" t="str">
        <f t="shared" si="98"/>
        <v/>
      </c>
      <c r="N856" s="5" t="str">
        <f t="shared" si="99"/>
        <v/>
      </c>
      <c r="O856" s="39" t="str">
        <f>IF(G856&gt;0,DT!AC856*I856+DT!AD856*J856+DT!AE856*K856+DT!AF856*L856+DT!AG856*M856+DT!AH856*N856,"")</f>
        <v/>
      </c>
    </row>
    <row r="857" spans="1:15">
      <c r="A857" s="1"/>
      <c r="B857" s="1"/>
      <c r="C857" s="1"/>
      <c r="D857" s="1"/>
      <c r="E857" s="1"/>
      <c r="F857" s="1"/>
      <c r="G857" s="1">
        <f t="shared" si="100"/>
        <v>0</v>
      </c>
      <c r="I857" s="5" t="str">
        <f t="shared" si="94"/>
        <v/>
      </c>
      <c r="J857" s="5" t="str">
        <f t="shared" si="95"/>
        <v/>
      </c>
      <c r="K857" s="5" t="str">
        <f t="shared" si="96"/>
        <v/>
      </c>
      <c r="L857" s="5" t="str">
        <f t="shared" si="97"/>
        <v/>
      </c>
      <c r="M857" s="5" t="str">
        <f t="shared" si="98"/>
        <v/>
      </c>
      <c r="N857" s="5" t="str">
        <f t="shared" si="99"/>
        <v/>
      </c>
      <c r="O857" s="39" t="str">
        <f>IF(G857&gt;0,DT!AC857*I857+DT!AD857*J857+DT!AE857*K857+DT!AF857*L857+DT!AG857*M857+DT!AH857*N857,"")</f>
        <v/>
      </c>
    </row>
    <row r="858" spans="1:15">
      <c r="A858" s="1"/>
      <c r="B858" s="1"/>
      <c r="C858" s="1"/>
      <c r="D858" s="1"/>
      <c r="E858" s="1"/>
      <c r="F858" s="1"/>
      <c r="G858" s="1">
        <f t="shared" si="100"/>
        <v>0</v>
      </c>
      <c r="I858" s="5" t="str">
        <f t="shared" si="94"/>
        <v/>
      </c>
      <c r="J858" s="5" t="str">
        <f t="shared" si="95"/>
        <v/>
      </c>
      <c r="K858" s="5" t="str">
        <f t="shared" si="96"/>
        <v/>
      </c>
      <c r="L858" s="5" t="str">
        <f t="shared" si="97"/>
        <v/>
      </c>
      <c r="M858" s="5" t="str">
        <f t="shared" si="98"/>
        <v/>
      </c>
      <c r="N858" s="5" t="str">
        <f t="shared" si="99"/>
        <v/>
      </c>
      <c r="O858" s="39" t="str">
        <f>IF(G858&gt;0,DT!AC858*I858+DT!AD858*J858+DT!AE858*K858+DT!AF858*L858+DT!AG858*M858+DT!AH858*N858,"")</f>
        <v/>
      </c>
    </row>
    <row r="859" spans="1:15">
      <c r="A859" s="1"/>
      <c r="B859" s="1"/>
      <c r="C859" s="1"/>
      <c r="D859" s="1"/>
      <c r="E859" s="1"/>
      <c r="F859" s="1"/>
      <c r="G859" s="1">
        <f t="shared" si="100"/>
        <v>0</v>
      </c>
      <c r="I859" s="5" t="str">
        <f t="shared" si="94"/>
        <v/>
      </c>
      <c r="J859" s="5" t="str">
        <f t="shared" si="95"/>
        <v/>
      </c>
      <c r="K859" s="5" t="str">
        <f t="shared" si="96"/>
        <v/>
      </c>
      <c r="L859" s="5" t="str">
        <f t="shared" si="97"/>
        <v/>
      </c>
      <c r="M859" s="5" t="str">
        <f t="shared" si="98"/>
        <v/>
      </c>
      <c r="N859" s="5" t="str">
        <f t="shared" si="99"/>
        <v/>
      </c>
      <c r="O859" s="39" t="str">
        <f>IF(G859&gt;0,DT!AC859*I859+DT!AD859*J859+DT!AE859*K859+DT!AF859*L859+DT!AG859*M859+DT!AH859*N859,"")</f>
        <v/>
      </c>
    </row>
    <row r="860" spans="1:15">
      <c r="A860" s="1"/>
      <c r="B860" s="1"/>
      <c r="C860" s="1"/>
      <c r="D860" s="1"/>
      <c r="E860" s="1"/>
      <c r="F860" s="1"/>
      <c r="G860" s="1">
        <f t="shared" si="100"/>
        <v>0</v>
      </c>
      <c r="I860" s="5" t="str">
        <f t="shared" si="94"/>
        <v/>
      </c>
      <c r="J860" s="5" t="str">
        <f t="shared" si="95"/>
        <v/>
      </c>
      <c r="K860" s="5" t="str">
        <f t="shared" si="96"/>
        <v/>
      </c>
      <c r="L860" s="5" t="str">
        <f t="shared" si="97"/>
        <v/>
      </c>
      <c r="M860" s="5" t="str">
        <f t="shared" si="98"/>
        <v/>
      </c>
      <c r="N860" s="5" t="str">
        <f t="shared" si="99"/>
        <v/>
      </c>
      <c r="O860" s="39" t="str">
        <f>IF(G860&gt;0,DT!AC860*I860+DT!AD860*J860+DT!AE860*K860+DT!AF860*L860+DT!AG860*M860+DT!AH860*N860,"")</f>
        <v/>
      </c>
    </row>
    <row r="861" spans="1:15">
      <c r="A861" s="1"/>
      <c r="B861" s="1"/>
      <c r="C861" s="1"/>
      <c r="D861" s="1"/>
      <c r="E861" s="1"/>
      <c r="F861" s="1"/>
      <c r="G861" s="1">
        <f t="shared" si="100"/>
        <v>0</v>
      </c>
      <c r="I861" s="5" t="str">
        <f t="shared" si="94"/>
        <v/>
      </c>
      <c r="J861" s="5" t="str">
        <f t="shared" si="95"/>
        <v/>
      </c>
      <c r="K861" s="5" t="str">
        <f t="shared" si="96"/>
        <v/>
      </c>
      <c r="L861" s="5" t="str">
        <f t="shared" si="97"/>
        <v/>
      </c>
      <c r="M861" s="5" t="str">
        <f t="shared" si="98"/>
        <v/>
      </c>
      <c r="N861" s="5" t="str">
        <f t="shared" si="99"/>
        <v/>
      </c>
      <c r="O861" s="39" t="str">
        <f>IF(G861&gt;0,DT!AC861*I861+DT!AD861*J861+DT!AE861*K861+DT!AF861*L861+DT!AG861*M861+DT!AH861*N861,"")</f>
        <v/>
      </c>
    </row>
    <row r="862" spans="1:15">
      <c r="A862" s="1"/>
      <c r="B862" s="1"/>
      <c r="C862" s="1"/>
      <c r="D862" s="1"/>
      <c r="E862" s="1"/>
      <c r="F862" s="1"/>
      <c r="G862" s="1">
        <f t="shared" si="100"/>
        <v>0</v>
      </c>
      <c r="I862" s="5" t="str">
        <f t="shared" si="94"/>
        <v/>
      </c>
      <c r="J862" s="5" t="str">
        <f t="shared" si="95"/>
        <v/>
      </c>
      <c r="K862" s="5" t="str">
        <f t="shared" si="96"/>
        <v/>
      </c>
      <c r="L862" s="5" t="str">
        <f t="shared" si="97"/>
        <v/>
      </c>
      <c r="M862" s="5" t="str">
        <f t="shared" si="98"/>
        <v/>
      </c>
      <c r="N862" s="5" t="str">
        <f t="shared" si="99"/>
        <v/>
      </c>
      <c r="O862" s="39" t="str">
        <f>IF(G862&gt;0,DT!AC862*I862+DT!AD862*J862+DT!AE862*K862+DT!AF862*L862+DT!AG862*M862+DT!AH862*N862,"")</f>
        <v/>
      </c>
    </row>
    <row r="863" spans="1:15">
      <c r="A863" s="1"/>
      <c r="B863" s="1"/>
      <c r="C863" s="1"/>
      <c r="D863" s="1"/>
      <c r="E863" s="1"/>
      <c r="F863" s="1"/>
      <c r="G863" s="1">
        <f t="shared" si="100"/>
        <v>0</v>
      </c>
      <c r="I863" s="5" t="str">
        <f t="shared" si="94"/>
        <v/>
      </c>
      <c r="J863" s="5" t="str">
        <f t="shared" si="95"/>
        <v/>
      </c>
      <c r="K863" s="5" t="str">
        <f t="shared" si="96"/>
        <v/>
      </c>
      <c r="L863" s="5" t="str">
        <f t="shared" si="97"/>
        <v/>
      </c>
      <c r="M863" s="5" t="str">
        <f t="shared" si="98"/>
        <v/>
      </c>
      <c r="N863" s="5" t="str">
        <f t="shared" si="99"/>
        <v/>
      </c>
      <c r="O863" s="39" t="str">
        <f>IF(G863&gt;0,DT!AC863*I863+DT!AD863*J863+DT!AE863*K863+DT!AF863*L863+DT!AG863*M863+DT!AH863*N863,"")</f>
        <v/>
      </c>
    </row>
    <row r="864" spans="1:15">
      <c r="A864" s="1"/>
      <c r="B864" s="1"/>
      <c r="C864" s="1"/>
      <c r="D864" s="1"/>
      <c r="E864" s="1"/>
      <c r="F864" s="1"/>
      <c r="G864" s="1">
        <f t="shared" si="100"/>
        <v>0</v>
      </c>
      <c r="I864" s="5" t="str">
        <f t="shared" si="94"/>
        <v/>
      </c>
      <c r="J864" s="5" t="str">
        <f t="shared" si="95"/>
        <v/>
      </c>
      <c r="K864" s="5" t="str">
        <f t="shared" si="96"/>
        <v/>
      </c>
      <c r="L864" s="5" t="str">
        <f t="shared" si="97"/>
        <v/>
      </c>
      <c r="M864" s="5" t="str">
        <f t="shared" si="98"/>
        <v/>
      </c>
      <c r="N864" s="5" t="str">
        <f t="shared" si="99"/>
        <v/>
      </c>
      <c r="O864" s="39" t="str">
        <f>IF(G864&gt;0,DT!AC864*I864+DT!AD864*J864+DT!AE864*K864+DT!AF864*L864+DT!AG864*M864+DT!AH864*N864,"")</f>
        <v/>
      </c>
    </row>
    <row r="865" spans="1:15">
      <c r="A865" s="1"/>
      <c r="B865" s="1"/>
      <c r="C865" s="1"/>
      <c r="D865" s="1"/>
      <c r="E865" s="1"/>
      <c r="F865" s="1"/>
      <c r="G865" s="1">
        <f t="shared" si="100"/>
        <v>0</v>
      </c>
      <c r="I865" s="5" t="str">
        <f t="shared" si="94"/>
        <v/>
      </c>
      <c r="J865" s="5" t="str">
        <f t="shared" si="95"/>
        <v/>
      </c>
      <c r="K865" s="5" t="str">
        <f t="shared" si="96"/>
        <v/>
      </c>
      <c r="L865" s="5" t="str">
        <f t="shared" si="97"/>
        <v/>
      </c>
      <c r="M865" s="5" t="str">
        <f t="shared" si="98"/>
        <v/>
      </c>
      <c r="N865" s="5" t="str">
        <f t="shared" si="99"/>
        <v/>
      </c>
      <c r="O865" s="39" t="str">
        <f>IF(G865&gt;0,DT!AC865*I865+DT!AD865*J865+DT!AE865*K865+DT!AF865*L865+DT!AG865*M865+DT!AH865*N865,"")</f>
        <v/>
      </c>
    </row>
    <row r="866" spans="1:15">
      <c r="A866" s="1"/>
      <c r="B866" s="1"/>
      <c r="C866" s="1"/>
      <c r="D866" s="1"/>
      <c r="E866" s="1"/>
      <c r="F866" s="1"/>
      <c r="G866" s="1">
        <f t="shared" si="100"/>
        <v>0</v>
      </c>
      <c r="I866" s="5" t="str">
        <f t="shared" si="94"/>
        <v/>
      </c>
      <c r="J866" s="5" t="str">
        <f t="shared" si="95"/>
        <v/>
      </c>
      <c r="K866" s="5" t="str">
        <f t="shared" si="96"/>
        <v/>
      </c>
      <c r="L866" s="5" t="str">
        <f t="shared" si="97"/>
        <v/>
      </c>
      <c r="M866" s="5" t="str">
        <f t="shared" si="98"/>
        <v/>
      </c>
      <c r="N866" s="5" t="str">
        <f t="shared" si="99"/>
        <v/>
      </c>
      <c r="O866" s="39" t="str">
        <f>IF(G866&gt;0,DT!AC866*I866+DT!AD866*J866+DT!AE866*K866+DT!AF866*L866+DT!AG866*M866+DT!AH866*N866,"")</f>
        <v/>
      </c>
    </row>
    <row r="867" spans="1:15">
      <c r="A867" s="1"/>
      <c r="B867" s="1"/>
      <c r="C867" s="1"/>
      <c r="D867" s="1"/>
      <c r="E867" s="1"/>
      <c r="F867" s="1"/>
      <c r="G867" s="1">
        <f t="shared" si="100"/>
        <v>0</v>
      </c>
      <c r="I867" s="5" t="str">
        <f t="shared" si="94"/>
        <v/>
      </c>
      <c r="J867" s="5" t="str">
        <f t="shared" si="95"/>
        <v/>
      </c>
      <c r="K867" s="5" t="str">
        <f t="shared" si="96"/>
        <v/>
      </c>
      <c r="L867" s="5" t="str">
        <f t="shared" si="97"/>
        <v/>
      </c>
      <c r="M867" s="5" t="str">
        <f t="shared" si="98"/>
        <v/>
      </c>
      <c r="N867" s="5" t="str">
        <f t="shared" si="99"/>
        <v/>
      </c>
      <c r="O867" s="39" t="str">
        <f>IF(G867&gt;0,DT!AC867*I867+DT!AD867*J867+DT!AE867*K867+DT!AF867*L867+DT!AG867*M867+DT!AH867*N867,"")</f>
        <v/>
      </c>
    </row>
    <row r="868" spans="1:15">
      <c r="A868" s="1"/>
      <c r="B868" s="1"/>
      <c r="C868" s="1"/>
      <c r="D868" s="1"/>
      <c r="E868" s="1"/>
      <c r="F868" s="1"/>
      <c r="G868" s="1">
        <f t="shared" si="100"/>
        <v>0</v>
      </c>
      <c r="I868" s="5" t="str">
        <f t="shared" si="94"/>
        <v/>
      </c>
      <c r="J868" s="5" t="str">
        <f t="shared" si="95"/>
        <v/>
      </c>
      <c r="K868" s="5" t="str">
        <f t="shared" si="96"/>
        <v/>
      </c>
      <c r="L868" s="5" t="str">
        <f t="shared" si="97"/>
        <v/>
      </c>
      <c r="M868" s="5" t="str">
        <f t="shared" si="98"/>
        <v/>
      </c>
      <c r="N868" s="5" t="str">
        <f t="shared" si="99"/>
        <v/>
      </c>
      <c r="O868" s="39" t="str">
        <f>IF(G868&gt;0,DT!AC868*I868+DT!AD868*J868+DT!AE868*K868+DT!AF868*L868+DT!AG868*M868+DT!AH868*N868,"")</f>
        <v/>
      </c>
    </row>
    <row r="869" spans="1:15">
      <c r="A869" s="1"/>
      <c r="B869" s="1"/>
      <c r="C869" s="1"/>
      <c r="D869" s="1"/>
      <c r="E869" s="1"/>
      <c r="F869" s="1"/>
      <c r="G869" s="1">
        <f t="shared" si="100"/>
        <v>0</v>
      </c>
      <c r="I869" s="5" t="str">
        <f t="shared" si="94"/>
        <v/>
      </c>
      <c r="J869" s="5" t="str">
        <f t="shared" si="95"/>
        <v/>
      </c>
      <c r="K869" s="5" t="str">
        <f t="shared" si="96"/>
        <v/>
      </c>
      <c r="L869" s="5" t="str">
        <f t="shared" si="97"/>
        <v/>
      </c>
      <c r="M869" s="5" t="str">
        <f t="shared" si="98"/>
        <v/>
      </c>
      <c r="N869" s="5" t="str">
        <f t="shared" si="99"/>
        <v/>
      </c>
      <c r="O869" s="39" t="str">
        <f>IF(G869&gt;0,DT!AC869*I869+DT!AD869*J869+DT!AE869*K869+DT!AF869*L869+DT!AG869*M869+DT!AH869*N869,"")</f>
        <v/>
      </c>
    </row>
    <row r="870" spans="1:15">
      <c r="A870" s="1"/>
      <c r="B870" s="1"/>
      <c r="C870" s="1"/>
      <c r="D870" s="1"/>
      <c r="E870" s="1"/>
      <c r="F870" s="1"/>
      <c r="G870" s="1">
        <f t="shared" si="100"/>
        <v>0</v>
      </c>
      <c r="I870" s="5" t="str">
        <f t="shared" si="94"/>
        <v/>
      </c>
      <c r="J870" s="5" t="str">
        <f t="shared" si="95"/>
        <v/>
      </c>
      <c r="K870" s="5" t="str">
        <f t="shared" si="96"/>
        <v/>
      </c>
      <c r="L870" s="5" t="str">
        <f t="shared" si="97"/>
        <v/>
      </c>
      <c r="M870" s="5" t="str">
        <f t="shared" si="98"/>
        <v/>
      </c>
      <c r="N870" s="5" t="str">
        <f t="shared" si="99"/>
        <v/>
      </c>
      <c r="O870" s="39" t="str">
        <f>IF(G870&gt;0,DT!AC870*I870+DT!AD870*J870+DT!AE870*K870+DT!AF870*L870+DT!AG870*M870+DT!AH870*N870,"")</f>
        <v/>
      </c>
    </row>
    <row r="871" spans="1:15">
      <c r="A871" s="1"/>
      <c r="B871" s="1"/>
      <c r="C871" s="1"/>
      <c r="D871" s="1"/>
      <c r="E871" s="1"/>
      <c r="F871" s="1"/>
      <c r="G871" s="1">
        <f t="shared" si="100"/>
        <v>0</v>
      </c>
      <c r="I871" s="5" t="str">
        <f t="shared" si="94"/>
        <v/>
      </c>
      <c r="J871" s="5" t="str">
        <f t="shared" si="95"/>
        <v/>
      </c>
      <c r="K871" s="5" t="str">
        <f t="shared" si="96"/>
        <v/>
      </c>
      <c r="L871" s="5" t="str">
        <f t="shared" si="97"/>
        <v/>
      </c>
      <c r="M871" s="5" t="str">
        <f t="shared" si="98"/>
        <v/>
      </c>
      <c r="N871" s="5" t="str">
        <f t="shared" si="99"/>
        <v/>
      </c>
      <c r="O871" s="39" t="str">
        <f>IF(G871&gt;0,DT!AC871*I871+DT!AD871*J871+DT!AE871*K871+DT!AF871*L871+DT!AG871*M871+DT!AH871*N871,"")</f>
        <v/>
      </c>
    </row>
    <row r="872" spans="1:15">
      <c r="A872" s="1"/>
      <c r="B872" s="1"/>
      <c r="C872" s="1"/>
      <c r="D872" s="1"/>
      <c r="E872" s="1"/>
      <c r="F872" s="1"/>
      <c r="G872" s="1">
        <f t="shared" si="100"/>
        <v>0</v>
      </c>
      <c r="I872" s="5" t="str">
        <f t="shared" si="94"/>
        <v/>
      </c>
      <c r="J872" s="5" t="str">
        <f t="shared" si="95"/>
        <v/>
      </c>
      <c r="K872" s="5" t="str">
        <f t="shared" si="96"/>
        <v/>
      </c>
      <c r="L872" s="5" t="str">
        <f t="shared" si="97"/>
        <v/>
      </c>
      <c r="M872" s="5" t="str">
        <f t="shared" si="98"/>
        <v/>
      </c>
      <c r="N872" s="5" t="str">
        <f t="shared" si="99"/>
        <v/>
      </c>
      <c r="O872" s="39" t="str">
        <f>IF(G872&gt;0,DT!AC872*I872+DT!AD872*J872+DT!AE872*K872+DT!AF872*L872+DT!AG872*M872+DT!AH872*N872,"")</f>
        <v/>
      </c>
    </row>
    <row r="873" spans="1:15">
      <c r="A873" s="1"/>
      <c r="B873" s="1"/>
      <c r="C873" s="1"/>
      <c r="D873" s="1"/>
      <c r="E873" s="1"/>
      <c r="F873" s="1"/>
      <c r="G873" s="1">
        <f t="shared" si="100"/>
        <v>0</v>
      </c>
      <c r="I873" s="5" t="str">
        <f t="shared" si="94"/>
        <v/>
      </c>
      <c r="J873" s="5" t="str">
        <f t="shared" si="95"/>
        <v/>
      </c>
      <c r="K873" s="5" t="str">
        <f t="shared" si="96"/>
        <v/>
      </c>
      <c r="L873" s="5" t="str">
        <f t="shared" si="97"/>
        <v/>
      </c>
      <c r="M873" s="5" t="str">
        <f t="shared" si="98"/>
        <v/>
      </c>
      <c r="N873" s="5" t="str">
        <f t="shared" si="99"/>
        <v/>
      </c>
      <c r="O873" s="39" t="str">
        <f>IF(G873&gt;0,DT!AC873*I873+DT!AD873*J873+DT!AE873*K873+DT!AF873*L873+DT!AG873*M873+DT!AH873*N873,"")</f>
        <v/>
      </c>
    </row>
    <row r="874" spans="1:15">
      <c r="A874" s="1"/>
      <c r="B874" s="1"/>
      <c r="C874" s="1"/>
      <c r="D874" s="1"/>
      <c r="E874" s="1"/>
      <c r="F874" s="1"/>
      <c r="G874" s="1">
        <f t="shared" si="100"/>
        <v>0</v>
      </c>
      <c r="I874" s="5" t="str">
        <f t="shared" si="94"/>
        <v/>
      </c>
      <c r="J874" s="5" t="str">
        <f t="shared" si="95"/>
        <v/>
      </c>
      <c r="K874" s="5" t="str">
        <f t="shared" si="96"/>
        <v/>
      </c>
      <c r="L874" s="5" t="str">
        <f t="shared" si="97"/>
        <v/>
      </c>
      <c r="M874" s="5" t="str">
        <f t="shared" si="98"/>
        <v/>
      </c>
      <c r="N874" s="5" t="str">
        <f t="shared" si="99"/>
        <v/>
      </c>
      <c r="O874" s="39" t="str">
        <f>IF(G874&gt;0,DT!AC874*I874+DT!AD874*J874+DT!AE874*K874+DT!AF874*L874+DT!AG874*M874+DT!AH874*N874,"")</f>
        <v/>
      </c>
    </row>
    <row r="875" spans="1:15">
      <c r="A875" s="1"/>
      <c r="B875" s="1"/>
      <c r="C875" s="1"/>
      <c r="D875" s="1"/>
      <c r="E875" s="1"/>
      <c r="F875" s="1"/>
      <c r="G875" s="1">
        <f t="shared" si="100"/>
        <v>0</v>
      </c>
      <c r="I875" s="5" t="str">
        <f t="shared" si="94"/>
        <v/>
      </c>
      <c r="J875" s="5" t="str">
        <f t="shared" si="95"/>
        <v/>
      </c>
      <c r="K875" s="5" t="str">
        <f t="shared" si="96"/>
        <v/>
      </c>
      <c r="L875" s="5" t="str">
        <f t="shared" si="97"/>
        <v/>
      </c>
      <c r="M875" s="5" t="str">
        <f t="shared" si="98"/>
        <v/>
      </c>
      <c r="N875" s="5" t="str">
        <f t="shared" si="99"/>
        <v/>
      </c>
      <c r="O875" s="39" t="str">
        <f>IF(G875&gt;0,DT!AC875*I875+DT!AD875*J875+DT!AE875*K875+DT!AF875*L875+DT!AG875*M875+DT!AH875*N875,"")</f>
        <v/>
      </c>
    </row>
    <row r="876" spans="1:15">
      <c r="A876" s="1"/>
      <c r="B876" s="1"/>
      <c r="C876" s="1"/>
      <c r="D876" s="1"/>
      <c r="E876" s="1"/>
      <c r="F876" s="1"/>
      <c r="G876" s="1">
        <f t="shared" si="100"/>
        <v>0</v>
      </c>
      <c r="I876" s="5" t="str">
        <f t="shared" si="94"/>
        <v/>
      </c>
      <c r="J876" s="5" t="str">
        <f t="shared" si="95"/>
        <v/>
      </c>
      <c r="K876" s="5" t="str">
        <f t="shared" si="96"/>
        <v/>
      </c>
      <c r="L876" s="5" t="str">
        <f t="shared" si="97"/>
        <v/>
      </c>
      <c r="M876" s="5" t="str">
        <f t="shared" si="98"/>
        <v/>
      </c>
      <c r="N876" s="5" t="str">
        <f t="shared" si="99"/>
        <v/>
      </c>
      <c r="O876" s="39" t="str">
        <f>IF(G876&gt;0,DT!AC876*I876+DT!AD876*J876+DT!AE876*K876+DT!AF876*L876+DT!AG876*M876+DT!AH876*N876,"")</f>
        <v/>
      </c>
    </row>
    <row r="877" spans="1:15">
      <c r="A877" s="1"/>
      <c r="B877" s="1"/>
      <c r="C877" s="1"/>
      <c r="D877" s="1"/>
      <c r="E877" s="1"/>
      <c r="F877" s="1"/>
      <c r="G877" s="1">
        <f t="shared" si="100"/>
        <v>0</v>
      </c>
      <c r="I877" s="5" t="str">
        <f t="shared" si="94"/>
        <v/>
      </c>
      <c r="J877" s="5" t="str">
        <f t="shared" si="95"/>
        <v/>
      </c>
      <c r="K877" s="5" t="str">
        <f t="shared" si="96"/>
        <v/>
      </c>
      <c r="L877" s="5" t="str">
        <f t="shared" si="97"/>
        <v/>
      </c>
      <c r="M877" s="5" t="str">
        <f t="shared" si="98"/>
        <v/>
      </c>
      <c r="N877" s="5" t="str">
        <f t="shared" si="99"/>
        <v/>
      </c>
      <c r="O877" s="39" t="str">
        <f>IF(G877&gt;0,DT!AC877*I877+DT!AD877*J877+DT!AE877*K877+DT!AF877*L877+DT!AG877*M877+DT!AH877*N877,"")</f>
        <v/>
      </c>
    </row>
    <row r="878" spans="1:15">
      <c r="A878" s="1"/>
      <c r="B878" s="1"/>
      <c r="C878" s="1"/>
      <c r="D878" s="1"/>
      <c r="E878" s="1"/>
      <c r="F878" s="1"/>
      <c r="G878" s="1">
        <f t="shared" si="100"/>
        <v>0</v>
      </c>
      <c r="I878" s="5" t="str">
        <f t="shared" si="94"/>
        <v/>
      </c>
      <c r="J878" s="5" t="str">
        <f t="shared" si="95"/>
        <v/>
      </c>
      <c r="K878" s="5" t="str">
        <f t="shared" si="96"/>
        <v/>
      </c>
      <c r="L878" s="5" t="str">
        <f t="shared" si="97"/>
        <v/>
      </c>
      <c r="M878" s="5" t="str">
        <f t="shared" si="98"/>
        <v/>
      </c>
      <c r="N878" s="5" t="str">
        <f t="shared" si="99"/>
        <v/>
      </c>
      <c r="O878" s="39" t="str">
        <f>IF(G878&gt;0,DT!AC878*I878+DT!AD878*J878+DT!AE878*K878+DT!AF878*L878+DT!AG878*M878+DT!AH878*N878,"")</f>
        <v/>
      </c>
    </row>
    <row r="879" spans="1:15">
      <c r="A879" s="1"/>
      <c r="B879" s="1"/>
      <c r="C879" s="1"/>
      <c r="D879" s="1"/>
      <c r="E879" s="1"/>
      <c r="F879" s="1"/>
      <c r="G879" s="1">
        <f t="shared" si="100"/>
        <v>0</v>
      </c>
      <c r="I879" s="5" t="str">
        <f t="shared" si="94"/>
        <v/>
      </c>
      <c r="J879" s="5" t="str">
        <f t="shared" si="95"/>
        <v/>
      </c>
      <c r="K879" s="5" t="str">
        <f t="shared" si="96"/>
        <v/>
      </c>
      <c r="L879" s="5" t="str">
        <f t="shared" si="97"/>
        <v/>
      </c>
      <c r="M879" s="5" t="str">
        <f t="shared" si="98"/>
        <v/>
      </c>
      <c r="N879" s="5" t="str">
        <f t="shared" si="99"/>
        <v/>
      </c>
      <c r="O879" s="39" t="str">
        <f>IF(G879&gt;0,DT!AC879*I879+DT!AD879*J879+DT!AE879*K879+DT!AF879*L879+DT!AG879*M879+DT!AH879*N879,"")</f>
        <v/>
      </c>
    </row>
    <row r="880" spans="1:15">
      <c r="A880" s="1"/>
      <c r="B880" s="1"/>
      <c r="C880" s="1"/>
      <c r="D880" s="1"/>
      <c r="E880" s="1"/>
      <c r="F880" s="1"/>
      <c r="G880" s="1">
        <f t="shared" si="100"/>
        <v>0</v>
      </c>
      <c r="I880" s="5" t="str">
        <f t="shared" si="94"/>
        <v/>
      </c>
      <c r="J880" s="5" t="str">
        <f t="shared" si="95"/>
        <v/>
      </c>
      <c r="K880" s="5" t="str">
        <f t="shared" si="96"/>
        <v/>
      </c>
      <c r="L880" s="5" t="str">
        <f t="shared" si="97"/>
        <v/>
      </c>
      <c r="M880" s="5" t="str">
        <f t="shared" si="98"/>
        <v/>
      </c>
      <c r="N880" s="5" t="str">
        <f t="shared" si="99"/>
        <v/>
      </c>
      <c r="O880" s="39" t="str">
        <f>IF(G880&gt;0,DT!AC880*I880+DT!AD880*J880+DT!AE880*K880+DT!AF880*L880+DT!AG880*M880+DT!AH880*N880,"")</f>
        <v/>
      </c>
    </row>
    <row r="881" spans="1:15">
      <c r="A881" s="1"/>
      <c r="B881" s="1"/>
      <c r="C881" s="1"/>
      <c r="D881" s="1"/>
      <c r="E881" s="1"/>
      <c r="F881" s="1"/>
      <c r="G881" s="1">
        <f t="shared" si="100"/>
        <v>0</v>
      </c>
      <c r="I881" s="5" t="str">
        <f t="shared" si="94"/>
        <v/>
      </c>
      <c r="J881" s="5" t="str">
        <f t="shared" si="95"/>
        <v/>
      </c>
      <c r="K881" s="5" t="str">
        <f t="shared" si="96"/>
        <v/>
      </c>
      <c r="L881" s="5" t="str">
        <f t="shared" si="97"/>
        <v/>
      </c>
      <c r="M881" s="5" t="str">
        <f t="shared" si="98"/>
        <v/>
      </c>
      <c r="N881" s="5" t="str">
        <f t="shared" si="99"/>
        <v/>
      </c>
      <c r="O881" s="39" t="str">
        <f>IF(G881&gt;0,DT!AC881*I881+DT!AD881*J881+DT!AE881*K881+DT!AF881*L881+DT!AG881*M881+DT!AH881*N881,"")</f>
        <v/>
      </c>
    </row>
    <row r="882" spans="1:15">
      <c r="A882" s="1"/>
      <c r="B882" s="1"/>
      <c r="C882" s="1"/>
      <c r="D882" s="1"/>
      <c r="E882" s="1"/>
      <c r="F882" s="1"/>
      <c r="G882" s="1">
        <f t="shared" si="100"/>
        <v>0</v>
      </c>
      <c r="I882" s="5" t="str">
        <f t="shared" si="94"/>
        <v/>
      </c>
      <c r="J882" s="5" t="str">
        <f t="shared" si="95"/>
        <v/>
      </c>
      <c r="K882" s="5" t="str">
        <f t="shared" si="96"/>
        <v/>
      </c>
      <c r="L882" s="5" t="str">
        <f t="shared" si="97"/>
        <v/>
      </c>
      <c r="M882" s="5" t="str">
        <f t="shared" si="98"/>
        <v/>
      </c>
      <c r="N882" s="5" t="str">
        <f t="shared" si="99"/>
        <v/>
      </c>
      <c r="O882" s="39" t="str">
        <f>IF(G882&gt;0,DT!AC882*I882+DT!AD882*J882+DT!AE882*K882+DT!AF882*L882+DT!AG882*M882+DT!AH882*N882,"")</f>
        <v/>
      </c>
    </row>
    <row r="883" spans="1:15">
      <c r="A883" s="1"/>
      <c r="B883" s="1"/>
      <c r="C883" s="1"/>
      <c r="D883" s="1"/>
      <c r="E883" s="1"/>
      <c r="F883" s="1"/>
      <c r="G883" s="1">
        <f t="shared" si="100"/>
        <v>0</v>
      </c>
      <c r="I883" s="5" t="str">
        <f t="shared" si="94"/>
        <v/>
      </c>
      <c r="J883" s="5" t="str">
        <f t="shared" si="95"/>
        <v/>
      </c>
      <c r="K883" s="5" t="str">
        <f t="shared" si="96"/>
        <v/>
      </c>
      <c r="L883" s="5" t="str">
        <f t="shared" si="97"/>
        <v/>
      </c>
      <c r="M883" s="5" t="str">
        <f t="shared" si="98"/>
        <v/>
      </c>
      <c r="N883" s="5" t="str">
        <f t="shared" si="99"/>
        <v/>
      </c>
      <c r="O883" s="39" t="str">
        <f>IF(G883&gt;0,DT!AC883*I883+DT!AD883*J883+DT!AE883*K883+DT!AF883*L883+DT!AG883*M883+DT!AH883*N883,"")</f>
        <v/>
      </c>
    </row>
    <row r="884" spans="1:15">
      <c r="A884" s="1"/>
      <c r="B884" s="1"/>
      <c r="C884" s="1"/>
      <c r="D884" s="1"/>
      <c r="E884" s="1"/>
      <c r="F884" s="1"/>
      <c r="G884" s="1">
        <f t="shared" si="100"/>
        <v>0</v>
      </c>
      <c r="I884" s="5" t="str">
        <f t="shared" ref="I884:I947" si="101">IF(G884&gt;0,A884/G884,"")</f>
        <v/>
      </c>
      <c r="J884" s="5" t="str">
        <f t="shared" ref="J884:J947" si="102">IF(G884&gt;0,B884/G884,"")</f>
        <v/>
      </c>
      <c r="K884" s="5" t="str">
        <f t="shared" ref="K884:K947" si="103">IF(G884&gt;0,C884/G884,"")</f>
        <v/>
      </c>
      <c r="L884" s="5" t="str">
        <f t="shared" ref="L884:L947" si="104">IF(G884&gt;0,D884/G884,"")</f>
        <v/>
      </c>
      <c r="M884" s="5" t="str">
        <f t="shared" ref="M884:M947" si="105">IF(G884&gt;0,E884/G884,"")</f>
        <v/>
      </c>
      <c r="N884" s="5" t="str">
        <f t="shared" ref="N884:N947" si="106">IF(G884&gt;0,F884/G884,"")</f>
        <v/>
      </c>
      <c r="O884" s="39" t="str">
        <f>IF(G884&gt;0,DT!AC884*I884+DT!AD884*J884+DT!AE884*K884+DT!AF884*L884+DT!AG884*M884+DT!AH884*N884,"")</f>
        <v/>
      </c>
    </row>
    <row r="885" spans="1:15">
      <c r="A885" s="1"/>
      <c r="B885" s="1"/>
      <c r="C885" s="1"/>
      <c r="D885" s="1"/>
      <c r="E885" s="1"/>
      <c r="F885" s="1"/>
      <c r="G885" s="1">
        <f t="shared" si="100"/>
        <v>0</v>
      </c>
      <c r="I885" s="5" t="str">
        <f t="shared" si="101"/>
        <v/>
      </c>
      <c r="J885" s="5" t="str">
        <f t="shared" si="102"/>
        <v/>
      </c>
      <c r="K885" s="5" t="str">
        <f t="shared" si="103"/>
        <v/>
      </c>
      <c r="L885" s="5" t="str">
        <f t="shared" si="104"/>
        <v/>
      </c>
      <c r="M885" s="5" t="str">
        <f t="shared" si="105"/>
        <v/>
      </c>
      <c r="N885" s="5" t="str">
        <f t="shared" si="106"/>
        <v/>
      </c>
      <c r="O885" s="39" t="str">
        <f>IF(G885&gt;0,DT!AC885*I885+DT!AD885*J885+DT!AE885*K885+DT!AF885*L885+DT!AG885*M885+DT!AH885*N885,"")</f>
        <v/>
      </c>
    </row>
    <row r="886" spans="1:15">
      <c r="A886" s="1"/>
      <c r="B886" s="1"/>
      <c r="C886" s="1"/>
      <c r="D886" s="1"/>
      <c r="E886" s="1"/>
      <c r="F886" s="1"/>
      <c r="G886" s="1">
        <f t="shared" si="100"/>
        <v>0</v>
      </c>
      <c r="I886" s="5" t="str">
        <f t="shared" si="101"/>
        <v/>
      </c>
      <c r="J886" s="5" t="str">
        <f t="shared" si="102"/>
        <v/>
      </c>
      <c r="K886" s="5" t="str">
        <f t="shared" si="103"/>
        <v/>
      </c>
      <c r="L886" s="5" t="str">
        <f t="shared" si="104"/>
        <v/>
      </c>
      <c r="M886" s="5" t="str">
        <f t="shared" si="105"/>
        <v/>
      </c>
      <c r="N886" s="5" t="str">
        <f t="shared" si="106"/>
        <v/>
      </c>
      <c r="O886" s="39" t="str">
        <f>IF(G886&gt;0,DT!AC886*I886+DT!AD886*J886+DT!AE886*K886+DT!AF886*L886+DT!AG886*M886+DT!AH886*N886,"")</f>
        <v/>
      </c>
    </row>
    <row r="887" spans="1:15">
      <c r="A887" s="1"/>
      <c r="B887" s="1"/>
      <c r="C887" s="1"/>
      <c r="D887" s="1"/>
      <c r="E887" s="1"/>
      <c r="F887" s="1"/>
      <c r="G887" s="1">
        <f t="shared" si="100"/>
        <v>0</v>
      </c>
      <c r="I887" s="5" t="str">
        <f t="shared" si="101"/>
        <v/>
      </c>
      <c r="J887" s="5" t="str">
        <f t="shared" si="102"/>
        <v/>
      </c>
      <c r="K887" s="5" t="str">
        <f t="shared" si="103"/>
        <v/>
      </c>
      <c r="L887" s="5" t="str">
        <f t="shared" si="104"/>
        <v/>
      </c>
      <c r="M887" s="5" t="str">
        <f t="shared" si="105"/>
        <v/>
      </c>
      <c r="N887" s="5" t="str">
        <f t="shared" si="106"/>
        <v/>
      </c>
      <c r="O887" s="39" t="str">
        <f>IF(G887&gt;0,DT!AC887*I887+DT!AD887*J887+DT!AE887*K887+DT!AF887*L887+DT!AG887*M887+DT!AH887*N887,"")</f>
        <v/>
      </c>
    </row>
    <row r="888" spans="1:15">
      <c r="A888" s="1"/>
      <c r="B888" s="1"/>
      <c r="C888" s="1"/>
      <c r="D888" s="1"/>
      <c r="E888" s="1"/>
      <c r="F888" s="1"/>
      <c r="G888" s="1">
        <f t="shared" si="100"/>
        <v>0</v>
      </c>
      <c r="I888" s="5" t="str">
        <f t="shared" si="101"/>
        <v/>
      </c>
      <c r="J888" s="5" t="str">
        <f t="shared" si="102"/>
        <v/>
      </c>
      <c r="K888" s="5" t="str">
        <f t="shared" si="103"/>
        <v/>
      </c>
      <c r="L888" s="5" t="str">
        <f t="shared" si="104"/>
        <v/>
      </c>
      <c r="M888" s="5" t="str">
        <f t="shared" si="105"/>
        <v/>
      </c>
      <c r="N888" s="5" t="str">
        <f t="shared" si="106"/>
        <v/>
      </c>
      <c r="O888" s="39" t="str">
        <f>IF(G888&gt;0,DT!AC888*I888+DT!AD888*J888+DT!AE888*K888+DT!AF888*L888+DT!AG888*M888+DT!AH888*N888,"")</f>
        <v/>
      </c>
    </row>
    <row r="889" spans="1:15">
      <c r="A889" s="1"/>
      <c r="B889" s="1"/>
      <c r="C889" s="1"/>
      <c r="D889" s="1"/>
      <c r="E889" s="1"/>
      <c r="F889" s="1"/>
      <c r="G889" s="1">
        <f t="shared" si="100"/>
        <v>0</v>
      </c>
      <c r="I889" s="5" t="str">
        <f t="shared" si="101"/>
        <v/>
      </c>
      <c r="J889" s="5" t="str">
        <f t="shared" si="102"/>
        <v/>
      </c>
      <c r="K889" s="5" t="str">
        <f t="shared" si="103"/>
        <v/>
      </c>
      <c r="L889" s="5" t="str">
        <f t="shared" si="104"/>
        <v/>
      </c>
      <c r="M889" s="5" t="str">
        <f t="shared" si="105"/>
        <v/>
      </c>
      <c r="N889" s="5" t="str">
        <f t="shared" si="106"/>
        <v/>
      </c>
      <c r="O889" s="39" t="str">
        <f>IF(G889&gt;0,DT!AC889*I889+DT!AD889*J889+DT!AE889*K889+DT!AF889*L889+DT!AG889*M889+DT!AH889*N889,"")</f>
        <v/>
      </c>
    </row>
    <row r="890" spans="1:15">
      <c r="A890" s="1"/>
      <c r="B890" s="1"/>
      <c r="C890" s="1"/>
      <c r="D890" s="1"/>
      <c r="E890" s="1"/>
      <c r="F890" s="1"/>
      <c r="G890" s="1">
        <f t="shared" si="100"/>
        <v>0</v>
      </c>
      <c r="I890" s="5" t="str">
        <f t="shared" si="101"/>
        <v/>
      </c>
      <c r="J890" s="5" t="str">
        <f t="shared" si="102"/>
        <v/>
      </c>
      <c r="K890" s="5" t="str">
        <f t="shared" si="103"/>
        <v/>
      </c>
      <c r="L890" s="5" t="str">
        <f t="shared" si="104"/>
        <v/>
      </c>
      <c r="M890" s="5" t="str">
        <f t="shared" si="105"/>
        <v/>
      </c>
      <c r="N890" s="5" t="str">
        <f t="shared" si="106"/>
        <v/>
      </c>
      <c r="O890" s="39" t="str">
        <f>IF(G890&gt;0,DT!AC890*I890+DT!AD890*J890+DT!AE890*K890+DT!AF890*L890+DT!AG890*M890+DT!AH890*N890,"")</f>
        <v/>
      </c>
    </row>
    <row r="891" spans="1:15">
      <c r="A891" s="1"/>
      <c r="B891" s="1"/>
      <c r="C891" s="1"/>
      <c r="D891" s="1"/>
      <c r="E891" s="1"/>
      <c r="F891" s="1"/>
      <c r="G891" s="1">
        <f t="shared" si="100"/>
        <v>0</v>
      </c>
      <c r="I891" s="5" t="str">
        <f t="shared" si="101"/>
        <v/>
      </c>
      <c r="J891" s="5" t="str">
        <f t="shared" si="102"/>
        <v/>
      </c>
      <c r="K891" s="5" t="str">
        <f t="shared" si="103"/>
        <v/>
      </c>
      <c r="L891" s="5" t="str">
        <f t="shared" si="104"/>
        <v/>
      </c>
      <c r="M891" s="5" t="str">
        <f t="shared" si="105"/>
        <v/>
      </c>
      <c r="N891" s="5" t="str">
        <f t="shared" si="106"/>
        <v/>
      </c>
      <c r="O891" s="39" t="str">
        <f>IF(G891&gt;0,DT!AC891*I891+DT!AD891*J891+DT!AE891*K891+DT!AF891*L891+DT!AG891*M891+DT!AH891*N891,"")</f>
        <v/>
      </c>
    </row>
    <row r="892" spans="1:15">
      <c r="A892" s="1"/>
      <c r="B892" s="1"/>
      <c r="C892" s="1"/>
      <c r="D892" s="1"/>
      <c r="E892" s="1"/>
      <c r="F892" s="1"/>
      <c r="G892" s="1">
        <f t="shared" si="100"/>
        <v>0</v>
      </c>
      <c r="I892" s="5" t="str">
        <f t="shared" si="101"/>
        <v/>
      </c>
      <c r="J892" s="5" t="str">
        <f t="shared" si="102"/>
        <v/>
      </c>
      <c r="K892" s="5" t="str">
        <f t="shared" si="103"/>
        <v/>
      </c>
      <c r="L892" s="5" t="str">
        <f t="shared" si="104"/>
        <v/>
      </c>
      <c r="M892" s="5" t="str">
        <f t="shared" si="105"/>
        <v/>
      </c>
      <c r="N892" s="5" t="str">
        <f t="shared" si="106"/>
        <v/>
      </c>
      <c r="O892" s="39" t="str">
        <f>IF(G892&gt;0,DT!AC892*I892+DT!AD892*J892+DT!AE892*K892+DT!AF892*L892+DT!AG892*M892+DT!AH892*N892,"")</f>
        <v/>
      </c>
    </row>
    <row r="893" spans="1:15">
      <c r="A893" s="1"/>
      <c r="B893" s="1"/>
      <c r="C893" s="1"/>
      <c r="D893" s="1"/>
      <c r="E893" s="1"/>
      <c r="F893" s="1"/>
      <c r="G893" s="1">
        <f t="shared" si="100"/>
        <v>0</v>
      </c>
      <c r="I893" s="5" t="str">
        <f t="shared" si="101"/>
        <v/>
      </c>
      <c r="J893" s="5" t="str">
        <f t="shared" si="102"/>
        <v/>
      </c>
      <c r="K893" s="5" t="str">
        <f t="shared" si="103"/>
        <v/>
      </c>
      <c r="L893" s="5" t="str">
        <f t="shared" si="104"/>
        <v/>
      </c>
      <c r="M893" s="5" t="str">
        <f t="shared" si="105"/>
        <v/>
      </c>
      <c r="N893" s="5" t="str">
        <f t="shared" si="106"/>
        <v/>
      </c>
      <c r="O893" s="39" t="str">
        <f>IF(G893&gt;0,DT!AC893*I893+DT!AD893*J893+DT!AE893*K893+DT!AF893*L893+DT!AG893*M893+DT!AH893*N893,"")</f>
        <v/>
      </c>
    </row>
    <row r="894" spans="1:15">
      <c r="A894" s="1"/>
      <c r="B894" s="1"/>
      <c r="C894" s="1"/>
      <c r="D894" s="1"/>
      <c r="E894" s="1"/>
      <c r="F894" s="1"/>
      <c r="G894" s="1">
        <f t="shared" si="100"/>
        <v>0</v>
      </c>
      <c r="I894" s="5" t="str">
        <f t="shared" si="101"/>
        <v/>
      </c>
      <c r="J894" s="5" t="str">
        <f t="shared" si="102"/>
        <v/>
      </c>
      <c r="K894" s="5" t="str">
        <f t="shared" si="103"/>
        <v/>
      </c>
      <c r="L894" s="5" t="str">
        <f t="shared" si="104"/>
        <v/>
      </c>
      <c r="M894" s="5" t="str">
        <f t="shared" si="105"/>
        <v/>
      </c>
      <c r="N894" s="5" t="str">
        <f t="shared" si="106"/>
        <v/>
      </c>
      <c r="O894" s="39" t="str">
        <f>IF(G894&gt;0,DT!AC894*I894+DT!AD894*J894+DT!AE894*K894+DT!AF894*L894+DT!AG894*M894+DT!AH894*N894,"")</f>
        <v/>
      </c>
    </row>
    <row r="895" spans="1:15">
      <c r="A895" s="1"/>
      <c r="B895" s="1"/>
      <c r="C895" s="1"/>
      <c r="D895" s="1"/>
      <c r="E895" s="1"/>
      <c r="F895" s="1"/>
      <c r="G895" s="1">
        <f t="shared" si="100"/>
        <v>0</v>
      </c>
      <c r="I895" s="5" t="str">
        <f t="shared" si="101"/>
        <v/>
      </c>
      <c r="J895" s="5" t="str">
        <f t="shared" si="102"/>
        <v/>
      </c>
      <c r="K895" s="5" t="str">
        <f t="shared" si="103"/>
        <v/>
      </c>
      <c r="L895" s="5" t="str">
        <f t="shared" si="104"/>
        <v/>
      </c>
      <c r="M895" s="5" t="str">
        <f t="shared" si="105"/>
        <v/>
      </c>
      <c r="N895" s="5" t="str">
        <f t="shared" si="106"/>
        <v/>
      </c>
      <c r="O895" s="39" t="str">
        <f>IF(G895&gt;0,DT!AC895*I895+DT!AD895*J895+DT!AE895*K895+DT!AF895*L895+DT!AG895*M895+DT!AH895*N895,"")</f>
        <v/>
      </c>
    </row>
    <row r="896" spans="1:15">
      <c r="A896" s="1"/>
      <c r="B896" s="1"/>
      <c r="C896" s="1"/>
      <c r="D896" s="1"/>
      <c r="E896" s="1"/>
      <c r="F896" s="1"/>
      <c r="G896" s="1">
        <f t="shared" si="100"/>
        <v>0</v>
      </c>
      <c r="I896" s="5" t="str">
        <f t="shared" si="101"/>
        <v/>
      </c>
      <c r="J896" s="5" t="str">
        <f t="shared" si="102"/>
        <v/>
      </c>
      <c r="K896" s="5" t="str">
        <f t="shared" si="103"/>
        <v/>
      </c>
      <c r="L896" s="5" t="str">
        <f t="shared" si="104"/>
        <v/>
      </c>
      <c r="M896" s="5" t="str">
        <f t="shared" si="105"/>
        <v/>
      </c>
      <c r="N896" s="5" t="str">
        <f t="shared" si="106"/>
        <v/>
      </c>
      <c r="O896" s="39" t="str">
        <f>IF(G896&gt;0,DT!AC896*I896+DT!AD896*J896+DT!AE896*K896+DT!AF896*L896+DT!AG896*M896+DT!AH896*N896,"")</f>
        <v/>
      </c>
    </row>
    <row r="897" spans="1:15">
      <c r="A897" s="1"/>
      <c r="B897" s="1"/>
      <c r="C897" s="1"/>
      <c r="D897" s="1"/>
      <c r="E897" s="1"/>
      <c r="F897" s="1"/>
      <c r="G897" s="1">
        <f t="shared" si="100"/>
        <v>0</v>
      </c>
      <c r="I897" s="5" t="str">
        <f t="shared" si="101"/>
        <v/>
      </c>
      <c r="J897" s="5" t="str">
        <f t="shared" si="102"/>
        <v/>
      </c>
      <c r="K897" s="5" t="str">
        <f t="shared" si="103"/>
        <v/>
      </c>
      <c r="L897" s="5" t="str">
        <f t="shared" si="104"/>
        <v/>
      </c>
      <c r="M897" s="5" t="str">
        <f t="shared" si="105"/>
        <v/>
      </c>
      <c r="N897" s="5" t="str">
        <f t="shared" si="106"/>
        <v/>
      </c>
      <c r="O897" s="39" t="str">
        <f>IF(G897&gt;0,DT!AC897*I897+DT!AD897*J897+DT!AE897*K897+DT!AF897*L897+DT!AG897*M897+DT!AH897*N897,"")</f>
        <v/>
      </c>
    </row>
    <row r="898" spans="1:15">
      <c r="A898" s="1"/>
      <c r="B898" s="1"/>
      <c r="C898" s="1"/>
      <c r="D898" s="1"/>
      <c r="E898" s="1"/>
      <c r="F898" s="1"/>
      <c r="G898" s="1">
        <f t="shared" si="100"/>
        <v>0</v>
      </c>
      <c r="I898" s="5" t="str">
        <f t="shared" si="101"/>
        <v/>
      </c>
      <c r="J898" s="5" t="str">
        <f t="shared" si="102"/>
        <v/>
      </c>
      <c r="K898" s="5" t="str">
        <f t="shared" si="103"/>
        <v/>
      </c>
      <c r="L898" s="5" t="str">
        <f t="shared" si="104"/>
        <v/>
      </c>
      <c r="M898" s="5" t="str">
        <f t="shared" si="105"/>
        <v/>
      </c>
      <c r="N898" s="5" t="str">
        <f t="shared" si="106"/>
        <v/>
      </c>
      <c r="O898" s="39" t="str">
        <f>IF(G898&gt;0,DT!AC898*I898+DT!AD898*J898+DT!AE898*K898+DT!AF898*L898+DT!AG898*M898+DT!AH898*N898,"")</f>
        <v/>
      </c>
    </row>
    <row r="899" spans="1:15">
      <c r="A899" s="1"/>
      <c r="B899" s="1"/>
      <c r="C899" s="1"/>
      <c r="D899" s="1"/>
      <c r="E899" s="1"/>
      <c r="F899" s="1"/>
      <c r="G899" s="1">
        <f t="shared" si="100"/>
        <v>0</v>
      </c>
      <c r="I899" s="5" t="str">
        <f t="shared" si="101"/>
        <v/>
      </c>
      <c r="J899" s="5" t="str">
        <f t="shared" si="102"/>
        <v/>
      </c>
      <c r="K899" s="5" t="str">
        <f t="shared" si="103"/>
        <v/>
      </c>
      <c r="L899" s="5" t="str">
        <f t="shared" si="104"/>
        <v/>
      </c>
      <c r="M899" s="5" t="str">
        <f t="shared" si="105"/>
        <v/>
      </c>
      <c r="N899" s="5" t="str">
        <f t="shared" si="106"/>
        <v/>
      </c>
      <c r="O899" s="39" t="str">
        <f>IF(G899&gt;0,DT!AC899*I899+DT!AD899*J899+DT!AE899*K899+DT!AF899*L899+DT!AG899*M899+DT!AH899*N899,"")</f>
        <v/>
      </c>
    </row>
    <row r="900" spans="1:15">
      <c r="A900" s="1"/>
      <c r="B900" s="1"/>
      <c r="C900" s="1"/>
      <c r="D900" s="1"/>
      <c r="E900" s="1"/>
      <c r="F900" s="1"/>
      <c r="G900" s="1">
        <f t="shared" si="100"/>
        <v>0</v>
      </c>
      <c r="I900" s="5" t="str">
        <f t="shared" si="101"/>
        <v/>
      </c>
      <c r="J900" s="5" t="str">
        <f t="shared" si="102"/>
        <v/>
      </c>
      <c r="K900" s="5" t="str">
        <f t="shared" si="103"/>
        <v/>
      </c>
      <c r="L900" s="5" t="str">
        <f t="shared" si="104"/>
        <v/>
      </c>
      <c r="M900" s="5" t="str">
        <f t="shared" si="105"/>
        <v/>
      </c>
      <c r="N900" s="5" t="str">
        <f t="shared" si="106"/>
        <v/>
      </c>
      <c r="O900" s="39" t="str">
        <f>IF(G900&gt;0,DT!AC900*I900+DT!AD900*J900+DT!AE900*K900+DT!AF900*L900+DT!AG900*M900+DT!AH900*N900,"")</f>
        <v/>
      </c>
    </row>
    <row r="901" spans="1:15">
      <c r="A901" s="1"/>
      <c r="B901" s="1"/>
      <c r="C901" s="1"/>
      <c r="D901" s="1"/>
      <c r="E901" s="1"/>
      <c r="F901" s="1"/>
      <c r="G901" s="1">
        <f t="shared" ref="G901:G964" si="107">SUM(A901:F901)</f>
        <v>0</v>
      </c>
      <c r="I901" s="5" t="str">
        <f t="shared" si="101"/>
        <v/>
      </c>
      <c r="J901" s="5" t="str">
        <f t="shared" si="102"/>
        <v/>
      </c>
      <c r="K901" s="5" t="str">
        <f t="shared" si="103"/>
        <v/>
      </c>
      <c r="L901" s="5" t="str">
        <f t="shared" si="104"/>
        <v/>
      </c>
      <c r="M901" s="5" t="str">
        <f t="shared" si="105"/>
        <v/>
      </c>
      <c r="N901" s="5" t="str">
        <f t="shared" si="106"/>
        <v/>
      </c>
      <c r="O901" s="39" t="str">
        <f>IF(G901&gt;0,DT!AC901*I901+DT!AD901*J901+DT!AE901*K901+DT!AF901*L901+DT!AG901*M901+DT!AH901*N901,"")</f>
        <v/>
      </c>
    </row>
    <row r="902" spans="1:15">
      <c r="A902" s="1"/>
      <c r="B902" s="1"/>
      <c r="C902" s="1"/>
      <c r="D902" s="1"/>
      <c r="E902" s="1"/>
      <c r="F902" s="1"/>
      <c r="G902" s="1">
        <f t="shared" si="107"/>
        <v>0</v>
      </c>
      <c r="I902" s="5" t="str">
        <f t="shared" si="101"/>
        <v/>
      </c>
      <c r="J902" s="5" t="str">
        <f t="shared" si="102"/>
        <v/>
      </c>
      <c r="K902" s="5" t="str">
        <f t="shared" si="103"/>
        <v/>
      </c>
      <c r="L902" s="5" t="str">
        <f t="shared" si="104"/>
        <v/>
      </c>
      <c r="M902" s="5" t="str">
        <f t="shared" si="105"/>
        <v/>
      </c>
      <c r="N902" s="5" t="str">
        <f t="shared" si="106"/>
        <v/>
      </c>
      <c r="O902" s="39" t="str">
        <f>IF(G902&gt;0,DT!AC902*I902+DT!AD902*J902+DT!AE902*K902+DT!AF902*L902+DT!AG902*M902+DT!AH902*N902,"")</f>
        <v/>
      </c>
    </row>
    <row r="903" spans="1:15">
      <c r="A903" s="1"/>
      <c r="B903" s="1"/>
      <c r="C903" s="1"/>
      <c r="D903" s="1"/>
      <c r="E903" s="1"/>
      <c r="F903" s="1"/>
      <c r="G903" s="1">
        <f t="shared" si="107"/>
        <v>0</v>
      </c>
      <c r="I903" s="5" t="str">
        <f t="shared" si="101"/>
        <v/>
      </c>
      <c r="J903" s="5" t="str">
        <f t="shared" si="102"/>
        <v/>
      </c>
      <c r="K903" s="5" t="str">
        <f t="shared" si="103"/>
        <v/>
      </c>
      <c r="L903" s="5" t="str">
        <f t="shared" si="104"/>
        <v/>
      </c>
      <c r="M903" s="5" t="str">
        <f t="shared" si="105"/>
        <v/>
      </c>
      <c r="N903" s="5" t="str">
        <f t="shared" si="106"/>
        <v/>
      </c>
      <c r="O903" s="39" t="str">
        <f>IF(G903&gt;0,DT!AC903*I903+DT!AD903*J903+DT!AE903*K903+DT!AF903*L903+DT!AG903*M903+DT!AH903*N903,"")</f>
        <v/>
      </c>
    </row>
    <row r="904" spans="1:15">
      <c r="A904" s="1"/>
      <c r="B904" s="1"/>
      <c r="C904" s="1"/>
      <c r="D904" s="1"/>
      <c r="E904" s="1"/>
      <c r="F904" s="1"/>
      <c r="G904" s="1">
        <f t="shared" si="107"/>
        <v>0</v>
      </c>
      <c r="I904" s="5" t="str">
        <f t="shared" si="101"/>
        <v/>
      </c>
      <c r="J904" s="5" t="str">
        <f t="shared" si="102"/>
        <v/>
      </c>
      <c r="K904" s="5" t="str">
        <f t="shared" si="103"/>
        <v/>
      </c>
      <c r="L904" s="5" t="str">
        <f t="shared" si="104"/>
        <v/>
      </c>
      <c r="M904" s="5" t="str">
        <f t="shared" si="105"/>
        <v/>
      </c>
      <c r="N904" s="5" t="str">
        <f t="shared" si="106"/>
        <v/>
      </c>
      <c r="O904" s="39" t="str">
        <f>IF(G904&gt;0,DT!AC904*I904+DT!AD904*J904+DT!AE904*K904+DT!AF904*L904+DT!AG904*M904+DT!AH904*N904,"")</f>
        <v/>
      </c>
    </row>
    <row r="905" spans="1:15">
      <c r="A905" s="1"/>
      <c r="B905" s="1"/>
      <c r="C905" s="1"/>
      <c r="D905" s="1"/>
      <c r="E905" s="1"/>
      <c r="F905" s="1"/>
      <c r="G905" s="1">
        <f t="shared" si="107"/>
        <v>0</v>
      </c>
      <c r="I905" s="5" t="str">
        <f t="shared" si="101"/>
        <v/>
      </c>
      <c r="J905" s="5" t="str">
        <f t="shared" si="102"/>
        <v/>
      </c>
      <c r="K905" s="5" t="str">
        <f t="shared" si="103"/>
        <v/>
      </c>
      <c r="L905" s="5" t="str">
        <f t="shared" si="104"/>
        <v/>
      </c>
      <c r="M905" s="5" t="str">
        <f t="shared" si="105"/>
        <v/>
      </c>
      <c r="N905" s="5" t="str">
        <f t="shared" si="106"/>
        <v/>
      </c>
      <c r="O905" s="39" t="str">
        <f>IF(G905&gt;0,DT!AC905*I905+DT!AD905*J905+DT!AE905*K905+DT!AF905*L905+DT!AG905*M905+DT!AH905*N905,"")</f>
        <v/>
      </c>
    </row>
    <row r="906" spans="1:15">
      <c r="A906" s="1"/>
      <c r="B906" s="1"/>
      <c r="C906" s="1"/>
      <c r="D906" s="1"/>
      <c r="E906" s="1"/>
      <c r="F906" s="1"/>
      <c r="G906" s="1">
        <f t="shared" si="107"/>
        <v>0</v>
      </c>
      <c r="I906" s="5" t="str">
        <f t="shared" si="101"/>
        <v/>
      </c>
      <c r="J906" s="5" t="str">
        <f t="shared" si="102"/>
        <v/>
      </c>
      <c r="K906" s="5" t="str">
        <f t="shared" si="103"/>
        <v/>
      </c>
      <c r="L906" s="5" t="str">
        <f t="shared" si="104"/>
        <v/>
      </c>
      <c r="M906" s="5" t="str">
        <f t="shared" si="105"/>
        <v/>
      </c>
      <c r="N906" s="5" t="str">
        <f t="shared" si="106"/>
        <v/>
      </c>
      <c r="O906" s="39" t="str">
        <f>IF(G906&gt;0,DT!AC906*I906+DT!AD906*J906+DT!AE906*K906+DT!AF906*L906+DT!AG906*M906+DT!AH906*N906,"")</f>
        <v/>
      </c>
    </row>
    <row r="907" spans="1:15">
      <c r="A907" s="1"/>
      <c r="B907" s="1"/>
      <c r="C907" s="1"/>
      <c r="D907" s="1"/>
      <c r="E907" s="1"/>
      <c r="F907" s="1"/>
      <c r="G907" s="1">
        <f t="shared" si="107"/>
        <v>0</v>
      </c>
      <c r="I907" s="5" t="str">
        <f t="shared" si="101"/>
        <v/>
      </c>
      <c r="J907" s="5" t="str">
        <f t="shared" si="102"/>
        <v/>
      </c>
      <c r="K907" s="5" t="str">
        <f t="shared" si="103"/>
        <v/>
      </c>
      <c r="L907" s="5" t="str">
        <f t="shared" si="104"/>
        <v/>
      </c>
      <c r="M907" s="5" t="str">
        <f t="shared" si="105"/>
        <v/>
      </c>
      <c r="N907" s="5" t="str">
        <f t="shared" si="106"/>
        <v/>
      </c>
      <c r="O907" s="39" t="str">
        <f>IF(G907&gt;0,DT!AC907*I907+DT!AD907*J907+DT!AE907*K907+DT!AF907*L907+DT!AG907*M907+DT!AH907*N907,"")</f>
        <v/>
      </c>
    </row>
    <row r="908" spans="1:15">
      <c r="A908" s="1"/>
      <c r="B908" s="1"/>
      <c r="C908" s="1"/>
      <c r="D908" s="1"/>
      <c r="E908" s="1"/>
      <c r="F908" s="1"/>
      <c r="G908" s="1">
        <f t="shared" si="107"/>
        <v>0</v>
      </c>
      <c r="I908" s="5" t="str">
        <f t="shared" si="101"/>
        <v/>
      </c>
      <c r="J908" s="5" t="str">
        <f t="shared" si="102"/>
        <v/>
      </c>
      <c r="K908" s="5" t="str">
        <f t="shared" si="103"/>
        <v/>
      </c>
      <c r="L908" s="5" t="str">
        <f t="shared" si="104"/>
        <v/>
      </c>
      <c r="M908" s="5" t="str">
        <f t="shared" si="105"/>
        <v/>
      </c>
      <c r="N908" s="5" t="str">
        <f t="shared" si="106"/>
        <v/>
      </c>
      <c r="O908" s="39" t="str">
        <f>IF(G908&gt;0,DT!AC908*I908+DT!AD908*J908+DT!AE908*K908+DT!AF908*L908+DT!AG908*M908+DT!AH908*N908,"")</f>
        <v/>
      </c>
    </row>
    <row r="909" spans="1:15">
      <c r="A909" s="1"/>
      <c r="B909" s="1"/>
      <c r="C909" s="1"/>
      <c r="D909" s="1"/>
      <c r="E909" s="1"/>
      <c r="F909" s="1"/>
      <c r="G909" s="1">
        <f t="shared" si="107"/>
        <v>0</v>
      </c>
      <c r="I909" s="5" t="str">
        <f t="shared" si="101"/>
        <v/>
      </c>
      <c r="J909" s="5" t="str">
        <f t="shared" si="102"/>
        <v/>
      </c>
      <c r="K909" s="5" t="str">
        <f t="shared" si="103"/>
        <v/>
      </c>
      <c r="L909" s="5" t="str">
        <f t="shared" si="104"/>
        <v/>
      </c>
      <c r="M909" s="5" t="str">
        <f t="shared" si="105"/>
        <v/>
      </c>
      <c r="N909" s="5" t="str">
        <f t="shared" si="106"/>
        <v/>
      </c>
      <c r="O909" s="39" t="str">
        <f>IF(G909&gt;0,DT!AC909*I909+DT!AD909*J909+DT!AE909*K909+DT!AF909*L909+DT!AG909*M909+DT!AH909*N909,"")</f>
        <v/>
      </c>
    </row>
    <row r="910" spans="1:15">
      <c r="A910" s="1"/>
      <c r="B910" s="1"/>
      <c r="C910" s="1"/>
      <c r="D910" s="1"/>
      <c r="E910" s="1"/>
      <c r="F910" s="1"/>
      <c r="G910" s="1">
        <f t="shared" si="107"/>
        <v>0</v>
      </c>
      <c r="I910" s="5" t="str">
        <f t="shared" si="101"/>
        <v/>
      </c>
      <c r="J910" s="5" t="str">
        <f t="shared" si="102"/>
        <v/>
      </c>
      <c r="K910" s="5" t="str">
        <f t="shared" si="103"/>
        <v/>
      </c>
      <c r="L910" s="5" t="str">
        <f t="shared" si="104"/>
        <v/>
      </c>
      <c r="M910" s="5" t="str">
        <f t="shared" si="105"/>
        <v/>
      </c>
      <c r="N910" s="5" t="str">
        <f t="shared" si="106"/>
        <v/>
      </c>
      <c r="O910" s="39" t="str">
        <f>IF(G910&gt;0,DT!AC910*I910+DT!AD910*J910+DT!AE910*K910+DT!AF910*L910+DT!AG910*M910+DT!AH910*N910,"")</f>
        <v/>
      </c>
    </row>
    <row r="911" spans="1:15">
      <c r="A911" s="1"/>
      <c r="B911" s="1"/>
      <c r="C911" s="1"/>
      <c r="D911" s="1"/>
      <c r="E911" s="1"/>
      <c r="F911" s="1"/>
      <c r="G911" s="1">
        <f t="shared" si="107"/>
        <v>0</v>
      </c>
      <c r="I911" s="5" t="str">
        <f t="shared" si="101"/>
        <v/>
      </c>
      <c r="J911" s="5" t="str">
        <f t="shared" si="102"/>
        <v/>
      </c>
      <c r="K911" s="5" t="str">
        <f t="shared" si="103"/>
        <v/>
      </c>
      <c r="L911" s="5" t="str">
        <f t="shared" si="104"/>
        <v/>
      </c>
      <c r="M911" s="5" t="str">
        <f t="shared" si="105"/>
        <v/>
      </c>
      <c r="N911" s="5" t="str">
        <f t="shared" si="106"/>
        <v/>
      </c>
      <c r="O911" s="39" t="str">
        <f>IF(G911&gt;0,DT!AC911*I911+DT!AD911*J911+DT!AE911*K911+DT!AF911*L911+DT!AG911*M911+DT!AH911*N911,"")</f>
        <v/>
      </c>
    </row>
    <row r="912" spans="1:15">
      <c r="A912" s="1"/>
      <c r="B912" s="1"/>
      <c r="C912" s="1"/>
      <c r="D912" s="1"/>
      <c r="E912" s="1"/>
      <c r="F912" s="1"/>
      <c r="G912" s="1">
        <f t="shared" si="107"/>
        <v>0</v>
      </c>
      <c r="I912" s="5" t="str">
        <f t="shared" si="101"/>
        <v/>
      </c>
      <c r="J912" s="5" t="str">
        <f t="shared" si="102"/>
        <v/>
      </c>
      <c r="K912" s="5" t="str">
        <f t="shared" si="103"/>
        <v/>
      </c>
      <c r="L912" s="5" t="str">
        <f t="shared" si="104"/>
        <v/>
      </c>
      <c r="M912" s="5" t="str">
        <f t="shared" si="105"/>
        <v/>
      </c>
      <c r="N912" s="5" t="str">
        <f t="shared" si="106"/>
        <v/>
      </c>
      <c r="O912" s="39" t="str">
        <f>IF(G912&gt;0,DT!AC912*I912+DT!AD912*J912+DT!AE912*K912+DT!AF912*L912+DT!AG912*M912+DT!AH912*N912,"")</f>
        <v/>
      </c>
    </row>
    <row r="913" spans="1:15">
      <c r="A913" s="1"/>
      <c r="B913" s="1"/>
      <c r="C913" s="1"/>
      <c r="D913" s="1"/>
      <c r="E913" s="1"/>
      <c r="F913" s="1"/>
      <c r="G913" s="1">
        <f t="shared" si="107"/>
        <v>0</v>
      </c>
      <c r="I913" s="5" t="str">
        <f t="shared" si="101"/>
        <v/>
      </c>
      <c r="J913" s="5" t="str">
        <f t="shared" si="102"/>
        <v/>
      </c>
      <c r="K913" s="5" t="str">
        <f t="shared" si="103"/>
        <v/>
      </c>
      <c r="L913" s="5" t="str">
        <f t="shared" si="104"/>
        <v/>
      </c>
      <c r="M913" s="5" t="str">
        <f t="shared" si="105"/>
        <v/>
      </c>
      <c r="N913" s="5" t="str">
        <f t="shared" si="106"/>
        <v/>
      </c>
      <c r="O913" s="39" t="str">
        <f>IF(G913&gt;0,DT!AC913*I913+DT!AD913*J913+DT!AE913*K913+DT!AF913*L913+DT!AG913*M913+DT!AH913*N913,"")</f>
        <v/>
      </c>
    </row>
    <row r="914" spans="1:15">
      <c r="A914" s="1"/>
      <c r="B914" s="1"/>
      <c r="C914" s="1"/>
      <c r="D914" s="1"/>
      <c r="E914" s="1"/>
      <c r="F914" s="1"/>
      <c r="G914" s="1">
        <f t="shared" si="107"/>
        <v>0</v>
      </c>
      <c r="I914" s="5" t="str">
        <f t="shared" si="101"/>
        <v/>
      </c>
      <c r="J914" s="5" t="str">
        <f t="shared" si="102"/>
        <v/>
      </c>
      <c r="K914" s="5" t="str">
        <f t="shared" si="103"/>
        <v/>
      </c>
      <c r="L914" s="5" t="str">
        <f t="shared" si="104"/>
        <v/>
      </c>
      <c r="M914" s="5" t="str">
        <f t="shared" si="105"/>
        <v/>
      </c>
      <c r="N914" s="5" t="str">
        <f t="shared" si="106"/>
        <v/>
      </c>
      <c r="O914" s="39" t="str">
        <f>IF(G914&gt;0,DT!AC914*I914+DT!AD914*J914+DT!AE914*K914+DT!AF914*L914+DT!AG914*M914+DT!AH914*N914,"")</f>
        <v/>
      </c>
    </row>
    <row r="915" spans="1:15">
      <c r="A915" s="1"/>
      <c r="B915" s="1"/>
      <c r="C915" s="1"/>
      <c r="D915" s="1"/>
      <c r="E915" s="1"/>
      <c r="F915" s="1"/>
      <c r="G915" s="1">
        <f t="shared" si="107"/>
        <v>0</v>
      </c>
      <c r="I915" s="5" t="str">
        <f t="shared" si="101"/>
        <v/>
      </c>
      <c r="J915" s="5" t="str">
        <f t="shared" si="102"/>
        <v/>
      </c>
      <c r="K915" s="5" t="str">
        <f t="shared" si="103"/>
        <v/>
      </c>
      <c r="L915" s="5" t="str">
        <f t="shared" si="104"/>
        <v/>
      </c>
      <c r="M915" s="5" t="str">
        <f t="shared" si="105"/>
        <v/>
      </c>
      <c r="N915" s="5" t="str">
        <f t="shared" si="106"/>
        <v/>
      </c>
      <c r="O915" s="39" t="str">
        <f>IF(G915&gt;0,DT!AC915*I915+DT!AD915*J915+DT!AE915*K915+DT!AF915*L915+DT!AG915*M915+DT!AH915*N915,"")</f>
        <v/>
      </c>
    </row>
    <row r="916" spans="1:15">
      <c r="A916" s="1"/>
      <c r="B916" s="1"/>
      <c r="C916" s="1"/>
      <c r="D916" s="1"/>
      <c r="E916" s="1"/>
      <c r="F916" s="1"/>
      <c r="G916" s="1">
        <f t="shared" si="107"/>
        <v>0</v>
      </c>
      <c r="I916" s="5" t="str">
        <f t="shared" si="101"/>
        <v/>
      </c>
      <c r="J916" s="5" t="str">
        <f t="shared" si="102"/>
        <v/>
      </c>
      <c r="K916" s="5" t="str">
        <f t="shared" si="103"/>
        <v/>
      </c>
      <c r="L916" s="5" t="str">
        <f t="shared" si="104"/>
        <v/>
      </c>
      <c r="M916" s="5" t="str">
        <f t="shared" si="105"/>
        <v/>
      </c>
      <c r="N916" s="5" t="str">
        <f t="shared" si="106"/>
        <v/>
      </c>
      <c r="O916" s="39" t="str">
        <f>IF(G916&gt;0,DT!AC916*I916+DT!AD916*J916+DT!AE916*K916+DT!AF916*L916+DT!AG916*M916+DT!AH916*N916,"")</f>
        <v/>
      </c>
    </row>
    <row r="917" spans="1:15">
      <c r="A917" s="1"/>
      <c r="B917" s="1"/>
      <c r="C917" s="1"/>
      <c r="D917" s="1"/>
      <c r="E917" s="1"/>
      <c r="F917" s="1"/>
      <c r="G917" s="1">
        <f t="shared" si="107"/>
        <v>0</v>
      </c>
      <c r="I917" s="5" t="str">
        <f t="shared" si="101"/>
        <v/>
      </c>
      <c r="J917" s="5" t="str">
        <f t="shared" si="102"/>
        <v/>
      </c>
      <c r="K917" s="5" t="str">
        <f t="shared" si="103"/>
        <v/>
      </c>
      <c r="L917" s="5" t="str">
        <f t="shared" si="104"/>
        <v/>
      </c>
      <c r="M917" s="5" t="str">
        <f t="shared" si="105"/>
        <v/>
      </c>
      <c r="N917" s="5" t="str">
        <f t="shared" si="106"/>
        <v/>
      </c>
      <c r="O917" s="39" t="str">
        <f>IF(G917&gt;0,DT!AC917*I917+DT!AD917*J917+DT!AE917*K917+DT!AF917*L917+DT!AG917*M917+DT!AH917*N917,"")</f>
        <v/>
      </c>
    </row>
    <row r="918" spans="1:15">
      <c r="A918" s="1"/>
      <c r="B918" s="1"/>
      <c r="C918" s="1"/>
      <c r="D918" s="1"/>
      <c r="E918" s="1"/>
      <c r="F918" s="1"/>
      <c r="G918" s="1">
        <f t="shared" si="107"/>
        <v>0</v>
      </c>
      <c r="I918" s="5" t="str">
        <f t="shared" si="101"/>
        <v/>
      </c>
      <c r="J918" s="5" t="str">
        <f t="shared" si="102"/>
        <v/>
      </c>
      <c r="K918" s="5" t="str">
        <f t="shared" si="103"/>
        <v/>
      </c>
      <c r="L918" s="5" t="str">
        <f t="shared" si="104"/>
        <v/>
      </c>
      <c r="M918" s="5" t="str">
        <f t="shared" si="105"/>
        <v/>
      </c>
      <c r="N918" s="5" t="str">
        <f t="shared" si="106"/>
        <v/>
      </c>
      <c r="O918" s="39" t="str">
        <f>IF(G918&gt;0,DT!AC918*I918+DT!AD918*J918+DT!AE918*K918+DT!AF918*L918+DT!AG918*M918+DT!AH918*N918,"")</f>
        <v/>
      </c>
    </row>
    <row r="919" spans="1:15">
      <c r="A919" s="1"/>
      <c r="B919" s="1"/>
      <c r="C919" s="1"/>
      <c r="D919" s="1"/>
      <c r="E919" s="1"/>
      <c r="F919" s="1"/>
      <c r="G919" s="1">
        <f t="shared" si="107"/>
        <v>0</v>
      </c>
      <c r="I919" s="5" t="str">
        <f t="shared" si="101"/>
        <v/>
      </c>
      <c r="J919" s="5" t="str">
        <f t="shared" si="102"/>
        <v/>
      </c>
      <c r="K919" s="5" t="str">
        <f t="shared" si="103"/>
        <v/>
      </c>
      <c r="L919" s="5" t="str">
        <f t="shared" si="104"/>
        <v/>
      </c>
      <c r="M919" s="5" t="str">
        <f t="shared" si="105"/>
        <v/>
      </c>
      <c r="N919" s="5" t="str">
        <f t="shared" si="106"/>
        <v/>
      </c>
      <c r="O919" s="39" t="str">
        <f>IF(G919&gt;0,DT!AC919*I919+DT!AD919*J919+DT!AE919*K919+DT!AF919*L919+DT!AG919*M919+DT!AH919*N919,"")</f>
        <v/>
      </c>
    </row>
    <row r="920" spans="1:15">
      <c r="A920" s="1"/>
      <c r="B920" s="1"/>
      <c r="C920" s="1"/>
      <c r="D920" s="1"/>
      <c r="E920" s="1"/>
      <c r="F920" s="1"/>
      <c r="G920" s="1">
        <f t="shared" si="107"/>
        <v>0</v>
      </c>
      <c r="I920" s="5" t="str">
        <f t="shared" si="101"/>
        <v/>
      </c>
      <c r="J920" s="5" t="str">
        <f t="shared" si="102"/>
        <v/>
      </c>
      <c r="K920" s="5" t="str">
        <f t="shared" si="103"/>
        <v/>
      </c>
      <c r="L920" s="5" t="str">
        <f t="shared" si="104"/>
        <v/>
      </c>
      <c r="M920" s="5" t="str">
        <f t="shared" si="105"/>
        <v/>
      </c>
      <c r="N920" s="5" t="str">
        <f t="shared" si="106"/>
        <v/>
      </c>
      <c r="O920" s="39" t="str">
        <f>IF(G920&gt;0,DT!AC920*I920+DT!AD920*J920+DT!AE920*K920+DT!AF920*L920+DT!AG920*M920+DT!AH920*N920,"")</f>
        <v/>
      </c>
    </row>
    <row r="921" spans="1:15">
      <c r="A921" s="1"/>
      <c r="B921" s="1"/>
      <c r="C921" s="1"/>
      <c r="D921" s="1"/>
      <c r="E921" s="1"/>
      <c r="F921" s="1"/>
      <c r="G921" s="1">
        <f t="shared" si="107"/>
        <v>0</v>
      </c>
      <c r="I921" s="5" t="str">
        <f t="shared" si="101"/>
        <v/>
      </c>
      <c r="J921" s="5" t="str">
        <f t="shared" si="102"/>
        <v/>
      </c>
      <c r="K921" s="5" t="str">
        <f t="shared" si="103"/>
        <v/>
      </c>
      <c r="L921" s="5" t="str">
        <f t="shared" si="104"/>
        <v/>
      </c>
      <c r="M921" s="5" t="str">
        <f t="shared" si="105"/>
        <v/>
      </c>
      <c r="N921" s="5" t="str">
        <f t="shared" si="106"/>
        <v/>
      </c>
      <c r="O921" s="39" t="str">
        <f>IF(G921&gt;0,DT!AC921*I921+DT!AD921*J921+DT!AE921*K921+DT!AF921*L921+DT!AG921*M921+DT!AH921*N921,"")</f>
        <v/>
      </c>
    </row>
    <row r="922" spans="1:15">
      <c r="A922" s="1"/>
      <c r="B922" s="1"/>
      <c r="C922" s="1"/>
      <c r="D922" s="1"/>
      <c r="E922" s="1"/>
      <c r="F922" s="1"/>
      <c r="G922" s="1">
        <f t="shared" si="107"/>
        <v>0</v>
      </c>
      <c r="I922" s="5" t="str">
        <f t="shared" si="101"/>
        <v/>
      </c>
      <c r="J922" s="5" t="str">
        <f t="shared" si="102"/>
        <v/>
      </c>
      <c r="K922" s="5" t="str">
        <f t="shared" si="103"/>
        <v/>
      </c>
      <c r="L922" s="5" t="str">
        <f t="shared" si="104"/>
        <v/>
      </c>
      <c r="M922" s="5" t="str">
        <f t="shared" si="105"/>
        <v/>
      </c>
      <c r="N922" s="5" t="str">
        <f t="shared" si="106"/>
        <v/>
      </c>
      <c r="O922" s="39" t="str">
        <f>IF(G922&gt;0,DT!AC922*I922+DT!AD922*J922+DT!AE922*K922+DT!AF922*L922+DT!AG922*M922+DT!AH922*N922,"")</f>
        <v/>
      </c>
    </row>
    <row r="923" spans="1:15">
      <c r="A923" s="1"/>
      <c r="B923" s="1"/>
      <c r="C923" s="1"/>
      <c r="D923" s="1"/>
      <c r="E923" s="1"/>
      <c r="F923" s="1"/>
      <c r="G923" s="1">
        <f t="shared" si="107"/>
        <v>0</v>
      </c>
      <c r="I923" s="5" t="str">
        <f t="shared" si="101"/>
        <v/>
      </c>
      <c r="J923" s="5" t="str">
        <f t="shared" si="102"/>
        <v/>
      </c>
      <c r="K923" s="5" t="str">
        <f t="shared" si="103"/>
        <v/>
      </c>
      <c r="L923" s="5" t="str">
        <f t="shared" si="104"/>
        <v/>
      </c>
      <c r="M923" s="5" t="str">
        <f t="shared" si="105"/>
        <v/>
      </c>
      <c r="N923" s="5" t="str">
        <f t="shared" si="106"/>
        <v/>
      </c>
      <c r="O923" s="39" t="str">
        <f>IF(G923&gt;0,DT!AC923*I923+DT!AD923*J923+DT!AE923*K923+DT!AF923*L923+DT!AG923*M923+DT!AH923*N923,"")</f>
        <v/>
      </c>
    </row>
    <row r="924" spans="1:15">
      <c r="A924" s="1"/>
      <c r="B924" s="1"/>
      <c r="C924" s="1"/>
      <c r="D924" s="1"/>
      <c r="E924" s="1"/>
      <c r="F924" s="1"/>
      <c r="G924" s="1">
        <f t="shared" si="107"/>
        <v>0</v>
      </c>
      <c r="I924" s="5" t="str">
        <f t="shared" si="101"/>
        <v/>
      </c>
      <c r="J924" s="5" t="str">
        <f t="shared" si="102"/>
        <v/>
      </c>
      <c r="K924" s="5" t="str">
        <f t="shared" si="103"/>
        <v/>
      </c>
      <c r="L924" s="5" t="str">
        <f t="shared" si="104"/>
        <v/>
      </c>
      <c r="M924" s="5" t="str">
        <f t="shared" si="105"/>
        <v/>
      </c>
      <c r="N924" s="5" t="str">
        <f t="shared" si="106"/>
        <v/>
      </c>
      <c r="O924" s="39" t="str">
        <f>IF(G924&gt;0,DT!AC924*I924+DT!AD924*J924+DT!AE924*K924+DT!AF924*L924+DT!AG924*M924+DT!AH924*N924,"")</f>
        <v/>
      </c>
    </row>
    <row r="925" spans="1:15">
      <c r="A925" s="1"/>
      <c r="B925" s="1"/>
      <c r="C925" s="1"/>
      <c r="D925" s="1"/>
      <c r="E925" s="1"/>
      <c r="F925" s="1"/>
      <c r="G925" s="1">
        <f t="shared" si="107"/>
        <v>0</v>
      </c>
      <c r="I925" s="5" t="str">
        <f t="shared" si="101"/>
        <v/>
      </c>
      <c r="J925" s="5" t="str">
        <f t="shared" si="102"/>
        <v/>
      </c>
      <c r="K925" s="5" t="str">
        <f t="shared" si="103"/>
        <v/>
      </c>
      <c r="L925" s="5" t="str">
        <f t="shared" si="104"/>
        <v/>
      </c>
      <c r="M925" s="5" t="str">
        <f t="shared" si="105"/>
        <v/>
      </c>
      <c r="N925" s="5" t="str">
        <f t="shared" si="106"/>
        <v/>
      </c>
      <c r="O925" s="39" t="str">
        <f>IF(G925&gt;0,DT!AC925*I925+DT!AD925*J925+DT!AE925*K925+DT!AF925*L925+DT!AG925*M925+DT!AH925*N925,"")</f>
        <v/>
      </c>
    </row>
    <row r="926" spans="1:15">
      <c r="A926" s="1"/>
      <c r="B926" s="1"/>
      <c r="C926" s="1"/>
      <c r="D926" s="1"/>
      <c r="E926" s="1"/>
      <c r="F926" s="1"/>
      <c r="G926" s="1">
        <f t="shared" si="107"/>
        <v>0</v>
      </c>
      <c r="I926" s="5" t="str">
        <f t="shared" si="101"/>
        <v/>
      </c>
      <c r="J926" s="5" t="str">
        <f t="shared" si="102"/>
        <v/>
      </c>
      <c r="K926" s="5" t="str">
        <f t="shared" si="103"/>
        <v/>
      </c>
      <c r="L926" s="5" t="str">
        <f t="shared" si="104"/>
        <v/>
      </c>
      <c r="M926" s="5" t="str">
        <f t="shared" si="105"/>
        <v/>
      </c>
      <c r="N926" s="5" t="str">
        <f t="shared" si="106"/>
        <v/>
      </c>
      <c r="O926" s="39" t="str">
        <f>IF(G926&gt;0,DT!AC926*I926+DT!AD926*J926+DT!AE926*K926+DT!AF926*L926+DT!AG926*M926+DT!AH926*N926,"")</f>
        <v/>
      </c>
    </row>
    <row r="927" spans="1:15">
      <c r="A927" s="1"/>
      <c r="B927" s="1"/>
      <c r="C927" s="1"/>
      <c r="D927" s="1"/>
      <c r="E927" s="1"/>
      <c r="F927" s="1"/>
      <c r="G927" s="1">
        <f t="shared" si="107"/>
        <v>0</v>
      </c>
      <c r="I927" s="5" t="str">
        <f t="shared" si="101"/>
        <v/>
      </c>
      <c r="J927" s="5" t="str">
        <f t="shared" si="102"/>
        <v/>
      </c>
      <c r="K927" s="5" t="str">
        <f t="shared" si="103"/>
        <v/>
      </c>
      <c r="L927" s="5" t="str">
        <f t="shared" si="104"/>
        <v/>
      </c>
      <c r="M927" s="5" t="str">
        <f t="shared" si="105"/>
        <v/>
      </c>
      <c r="N927" s="5" t="str">
        <f t="shared" si="106"/>
        <v/>
      </c>
      <c r="O927" s="39" t="str">
        <f>IF(G927&gt;0,DT!AC927*I927+DT!AD927*J927+DT!AE927*K927+DT!AF927*L927+DT!AG927*M927+DT!AH927*N927,"")</f>
        <v/>
      </c>
    </row>
    <row r="928" spans="1:15">
      <c r="A928" s="1"/>
      <c r="B928" s="1"/>
      <c r="C928" s="1"/>
      <c r="D928" s="1"/>
      <c r="E928" s="1"/>
      <c r="F928" s="1"/>
      <c r="G928" s="1">
        <f t="shared" si="107"/>
        <v>0</v>
      </c>
      <c r="I928" s="5" t="str">
        <f t="shared" si="101"/>
        <v/>
      </c>
      <c r="J928" s="5" t="str">
        <f t="shared" si="102"/>
        <v/>
      </c>
      <c r="K928" s="5" t="str">
        <f t="shared" si="103"/>
        <v/>
      </c>
      <c r="L928" s="5" t="str">
        <f t="shared" si="104"/>
        <v/>
      </c>
      <c r="M928" s="5" t="str">
        <f t="shared" si="105"/>
        <v/>
      </c>
      <c r="N928" s="5" t="str">
        <f t="shared" si="106"/>
        <v/>
      </c>
      <c r="O928" s="39" t="str">
        <f>IF(G928&gt;0,DT!AC928*I928+DT!AD928*J928+DT!AE928*K928+DT!AF928*L928+DT!AG928*M928+DT!AH928*N928,"")</f>
        <v/>
      </c>
    </row>
    <row r="929" spans="1:15">
      <c r="A929" s="1"/>
      <c r="B929" s="1"/>
      <c r="C929" s="1"/>
      <c r="D929" s="1"/>
      <c r="E929" s="1"/>
      <c r="F929" s="1"/>
      <c r="G929" s="1">
        <f t="shared" si="107"/>
        <v>0</v>
      </c>
      <c r="I929" s="5" t="str">
        <f t="shared" si="101"/>
        <v/>
      </c>
      <c r="J929" s="5" t="str">
        <f t="shared" si="102"/>
        <v/>
      </c>
      <c r="K929" s="5" t="str">
        <f t="shared" si="103"/>
        <v/>
      </c>
      <c r="L929" s="5" t="str">
        <f t="shared" si="104"/>
        <v/>
      </c>
      <c r="M929" s="5" t="str">
        <f t="shared" si="105"/>
        <v/>
      </c>
      <c r="N929" s="5" t="str">
        <f t="shared" si="106"/>
        <v/>
      </c>
      <c r="O929" s="39" t="str">
        <f>IF(G929&gt;0,DT!AC929*I929+DT!AD929*J929+DT!AE929*K929+DT!AF929*L929+DT!AG929*M929+DT!AH929*N929,"")</f>
        <v/>
      </c>
    </row>
    <row r="930" spans="1:15">
      <c r="A930" s="1"/>
      <c r="B930" s="1"/>
      <c r="C930" s="1"/>
      <c r="D930" s="1"/>
      <c r="E930" s="1"/>
      <c r="F930" s="1"/>
      <c r="G930" s="1">
        <f t="shared" si="107"/>
        <v>0</v>
      </c>
      <c r="I930" s="5" t="str">
        <f t="shared" si="101"/>
        <v/>
      </c>
      <c r="J930" s="5" t="str">
        <f t="shared" si="102"/>
        <v/>
      </c>
      <c r="K930" s="5" t="str">
        <f t="shared" si="103"/>
        <v/>
      </c>
      <c r="L930" s="5" t="str">
        <f t="shared" si="104"/>
        <v/>
      </c>
      <c r="M930" s="5" t="str">
        <f t="shared" si="105"/>
        <v/>
      </c>
      <c r="N930" s="5" t="str">
        <f t="shared" si="106"/>
        <v/>
      </c>
      <c r="O930" s="39" t="str">
        <f>IF(G930&gt;0,DT!AC930*I930+DT!AD930*J930+DT!AE930*K930+DT!AF930*L930+DT!AG930*M930+DT!AH930*N930,"")</f>
        <v/>
      </c>
    </row>
    <row r="931" spans="1:15">
      <c r="A931" s="1"/>
      <c r="B931" s="1"/>
      <c r="C931" s="1"/>
      <c r="D931" s="1"/>
      <c r="E931" s="1"/>
      <c r="F931" s="1"/>
      <c r="G931" s="1">
        <f t="shared" si="107"/>
        <v>0</v>
      </c>
      <c r="I931" s="5" t="str">
        <f t="shared" si="101"/>
        <v/>
      </c>
      <c r="J931" s="5" t="str">
        <f t="shared" si="102"/>
        <v/>
      </c>
      <c r="K931" s="5" t="str">
        <f t="shared" si="103"/>
        <v/>
      </c>
      <c r="L931" s="5" t="str">
        <f t="shared" si="104"/>
        <v/>
      </c>
      <c r="M931" s="5" t="str">
        <f t="shared" si="105"/>
        <v/>
      </c>
      <c r="N931" s="5" t="str">
        <f t="shared" si="106"/>
        <v/>
      </c>
      <c r="O931" s="39" t="str">
        <f>IF(G931&gt;0,DT!AC931*I931+DT!AD931*J931+DT!AE931*K931+DT!AF931*L931+DT!AG931*M931+DT!AH931*N931,"")</f>
        <v/>
      </c>
    </row>
    <row r="932" spans="1:15">
      <c r="A932" s="1"/>
      <c r="B932" s="1"/>
      <c r="C932" s="1"/>
      <c r="D932" s="1"/>
      <c r="E932" s="1"/>
      <c r="F932" s="1"/>
      <c r="G932" s="1">
        <f t="shared" si="107"/>
        <v>0</v>
      </c>
      <c r="I932" s="5" t="str">
        <f t="shared" si="101"/>
        <v/>
      </c>
      <c r="J932" s="5" t="str">
        <f t="shared" si="102"/>
        <v/>
      </c>
      <c r="K932" s="5" t="str">
        <f t="shared" si="103"/>
        <v/>
      </c>
      <c r="L932" s="5" t="str">
        <f t="shared" si="104"/>
        <v/>
      </c>
      <c r="M932" s="5" t="str">
        <f t="shared" si="105"/>
        <v/>
      </c>
      <c r="N932" s="5" t="str">
        <f t="shared" si="106"/>
        <v/>
      </c>
      <c r="O932" s="39" t="str">
        <f>IF(G932&gt;0,DT!AC932*I932+DT!AD932*J932+DT!AE932*K932+DT!AF932*L932+DT!AG932*M932+DT!AH932*N932,"")</f>
        <v/>
      </c>
    </row>
    <row r="933" spans="1:15">
      <c r="A933" s="1"/>
      <c r="B933" s="1"/>
      <c r="C933" s="1"/>
      <c r="D933" s="1"/>
      <c r="E933" s="1"/>
      <c r="F933" s="1"/>
      <c r="G933" s="1">
        <f t="shared" si="107"/>
        <v>0</v>
      </c>
      <c r="I933" s="5" t="str">
        <f t="shared" si="101"/>
        <v/>
      </c>
      <c r="J933" s="5" t="str">
        <f t="shared" si="102"/>
        <v/>
      </c>
      <c r="K933" s="5" t="str">
        <f t="shared" si="103"/>
        <v/>
      </c>
      <c r="L933" s="5" t="str">
        <f t="shared" si="104"/>
        <v/>
      </c>
      <c r="M933" s="5" t="str">
        <f t="shared" si="105"/>
        <v/>
      </c>
      <c r="N933" s="5" t="str">
        <f t="shared" si="106"/>
        <v/>
      </c>
      <c r="O933" s="39" t="str">
        <f>IF(G933&gt;0,DT!AC933*I933+DT!AD933*J933+DT!AE933*K933+DT!AF933*L933+DT!AG933*M933+DT!AH933*N933,"")</f>
        <v/>
      </c>
    </row>
    <row r="934" spans="1:15">
      <c r="A934" s="1"/>
      <c r="B934" s="1"/>
      <c r="C934" s="1"/>
      <c r="D934" s="1"/>
      <c r="E934" s="1"/>
      <c r="F934" s="1"/>
      <c r="G934" s="1">
        <f t="shared" si="107"/>
        <v>0</v>
      </c>
      <c r="I934" s="5" t="str">
        <f t="shared" si="101"/>
        <v/>
      </c>
      <c r="J934" s="5" t="str">
        <f t="shared" si="102"/>
        <v/>
      </c>
      <c r="K934" s="5" t="str">
        <f t="shared" si="103"/>
        <v/>
      </c>
      <c r="L934" s="5" t="str">
        <f t="shared" si="104"/>
        <v/>
      </c>
      <c r="M934" s="5" t="str">
        <f t="shared" si="105"/>
        <v/>
      </c>
      <c r="N934" s="5" t="str">
        <f t="shared" si="106"/>
        <v/>
      </c>
      <c r="O934" s="39" t="str">
        <f>IF(G934&gt;0,DT!AC934*I934+DT!AD934*J934+DT!AE934*K934+DT!AF934*L934+DT!AG934*M934+DT!AH934*N934,"")</f>
        <v/>
      </c>
    </row>
    <row r="935" spans="1:15">
      <c r="A935" s="1"/>
      <c r="B935" s="1"/>
      <c r="C935" s="1"/>
      <c r="D935" s="1"/>
      <c r="E935" s="1"/>
      <c r="F935" s="1"/>
      <c r="G935" s="1">
        <f t="shared" si="107"/>
        <v>0</v>
      </c>
      <c r="I935" s="5" t="str">
        <f t="shared" si="101"/>
        <v/>
      </c>
      <c r="J935" s="5" t="str">
        <f t="shared" si="102"/>
        <v/>
      </c>
      <c r="K935" s="5" t="str">
        <f t="shared" si="103"/>
        <v/>
      </c>
      <c r="L935" s="5" t="str">
        <f t="shared" si="104"/>
        <v/>
      </c>
      <c r="M935" s="5" t="str">
        <f t="shared" si="105"/>
        <v/>
      </c>
      <c r="N935" s="5" t="str">
        <f t="shared" si="106"/>
        <v/>
      </c>
      <c r="O935" s="39" t="str">
        <f>IF(G935&gt;0,DT!AC935*I935+DT!AD935*J935+DT!AE935*K935+DT!AF935*L935+DT!AG935*M935+DT!AH935*N935,"")</f>
        <v/>
      </c>
    </row>
    <row r="936" spans="1:15">
      <c r="A936" s="1"/>
      <c r="B936" s="1"/>
      <c r="C936" s="1"/>
      <c r="D936" s="1"/>
      <c r="E936" s="1"/>
      <c r="F936" s="1"/>
      <c r="G936" s="1">
        <f t="shared" si="107"/>
        <v>0</v>
      </c>
      <c r="I936" s="5" t="str">
        <f t="shared" si="101"/>
        <v/>
      </c>
      <c r="J936" s="5" t="str">
        <f t="shared" si="102"/>
        <v/>
      </c>
      <c r="K936" s="5" t="str">
        <f t="shared" si="103"/>
        <v/>
      </c>
      <c r="L936" s="5" t="str">
        <f t="shared" si="104"/>
        <v/>
      </c>
      <c r="M936" s="5" t="str">
        <f t="shared" si="105"/>
        <v/>
      </c>
      <c r="N936" s="5" t="str">
        <f t="shared" si="106"/>
        <v/>
      </c>
      <c r="O936" s="39" t="str">
        <f>IF(G936&gt;0,DT!AC936*I936+DT!AD936*J936+DT!AE936*K936+DT!AF936*L936+DT!AG936*M936+DT!AH936*N936,"")</f>
        <v/>
      </c>
    </row>
    <row r="937" spans="1:15">
      <c r="A937" s="1"/>
      <c r="B937" s="1"/>
      <c r="C937" s="1"/>
      <c r="D937" s="1"/>
      <c r="E937" s="1"/>
      <c r="F937" s="1"/>
      <c r="G937" s="1">
        <f t="shared" si="107"/>
        <v>0</v>
      </c>
      <c r="I937" s="5" t="str">
        <f t="shared" si="101"/>
        <v/>
      </c>
      <c r="J937" s="5" t="str">
        <f t="shared" si="102"/>
        <v/>
      </c>
      <c r="K937" s="5" t="str">
        <f t="shared" si="103"/>
        <v/>
      </c>
      <c r="L937" s="5" t="str">
        <f t="shared" si="104"/>
        <v/>
      </c>
      <c r="M937" s="5" t="str">
        <f t="shared" si="105"/>
        <v/>
      </c>
      <c r="N937" s="5" t="str">
        <f t="shared" si="106"/>
        <v/>
      </c>
      <c r="O937" s="39" t="str">
        <f>IF(G937&gt;0,DT!AC937*I937+DT!AD937*J937+DT!AE937*K937+DT!AF937*L937+DT!AG937*M937+DT!AH937*N937,"")</f>
        <v/>
      </c>
    </row>
    <row r="938" spans="1:15">
      <c r="A938" s="1"/>
      <c r="B938" s="1"/>
      <c r="C938" s="1"/>
      <c r="D938" s="1"/>
      <c r="E938" s="1"/>
      <c r="F938" s="1"/>
      <c r="G938" s="1">
        <f t="shared" si="107"/>
        <v>0</v>
      </c>
      <c r="I938" s="5" t="str">
        <f t="shared" si="101"/>
        <v/>
      </c>
      <c r="J938" s="5" t="str">
        <f t="shared" si="102"/>
        <v/>
      </c>
      <c r="K938" s="5" t="str">
        <f t="shared" si="103"/>
        <v/>
      </c>
      <c r="L938" s="5" t="str">
        <f t="shared" si="104"/>
        <v/>
      </c>
      <c r="M938" s="5" t="str">
        <f t="shared" si="105"/>
        <v/>
      </c>
      <c r="N938" s="5" t="str">
        <f t="shared" si="106"/>
        <v/>
      </c>
      <c r="O938" s="39" t="str">
        <f>IF(G938&gt;0,DT!AC938*I938+DT!AD938*J938+DT!AE938*K938+DT!AF938*L938+DT!AG938*M938+DT!AH938*N938,"")</f>
        <v/>
      </c>
    </row>
    <row r="939" spans="1:15">
      <c r="A939" s="1"/>
      <c r="B939" s="1"/>
      <c r="C939" s="1"/>
      <c r="D939" s="1"/>
      <c r="E939" s="1"/>
      <c r="F939" s="1"/>
      <c r="G939" s="1">
        <f t="shared" si="107"/>
        <v>0</v>
      </c>
      <c r="I939" s="5" t="str">
        <f t="shared" si="101"/>
        <v/>
      </c>
      <c r="J939" s="5" t="str">
        <f t="shared" si="102"/>
        <v/>
      </c>
      <c r="K939" s="5" t="str">
        <f t="shared" si="103"/>
        <v/>
      </c>
      <c r="L939" s="5" t="str">
        <f t="shared" si="104"/>
        <v/>
      </c>
      <c r="M939" s="5" t="str">
        <f t="shared" si="105"/>
        <v/>
      </c>
      <c r="N939" s="5" t="str">
        <f t="shared" si="106"/>
        <v/>
      </c>
      <c r="O939" s="39" t="str">
        <f>IF(G939&gt;0,DT!AC939*I939+DT!AD939*J939+DT!AE939*K939+DT!AF939*L939+DT!AG939*M939+DT!AH939*N939,"")</f>
        <v/>
      </c>
    </row>
    <row r="940" spans="1:15">
      <c r="A940" s="1"/>
      <c r="B940" s="1"/>
      <c r="C940" s="1"/>
      <c r="D940" s="1"/>
      <c r="E940" s="1"/>
      <c r="F940" s="1"/>
      <c r="G940" s="1">
        <f t="shared" si="107"/>
        <v>0</v>
      </c>
      <c r="I940" s="5" t="str">
        <f t="shared" si="101"/>
        <v/>
      </c>
      <c r="J940" s="5" t="str">
        <f t="shared" si="102"/>
        <v/>
      </c>
      <c r="K940" s="5" t="str">
        <f t="shared" si="103"/>
        <v/>
      </c>
      <c r="L940" s="5" t="str">
        <f t="shared" si="104"/>
        <v/>
      </c>
      <c r="M940" s="5" t="str">
        <f t="shared" si="105"/>
        <v/>
      </c>
      <c r="N940" s="5" t="str">
        <f t="shared" si="106"/>
        <v/>
      </c>
      <c r="O940" s="39" t="str">
        <f>IF(G940&gt;0,DT!AC940*I940+DT!AD940*J940+DT!AE940*K940+DT!AF940*L940+DT!AG940*M940+DT!AH940*N940,"")</f>
        <v/>
      </c>
    </row>
    <row r="941" spans="1:15">
      <c r="A941" s="1"/>
      <c r="B941" s="1"/>
      <c r="C941" s="1"/>
      <c r="D941" s="1"/>
      <c r="E941" s="1"/>
      <c r="F941" s="1"/>
      <c r="G941" s="1">
        <f t="shared" si="107"/>
        <v>0</v>
      </c>
      <c r="I941" s="5" t="str">
        <f t="shared" si="101"/>
        <v/>
      </c>
      <c r="J941" s="5" t="str">
        <f t="shared" si="102"/>
        <v/>
      </c>
      <c r="K941" s="5" t="str">
        <f t="shared" si="103"/>
        <v/>
      </c>
      <c r="L941" s="5" t="str">
        <f t="shared" si="104"/>
        <v/>
      </c>
      <c r="M941" s="5" t="str">
        <f t="shared" si="105"/>
        <v/>
      </c>
      <c r="N941" s="5" t="str">
        <f t="shared" si="106"/>
        <v/>
      </c>
      <c r="O941" s="39" t="str">
        <f>IF(G941&gt;0,DT!AC941*I941+DT!AD941*J941+DT!AE941*K941+DT!AF941*L941+DT!AG941*M941+DT!AH941*N941,"")</f>
        <v/>
      </c>
    </row>
    <row r="942" spans="1:15">
      <c r="A942" s="1"/>
      <c r="B942" s="1"/>
      <c r="C942" s="1"/>
      <c r="D942" s="1"/>
      <c r="E942" s="1"/>
      <c r="F942" s="1"/>
      <c r="G942" s="1">
        <f t="shared" si="107"/>
        <v>0</v>
      </c>
      <c r="I942" s="5" t="str">
        <f t="shared" si="101"/>
        <v/>
      </c>
      <c r="J942" s="5" t="str">
        <f t="shared" si="102"/>
        <v/>
      </c>
      <c r="K942" s="5" t="str">
        <f t="shared" si="103"/>
        <v/>
      </c>
      <c r="L942" s="5" t="str">
        <f t="shared" si="104"/>
        <v/>
      </c>
      <c r="M942" s="5" t="str">
        <f t="shared" si="105"/>
        <v/>
      </c>
      <c r="N942" s="5" t="str">
        <f t="shared" si="106"/>
        <v/>
      </c>
      <c r="O942" s="39" t="str">
        <f>IF(G942&gt;0,DT!AC942*I942+DT!AD942*J942+DT!AE942*K942+DT!AF942*L942+DT!AG942*M942+DT!AH942*N942,"")</f>
        <v/>
      </c>
    </row>
    <row r="943" spans="1:15">
      <c r="A943" s="1"/>
      <c r="B943" s="1"/>
      <c r="C943" s="1"/>
      <c r="D943" s="1"/>
      <c r="E943" s="1"/>
      <c r="F943" s="1"/>
      <c r="G943" s="1">
        <f t="shared" si="107"/>
        <v>0</v>
      </c>
      <c r="I943" s="5" t="str">
        <f t="shared" si="101"/>
        <v/>
      </c>
      <c r="J943" s="5" t="str">
        <f t="shared" si="102"/>
        <v/>
      </c>
      <c r="K943" s="5" t="str">
        <f t="shared" si="103"/>
        <v/>
      </c>
      <c r="L943" s="5" t="str">
        <f t="shared" si="104"/>
        <v/>
      </c>
      <c r="M943" s="5" t="str">
        <f t="shared" si="105"/>
        <v/>
      </c>
      <c r="N943" s="5" t="str">
        <f t="shared" si="106"/>
        <v/>
      </c>
      <c r="O943" s="39" t="str">
        <f>IF(G943&gt;0,DT!AC943*I943+DT!AD943*J943+DT!AE943*K943+DT!AF943*L943+DT!AG943*M943+DT!AH943*N943,"")</f>
        <v/>
      </c>
    </row>
    <row r="944" spans="1:15">
      <c r="A944" s="1"/>
      <c r="B944" s="1"/>
      <c r="C944" s="1"/>
      <c r="D944" s="1"/>
      <c r="E944" s="1"/>
      <c r="F944" s="1"/>
      <c r="G944" s="1">
        <f t="shared" si="107"/>
        <v>0</v>
      </c>
      <c r="I944" s="5" t="str">
        <f t="shared" si="101"/>
        <v/>
      </c>
      <c r="J944" s="5" t="str">
        <f t="shared" si="102"/>
        <v/>
      </c>
      <c r="K944" s="5" t="str">
        <f t="shared" si="103"/>
        <v/>
      </c>
      <c r="L944" s="5" t="str">
        <f t="shared" si="104"/>
        <v/>
      </c>
      <c r="M944" s="5" t="str">
        <f t="shared" si="105"/>
        <v/>
      </c>
      <c r="N944" s="5" t="str">
        <f t="shared" si="106"/>
        <v/>
      </c>
      <c r="O944" s="39" t="str">
        <f>IF(G944&gt;0,DT!AC944*I944+DT!AD944*J944+DT!AE944*K944+DT!AF944*L944+DT!AG944*M944+DT!AH944*N944,"")</f>
        <v/>
      </c>
    </row>
    <row r="945" spans="1:15">
      <c r="A945" s="1"/>
      <c r="B945" s="1"/>
      <c r="C945" s="1"/>
      <c r="D945" s="1"/>
      <c r="E945" s="1"/>
      <c r="F945" s="1"/>
      <c r="G945" s="1">
        <f t="shared" si="107"/>
        <v>0</v>
      </c>
      <c r="I945" s="5" t="str">
        <f t="shared" si="101"/>
        <v/>
      </c>
      <c r="J945" s="5" t="str">
        <f t="shared" si="102"/>
        <v/>
      </c>
      <c r="K945" s="5" t="str">
        <f t="shared" si="103"/>
        <v/>
      </c>
      <c r="L945" s="5" t="str">
        <f t="shared" si="104"/>
        <v/>
      </c>
      <c r="M945" s="5" t="str">
        <f t="shared" si="105"/>
        <v/>
      </c>
      <c r="N945" s="5" t="str">
        <f t="shared" si="106"/>
        <v/>
      </c>
      <c r="O945" s="39" t="str">
        <f>IF(G945&gt;0,DT!AC945*I945+DT!AD945*J945+DT!AE945*K945+DT!AF945*L945+DT!AG945*M945+DT!AH945*N945,"")</f>
        <v/>
      </c>
    </row>
    <row r="946" spans="1:15">
      <c r="A946" s="1"/>
      <c r="B946" s="1"/>
      <c r="C946" s="1"/>
      <c r="D946" s="1"/>
      <c r="E946" s="1"/>
      <c r="F946" s="1"/>
      <c r="G946" s="1">
        <f t="shared" si="107"/>
        <v>0</v>
      </c>
      <c r="I946" s="5" t="str">
        <f t="shared" si="101"/>
        <v/>
      </c>
      <c r="J946" s="5" t="str">
        <f t="shared" si="102"/>
        <v/>
      </c>
      <c r="K946" s="5" t="str">
        <f t="shared" si="103"/>
        <v/>
      </c>
      <c r="L946" s="5" t="str">
        <f t="shared" si="104"/>
        <v/>
      </c>
      <c r="M946" s="5" t="str">
        <f t="shared" si="105"/>
        <v/>
      </c>
      <c r="N946" s="5" t="str">
        <f t="shared" si="106"/>
        <v/>
      </c>
      <c r="O946" s="39" t="str">
        <f>IF(G946&gt;0,DT!AC946*I946+DT!AD946*J946+DT!AE946*K946+DT!AF946*L946+DT!AG946*M946+DT!AH946*N946,"")</f>
        <v/>
      </c>
    </row>
    <row r="947" spans="1:15">
      <c r="A947" s="1"/>
      <c r="B947" s="1"/>
      <c r="C947" s="1"/>
      <c r="D947" s="1"/>
      <c r="E947" s="1"/>
      <c r="F947" s="1"/>
      <c r="G947" s="1">
        <f t="shared" si="107"/>
        <v>0</v>
      </c>
      <c r="I947" s="5" t="str">
        <f t="shared" si="101"/>
        <v/>
      </c>
      <c r="J947" s="5" t="str">
        <f t="shared" si="102"/>
        <v/>
      </c>
      <c r="K947" s="5" t="str">
        <f t="shared" si="103"/>
        <v/>
      </c>
      <c r="L947" s="5" t="str">
        <f t="shared" si="104"/>
        <v/>
      </c>
      <c r="M947" s="5" t="str">
        <f t="shared" si="105"/>
        <v/>
      </c>
      <c r="N947" s="5" t="str">
        <f t="shared" si="106"/>
        <v/>
      </c>
      <c r="O947" s="39" t="str">
        <f>IF(G947&gt;0,DT!AC947*I947+DT!AD947*J947+DT!AE947*K947+DT!AF947*L947+DT!AG947*M947+DT!AH947*N947,"")</f>
        <v/>
      </c>
    </row>
    <row r="948" spans="1:15">
      <c r="A948" s="1"/>
      <c r="B948" s="1"/>
      <c r="C948" s="1"/>
      <c r="D948" s="1"/>
      <c r="E948" s="1"/>
      <c r="F948" s="1"/>
      <c r="G948" s="1">
        <f t="shared" si="107"/>
        <v>0</v>
      </c>
      <c r="I948" s="5" t="str">
        <f t="shared" ref="I948:I1004" si="108">IF(G948&gt;0,A948/G948,"")</f>
        <v/>
      </c>
      <c r="J948" s="5" t="str">
        <f t="shared" ref="J948:J1004" si="109">IF(G948&gt;0,B948/G948,"")</f>
        <v/>
      </c>
      <c r="K948" s="5" t="str">
        <f t="shared" ref="K948:K1004" si="110">IF(G948&gt;0,C948/G948,"")</f>
        <v/>
      </c>
      <c r="L948" s="5" t="str">
        <f t="shared" ref="L948:L1004" si="111">IF(G948&gt;0,D948/G948,"")</f>
        <v/>
      </c>
      <c r="M948" s="5" t="str">
        <f t="shared" ref="M948:M1004" si="112">IF(G948&gt;0,E948/G948,"")</f>
        <v/>
      </c>
      <c r="N948" s="5" t="str">
        <f t="shared" ref="N948:N1004" si="113">IF(G948&gt;0,F948/G948,"")</f>
        <v/>
      </c>
      <c r="O948" s="39" t="str">
        <f>IF(G948&gt;0,DT!AC948*I948+DT!AD948*J948+DT!AE948*K948+DT!AF948*L948+DT!AG948*M948+DT!AH948*N948,"")</f>
        <v/>
      </c>
    </row>
    <row r="949" spans="1:15">
      <c r="A949" s="1"/>
      <c r="B949" s="1"/>
      <c r="C949" s="1"/>
      <c r="D949" s="1"/>
      <c r="E949" s="1"/>
      <c r="F949" s="1"/>
      <c r="G949" s="1">
        <f t="shared" si="107"/>
        <v>0</v>
      </c>
      <c r="I949" s="5" t="str">
        <f t="shared" si="108"/>
        <v/>
      </c>
      <c r="J949" s="5" t="str">
        <f t="shared" si="109"/>
        <v/>
      </c>
      <c r="K949" s="5" t="str">
        <f t="shared" si="110"/>
        <v/>
      </c>
      <c r="L949" s="5" t="str">
        <f t="shared" si="111"/>
        <v/>
      </c>
      <c r="M949" s="5" t="str">
        <f t="shared" si="112"/>
        <v/>
      </c>
      <c r="N949" s="5" t="str">
        <f t="shared" si="113"/>
        <v/>
      </c>
      <c r="O949" s="39" t="str">
        <f>IF(G949&gt;0,DT!AC949*I949+DT!AD949*J949+DT!AE949*K949+DT!AF949*L949+DT!AG949*M949+DT!AH949*N949,"")</f>
        <v/>
      </c>
    </row>
    <row r="950" spans="1:15">
      <c r="A950" s="1"/>
      <c r="B950" s="1"/>
      <c r="C950" s="1"/>
      <c r="D950" s="1"/>
      <c r="E950" s="1"/>
      <c r="F950" s="1"/>
      <c r="G950" s="1">
        <f t="shared" si="107"/>
        <v>0</v>
      </c>
      <c r="I950" s="5" t="str">
        <f t="shared" si="108"/>
        <v/>
      </c>
      <c r="J950" s="5" t="str">
        <f t="shared" si="109"/>
        <v/>
      </c>
      <c r="K950" s="5" t="str">
        <f t="shared" si="110"/>
        <v/>
      </c>
      <c r="L950" s="5" t="str">
        <f t="shared" si="111"/>
        <v/>
      </c>
      <c r="M950" s="5" t="str">
        <f t="shared" si="112"/>
        <v/>
      </c>
      <c r="N950" s="5" t="str">
        <f t="shared" si="113"/>
        <v/>
      </c>
      <c r="O950" s="39" t="str">
        <f>IF(G950&gt;0,DT!AC950*I950+DT!AD950*J950+DT!AE950*K950+DT!AF950*L950+DT!AG950*M950+DT!AH950*N950,"")</f>
        <v/>
      </c>
    </row>
    <row r="951" spans="1:15">
      <c r="A951" s="1"/>
      <c r="B951" s="1"/>
      <c r="C951" s="1"/>
      <c r="D951" s="1"/>
      <c r="E951" s="1"/>
      <c r="F951" s="1"/>
      <c r="G951" s="1">
        <f t="shared" si="107"/>
        <v>0</v>
      </c>
      <c r="I951" s="5" t="str">
        <f t="shared" si="108"/>
        <v/>
      </c>
      <c r="J951" s="5" t="str">
        <f t="shared" si="109"/>
        <v/>
      </c>
      <c r="K951" s="5" t="str">
        <f t="shared" si="110"/>
        <v/>
      </c>
      <c r="L951" s="5" t="str">
        <f t="shared" si="111"/>
        <v/>
      </c>
      <c r="M951" s="5" t="str">
        <f t="shared" si="112"/>
        <v/>
      </c>
      <c r="N951" s="5" t="str">
        <f t="shared" si="113"/>
        <v/>
      </c>
      <c r="O951" s="39" t="str">
        <f>IF(G951&gt;0,DT!AC951*I951+DT!AD951*J951+DT!AE951*K951+DT!AF951*L951+DT!AG951*M951+DT!AH951*N951,"")</f>
        <v/>
      </c>
    </row>
    <row r="952" spans="1:15">
      <c r="A952" s="1"/>
      <c r="B952" s="1"/>
      <c r="C952" s="1"/>
      <c r="D952" s="1"/>
      <c r="E952" s="1"/>
      <c r="F952" s="1"/>
      <c r="G952" s="1">
        <f t="shared" si="107"/>
        <v>0</v>
      </c>
      <c r="I952" s="5" t="str">
        <f t="shared" si="108"/>
        <v/>
      </c>
      <c r="J952" s="5" t="str">
        <f t="shared" si="109"/>
        <v/>
      </c>
      <c r="K952" s="5" t="str">
        <f t="shared" si="110"/>
        <v/>
      </c>
      <c r="L952" s="5" t="str">
        <f t="shared" si="111"/>
        <v/>
      </c>
      <c r="M952" s="5" t="str">
        <f t="shared" si="112"/>
        <v/>
      </c>
      <c r="N952" s="5" t="str">
        <f t="shared" si="113"/>
        <v/>
      </c>
      <c r="O952" s="39" t="str">
        <f>IF(G952&gt;0,DT!AC952*I952+DT!AD952*J952+DT!AE952*K952+DT!AF952*L952+DT!AG952*M952+DT!AH952*N952,"")</f>
        <v/>
      </c>
    </row>
    <row r="953" spans="1:15">
      <c r="A953" s="1"/>
      <c r="B953" s="1"/>
      <c r="C953" s="1"/>
      <c r="D953" s="1"/>
      <c r="E953" s="1"/>
      <c r="F953" s="1"/>
      <c r="G953" s="1">
        <f t="shared" si="107"/>
        <v>0</v>
      </c>
      <c r="I953" s="5" t="str">
        <f t="shared" si="108"/>
        <v/>
      </c>
      <c r="J953" s="5" t="str">
        <f t="shared" si="109"/>
        <v/>
      </c>
      <c r="K953" s="5" t="str">
        <f t="shared" si="110"/>
        <v/>
      </c>
      <c r="L953" s="5" t="str">
        <f t="shared" si="111"/>
        <v/>
      </c>
      <c r="M953" s="5" t="str">
        <f t="shared" si="112"/>
        <v/>
      </c>
      <c r="N953" s="5" t="str">
        <f t="shared" si="113"/>
        <v/>
      </c>
      <c r="O953" s="39" t="str">
        <f>IF(G953&gt;0,DT!AC953*I953+DT!AD953*J953+DT!AE953*K953+DT!AF953*L953+DT!AG953*M953+DT!AH953*N953,"")</f>
        <v/>
      </c>
    </row>
    <row r="954" spans="1:15">
      <c r="A954" s="1"/>
      <c r="B954" s="1"/>
      <c r="C954" s="1"/>
      <c r="D954" s="1"/>
      <c r="E954" s="1"/>
      <c r="F954" s="1"/>
      <c r="G954" s="1">
        <f t="shared" si="107"/>
        <v>0</v>
      </c>
      <c r="I954" s="5" t="str">
        <f t="shared" si="108"/>
        <v/>
      </c>
      <c r="J954" s="5" t="str">
        <f t="shared" si="109"/>
        <v/>
      </c>
      <c r="K954" s="5" t="str">
        <f t="shared" si="110"/>
        <v/>
      </c>
      <c r="L954" s="5" t="str">
        <f t="shared" si="111"/>
        <v/>
      </c>
      <c r="M954" s="5" t="str">
        <f t="shared" si="112"/>
        <v/>
      </c>
      <c r="N954" s="5" t="str">
        <f t="shared" si="113"/>
        <v/>
      </c>
      <c r="O954" s="39" t="str">
        <f>IF(G954&gt;0,DT!AC954*I954+DT!AD954*J954+DT!AE954*K954+DT!AF954*L954+DT!AG954*M954+DT!AH954*N954,"")</f>
        <v/>
      </c>
    </row>
    <row r="955" spans="1:15">
      <c r="A955" s="1"/>
      <c r="B955" s="1"/>
      <c r="C955" s="1"/>
      <c r="D955" s="1"/>
      <c r="E955" s="1"/>
      <c r="F955" s="1"/>
      <c r="G955" s="1">
        <f t="shared" si="107"/>
        <v>0</v>
      </c>
      <c r="I955" s="5" t="str">
        <f t="shared" si="108"/>
        <v/>
      </c>
      <c r="J955" s="5" t="str">
        <f t="shared" si="109"/>
        <v/>
      </c>
      <c r="K955" s="5" t="str">
        <f t="shared" si="110"/>
        <v/>
      </c>
      <c r="L955" s="5" t="str">
        <f t="shared" si="111"/>
        <v/>
      </c>
      <c r="M955" s="5" t="str">
        <f t="shared" si="112"/>
        <v/>
      </c>
      <c r="N955" s="5" t="str">
        <f t="shared" si="113"/>
        <v/>
      </c>
      <c r="O955" s="39" t="str">
        <f>IF(G955&gt;0,DT!AC955*I955+DT!AD955*J955+DT!AE955*K955+DT!AF955*L955+DT!AG955*M955+DT!AH955*N955,"")</f>
        <v/>
      </c>
    </row>
    <row r="956" spans="1:15">
      <c r="A956" s="1"/>
      <c r="B956" s="1"/>
      <c r="C956" s="1"/>
      <c r="D956" s="1"/>
      <c r="E956" s="1"/>
      <c r="F956" s="1"/>
      <c r="G956" s="1">
        <f t="shared" si="107"/>
        <v>0</v>
      </c>
      <c r="I956" s="5" t="str">
        <f t="shared" si="108"/>
        <v/>
      </c>
      <c r="J956" s="5" t="str">
        <f t="shared" si="109"/>
        <v/>
      </c>
      <c r="K956" s="5" t="str">
        <f t="shared" si="110"/>
        <v/>
      </c>
      <c r="L956" s="5" t="str">
        <f t="shared" si="111"/>
        <v/>
      </c>
      <c r="M956" s="5" t="str">
        <f t="shared" si="112"/>
        <v/>
      </c>
      <c r="N956" s="5" t="str">
        <f t="shared" si="113"/>
        <v/>
      </c>
      <c r="O956" s="39" t="str">
        <f>IF(G956&gt;0,DT!AC956*I956+DT!AD956*J956+DT!AE956*K956+DT!AF956*L956+DT!AG956*M956+DT!AH956*N956,"")</f>
        <v/>
      </c>
    </row>
    <row r="957" spans="1:15">
      <c r="A957" s="1"/>
      <c r="B957" s="1"/>
      <c r="C957" s="1"/>
      <c r="D957" s="1"/>
      <c r="E957" s="1"/>
      <c r="F957" s="1"/>
      <c r="G957" s="1">
        <f t="shared" si="107"/>
        <v>0</v>
      </c>
      <c r="I957" s="5" t="str">
        <f t="shared" si="108"/>
        <v/>
      </c>
      <c r="J957" s="5" t="str">
        <f t="shared" si="109"/>
        <v/>
      </c>
      <c r="K957" s="5" t="str">
        <f t="shared" si="110"/>
        <v/>
      </c>
      <c r="L957" s="5" t="str">
        <f t="shared" si="111"/>
        <v/>
      </c>
      <c r="M957" s="5" t="str">
        <f t="shared" si="112"/>
        <v/>
      </c>
      <c r="N957" s="5" t="str">
        <f t="shared" si="113"/>
        <v/>
      </c>
      <c r="O957" s="39" t="str">
        <f>IF(G957&gt;0,DT!AC957*I957+DT!AD957*J957+DT!AE957*K957+DT!AF957*L957+DT!AG957*M957+DT!AH957*N957,"")</f>
        <v/>
      </c>
    </row>
    <row r="958" spans="1:15">
      <c r="A958" s="1"/>
      <c r="B958" s="1"/>
      <c r="C958" s="1"/>
      <c r="D958" s="1"/>
      <c r="E958" s="1"/>
      <c r="F958" s="1"/>
      <c r="G958" s="1">
        <f t="shared" si="107"/>
        <v>0</v>
      </c>
      <c r="I958" s="5" t="str">
        <f t="shared" si="108"/>
        <v/>
      </c>
      <c r="J958" s="5" t="str">
        <f t="shared" si="109"/>
        <v/>
      </c>
      <c r="K958" s="5" t="str">
        <f t="shared" si="110"/>
        <v/>
      </c>
      <c r="L958" s="5" t="str">
        <f t="shared" si="111"/>
        <v/>
      </c>
      <c r="M958" s="5" t="str">
        <f t="shared" si="112"/>
        <v/>
      </c>
      <c r="N958" s="5" t="str">
        <f t="shared" si="113"/>
        <v/>
      </c>
      <c r="O958" s="39" t="str">
        <f>IF(G958&gt;0,DT!AC958*I958+DT!AD958*J958+DT!AE958*K958+DT!AF958*L958+DT!AG958*M958+DT!AH958*N958,"")</f>
        <v/>
      </c>
    </row>
    <row r="959" spans="1:15">
      <c r="A959" s="1"/>
      <c r="B959" s="1"/>
      <c r="C959" s="1"/>
      <c r="D959" s="1"/>
      <c r="E959" s="1"/>
      <c r="F959" s="1"/>
      <c r="G959" s="1">
        <f t="shared" si="107"/>
        <v>0</v>
      </c>
      <c r="I959" s="5" t="str">
        <f t="shared" si="108"/>
        <v/>
      </c>
      <c r="J959" s="5" t="str">
        <f t="shared" si="109"/>
        <v/>
      </c>
      <c r="K959" s="5" t="str">
        <f t="shared" si="110"/>
        <v/>
      </c>
      <c r="L959" s="5" t="str">
        <f t="shared" si="111"/>
        <v/>
      </c>
      <c r="M959" s="5" t="str">
        <f t="shared" si="112"/>
        <v/>
      </c>
      <c r="N959" s="5" t="str">
        <f t="shared" si="113"/>
        <v/>
      </c>
      <c r="O959" s="39" t="str">
        <f>IF(G959&gt;0,DT!AC959*I959+DT!AD959*J959+DT!AE959*K959+DT!AF959*L959+DT!AG959*M959+DT!AH959*N959,"")</f>
        <v/>
      </c>
    </row>
    <row r="960" spans="1:15">
      <c r="A960" s="1"/>
      <c r="B960" s="1"/>
      <c r="C960" s="1"/>
      <c r="D960" s="1"/>
      <c r="E960" s="1"/>
      <c r="F960" s="1"/>
      <c r="G960" s="1">
        <f t="shared" si="107"/>
        <v>0</v>
      </c>
      <c r="I960" s="5" t="str">
        <f t="shared" si="108"/>
        <v/>
      </c>
      <c r="J960" s="5" t="str">
        <f t="shared" si="109"/>
        <v/>
      </c>
      <c r="K960" s="5" t="str">
        <f t="shared" si="110"/>
        <v/>
      </c>
      <c r="L960" s="5" t="str">
        <f t="shared" si="111"/>
        <v/>
      </c>
      <c r="M960" s="5" t="str">
        <f t="shared" si="112"/>
        <v/>
      </c>
      <c r="N960" s="5" t="str">
        <f t="shared" si="113"/>
        <v/>
      </c>
      <c r="O960" s="39" t="str">
        <f>IF(G960&gt;0,DT!AC960*I960+DT!AD960*J960+DT!AE960*K960+DT!AF960*L960+DT!AG960*M960+DT!AH960*N960,"")</f>
        <v/>
      </c>
    </row>
    <row r="961" spans="1:15">
      <c r="A961" s="1"/>
      <c r="B961" s="1"/>
      <c r="C961" s="1"/>
      <c r="D961" s="1"/>
      <c r="E961" s="1"/>
      <c r="F961" s="1"/>
      <c r="G961" s="1">
        <f t="shared" si="107"/>
        <v>0</v>
      </c>
      <c r="I961" s="5" t="str">
        <f t="shared" si="108"/>
        <v/>
      </c>
      <c r="J961" s="5" t="str">
        <f t="shared" si="109"/>
        <v/>
      </c>
      <c r="K961" s="5" t="str">
        <f t="shared" si="110"/>
        <v/>
      </c>
      <c r="L961" s="5" t="str">
        <f t="shared" si="111"/>
        <v/>
      </c>
      <c r="M961" s="5" t="str">
        <f t="shared" si="112"/>
        <v/>
      </c>
      <c r="N961" s="5" t="str">
        <f t="shared" si="113"/>
        <v/>
      </c>
      <c r="O961" s="39" t="str">
        <f>IF(G961&gt;0,DT!AC961*I961+DT!AD961*J961+DT!AE961*K961+DT!AF961*L961+DT!AG961*M961+DT!AH961*N961,"")</f>
        <v/>
      </c>
    </row>
    <row r="962" spans="1:15">
      <c r="A962" s="1"/>
      <c r="B962" s="1"/>
      <c r="C962" s="1"/>
      <c r="D962" s="1"/>
      <c r="E962" s="1"/>
      <c r="F962" s="1"/>
      <c r="G962" s="1">
        <f t="shared" si="107"/>
        <v>0</v>
      </c>
      <c r="I962" s="5" t="str">
        <f t="shared" si="108"/>
        <v/>
      </c>
      <c r="J962" s="5" t="str">
        <f t="shared" si="109"/>
        <v/>
      </c>
      <c r="K962" s="5" t="str">
        <f t="shared" si="110"/>
        <v/>
      </c>
      <c r="L962" s="5" t="str">
        <f t="shared" si="111"/>
        <v/>
      </c>
      <c r="M962" s="5" t="str">
        <f t="shared" si="112"/>
        <v/>
      </c>
      <c r="N962" s="5" t="str">
        <f t="shared" si="113"/>
        <v/>
      </c>
      <c r="O962" s="39" t="str">
        <f>IF(G962&gt;0,DT!AC962*I962+DT!AD962*J962+DT!AE962*K962+DT!AF962*L962+DT!AG962*M962+DT!AH962*N962,"")</f>
        <v/>
      </c>
    </row>
    <row r="963" spans="1:15">
      <c r="A963" s="1"/>
      <c r="B963" s="1"/>
      <c r="C963" s="1"/>
      <c r="D963" s="1"/>
      <c r="E963" s="1"/>
      <c r="F963" s="1"/>
      <c r="G963" s="1">
        <f t="shared" si="107"/>
        <v>0</v>
      </c>
      <c r="I963" s="5" t="str">
        <f t="shared" si="108"/>
        <v/>
      </c>
      <c r="J963" s="5" t="str">
        <f t="shared" si="109"/>
        <v/>
      </c>
      <c r="K963" s="5" t="str">
        <f t="shared" si="110"/>
        <v/>
      </c>
      <c r="L963" s="5" t="str">
        <f t="shared" si="111"/>
        <v/>
      </c>
      <c r="M963" s="5" t="str">
        <f t="shared" si="112"/>
        <v/>
      </c>
      <c r="N963" s="5" t="str">
        <f t="shared" si="113"/>
        <v/>
      </c>
      <c r="O963" s="39" t="str">
        <f>IF(G963&gt;0,DT!AC963*I963+DT!AD963*J963+DT!AE963*K963+DT!AF963*L963+DT!AG963*M963+DT!AH963*N963,"")</f>
        <v/>
      </c>
    </row>
    <row r="964" spans="1:15">
      <c r="A964" s="1"/>
      <c r="B964" s="1"/>
      <c r="C964" s="1"/>
      <c r="D964" s="1"/>
      <c r="E964" s="1"/>
      <c r="F964" s="1"/>
      <c r="G964" s="1">
        <f t="shared" si="107"/>
        <v>0</v>
      </c>
      <c r="I964" s="5" t="str">
        <f t="shared" si="108"/>
        <v/>
      </c>
      <c r="J964" s="5" t="str">
        <f t="shared" si="109"/>
        <v/>
      </c>
      <c r="K964" s="5" t="str">
        <f t="shared" si="110"/>
        <v/>
      </c>
      <c r="L964" s="5" t="str">
        <f t="shared" si="111"/>
        <v/>
      </c>
      <c r="M964" s="5" t="str">
        <f t="shared" si="112"/>
        <v/>
      </c>
      <c r="N964" s="5" t="str">
        <f t="shared" si="113"/>
        <v/>
      </c>
      <c r="O964" s="39" t="str">
        <f>IF(G964&gt;0,DT!AC964*I964+DT!AD964*J964+DT!AE964*K964+DT!AF964*L964+DT!AG964*M964+DT!AH964*N964,"")</f>
        <v/>
      </c>
    </row>
    <row r="965" spans="1:15">
      <c r="A965" s="1"/>
      <c r="B965" s="1"/>
      <c r="C965" s="1"/>
      <c r="D965" s="1"/>
      <c r="E965" s="1"/>
      <c r="F965" s="1"/>
      <c r="G965" s="1">
        <f t="shared" ref="G965:G1004" si="114">SUM(A965:F965)</f>
        <v>0</v>
      </c>
      <c r="I965" s="5" t="str">
        <f t="shared" si="108"/>
        <v/>
      </c>
      <c r="J965" s="5" t="str">
        <f t="shared" si="109"/>
        <v/>
      </c>
      <c r="K965" s="5" t="str">
        <f t="shared" si="110"/>
        <v/>
      </c>
      <c r="L965" s="5" t="str">
        <f t="shared" si="111"/>
        <v/>
      </c>
      <c r="M965" s="5" t="str">
        <f t="shared" si="112"/>
        <v/>
      </c>
      <c r="N965" s="5" t="str">
        <f t="shared" si="113"/>
        <v/>
      </c>
      <c r="O965" s="39" t="str">
        <f>IF(G965&gt;0,DT!AC965*I965+DT!AD965*J965+DT!AE965*K965+DT!AF965*L965+DT!AG965*M965+DT!AH965*N965,"")</f>
        <v/>
      </c>
    </row>
    <row r="966" spans="1:15">
      <c r="A966" s="1"/>
      <c r="B966" s="1"/>
      <c r="C966" s="1"/>
      <c r="D966" s="1"/>
      <c r="E966" s="1"/>
      <c r="F966" s="1"/>
      <c r="G966" s="1">
        <f t="shared" si="114"/>
        <v>0</v>
      </c>
      <c r="I966" s="5" t="str">
        <f t="shared" si="108"/>
        <v/>
      </c>
      <c r="J966" s="5" t="str">
        <f t="shared" si="109"/>
        <v/>
      </c>
      <c r="K966" s="5" t="str">
        <f t="shared" si="110"/>
        <v/>
      </c>
      <c r="L966" s="5" t="str">
        <f t="shared" si="111"/>
        <v/>
      </c>
      <c r="M966" s="5" t="str">
        <f t="shared" si="112"/>
        <v/>
      </c>
      <c r="N966" s="5" t="str">
        <f t="shared" si="113"/>
        <v/>
      </c>
      <c r="O966" s="39" t="str">
        <f>IF(G966&gt;0,DT!AC966*I966+DT!AD966*J966+DT!AE966*K966+DT!AF966*L966+DT!AG966*M966+DT!AH966*N966,"")</f>
        <v/>
      </c>
    </row>
    <row r="967" spans="1:15">
      <c r="A967" s="1"/>
      <c r="B967" s="1"/>
      <c r="C967" s="1"/>
      <c r="D967" s="1"/>
      <c r="E967" s="1"/>
      <c r="F967" s="1"/>
      <c r="G967" s="1">
        <f t="shared" si="114"/>
        <v>0</v>
      </c>
      <c r="I967" s="5" t="str">
        <f t="shared" si="108"/>
        <v/>
      </c>
      <c r="J967" s="5" t="str">
        <f t="shared" si="109"/>
        <v/>
      </c>
      <c r="K967" s="5" t="str">
        <f t="shared" si="110"/>
        <v/>
      </c>
      <c r="L967" s="5" t="str">
        <f t="shared" si="111"/>
        <v/>
      </c>
      <c r="M967" s="5" t="str">
        <f t="shared" si="112"/>
        <v/>
      </c>
      <c r="N967" s="5" t="str">
        <f t="shared" si="113"/>
        <v/>
      </c>
      <c r="O967" s="39" t="str">
        <f>IF(G967&gt;0,DT!AC967*I967+DT!AD967*J967+DT!AE967*K967+DT!AF967*L967+DT!AG967*M967+DT!AH967*N967,"")</f>
        <v/>
      </c>
    </row>
    <row r="968" spans="1:15">
      <c r="A968" s="1"/>
      <c r="B968" s="1"/>
      <c r="C968" s="1"/>
      <c r="D968" s="1"/>
      <c r="E968" s="1"/>
      <c r="F968" s="1"/>
      <c r="G968" s="1">
        <f t="shared" si="114"/>
        <v>0</v>
      </c>
      <c r="I968" s="5" t="str">
        <f t="shared" si="108"/>
        <v/>
      </c>
      <c r="J968" s="5" t="str">
        <f t="shared" si="109"/>
        <v/>
      </c>
      <c r="K968" s="5" t="str">
        <f t="shared" si="110"/>
        <v/>
      </c>
      <c r="L968" s="5" t="str">
        <f t="shared" si="111"/>
        <v/>
      </c>
      <c r="M968" s="5" t="str">
        <f t="shared" si="112"/>
        <v/>
      </c>
      <c r="N968" s="5" t="str">
        <f t="shared" si="113"/>
        <v/>
      </c>
      <c r="O968" s="39" t="str">
        <f>IF(G968&gt;0,DT!AC968*I968+DT!AD968*J968+DT!AE968*K968+DT!AF968*L968+DT!AG968*M968+DT!AH968*N968,"")</f>
        <v/>
      </c>
    </row>
    <row r="969" spans="1:15">
      <c r="A969" s="1"/>
      <c r="B969" s="1"/>
      <c r="C969" s="1"/>
      <c r="D969" s="1"/>
      <c r="E969" s="1"/>
      <c r="F969" s="1"/>
      <c r="G969" s="1">
        <f t="shared" si="114"/>
        <v>0</v>
      </c>
      <c r="I969" s="5" t="str">
        <f t="shared" si="108"/>
        <v/>
      </c>
      <c r="J969" s="5" t="str">
        <f t="shared" si="109"/>
        <v/>
      </c>
      <c r="K969" s="5" t="str">
        <f t="shared" si="110"/>
        <v/>
      </c>
      <c r="L969" s="5" t="str">
        <f t="shared" si="111"/>
        <v/>
      </c>
      <c r="M969" s="5" t="str">
        <f t="shared" si="112"/>
        <v/>
      </c>
      <c r="N969" s="5" t="str">
        <f t="shared" si="113"/>
        <v/>
      </c>
      <c r="O969" s="39" t="str">
        <f>IF(G969&gt;0,DT!AC969*I969+DT!AD969*J969+DT!AE969*K969+DT!AF969*L969+DT!AG969*M969+DT!AH969*N969,"")</f>
        <v/>
      </c>
    </row>
    <row r="970" spans="1:15">
      <c r="A970" s="1"/>
      <c r="B970" s="1"/>
      <c r="C970" s="1"/>
      <c r="D970" s="1"/>
      <c r="E970" s="1"/>
      <c r="F970" s="1"/>
      <c r="G970" s="1">
        <f t="shared" si="114"/>
        <v>0</v>
      </c>
      <c r="I970" s="5" t="str">
        <f t="shared" si="108"/>
        <v/>
      </c>
      <c r="J970" s="5" t="str">
        <f t="shared" si="109"/>
        <v/>
      </c>
      <c r="K970" s="5" t="str">
        <f t="shared" si="110"/>
        <v/>
      </c>
      <c r="L970" s="5" t="str">
        <f t="shared" si="111"/>
        <v/>
      </c>
      <c r="M970" s="5" t="str">
        <f t="shared" si="112"/>
        <v/>
      </c>
      <c r="N970" s="5" t="str">
        <f t="shared" si="113"/>
        <v/>
      </c>
      <c r="O970" s="39" t="str">
        <f>IF(G970&gt;0,DT!AC970*I970+DT!AD970*J970+DT!AE970*K970+DT!AF970*L970+DT!AG970*M970+DT!AH970*N970,"")</f>
        <v/>
      </c>
    </row>
    <row r="971" spans="1:15">
      <c r="A971" s="1"/>
      <c r="B971" s="1"/>
      <c r="C971" s="1"/>
      <c r="D971" s="1"/>
      <c r="E971" s="1"/>
      <c r="F971" s="1"/>
      <c r="G971" s="1">
        <f t="shared" si="114"/>
        <v>0</v>
      </c>
      <c r="I971" s="5" t="str">
        <f t="shared" si="108"/>
        <v/>
      </c>
      <c r="J971" s="5" t="str">
        <f t="shared" si="109"/>
        <v/>
      </c>
      <c r="K971" s="5" t="str">
        <f t="shared" si="110"/>
        <v/>
      </c>
      <c r="L971" s="5" t="str">
        <f t="shared" si="111"/>
        <v/>
      </c>
      <c r="M971" s="5" t="str">
        <f t="shared" si="112"/>
        <v/>
      </c>
      <c r="N971" s="5" t="str">
        <f t="shared" si="113"/>
        <v/>
      </c>
      <c r="O971" s="39" t="str">
        <f>IF(G971&gt;0,DT!AC971*I971+DT!AD971*J971+DT!AE971*K971+DT!AF971*L971+DT!AG971*M971+DT!AH971*N971,"")</f>
        <v/>
      </c>
    </row>
    <row r="972" spans="1:15">
      <c r="A972" s="1"/>
      <c r="B972" s="1"/>
      <c r="C972" s="1"/>
      <c r="D972" s="1"/>
      <c r="E972" s="1"/>
      <c r="F972" s="1"/>
      <c r="G972" s="1">
        <f t="shared" si="114"/>
        <v>0</v>
      </c>
      <c r="I972" s="5" t="str">
        <f t="shared" si="108"/>
        <v/>
      </c>
      <c r="J972" s="5" t="str">
        <f t="shared" si="109"/>
        <v/>
      </c>
      <c r="K972" s="5" t="str">
        <f t="shared" si="110"/>
        <v/>
      </c>
      <c r="L972" s="5" t="str">
        <f t="shared" si="111"/>
        <v/>
      </c>
      <c r="M972" s="5" t="str">
        <f t="shared" si="112"/>
        <v/>
      </c>
      <c r="N972" s="5" t="str">
        <f t="shared" si="113"/>
        <v/>
      </c>
      <c r="O972" s="39" t="str">
        <f>IF(G972&gt;0,DT!AC972*I972+DT!AD972*J972+DT!AE972*K972+DT!AF972*L972+DT!AG972*M972+DT!AH972*N972,"")</f>
        <v/>
      </c>
    </row>
    <row r="973" spans="1:15">
      <c r="A973" s="1"/>
      <c r="B973" s="1"/>
      <c r="C973" s="1"/>
      <c r="D973" s="1"/>
      <c r="E973" s="1"/>
      <c r="F973" s="1"/>
      <c r="G973" s="1">
        <f t="shared" si="114"/>
        <v>0</v>
      </c>
      <c r="I973" s="5" t="str">
        <f t="shared" si="108"/>
        <v/>
      </c>
      <c r="J973" s="5" t="str">
        <f t="shared" si="109"/>
        <v/>
      </c>
      <c r="K973" s="5" t="str">
        <f t="shared" si="110"/>
        <v/>
      </c>
      <c r="L973" s="5" t="str">
        <f t="shared" si="111"/>
        <v/>
      </c>
      <c r="M973" s="5" t="str">
        <f t="shared" si="112"/>
        <v/>
      </c>
      <c r="N973" s="5" t="str">
        <f t="shared" si="113"/>
        <v/>
      </c>
      <c r="O973" s="39" t="str">
        <f>IF(G973&gt;0,DT!AC973*I973+DT!AD973*J973+DT!AE973*K973+DT!AF973*L973+DT!AG973*M973+DT!AH973*N973,"")</f>
        <v/>
      </c>
    </row>
    <row r="974" spans="1:15">
      <c r="A974" s="1"/>
      <c r="B974" s="1"/>
      <c r="C974" s="1"/>
      <c r="D974" s="1"/>
      <c r="E974" s="1"/>
      <c r="F974" s="1"/>
      <c r="G974" s="1">
        <f t="shared" si="114"/>
        <v>0</v>
      </c>
      <c r="I974" s="5" t="str">
        <f t="shared" si="108"/>
        <v/>
      </c>
      <c r="J974" s="5" t="str">
        <f t="shared" si="109"/>
        <v/>
      </c>
      <c r="K974" s="5" t="str">
        <f t="shared" si="110"/>
        <v/>
      </c>
      <c r="L974" s="5" t="str">
        <f t="shared" si="111"/>
        <v/>
      </c>
      <c r="M974" s="5" t="str">
        <f t="shared" si="112"/>
        <v/>
      </c>
      <c r="N974" s="5" t="str">
        <f t="shared" si="113"/>
        <v/>
      </c>
      <c r="O974" s="39" t="str">
        <f>IF(G974&gt;0,DT!AC974*I974+DT!AD974*J974+DT!AE974*K974+DT!AF974*L974+DT!AG974*M974+DT!AH974*N974,"")</f>
        <v/>
      </c>
    </row>
    <row r="975" spans="1:15">
      <c r="A975" s="1"/>
      <c r="B975" s="1"/>
      <c r="C975" s="1"/>
      <c r="D975" s="1"/>
      <c r="E975" s="1"/>
      <c r="F975" s="1"/>
      <c r="G975" s="1">
        <f t="shared" si="114"/>
        <v>0</v>
      </c>
      <c r="I975" s="5" t="str">
        <f t="shared" si="108"/>
        <v/>
      </c>
      <c r="J975" s="5" t="str">
        <f t="shared" si="109"/>
        <v/>
      </c>
      <c r="K975" s="5" t="str">
        <f t="shared" si="110"/>
        <v/>
      </c>
      <c r="L975" s="5" t="str">
        <f t="shared" si="111"/>
        <v/>
      </c>
      <c r="M975" s="5" t="str">
        <f t="shared" si="112"/>
        <v/>
      </c>
      <c r="N975" s="5" t="str">
        <f t="shared" si="113"/>
        <v/>
      </c>
      <c r="O975" s="39" t="str">
        <f>IF(G975&gt;0,DT!AC975*I975+DT!AD975*J975+DT!AE975*K975+DT!AF975*L975+DT!AG975*M975+DT!AH975*N975,"")</f>
        <v/>
      </c>
    </row>
    <row r="976" spans="1:15">
      <c r="A976" s="1"/>
      <c r="B976" s="1"/>
      <c r="C976" s="1"/>
      <c r="D976" s="1"/>
      <c r="E976" s="1"/>
      <c r="F976" s="1"/>
      <c r="G976" s="1">
        <f t="shared" si="114"/>
        <v>0</v>
      </c>
      <c r="I976" s="5" t="str">
        <f t="shared" si="108"/>
        <v/>
      </c>
      <c r="J976" s="5" t="str">
        <f t="shared" si="109"/>
        <v/>
      </c>
      <c r="K976" s="5" t="str">
        <f t="shared" si="110"/>
        <v/>
      </c>
      <c r="L976" s="5" t="str">
        <f t="shared" si="111"/>
        <v/>
      </c>
      <c r="M976" s="5" t="str">
        <f t="shared" si="112"/>
        <v/>
      </c>
      <c r="N976" s="5" t="str">
        <f t="shared" si="113"/>
        <v/>
      </c>
      <c r="O976" s="39" t="str">
        <f>IF(G976&gt;0,DT!AC976*I976+DT!AD976*J976+DT!AE976*K976+DT!AF976*L976+DT!AG976*M976+DT!AH976*N976,"")</f>
        <v/>
      </c>
    </row>
    <row r="977" spans="1:15">
      <c r="A977" s="1"/>
      <c r="B977" s="1"/>
      <c r="C977" s="1"/>
      <c r="D977" s="1"/>
      <c r="E977" s="1"/>
      <c r="F977" s="1"/>
      <c r="G977" s="1">
        <f t="shared" si="114"/>
        <v>0</v>
      </c>
      <c r="I977" s="5" t="str">
        <f t="shared" si="108"/>
        <v/>
      </c>
      <c r="J977" s="5" t="str">
        <f t="shared" si="109"/>
        <v/>
      </c>
      <c r="K977" s="5" t="str">
        <f t="shared" si="110"/>
        <v/>
      </c>
      <c r="L977" s="5" t="str">
        <f t="shared" si="111"/>
        <v/>
      </c>
      <c r="M977" s="5" t="str">
        <f t="shared" si="112"/>
        <v/>
      </c>
      <c r="N977" s="5" t="str">
        <f t="shared" si="113"/>
        <v/>
      </c>
      <c r="O977" s="39" t="str">
        <f>IF(G977&gt;0,DT!AC977*I977+DT!AD977*J977+DT!AE977*K977+DT!AF977*L977+DT!AG977*M977+DT!AH977*N977,"")</f>
        <v/>
      </c>
    </row>
    <row r="978" spans="1:15">
      <c r="A978" s="1"/>
      <c r="B978" s="1"/>
      <c r="C978" s="1"/>
      <c r="D978" s="1"/>
      <c r="E978" s="1"/>
      <c r="F978" s="1"/>
      <c r="G978" s="1">
        <f t="shared" si="114"/>
        <v>0</v>
      </c>
      <c r="I978" s="5" t="str">
        <f t="shared" si="108"/>
        <v/>
      </c>
      <c r="J978" s="5" t="str">
        <f t="shared" si="109"/>
        <v/>
      </c>
      <c r="K978" s="5" t="str">
        <f t="shared" si="110"/>
        <v/>
      </c>
      <c r="L978" s="5" t="str">
        <f t="shared" si="111"/>
        <v/>
      </c>
      <c r="M978" s="5" t="str">
        <f t="shared" si="112"/>
        <v/>
      </c>
      <c r="N978" s="5" t="str">
        <f t="shared" si="113"/>
        <v/>
      </c>
      <c r="O978" s="39" t="str">
        <f>IF(G978&gt;0,DT!AC978*I978+DT!AD978*J978+DT!AE978*K978+DT!AF978*L978+DT!AG978*M978+DT!AH978*N978,"")</f>
        <v/>
      </c>
    </row>
    <row r="979" spans="1:15">
      <c r="A979" s="1"/>
      <c r="B979" s="1"/>
      <c r="C979" s="1"/>
      <c r="D979" s="1"/>
      <c r="E979" s="1"/>
      <c r="F979" s="1"/>
      <c r="G979" s="1">
        <f t="shared" si="114"/>
        <v>0</v>
      </c>
      <c r="I979" s="5" t="str">
        <f t="shared" si="108"/>
        <v/>
      </c>
      <c r="J979" s="5" t="str">
        <f t="shared" si="109"/>
        <v/>
      </c>
      <c r="K979" s="5" t="str">
        <f t="shared" si="110"/>
        <v/>
      </c>
      <c r="L979" s="5" t="str">
        <f t="shared" si="111"/>
        <v/>
      </c>
      <c r="M979" s="5" t="str">
        <f t="shared" si="112"/>
        <v/>
      </c>
      <c r="N979" s="5" t="str">
        <f t="shared" si="113"/>
        <v/>
      </c>
      <c r="O979" s="39" t="str">
        <f>IF(G979&gt;0,DT!AC979*I979+DT!AD979*J979+DT!AE979*K979+DT!AF979*L979+DT!AG979*M979+DT!AH979*N979,"")</f>
        <v/>
      </c>
    </row>
    <row r="980" spans="1:15">
      <c r="A980" s="1"/>
      <c r="B980" s="1"/>
      <c r="C980" s="1"/>
      <c r="D980" s="1"/>
      <c r="E980" s="1"/>
      <c r="F980" s="1"/>
      <c r="G980" s="1">
        <f t="shared" si="114"/>
        <v>0</v>
      </c>
      <c r="I980" s="5" t="str">
        <f t="shared" si="108"/>
        <v/>
      </c>
      <c r="J980" s="5" t="str">
        <f t="shared" si="109"/>
        <v/>
      </c>
      <c r="K980" s="5" t="str">
        <f t="shared" si="110"/>
        <v/>
      </c>
      <c r="L980" s="5" t="str">
        <f t="shared" si="111"/>
        <v/>
      </c>
      <c r="M980" s="5" t="str">
        <f t="shared" si="112"/>
        <v/>
      </c>
      <c r="N980" s="5" t="str">
        <f t="shared" si="113"/>
        <v/>
      </c>
      <c r="O980" s="39" t="str">
        <f>IF(G980&gt;0,DT!AC980*I980+DT!AD980*J980+DT!AE980*K980+DT!AF980*L980+DT!AG980*M980+DT!AH980*N980,"")</f>
        <v/>
      </c>
    </row>
    <row r="981" spans="1:15">
      <c r="A981" s="1"/>
      <c r="B981" s="1"/>
      <c r="C981" s="1"/>
      <c r="D981" s="1"/>
      <c r="E981" s="1"/>
      <c r="F981" s="1"/>
      <c r="G981" s="1">
        <f t="shared" si="114"/>
        <v>0</v>
      </c>
      <c r="I981" s="5" t="str">
        <f t="shared" si="108"/>
        <v/>
      </c>
      <c r="J981" s="5" t="str">
        <f t="shared" si="109"/>
        <v/>
      </c>
      <c r="K981" s="5" t="str">
        <f t="shared" si="110"/>
        <v/>
      </c>
      <c r="L981" s="5" t="str">
        <f t="shared" si="111"/>
        <v/>
      </c>
      <c r="M981" s="5" t="str">
        <f t="shared" si="112"/>
        <v/>
      </c>
      <c r="N981" s="5" t="str">
        <f t="shared" si="113"/>
        <v/>
      </c>
      <c r="O981" s="39" t="str">
        <f>IF(G981&gt;0,DT!AC981*I981+DT!AD981*J981+DT!AE981*K981+DT!AF981*L981+DT!AG981*M981+DT!AH981*N981,"")</f>
        <v/>
      </c>
    </row>
    <row r="982" spans="1:15">
      <c r="A982" s="1"/>
      <c r="B982" s="1"/>
      <c r="C982" s="1"/>
      <c r="D982" s="1"/>
      <c r="E982" s="1"/>
      <c r="F982" s="1"/>
      <c r="G982" s="1">
        <f t="shared" si="114"/>
        <v>0</v>
      </c>
      <c r="I982" s="5" t="str">
        <f t="shared" si="108"/>
        <v/>
      </c>
      <c r="J982" s="5" t="str">
        <f t="shared" si="109"/>
        <v/>
      </c>
      <c r="K982" s="5" t="str">
        <f t="shared" si="110"/>
        <v/>
      </c>
      <c r="L982" s="5" t="str">
        <f t="shared" si="111"/>
        <v/>
      </c>
      <c r="M982" s="5" t="str">
        <f t="shared" si="112"/>
        <v/>
      </c>
      <c r="N982" s="5" t="str">
        <f t="shared" si="113"/>
        <v/>
      </c>
      <c r="O982" s="39" t="str">
        <f>IF(G982&gt;0,DT!AC982*I982+DT!AD982*J982+DT!AE982*K982+DT!AF982*L982+DT!AG982*M982+DT!AH982*N982,"")</f>
        <v/>
      </c>
    </row>
    <row r="983" spans="1:15">
      <c r="A983" s="1"/>
      <c r="B983" s="1"/>
      <c r="C983" s="1"/>
      <c r="D983" s="1"/>
      <c r="E983" s="1"/>
      <c r="F983" s="1"/>
      <c r="G983" s="1">
        <f t="shared" si="114"/>
        <v>0</v>
      </c>
      <c r="I983" s="5" t="str">
        <f t="shared" si="108"/>
        <v/>
      </c>
      <c r="J983" s="5" t="str">
        <f t="shared" si="109"/>
        <v/>
      </c>
      <c r="K983" s="5" t="str">
        <f t="shared" si="110"/>
        <v/>
      </c>
      <c r="L983" s="5" t="str">
        <f t="shared" si="111"/>
        <v/>
      </c>
      <c r="M983" s="5" t="str">
        <f t="shared" si="112"/>
        <v/>
      </c>
      <c r="N983" s="5" t="str">
        <f t="shared" si="113"/>
        <v/>
      </c>
      <c r="O983" s="39" t="str">
        <f>IF(G983&gt;0,DT!AC983*I983+DT!AD983*J983+DT!AE983*K983+DT!AF983*L983+DT!AG983*M983+DT!AH983*N983,"")</f>
        <v/>
      </c>
    </row>
    <row r="984" spans="1:15">
      <c r="A984" s="1"/>
      <c r="B984" s="1"/>
      <c r="C984" s="1"/>
      <c r="D984" s="1"/>
      <c r="E984" s="1"/>
      <c r="F984" s="1"/>
      <c r="G984" s="1">
        <f t="shared" si="114"/>
        <v>0</v>
      </c>
      <c r="I984" s="5" t="str">
        <f t="shared" si="108"/>
        <v/>
      </c>
      <c r="J984" s="5" t="str">
        <f t="shared" si="109"/>
        <v/>
      </c>
      <c r="K984" s="5" t="str">
        <f t="shared" si="110"/>
        <v/>
      </c>
      <c r="L984" s="5" t="str">
        <f t="shared" si="111"/>
        <v/>
      </c>
      <c r="M984" s="5" t="str">
        <f t="shared" si="112"/>
        <v/>
      </c>
      <c r="N984" s="5" t="str">
        <f t="shared" si="113"/>
        <v/>
      </c>
      <c r="O984" s="39" t="str">
        <f>IF(G984&gt;0,DT!AC984*I984+DT!AD984*J984+DT!AE984*K984+DT!AF984*L984+DT!AG984*M984+DT!AH984*N984,"")</f>
        <v/>
      </c>
    </row>
    <row r="985" spans="1:15">
      <c r="A985" s="1"/>
      <c r="B985" s="1"/>
      <c r="C985" s="1"/>
      <c r="D985" s="1"/>
      <c r="E985" s="1"/>
      <c r="F985" s="1"/>
      <c r="G985" s="1">
        <f t="shared" si="114"/>
        <v>0</v>
      </c>
      <c r="I985" s="5" t="str">
        <f t="shared" si="108"/>
        <v/>
      </c>
      <c r="J985" s="5" t="str">
        <f t="shared" si="109"/>
        <v/>
      </c>
      <c r="K985" s="5" t="str">
        <f t="shared" si="110"/>
        <v/>
      </c>
      <c r="L985" s="5" t="str">
        <f t="shared" si="111"/>
        <v/>
      </c>
      <c r="M985" s="5" t="str">
        <f t="shared" si="112"/>
        <v/>
      </c>
      <c r="N985" s="5" t="str">
        <f t="shared" si="113"/>
        <v/>
      </c>
      <c r="O985" s="39" t="str">
        <f>IF(G985&gt;0,DT!AC985*I985+DT!AD985*J985+DT!AE985*K985+DT!AF985*L985+DT!AG985*M985+DT!AH985*N985,"")</f>
        <v/>
      </c>
    </row>
    <row r="986" spans="1:15">
      <c r="A986" s="1"/>
      <c r="B986" s="1"/>
      <c r="C986" s="1"/>
      <c r="D986" s="1"/>
      <c r="E986" s="1"/>
      <c r="F986" s="1"/>
      <c r="G986" s="1">
        <f t="shared" si="114"/>
        <v>0</v>
      </c>
      <c r="I986" s="5" t="str">
        <f t="shared" si="108"/>
        <v/>
      </c>
      <c r="J986" s="5" t="str">
        <f t="shared" si="109"/>
        <v/>
      </c>
      <c r="K986" s="5" t="str">
        <f t="shared" si="110"/>
        <v/>
      </c>
      <c r="L986" s="5" t="str">
        <f t="shared" si="111"/>
        <v/>
      </c>
      <c r="M986" s="5" t="str">
        <f t="shared" si="112"/>
        <v/>
      </c>
      <c r="N986" s="5" t="str">
        <f t="shared" si="113"/>
        <v/>
      </c>
      <c r="O986" s="39" t="str">
        <f>IF(G986&gt;0,DT!AC986*I986+DT!AD986*J986+DT!AE986*K986+DT!AF986*L986+DT!AG986*M986+DT!AH986*N986,"")</f>
        <v/>
      </c>
    </row>
    <row r="987" spans="1:15">
      <c r="A987" s="1"/>
      <c r="B987" s="1"/>
      <c r="C987" s="1"/>
      <c r="D987" s="1"/>
      <c r="E987" s="1"/>
      <c r="F987" s="1"/>
      <c r="G987" s="1">
        <f t="shared" si="114"/>
        <v>0</v>
      </c>
      <c r="I987" s="5" t="str">
        <f t="shared" si="108"/>
        <v/>
      </c>
      <c r="J987" s="5" t="str">
        <f t="shared" si="109"/>
        <v/>
      </c>
      <c r="K987" s="5" t="str">
        <f t="shared" si="110"/>
        <v/>
      </c>
      <c r="L987" s="5" t="str">
        <f t="shared" si="111"/>
        <v/>
      </c>
      <c r="M987" s="5" t="str">
        <f t="shared" si="112"/>
        <v/>
      </c>
      <c r="N987" s="5" t="str">
        <f t="shared" si="113"/>
        <v/>
      </c>
      <c r="O987" s="39" t="str">
        <f>IF(G987&gt;0,DT!AC987*I987+DT!AD987*J987+DT!AE987*K987+DT!AF987*L987+DT!AG987*M987+DT!AH987*N987,"")</f>
        <v/>
      </c>
    </row>
    <row r="988" spans="1:15">
      <c r="A988" s="1"/>
      <c r="B988" s="1"/>
      <c r="C988" s="1"/>
      <c r="D988" s="1"/>
      <c r="E988" s="1"/>
      <c r="F988" s="1"/>
      <c r="G988" s="1">
        <f t="shared" si="114"/>
        <v>0</v>
      </c>
      <c r="I988" s="5" t="str">
        <f t="shared" si="108"/>
        <v/>
      </c>
      <c r="J988" s="5" t="str">
        <f t="shared" si="109"/>
        <v/>
      </c>
      <c r="K988" s="5" t="str">
        <f t="shared" si="110"/>
        <v/>
      </c>
      <c r="L988" s="5" t="str">
        <f t="shared" si="111"/>
        <v/>
      </c>
      <c r="M988" s="5" t="str">
        <f t="shared" si="112"/>
        <v/>
      </c>
      <c r="N988" s="5" t="str">
        <f t="shared" si="113"/>
        <v/>
      </c>
      <c r="O988" s="39" t="str">
        <f>IF(G988&gt;0,DT!AC988*I988+DT!AD988*J988+DT!AE988*K988+DT!AF988*L988+DT!AG988*M988+DT!AH988*N988,"")</f>
        <v/>
      </c>
    </row>
    <row r="989" spans="1:15">
      <c r="A989" s="1"/>
      <c r="B989" s="1"/>
      <c r="C989" s="1"/>
      <c r="D989" s="1"/>
      <c r="E989" s="1"/>
      <c r="F989" s="1"/>
      <c r="G989" s="1">
        <f t="shared" si="114"/>
        <v>0</v>
      </c>
      <c r="I989" s="5" t="str">
        <f t="shared" si="108"/>
        <v/>
      </c>
      <c r="J989" s="5" t="str">
        <f t="shared" si="109"/>
        <v/>
      </c>
      <c r="K989" s="5" t="str">
        <f t="shared" si="110"/>
        <v/>
      </c>
      <c r="L989" s="5" t="str">
        <f t="shared" si="111"/>
        <v/>
      </c>
      <c r="M989" s="5" t="str">
        <f t="shared" si="112"/>
        <v/>
      </c>
      <c r="N989" s="5" t="str">
        <f t="shared" si="113"/>
        <v/>
      </c>
      <c r="O989" s="39" t="str">
        <f>IF(G989&gt;0,DT!AC989*I989+DT!AD989*J989+DT!AE989*K989+DT!AF989*L989+DT!AG989*M989+DT!AH989*N989,"")</f>
        <v/>
      </c>
    </row>
    <row r="990" spans="1:15">
      <c r="A990" s="1"/>
      <c r="B990" s="1"/>
      <c r="C990" s="1"/>
      <c r="D990" s="1"/>
      <c r="E990" s="1"/>
      <c r="F990" s="1"/>
      <c r="G990" s="1">
        <f t="shared" si="114"/>
        <v>0</v>
      </c>
      <c r="I990" s="5" t="str">
        <f t="shared" si="108"/>
        <v/>
      </c>
      <c r="J990" s="5" t="str">
        <f t="shared" si="109"/>
        <v/>
      </c>
      <c r="K990" s="5" t="str">
        <f t="shared" si="110"/>
        <v/>
      </c>
      <c r="L990" s="5" t="str">
        <f t="shared" si="111"/>
        <v/>
      </c>
      <c r="M990" s="5" t="str">
        <f t="shared" si="112"/>
        <v/>
      </c>
      <c r="N990" s="5" t="str">
        <f t="shared" si="113"/>
        <v/>
      </c>
      <c r="O990" s="39" t="str">
        <f>IF(G990&gt;0,DT!AC990*I990+DT!AD990*J990+DT!AE990*K990+DT!AF990*L990+DT!AG990*M990+DT!AH990*N990,"")</f>
        <v/>
      </c>
    </row>
    <row r="991" spans="1:15">
      <c r="A991" s="1"/>
      <c r="B991" s="1"/>
      <c r="C991" s="1"/>
      <c r="D991" s="1"/>
      <c r="E991" s="1"/>
      <c r="F991" s="1"/>
      <c r="G991" s="1">
        <f t="shared" si="114"/>
        <v>0</v>
      </c>
      <c r="I991" s="5" t="str">
        <f t="shared" si="108"/>
        <v/>
      </c>
      <c r="J991" s="5" t="str">
        <f t="shared" si="109"/>
        <v/>
      </c>
      <c r="K991" s="5" t="str">
        <f t="shared" si="110"/>
        <v/>
      </c>
      <c r="L991" s="5" t="str">
        <f t="shared" si="111"/>
        <v/>
      </c>
      <c r="M991" s="5" t="str">
        <f t="shared" si="112"/>
        <v/>
      </c>
      <c r="N991" s="5" t="str">
        <f t="shared" si="113"/>
        <v/>
      </c>
      <c r="O991" s="39" t="str">
        <f>IF(G991&gt;0,DT!AC991*I991+DT!AD991*J991+DT!AE991*K991+DT!AF991*L991+DT!AG991*M991+DT!AH991*N991,"")</f>
        <v/>
      </c>
    </row>
    <row r="992" spans="1:15">
      <c r="A992" s="1"/>
      <c r="B992" s="1"/>
      <c r="C992" s="1"/>
      <c r="D992" s="1"/>
      <c r="E992" s="1"/>
      <c r="F992" s="1"/>
      <c r="G992" s="1">
        <f t="shared" si="114"/>
        <v>0</v>
      </c>
      <c r="I992" s="5" t="str">
        <f t="shared" si="108"/>
        <v/>
      </c>
      <c r="J992" s="5" t="str">
        <f t="shared" si="109"/>
        <v/>
      </c>
      <c r="K992" s="5" t="str">
        <f t="shared" si="110"/>
        <v/>
      </c>
      <c r="L992" s="5" t="str">
        <f t="shared" si="111"/>
        <v/>
      </c>
      <c r="M992" s="5" t="str">
        <f t="shared" si="112"/>
        <v/>
      </c>
      <c r="N992" s="5" t="str">
        <f t="shared" si="113"/>
        <v/>
      </c>
      <c r="O992" s="39" t="str">
        <f>IF(G992&gt;0,DT!AC992*I992+DT!AD992*J992+DT!AE992*K992+DT!AF992*L992+DT!AG992*M992+DT!AH992*N992,"")</f>
        <v/>
      </c>
    </row>
    <row r="993" spans="1:15">
      <c r="A993" s="1"/>
      <c r="B993" s="1"/>
      <c r="C993" s="1"/>
      <c r="D993" s="1"/>
      <c r="E993" s="1"/>
      <c r="F993" s="1"/>
      <c r="G993" s="1">
        <f t="shared" si="114"/>
        <v>0</v>
      </c>
      <c r="I993" s="5" t="str">
        <f t="shared" si="108"/>
        <v/>
      </c>
      <c r="J993" s="5" t="str">
        <f t="shared" si="109"/>
        <v/>
      </c>
      <c r="K993" s="5" t="str">
        <f t="shared" si="110"/>
        <v/>
      </c>
      <c r="L993" s="5" t="str">
        <f t="shared" si="111"/>
        <v/>
      </c>
      <c r="M993" s="5" t="str">
        <f t="shared" si="112"/>
        <v/>
      </c>
      <c r="N993" s="5" t="str">
        <f t="shared" si="113"/>
        <v/>
      </c>
      <c r="O993" s="39" t="str">
        <f>IF(G993&gt;0,DT!AC993*I993+DT!AD993*J993+DT!AE993*K993+DT!AF993*L993+DT!AG993*M993+DT!AH993*N993,"")</f>
        <v/>
      </c>
    </row>
    <row r="994" spans="1:15">
      <c r="A994" s="1"/>
      <c r="B994" s="1"/>
      <c r="C994" s="1"/>
      <c r="D994" s="1"/>
      <c r="E994" s="1"/>
      <c r="F994" s="1"/>
      <c r="G994" s="1">
        <f t="shared" si="114"/>
        <v>0</v>
      </c>
      <c r="I994" s="5" t="str">
        <f t="shared" si="108"/>
        <v/>
      </c>
      <c r="J994" s="5" t="str">
        <f t="shared" si="109"/>
        <v/>
      </c>
      <c r="K994" s="5" t="str">
        <f t="shared" si="110"/>
        <v/>
      </c>
      <c r="L994" s="5" t="str">
        <f t="shared" si="111"/>
        <v/>
      </c>
      <c r="M994" s="5" t="str">
        <f t="shared" si="112"/>
        <v/>
      </c>
      <c r="N994" s="5" t="str">
        <f t="shared" si="113"/>
        <v/>
      </c>
      <c r="O994" s="39" t="str">
        <f>IF(G994&gt;0,DT!AC994*I994+DT!AD994*J994+DT!AE994*K994+DT!AF994*L994+DT!AG994*M994+DT!AH994*N994,"")</f>
        <v/>
      </c>
    </row>
    <row r="995" spans="1:15">
      <c r="A995" s="1"/>
      <c r="B995" s="1"/>
      <c r="C995" s="1"/>
      <c r="D995" s="1"/>
      <c r="E995" s="1"/>
      <c r="F995" s="1"/>
      <c r="G995" s="1">
        <f t="shared" si="114"/>
        <v>0</v>
      </c>
      <c r="I995" s="5" t="str">
        <f t="shared" si="108"/>
        <v/>
      </c>
      <c r="J995" s="5" t="str">
        <f t="shared" si="109"/>
        <v/>
      </c>
      <c r="K995" s="5" t="str">
        <f t="shared" si="110"/>
        <v/>
      </c>
      <c r="L995" s="5" t="str">
        <f t="shared" si="111"/>
        <v/>
      </c>
      <c r="M995" s="5" t="str">
        <f t="shared" si="112"/>
        <v/>
      </c>
      <c r="N995" s="5" t="str">
        <f t="shared" si="113"/>
        <v/>
      </c>
      <c r="O995" s="39" t="str">
        <f>IF(G995&gt;0,DT!AC995*I995+DT!AD995*J995+DT!AE995*K995+DT!AF995*L995+DT!AG995*M995+DT!AH995*N995,"")</f>
        <v/>
      </c>
    </row>
    <row r="996" spans="1:15">
      <c r="A996" s="1"/>
      <c r="B996" s="1"/>
      <c r="C996" s="1"/>
      <c r="D996" s="1"/>
      <c r="E996" s="1"/>
      <c r="F996" s="1"/>
      <c r="G996" s="1">
        <f t="shared" si="114"/>
        <v>0</v>
      </c>
      <c r="I996" s="5" t="str">
        <f t="shared" si="108"/>
        <v/>
      </c>
      <c r="J996" s="5" t="str">
        <f t="shared" si="109"/>
        <v/>
      </c>
      <c r="K996" s="5" t="str">
        <f t="shared" si="110"/>
        <v/>
      </c>
      <c r="L996" s="5" t="str">
        <f t="shared" si="111"/>
        <v/>
      </c>
      <c r="M996" s="5" t="str">
        <f t="shared" si="112"/>
        <v/>
      </c>
      <c r="N996" s="5" t="str">
        <f t="shared" si="113"/>
        <v/>
      </c>
      <c r="O996" s="39" t="str">
        <f>IF(G996&gt;0,DT!AC996*I996+DT!AD996*J996+DT!AE996*K996+DT!AF996*L996+DT!AG996*M996+DT!AH996*N996,"")</f>
        <v/>
      </c>
    </row>
    <row r="997" spans="1:15">
      <c r="A997" s="1"/>
      <c r="B997" s="1"/>
      <c r="C997" s="1"/>
      <c r="D997" s="1"/>
      <c r="E997" s="1"/>
      <c r="F997" s="1"/>
      <c r="G997" s="1">
        <f t="shared" si="114"/>
        <v>0</v>
      </c>
      <c r="I997" s="5" t="str">
        <f t="shared" si="108"/>
        <v/>
      </c>
      <c r="J997" s="5" t="str">
        <f t="shared" si="109"/>
        <v/>
      </c>
      <c r="K997" s="5" t="str">
        <f t="shared" si="110"/>
        <v/>
      </c>
      <c r="L997" s="5" t="str">
        <f t="shared" si="111"/>
        <v/>
      </c>
      <c r="M997" s="5" t="str">
        <f t="shared" si="112"/>
        <v/>
      </c>
      <c r="N997" s="5" t="str">
        <f t="shared" si="113"/>
        <v/>
      </c>
      <c r="O997" s="39" t="str">
        <f>IF(G997&gt;0,DT!AC997*I997+DT!AD997*J997+DT!AE997*K997+DT!AF997*L997+DT!AG997*M997+DT!AH997*N997,"")</f>
        <v/>
      </c>
    </row>
    <row r="998" spans="1:15">
      <c r="A998" s="1"/>
      <c r="B998" s="1"/>
      <c r="C998" s="1"/>
      <c r="D998" s="1"/>
      <c r="E998" s="1"/>
      <c r="F998" s="1"/>
      <c r="G998" s="1">
        <f t="shared" si="114"/>
        <v>0</v>
      </c>
      <c r="I998" s="5" t="str">
        <f t="shared" si="108"/>
        <v/>
      </c>
      <c r="J998" s="5" t="str">
        <f t="shared" si="109"/>
        <v/>
      </c>
      <c r="K998" s="5" t="str">
        <f t="shared" si="110"/>
        <v/>
      </c>
      <c r="L998" s="5" t="str">
        <f t="shared" si="111"/>
        <v/>
      </c>
      <c r="M998" s="5" t="str">
        <f t="shared" si="112"/>
        <v/>
      </c>
      <c r="N998" s="5" t="str">
        <f t="shared" si="113"/>
        <v/>
      </c>
      <c r="O998" s="39" t="str">
        <f>IF(G998&gt;0,DT!AC998*I998+DT!AD998*J998+DT!AE998*K998+DT!AF998*L998+DT!AG998*M998+DT!AH998*N998,"")</f>
        <v/>
      </c>
    </row>
    <row r="999" spans="1:15">
      <c r="A999" s="1"/>
      <c r="B999" s="1"/>
      <c r="C999" s="1"/>
      <c r="D999" s="1"/>
      <c r="E999" s="1"/>
      <c r="F999" s="1"/>
      <c r="G999" s="1">
        <f t="shared" si="114"/>
        <v>0</v>
      </c>
      <c r="I999" s="5" t="str">
        <f t="shared" si="108"/>
        <v/>
      </c>
      <c r="J999" s="5" t="str">
        <f t="shared" si="109"/>
        <v/>
      </c>
      <c r="K999" s="5" t="str">
        <f t="shared" si="110"/>
        <v/>
      </c>
      <c r="L999" s="5" t="str">
        <f t="shared" si="111"/>
        <v/>
      </c>
      <c r="M999" s="5" t="str">
        <f t="shared" si="112"/>
        <v/>
      </c>
      <c r="N999" s="5" t="str">
        <f t="shared" si="113"/>
        <v/>
      </c>
      <c r="O999" s="39" t="str">
        <f>IF(G999&gt;0,DT!AC999*I999+DT!AD999*J999+DT!AE999*K999+DT!AF999*L999+DT!AG999*M999+DT!AH999*N999,"")</f>
        <v/>
      </c>
    </row>
    <row r="1000" spans="1:15">
      <c r="A1000" s="1"/>
      <c r="B1000" s="1"/>
      <c r="C1000" s="1"/>
      <c r="D1000" s="1"/>
      <c r="E1000" s="1"/>
      <c r="F1000" s="1"/>
      <c r="G1000" s="1">
        <f t="shared" si="114"/>
        <v>0</v>
      </c>
      <c r="I1000" s="5" t="str">
        <f t="shared" si="108"/>
        <v/>
      </c>
      <c r="J1000" s="5" t="str">
        <f t="shared" si="109"/>
        <v/>
      </c>
      <c r="K1000" s="5" t="str">
        <f t="shared" si="110"/>
        <v/>
      </c>
      <c r="L1000" s="5" t="str">
        <f t="shared" si="111"/>
        <v/>
      </c>
      <c r="M1000" s="5" t="str">
        <f t="shared" si="112"/>
        <v/>
      </c>
      <c r="N1000" s="5" t="str">
        <f t="shared" si="113"/>
        <v/>
      </c>
      <c r="O1000" s="39" t="str">
        <f>IF(G1000&gt;0,DT!AC1000*I1000+DT!AD1000*J1000+DT!AE1000*K1000+DT!AF1000*L1000+DT!AG1000*M1000+DT!AH1000*N1000,"")</f>
        <v/>
      </c>
    </row>
    <row r="1001" spans="1:15">
      <c r="A1001" s="1"/>
      <c r="B1001" s="1"/>
      <c r="C1001" s="1"/>
      <c r="D1001" s="1"/>
      <c r="E1001" s="1"/>
      <c r="F1001" s="1"/>
      <c r="G1001" s="1">
        <f t="shared" si="114"/>
        <v>0</v>
      </c>
      <c r="I1001" s="5" t="str">
        <f t="shared" si="108"/>
        <v/>
      </c>
      <c r="J1001" s="5" t="str">
        <f t="shared" si="109"/>
        <v/>
      </c>
      <c r="K1001" s="5" t="str">
        <f t="shared" si="110"/>
        <v/>
      </c>
      <c r="L1001" s="5" t="str">
        <f t="shared" si="111"/>
        <v/>
      </c>
      <c r="M1001" s="5" t="str">
        <f t="shared" si="112"/>
        <v/>
      </c>
      <c r="N1001" s="5" t="str">
        <f t="shared" si="113"/>
        <v/>
      </c>
      <c r="O1001" s="39" t="str">
        <f>IF(G1001&gt;0,DT!AC1001*I1001+DT!AD1001*J1001+DT!AE1001*K1001+DT!AF1001*L1001+DT!AG1001*M1001+DT!AH1001*N1001,"")</f>
        <v/>
      </c>
    </row>
    <row r="1002" spans="1:15">
      <c r="A1002" s="1"/>
      <c r="B1002" s="1"/>
      <c r="C1002" s="1"/>
      <c r="D1002" s="1"/>
      <c r="E1002" s="1"/>
      <c r="F1002" s="1"/>
      <c r="G1002" s="1">
        <f t="shared" si="114"/>
        <v>0</v>
      </c>
      <c r="I1002" s="5" t="str">
        <f t="shared" si="108"/>
        <v/>
      </c>
      <c r="J1002" s="5" t="str">
        <f t="shared" si="109"/>
        <v/>
      </c>
      <c r="K1002" s="5" t="str">
        <f t="shared" si="110"/>
        <v/>
      </c>
      <c r="L1002" s="5" t="str">
        <f t="shared" si="111"/>
        <v/>
      </c>
      <c r="M1002" s="5" t="str">
        <f t="shared" si="112"/>
        <v/>
      </c>
      <c r="N1002" s="5" t="str">
        <f t="shared" si="113"/>
        <v/>
      </c>
      <c r="O1002" s="39" t="str">
        <f>IF(G1002&gt;0,DT!AC1002*I1002+DT!AD1002*J1002+DT!AE1002*K1002+DT!AF1002*L1002+DT!AG1002*M1002+DT!AH1002*N1002,"")</f>
        <v/>
      </c>
    </row>
    <row r="1003" spans="1:15">
      <c r="A1003" s="1"/>
      <c r="B1003" s="1"/>
      <c r="C1003" s="1"/>
      <c r="D1003" s="1"/>
      <c r="E1003" s="1"/>
      <c r="F1003" s="1"/>
      <c r="G1003" s="1">
        <f t="shared" si="114"/>
        <v>0</v>
      </c>
      <c r="I1003" s="5" t="str">
        <f t="shared" si="108"/>
        <v/>
      </c>
      <c r="J1003" s="5" t="str">
        <f t="shared" si="109"/>
        <v/>
      </c>
      <c r="K1003" s="5" t="str">
        <f t="shared" si="110"/>
        <v/>
      </c>
      <c r="L1003" s="5" t="str">
        <f t="shared" si="111"/>
        <v/>
      </c>
      <c r="M1003" s="5" t="str">
        <f t="shared" si="112"/>
        <v/>
      </c>
      <c r="N1003" s="5" t="str">
        <f t="shared" si="113"/>
        <v/>
      </c>
      <c r="O1003" s="39" t="str">
        <f>IF(G1003&gt;0,DT!AC1003*I1003+DT!AD1003*J1003+DT!AE1003*K1003+DT!AF1003*L1003+DT!AG1003*M1003+DT!AH1003*N1003,"")</f>
        <v/>
      </c>
    </row>
    <row r="1004" spans="1:15">
      <c r="A1004" s="1"/>
      <c r="B1004" s="1"/>
      <c r="C1004" s="1"/>
      <c r="D1004" s="1"/>
      <c r="E1004" s="1"/>
      <c r="F1004" s="1"/>
      <c r="G1004" s="1">
        <f t="shared" si="114"/>
        <v>0</v>
      </c>
      <c r="I1004" s="5" t="str">
        <f t="shared" si="108"/>
        <v/>
      </c>
      <c r="J1004" s="5" t="str">
        <f t="shared" si="109"/>
        <v/>
      </c>
      <c r="K1004" s="5" t="str">
        <f t="shared" si="110"/>
        <v/>
      </c>
      <c r="L1004" s="5" t="str">
        <f t="shared" si="111"/>
        <v/>
      </c>
      <c r="M1004" s="5" t="str">
        <f t="shared" si="112"/>
        <v/>
      </c>
      <c r="N1004" s="5" t="str">
        <f t="shared" si="113"/>
        <v/>
      </c>
      <c r="O1004" s="39" t="str">
        <f>IF(G1004&gt;0,DT!AC1004*I1004+DT!AD1004*J1004+DT!AE1004*K1004+DT!AF1004*L1004+DT!AG1004*M1004+DT!AH1004*N1004,"")</f>
        <v/>
      </c>
    </row>
  </sheetData>
  <mergeCells count="5">
    <mergeCell ref="A1:F1"/>
    <mergeCell ref="A2:F2"/>
    <mergeCell ref="I2:N2"/>
    <mergeCell ref="V3:W3"/>
    <mergeCell ref="Q2:W2"/>
  </mergeCells>
  <pageMargins left="0.7" right="0.7" top="0.75" bottom="0.75" header="0.3" footer="0.3"/>
  <pageSetup paperSize="9" orientation="portrait" r:id="rId1"/>
  <customProperties>
    <customPr name="EpmWorksheetKeyString_GUID" r:id="rId2"/>
  </customProperties>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I37"/>
  <sheetViews>
    <sheetView topLeftCell="AW1" workbookViewId="0">
      <selection activeCell="BA1" sqref="BA1"/>
    </sheetView>
  </sheetViews>
  <sheetFormatPr defaultColWidth="9.109375" defaultRowHeight="14.4"/>
  <cols>
    <col min="1" max="1" width="18.33203125" customWidth="1"/>
    <col min="2" max="53" width="15.6640625" customWidth="1"/>
    <col min="54" max="54" width="18.88671875" customWidth="1"/>
    <col min="55" max="55" width="18.5546875" customWidth="1"/>
    <col min="56" max="57" width="18.33203125" customWidth="1"/>
    <col min="58" max="59" width="18.44140625" customWidth="1"/>
    <col min="60" max="61" width="18.33203125" customWidth="1"/>
  </cols>
  <sheetData>
    <row r="1" spans="1:61">
      <c r="A1" t="s">
        <v>181</v>
      </c>
      <c r="B1" t="s">
        <v>182</v>
      </c>
      <c r="C1" t="s">
        <v>183</v>
      </c>
      <c r="D1" t="s">
        <v>184</v>
      </c>
      <c r="E1" t="s">
        <v>185</v>
      </c>
      <c r="F1" t="s">
        <v>186</v>
      </c>
      <c r="G1" t="s">
        <v>187</v>
      </c>
      <c r="H1" t="s">
        <v>188</v>
      </c>
      <c r="I1" t="s">
        <v>189</v>
      </c>
      <c r="J1" t="s">
        <v>190</v>
      </c>
      <c r="K1" t="s">
        <v>191</v>
      </c>
      <c r="L1" t="s">
        <v>192</v>
      </c>
      <c r="M1" t="s">
        <v>193</v>
      </c>
      <c r="N1" t="s">
        <v>194</v>
      </c>
      <c r="O1" t="s">
        <v>195</v>
      </c>
      <c r="P1" t="s">
        <v>196</v>
      </c>
      <c r="Q1" t="s">
        <v>197</v>
      </c>
      <c r="R1" t="s">
        <v>198</v>
      </c>
      <c r="S1" t="s">
        <v>199</v>
      </c>
      <c r="T1" t="s">
        <v>200</v>
      </c>
      <c r="U1" t="s">
        <v>201</v>
      </c>
      <c r="V1" t="s">
        <v>202</v>
      </c>
      <c r="W1" t="s">
        <v>203</v>
      </c>
      <c r="X1" t="s">
        <v>204</v>
      </c>
      <c r="Y1" t="s">
        <v>205</v>
      </c>
      <c r="Z1" t="s">
        <v>206</v>
      </c>
      <c r="AA1" t="s">
        <v>207</v>
      </c>
      <c r="AB1" t="s">
        <v>208</v>
      </c>
      <c r="AC1" t="s">
        <v>209</v>
      </c>
      <c r="AD1" t="s">
        <v>210</v>
      </c>
      <c r="AE1" t="s">
        <v>211</v>
      </c>
      <c r="AF1" t="s">
        <v>212</v>
      </c>
      <c r="AG1" t="s">
        <v>213</v>
      </c>
      <c r="AH1" t="s">
        <v>214</v>
      </c>
      <c r="AI1" t="s">
        <v>215</v>
      </c>
      <c r="AJ1" t="s">
        <v>216</v>
      </c>
      <c r="AK1" t="s">
        <v>217</v>
      </c>
      <c r="AL1" t="s">
        <v>218</v>
      </c>
      <c r="AM1" t="s">
        <v>219</v>
      </c>
      <c r="AN1" t="s">
        <v>220</v>
      </c>
      <c r="AO1" t="s">
        <v>221</v>
      </c>
      <c r="AP1" t="s">
        <v>222</v>
      </c>
      <c r="AQ1" t="s">
        <v>223</v>
      </c>
      <c r="AR1" t="s">
        <v>224</v>
      </c>
      <c r="AS1" t="s">
        <v>225</v>
      </c>
      <c r="AT1" t="s">
        <v>226</v>
      </c>
      <c r="AU1" t="s">
        <v>227</v>
      </c>
      <c r="AV1" t="s">
        <v>228</v>
      </c>
      <c r="AW1" t="s">
        <v>229</v>
      </c>
      <c r="AX1" t="s">
        <v>230</v>
      </c>
      <c r="AY1" t="s">
        <v>231</v>
      </c>
      <c r="AZ1" t="s">
        <v>232</v>
      </c>
      <c r="BA1" t="s">
        <v>233</v>
      </c>
      <c r="BB1" t="s">
        <v>49</v>
      </c>
      <c r="BC1" s="20" t="s">
        <v>50</v>
      </c>
      <c r="BD1" s="20" t="s">
        <v>51</v>
      </c>
      <c r="BE1" s="21" t="s">
        <v>52</v>
      </c>
      <c r="BF1" s="21" t="s">
        <v>1</v>
      </c>
      <c r="BG1" s="20" t="s">
        <v>53</v>
      </c>
      <c r="BH1" t="s">
        <v>239</v>
      </c>
      <c r="BI1" t="s">
        <v>242</v>
      </c>
    </row>
    <row r="2" spans="1:61">
      <c r="A2" t="s">
        <v>127</v>
      </c>
      <c r="B2" t="s">
        <v>129</v>
      </c>
      <c r="C2" t="s">
        <v>130</v>
      </c>
      <c r="D2" t="s">
        <v>131</v>
      </c>
      <c r="E2" t="s">
        <v>132</v>
      </c>
      <c r="F2" t="s">
        <v>133</v>
      </c>
      <c r="G2" t="s">
        <v>134</v>
      </c>
      <c r="H2" t="s">
        <v>135</v>
      </c>
      <c r="I2" t="s">
        <v>136</v>
      </c>
      <c r="J2" t="s">
        <v>137</v>
      </c>
      <c r="K2" t="s">
        <v>138</v>
      </c>
      <c r="L2" t="s">
        <v>139</v>
      </c>
      <c r="M2" t="s">
        <v>140</v>
      </c>
      <c r="N2" t="s">
        <v>141</v>
      </c>
      <c r="O2" t="s">
        <v>142</v>
      </c>
      <c r="P2" t="s">
        <v>143</v>
      </c>
      <c r="Q2" t="s">
        <v>144</v>
      </c>
      <c r="R2" t="s">
        <v>145</v>
      </c>
      <c r="S2" t="s">
        <v>146</v>
      </c>
      <c r="T2" t="s">
        <v>147</v>
      </c>
      <c r="U2" t="s">
        <v>148</v>
      </c>
      <c r="V2" t="s">
        <v>149</v>
      </c>
      <c r="W2" t="s">
        <v>150</v>
      </c>
      <c r="X2" t="s">
        <v>151</v>
      </c>
      <c r="Y2" t="s">
        <v>152</v>
      </c>
      <c r="Z2" t="s">
        <v>153</v>
      </c>
      <c r="AA2" t="s">
        <v>154</v>
      </c>
      <c r="AB2" t="s">
        <v>155</v>
      </c>
      <c r="AC2" t="s">
        <v>156</v>
      </c>
      <c r="AD2" t="s">
        <v>157</v>
      </c>
      <c r="AE2" t="s">
        <v>158</v>
      </c>
      <c r="AF2" t="s">
        <v>159</v>
      </c>
      <c r="AG2" t="s">
        <v>160</v>
      </c>
      <c r="AH2" t="s">
        <v>161</v>
      </c>
      <c r="AI2" t="s">
        <v>162</v>
      </c>
      <c r="AJ2" t="s">
        <v>163</v>
      </c>
      <c r="AK2" t="s">
        <v>164</v>
      </c>
      <c r="AL2" t="s">
        <v>165</v>
      </c>
      <c r="AM2" t="s">
        <v>166</v>
      </c>
      <c r="AN2" t="s">
        <v>167</v>
      </c>
      <c r="AO2" t="s">
        <v>168</v>
      </c>
      <c r="AP2" t="s">
        <v>169</v>
      </c>
      <c r="AQ2" t="s">
        <v>170</v>
      </c>
      <c r="AR2" t="s">
        <v>171</v>
      </c>
      <c r="AS2" t="s">
        <v>172</v>
      </c>
      <c r="AT2" t="s">
        <v>173</v>
      </c>
      <c r="AU2" t="s">
        <v>174</v>
      </c>
      <c r="AV2" t="s">
        <v>175</v>
      </c>
      <c r="AW2" t="s">
        <v>176</v>
      </c>
      <c r="AX2" t="s">
        <v>177</v>
      </c>
      <c r="AY2" t="s">
        <v>178</v>
      </c>
      <c r="AZ2" t="s">
        <v>179</v>
      </c>
      <c r="BA2" t="s">
        <v>180</v>
      </c>
      <c r="BB2" t="s">
        <v>234</v>
      </c>
      <c r="BC2" t="s">
        <v>235</v>
      </c>
      <c r="BD2" t="s">
        <v>236</v>
      </c>
      <c r="BE2" t="s">
        <v>237</v>
      </c>
      <c r="BF2" t="s">
        <v>1</v>
      </c>
      <c r="BG2" t="s">
        <v>238</v>
      </c>
      <c r="BH2" t="s">
        <v>240</v>
      </c>
      <c r="BI2" t="s">
        <v>241</v>
      </c>
    </row>
    <row r="3" spans="1:61">
      <c r="A3" t="s">
        <v>128</v>
      </c>
      <c r="B3" t="s">
        <v>54</v>
      </c>
      <c r="C3" t="s">
        <v>80</v>
      </c>
      <c r="D3" t="s">
        <v>55</v>
      </c>
      <c r="E3" t="s">
        <v>81</v>
      </c>
      <c r="F3" t="s">
        <v>56</v>
      </c>
      <c r="G3" t="s">
        <v>82</v>
      </c>
      <c r="H3" t="s">
        <v>57</v>
      </c>
      <c r="I3" t="s">
        <v>83</v>
      </c>
      <c r="J3" t="s">
        <v>58</v>
      </c>
      <c r="K3" t="s">
        <v>84</v>
      </c>
      <c r="L3" t="s">
        <v>59</v>
      </c>
      <c r="M3" t="s">
        <v>85</v>
      </c>
      <c r="N3" t="s">
        <v>79</v>
      </c>
      <c r="O3" t="s">
        <v>86</v>
      </c>
      <c r="P3" t="s">
        <v>60</v>
      </c>
      <c r="Q3" t="s">
        <v>87</v>
      </c>
      <c r="R3" t="s">
        <v>61</v>
      </c>
      <c r="S3" t="s">
        <v>88</v>
      </c>
      <c r="T3" t="s">
        <v>62</v>
      </c>
      <c r="U3" t="s">
        <v>89</v>
      </c>
      <c r="V3" t="s">
        <v>63</v>
      </c>
      <c r="W3" t="s">
        <v>90</v>
      </c>
      <c r="X3" t="s">
        <v>64</v>
      </c>
      <c r="Y3" t="s">
        <v>91</v>
      </c>
      <c r="Z3" t="s">
        <v>65</v>
      </c>
      <c r="AA3" t="s">
        <v>92</v>
      </c>
      <c r="AB3" t="s">
        <v>66</v>
      </c>
      <c r="AC3" t="s">
        <v>93</v>
      </c>
      <c r="AD3" t="s">
        <v>67</v>
      </c>
      <c r="AE3" t="s">
        <v>94</v>
      </c>
      <c r="AF3" t="s">
        <v>68</v>
      </c>
      <c r="AG3" t="s">
        <v>95</v>
      </c>
      <c r="AH3" t="s">
        <v>69</v>
      </c>
      <c r="AI3" t="s">
        <v>96</v>
      </c>
      <c r="AJ3" t="s">
        <v>70</v>
      </c>
      <c r="AK3" t="s">
        <v>97</v>
      </c>
      <c r="AL3" t="s">
        <v>71</v>
      </c>
      <c r="AM3" t="s">
        <v>105</v>
      </c>
      <c r="AN3" t="s">
        <v>72</v>
      </c>
      <c r="AO3" t="s">
        <v>98</v>
      </c>
      <c r="AP3" t="s">
        <v>73</v>
      </c>
      <c r="AQ3" t="s">
        <v>99</v>
      </c>
      <c r="AR3" t="s">
        <v>74</v>
      </c>
      <c r="AS3" t="s">
        <v>100</v>
      </c>
      <c r="AT3" t="s">
        <v>75</v>
      </c>
      <c r="AU3" t="s">
        <v>101</v>
      </c>
      <c r="AV3" t="s">
        <v>76</v>
      </c>
      <c r="AW3" t="s">
        <v>102</v>
      </c>
      <c r="AX3" t="s">
        <v>77</v>
      </c>
      <c r="AY3" t="s">
        <v>103</v>
      </c>
      <c r="AZ3" t="s">
        <v>78</v>
      </c>
      <c r="BA3" t="s">
        <v>104</v>
      </c>
      <c r="BB3" s="20" t="s">
        <v>49</v>
      </c>
      <c r="BC3" s="20" t="s">
        <v>50</v>
      </c>
      <c r="BD3" s="20" t="s">
        <v>51</v>
      </c>
      <c r="BE3" s="21" t="s">
        <v>52</v>
      </c>
      <c r="BF3" s="21" t="s">
        <v>1</v>
      </c>
      <c r="BG3" s="20" t="s">
        <v>53</v>
      </c>
      <c r="BH3" t="s">
        <v>239</v>
      </c>
      <c r="BI3" t="s">
        <v>242</v>
      </c>
    </row>
    <row r="4" spans="1:61">
      <c r="A4" t="s">
        <v>243</v>
      </c>
      <c r="B4" t="s">
        <v>366</v>
      </c>
      <c r="C4" t="s">
        <v>367</v>
      </c>
      <c r="D4" t="s">
        <v>368</v>
      </c>
      <c r="E4" t="s">
        <v>369</v>
      </c>
      <c r="F4" t="s">
        <v>370</v>
      </c>
      <c r="G4" t="s">
        <v>371</v>
      </c>
      <c r="H4" t="s">
        <v>372</v>
      </c>
      <c r="I4" t="s">
        <v>373</v>
      </c>
      <c r="J4" t="s">
        <v>374</v>
      </c>
      <c r="K4" t="s">
        <v>375</v>
      </c>
      <c r="L4" t="s">
        <v>376</v>
      </c>
      <c r="M4" t="s">
        <v>377</v>
      </c>
      <c r="N4" t="s">
        <v>378</v>
      </c>
      <c r="O4" t="s">
        <v>379</v>
      </c>
      <c r="P4" t="s">
        <v>380</v>
      </c>
      <c r="Q4" t="s">
        <v>381</v>
      </c>
      <c r="R4" t="s">
        <v>382</v>
      </c>
      <c r="S4" t="s">
        <v>383</v>
      </c>
      <c r="T4" t="s">
        <v>384</v>
      </c>
      <c r="U4" t="s">
        <v>385</v>
      </c>
      <c r="V4" t="s">
        <v>386</v>
      </c>
      <c r="W4" t="s">
        <v>387</v>
      </c>
      <c r="X4" t="s">
        <v>388</v>
      </c>
      <c r="Y4" t="s">
        <v>389</v>
      </c>
      <c r="Z4" t="s">
        <v>390</v>
      </c>
      <c r="AA4" t="s">
        <v>391</v>
      </c>
      <c r="AB4" t="s">
        <v>392</v>
      </c>
      <c r="AC4" t="s">
        <v>393</v>
      </c>
      <c r="AD4" t="s">
        <v>385</v>
      </c>
      <c r="AE4" t="s">
        <v>394</v>
      </c>
      <c r="AF4" t="s">
        <v>395</v>
      </c>
      <c r="AG4" t="s">
        <v>396</v>
      </c>
      <c r="AH4" t="s">
        <v>397</v>
      </c>
      <c r="AI4" t="s">
        <v>398</v>
      </c>
      <c r="AJ4" t="s">
        <v>399</v>
      </c>
      <c r="AK4" t="s">
        <v>400</v>
      </c>
      <c r="AL4" t="s">
        <v>401</v>
      </c>
      <c r="AM4" t="s">
        <v>402</v>
      </c>
      <c r="AN4" t="s">
        <v>403</v>
      </c>
      <c r="AO4" t="s">
        <v>404</v>
      </c>
      <c r="AP4" t="s">
        <v>405</v>
      </c>
      <c r="AQ4" t="s">
        <v>406</v>
      </c>
      <c r="AR4" t="s">
        <v>407</v>
      </c>
      <c r="AS4" t="s">
        <v>408</v>
      </c>
      <c r="AT4" t="s">
        <v>409</v>
      </c>
      <c r="AU4" t="s">
        <v>410</v>
      </c>
      <c r="AV4" t="s">
        <v>411</v>
      </c>
      <c r="AW4" t="s">
        <v>412</v>
      </c>
      <c r="AX4" t="s">
        <v>413</v>
      </c>
      <c r="AY4" t="s">
        <v>414</v>
      </c>
      <c r="AZ4" t="s">
        <v>415</v>
      </c>
      <c r="BA4" t="s">
        <v>416</v>
      </c>
      <c r="BB4" t="s">
        <v>417</v>
      </c>
      <c r="BC4" t="s">
        <v>418</v>
      </c>
      <c r="BD4" t="s">
        <v>419</v>
      </c>
      <c r="BE4" t="s">
        <v>420</v>
      </c>
      <c r="BF4" t="s">
        <v>421</v>
      </c>
      <c r="BG4" t="s">
        <v>422</v>
      </c>
      <c r="BH4" t="s">
        <v>804</v>
      </c>
      <c r="BI4" t="s">
        <v>811</v>
      </c>
    </row>
    <row r="5" spans="1:61">
      <c r="A5" t="s">
        <v>244</v>
      </c>
      <c r="B5" t="s">
        <v>423</v>
      </c>
      <c r="C5" t="s">
        <v>424</v>
      </c>
      <c r="D5" t="s">
        <v>425</v>
      </c>
      <c r="E5" t="s">
        <v>426</v>
      </c>
      <c r="F5" t="s">
        <v>427</v>
      </c>
      <c r="G5" t="s">
        <v>428</v>
      </c>
      <c r="H5" t="s">
        <v>429</v>
      </c>
      <c r="I5" t="s">
        <v>430</v>
      </c>
      <c r="J5" t="s">
        <v>431</v>
      </c>
      <c r="K5" t="s">
        <v>432</v>
      </c>
      <c r="L5" t="s">
        <v>433</v>
      </c>
      <c r="M5" t="s">
        <v>434</v>
      </c>
      <c r="N5" t="s">
        <v>435</v>
      </c>
      <c r="O5" t="s">
        <v>436</v>
      </c>
      <c r="P5" t="s">
        <v>437</v>
      </c>
      <c r="Q5" t="s">
        <v>438</v>
      </c>
      <c r="R5" t="s">
        <v>439</v>
      </c>
      <c r="S5" t="s">
        <v>440</v>
      </c>
      <c r="T5" t="s">
        <v>441</v>
      </c>
      <c r="U5" t="s">
        <v>442</v>
      </c>
      <c r="V5" t="s">
        <v>443</v>
      </c>
      <c r="W5" t="s">
        <v>444</v>
      </c>
      <c r="X5" t="s">
        <v>445</v>
      </c>
      <c r="Y5" t="s">
        <v>446</v>
      </c>
      <c r="Z5" t="s">
        <v>447</v>
      </c>
      <c r="AA5" t="s">
        <v>448</v>
      </c>
      <c r="AB5" t="s">
        <v>435</v>
      </c>
      <c r="AC5" t="s">
        <v>449</v>
      </c>
      <c r="AD5" t="s">
        <v>450</v>
      </c>
      <c r="AE5" t="s">
        <v>451</v>
      </c>
      <c r="AF5" t="s">
        <v>452</v>
      </c>
      <c r="AG5" t="s">
        <v>453</v>
      </c>
      <c r="AH5" t="s">
        <v>454</v>
      </c>
      <c r="AI5" t="s">
        <v>455</v>
      </c>
      <c r="AJ5" t="s">
        <v>456</v>
      </c>
      <c r="AK5" t="s">
        <v>457</v>
      </c>
      <c r="AL5" t="s">
        <v>458</v>
      </c>
      <c r="AM5" t="s">
        <v>459</v>
      </c>
      <c r="AN5" t="s">
        <v>460</v>
      </c>
      <c r="AO5" t="s">
        <v>461</v>
      </c>
      <c r="AP5" t="s">
        <v>462</v>
      </c>
      <c r="AQ5" t="s">
        <v>463</v>
      </c>
      <c r="AR5" t="s">
        <v>464</v>
      </c>
      <c r="AS5" t="s">
        <v>465</v>
      </c>
      <c r="AT5" t="s">
        <v>466</v>
      </c>
      <c r="AU5" t="s">
        <v>467</v>
      </c>
      <c r="AV5" t="s">
        <v>468</v>
      </c>
      <c r="AW5" t="s">
        <v>469</v>
      </c>
      <c r="AX5" t="s">
        <v>470</v>
      </c>
      <c r="AY5" t="s">
        <v>471</v>
      </c>
      <c r="AZ5" t="s">
        <v>472</v>
      </c>
      <c r="BA5" t="s">
        <v>473</v>
      </c>
      <c r="BB5" t="s">
        <v>474</v>
      </c>
      <c r="BC5" t="s">
        <v>475</v>
      </c>
      <c r="BD5" t="s">
        <v>476</v>
      </c>
      <c r="BE5" t="s">
        <v>477</v>
      </c>
      <c r="BF5" t="s">
        <v>478</v>
      </c>
      <c r="BG5" t="s">
        <v>479</v>
      </c>
      <c r="BH5" t="s">
        <v>805</v>
      </c>
      <c r="BI5" t="s">
        <v>812</v>
      </c>
    </row>
    <row r="6" spans="1:61">
      <c r="A6" t="s">
        <v>245</v>
      </c>
      <c r="B6" t="s">
        <v>308</v>
      </c>
      <c r="C6" t="s">
        <v>309</v>
      </c>
      <c r="D6" t="s">
        <v>310</v>
      </c>
      <c r="E6" t="s">
        <v>311</v>
      </c>
      <c r="F6" t="s">
        <v>312</v>
      </c>
      <c r="G6" t="s">
        <v>313</v>
      </c>
      <c r="H6" t="s">
        <v>314</v>
      </c>
      <c r="I6" t="s">
        <v>315</v>
      </c>
      <c r="J6" t="s">
        <v>316</v>
      </c>
      <c r="K6" t="s">
        <v>317</v>
      </c>
      <c r="L6" t="s">
        <v>318</v>
      </c>
      <c r="M6" t="s">
        <v>319</v>
      </c>
      <c r="N6" t="s">
        <v>320</v>
      </c>
      <c r="O6" t="s">
        <v>321</v>
      </c>
      <c r="P6" t="s">
        <v>322</v>
      </c>
      <c r="Q6" t="s">
        <v>323</v>
      </c>
      <c r="R6" t="s">
        <v>324</v>
      </c>
      <c r="S6" t="s">
        <v>325</v>
      </c>
      <c r="T6" t="s">
        <v>326</v>
      </c>
      <c r="U6" t="s">
        <v>327</v>
      </c>
      <c r="V6" t="s">
        <v>328</v>
      </c>
      <c r="W6" t="s">
        <v>329</v>
      </c>
      <c r="X6" t="s">
        <v>330</v>
      </c>
      <c r="Y6" t="s">
        <v>331</v>
      </c>
      <c r="Z6" t="s">
        <v>332</v>
      </c>
      <c r="AA6" t="s">
        <v>333</v>
      </c>
      <c r="AB6" t="s">
        <v>334</v>
      </c>
      <c r="AC6" t="s">
        <v>335</v>
      </c>
      <c r="AD6" t="s">
        <v>336</v>
      </c>
      <c r="AE6" t="s">
        <v>337</v>
      </c>
      <c r="AF6" t="s">
        <v>338</v>
      </c>
      <c r="AG6" t="s">
        <v>339</v>
      </c>
      <c r="AH6" t="s">
        <v>340</v>
      </c>
      <c r="AI6" t="s">
        <v>341</v>
      </c>
      <c r="AJ6" t="s">
        <v>342</v>
      </c>
      <c r="AK6" t="s">
        <v>343</v>
      </c>
      <c r="AL6" t="s">
        <v>344</v>
      </c>
      <c r="AM6" t="s">
        <v>345</v>
      </c>
      <c r="AN6" t="s">
        <v>346</v>
      </c>
      <c r="AO6" t="s">
        <v>347</v>
      </c>
      <c r="AP6" t="s">
        <v>348</v>
      </c>
      <c r="AQ6" t="s">
        <v>349</v>
      </c>
      <c r="AR6" t="s">
        <v>350</v>
      </c>
      <c r="AS6" t="s">
        <v>351</v>
      </c>
      <c r="AT6" t="s">
        <v>352</v>
      </c>
      <c r="AU6" t="s">
        <v>353</v>
      </c>
      <c r="AV6" t="s">
        <v>354</v>
      </c>
      <c r="AW6" t="s">
        <v>355</v>
      </c>
      <c r="AX6" t="s">
        <v>356</v>
      </c>
      <c r="AY6" t="s">
        <v>357</v>
      </c>
      <c r="AZ6" t="s">
        <v>358</v>
      </c>
      <c r="BA6" t="s">
        <v>359</v>
      </c>
      <c r="BB6" s="20" t="s">
        <v>360</v>
      </c>
      <c r="BC6" s="20" t="s">
        <v>361</v>
      </c>
      <c r="BD6" s="20" t="s">
        <v>362</v>
      </c>
      <c r="BE6" s="20" t="s">
        <v>363</v>
      </c>
      <c r="BF6" s="20" t="s">
        <v>364</v>
      </c>
      <c r="BG6" s="20" t="s">
        <v>365</v>
      </c>
      <c r="BH6" t="s">
        <v>803</v>
      </c>
      <c r="BI6" t="s">
        <v>813</v>
      </c>
    </row>
    <row r="7" spans="1:61">
      <c r="A7" t="s">
        <v>246</v>
      </c>
      <c r="B7" t="s">
        <v>1353</v>
      </c>
      <c r="C7" t="s">
        <v>497</v>
      </c>
      <c r="D7" t="s">
        <v>480</v>
      </c>
      <c r="E7" t="s">
        <v>481</v>
      </c>
      <c r="F7" t="s">
        <v>1199</v>
      </c>
      <c r="G7" t="s">
        <v>1200</v>
      </c>
      <c r="H7" t="s">
        <v>1212</v>
      </c>
      <c r="I7" t="s">
        <v>1213</v>
      </c>
      <c r="J7" t="s">
        <v>1201</v>
      </c>
      <c r="K7" t="s">
        <v>1202</v>
      </c>
      <c r="L7" t="s">
        <v>483</v>
      </c>
      <c r="M7" t="s">
        <v>484</v>
      </c>
      <c r="N7" t="s">
        <v>485</v>
      </c>
      <c r="O7" t="s">
        <v>486</v>
      </c>
      <c r="P7" t="s">
        <v>487</v>
      </c>
      <c r="Q7" t="s">
        <v>488</v>
      </c>
      <c r="R7" t="s">
        <v>489</v>
      </c>
      <c r="S7" t="s">
        <v>490</v>
      </c>
      <c r="T7" t="s">
        <v>441</v>
      </c>
      <c r="U7" t="s">
        <v>491</v>
      </c>
      <c r="V7" t="s">
        <v>1203</v>
      </c>
      <c r="W7" t="s">
        <v>1204</v>
      </c>
      <c r="X7" t="s">
        <v>492</v>
      </c>
      <c r="Y7" t="s">
        <v>482</v>
      </c>
      <c r="Z7" t="s">
        <v>493</v>
      </c>
      <c r="AA7" t="s">
        <v>494</v>
      </c>
      <c r="AB7" t="s">
        <v>495</v>
      </c>
      <c r="AC7" t="s">
        <v>1205</v>
      </c>
      <c r="AD7" t="s">
        <v>1206</v>
      </c>
      <c r="AE7" t="s">
        <v>1207</v>
      </c>
      <c r="AF7" t="s">
        <v>496</v>
      </c>
      <c r="AG7" t="s">
        <v>497</v>
      </c>
      <c r="AH7" t="s">
        <v>1208</v>
      </c>
      <c r="AI7" t="s">
        <v>1209</v>
      </c>
      <c r="AJ7" t="s">
        <v>498</v>
      </c>
      <c r="AK7" t="s">
        <v>499</v>
      </c>
      <c r="AL7" t="s">
        <v>500</v>
      </c>
      <c r="AM7" t="s">
        <v>501</v>
      </c>
      <c r="AN7" t="s">
        <v>502</v>
      </c>
      <c r="AO7" t="s">
        <v>503</v>
      </c>
      <c r="AP7" t="s">
        <v>504</v>
      </c>
      <c r="AQ7" t="s">
        <v>1210</v>
      </c>
      <c r="AR7" t="s">
        <v>505</v>
      </c>
      <c r="AS7" t="s">
        <v>506</v>
      </c>
      <c r="AT7" t="s">
        <v>507</v>
      </c>
      <c r="AU7" t="s">
        <v>508</v>
      </c>
      <c r="AV7" t="s">
        <v>509</v>
      </c>
      <c r="AW7" t="s">
        <v>510</v>
      </c>
      <c r="AX7" t="s">
        <v>511</v>
      </c>
      <c r="AY7" t="s">
        <v>1211</v>
      </c>
      <c r="AZ7" t="s">
        <v>512</v>
      </c>
      <c r="BA7" t="s">
        <v>513</v>
      </c>
      <c r="BB7" s="20" t="s">
        <v>514</v>
      </c>
      <c r="BC7" s="20" t="s">
        <v>515</v>
      </c>
      <c r="BD7" s="20" t="s">
        <v>516</v>
      </c>
      <c r="BE7" s="21" t="s">
        <v>517</v>
      </c>
      <c r="BF7" s="21" t="s">
        <v>1</v>
      </c>
      <c r="BG7" s="20" t="s">
        <v>518</v>
      </c>
      <c r="BH7" t="s">
        <v>806</v>
      </c>
      <c r="BI7" t="s">
        <v>814</v>
      </c>
    </row>
    <row r="8" spans="1:61">
      <c r="A8" t="s">
        <v>247</v>
      </c>
      <c r="B8" t="s">
        <v>520</v>
      </c>
      <c r="C8" t="s">
        <v>521</v>
      </c>
      <c r="D8" t="s">
        <v>522</v>
      </c>
      <c r="E8" t="s">
        <v>523</v>
      </c>
      <c r="F8" t="s">
        <v>370</v>
      </c>
      <c r="G8" t="s">
        <v>524</v>
      </c>
      <c r="H8" t="s">
        <v>525</v>
      </c>
      <c r="I8" t="s">
        <v>526</v>
      </c>
      <c r="J8" t="s">
        <v>527</v>
      </c>
      <c r="K8" t="s">
        <v>528</v>
      </c>
      <c r="L8" t="s">
        <v>529</v>
      </c>
      <c r="M8" t="s">
        <v>530</v>
      </c>
      <c r="N8" t="s">
        <v>531</v>
      </c>
      <c r="O8" t="s">
        <v>532</v>
      </c>
      <c r="P8" t="s">
        <v>533</v>
      </c>
      <c r="Q8" t="s">
        <v>534</v>
      </c>
      <c r="R8" t="s">
        <v>535</v>
      </c>
      <c r="S8" t="s">
        <v>383</v>
      </c>
      <c r="T8" t="s">
        <v>536</v>
      </c>
      <c r="U8" t="s">
        <v>537</v>
      </c>
      <c r="V8" t="s">
        <v>538</v>
      </c>
      <c r="W8" t="s">
        <v>539</v>
      </c>
      <c r="X8" t="s">
        <v>540</v>
      </c>
      <c r="Y8" t="s">
        <v>541</v>
      </c>
      <c r="Z8" t="s">
        <v>542</v>
      </c>
      <c r="AA8" t="s">
        <v>543</v>
      </c>
      <c r="AB8" t="s">
        <v>544</v>
      </c>
      <c r="AC8" t="s">
        <v>545</v>
      </c>
      <c r="AD8" t="s">
        <v>546</v>
      </c>
      <c r="AE8" t="s">
        <v>547</v>
      </c>
      <c r="AF8" t="s">
        <v>548</v>
      </c>
      <c r="AG8" t="s">
        <v>549</v>
      </c>
      <c r="AH8" t="s">
        <v>550</v>
      </c>
      <c r="AI8" t="s">
        <v>551</v>
      </c>
      <c r="AJ8" t="s">
        <v>552</v>
      </c>
      <c r="AK8" t="s">
        <v>553</v>
      </c>
      <c r="AL8" t="s">
        <v>554</v>
      </c>
      <c r="AM8" t="s">
        <v>555</v>
      </c>
      <c r="AN8" t="s">
        <v>556</v>
      </c>
      <c r="AO8" t="s">
        <v>557</v>
      </c>
      <c r="AP8" t="s">
        <v>558</v>
      </c>
      <c r="AQ8" t="s">
        <v>406</v>
      </c>
      <c r="AR8" t="s">
        <v>559</v>
      </c>
      <c r="AS8" t="s">
        <v>408</v>
      </c>
      <c r="AT8" t="s">
        <v>560</v>
      </c>
      <c r="AU8" t="s">
        <v>561</v>
      </c>
      <c r="AV8" t="s">
        <v>562</v>
      </c>
      <c r="AW8" t="s">
        <v>563</v>
      </c>
      <c r="AX8" t="s">
        <v>413</v>
      </c>
      <c r="AY8" t="s">
        <v>414</v>
      </c>
      <c r="AZ8" t="s">
        <v>564</v>
      </c>
      <c r="BA8" t="s">
        <v>565</v>
      </c>
      <c r="BB8" s="20" t="s">
        <v>566</v>
      </c>
      <c r="BC8" s="20" t="s">
        <v>567</v>
      </c>
      <c r="BD8" s="20" t="s">
        <v>568</v>
      </c>
      <c r="BE8" s="21" t="s">
        <v>569</v>
      </c>
      <c r="BF8" s="21" t="s">
        <v>570</v>
      </c>
      <c r="BG8" s="20" t="s">
        <v>571</v>
      </c>
      <c r="BH8" t="s">
        <v>807</v>
      </c>
      <c r="BI8" t="s">
        <v>815</v>
      </c>
    </row>
    <row r="9" spans="1:61">
      <c r="A9" t="s">
        <v>248</v>
      </c>
      <c r="B9" t="s">
        <v>631</v>
      </c>
      <c r="C9" t="s">
        <v>632</v>
      </c>
      <c r="D9" t="s">
        <v>633</v>
      </c>
      <c r="E9" t="s">
        <v>634</v>
      </c>
      <c r="F9" t="s">
        <v>635</v>
      </c>
      <c r="G9" t="s">
        <v>636</v>
      </c>
      <c r="H9" t="s">
        <v>637</v>
      </c>
      <c r="I9" t="s">
        <v>638</v>
      </c>
      <c r="J9" t="s">
        <v>639</v>
      </c>
      <c r="K9" t="s">
        <v>640</v>
      </c>
      <c r="L9" t="s">
        <v>641</v>
      </c>
      <c r="M9" t="s">
        <v>642</v>
      </c>
      <c r="N9" t="s">
        <v>643</v>
      </c>
      <c r="O9" t="s">
        <v>644</v>
      </c>
      <c r="P9" t="s">
        <v>645</v>
      </c>
      <c r="Q9" t="s">
        <v>646</v>
      </c>
      <c r="R9" t="s">
        <v>647</v>
      </c>
      <c r="S9" t="s">
        <v>648</v>
      </c>
      <c r="T9" t="s">
        <v>649</v>
      </c>
      <c r="U9" t="s">
        <v>650</v>
      </c>
      <c r="V9" t="s">
        <v>651</v>
      </c>
      <c r="W9" t="s">
        <v>652</v>
      </c>
      <c r="X9" t="s">
        <v>653</v>
      </c>
      <c r="Y9" t="s">
        <v>654</v>
      </c>
      <c r="Z9" t="s">
        <v>655</v>
      </c>
      <c r="AA9" t="s">
        <v>656</v>
      </c>
      <c r="AB9" t="s">
        <v>657</v>
      </c>
      <c r="AC9" t="s">
        <v>658</v>
      </c>
      <c r="AD9" t="s">
        <v>659</v>
      </c>
      <c r="AE9" t="s">
        <v>660</v>
      </c>
      <c r="AF9" t="s">
        <v>631</v>
      </c>
      <c r="AG9" t="s">
        <v>661</v>
      </c>
      <c r="AH9" t="s">
        <v>662</v>
      </c>
      <c r="AI9" t="s">
        <v>663</v>
      </c>
      <c r="AJ9" t="s">
        <v>664</v>
      </c>
      <c r="AK9" t="s">
        <v>665</v>
      </c>
      <c r="AL9" t="s">
        <v>666</v>
      </c>
      <c r="AM9" t="s">
        <v>667</v>
      </c>
      <c r="AN9" t="s">
        <v>668</v>
      </c>
      <c r="AO9" t="s">
        <v>669</v>
      </c>
      <c r="AP9" t="s">
        <v>670</v>
      </c>
      <c r="AQ9" t="s">
        <v>671</v>
      </c>
      <c r="AR9" t="s">
        <v>672</v>
      </c>
      <c r="AS9" t="s">
        <v>673</v>
      </c>
      <c r="AT9" t="s">
        <v>674</v>
      </c>
      <c r="AU9" t="s">
        <v>675</v>
      </c>
      <c r="AV9" t="s">
        <v>676</v>
      </c>
      <c r="AW9" t="s">
        <v>677</v>
      </c>
      <c r="AX9" t="s">
        <v>678</v>
      </c>
      <c r="AY9" t="s">
        <v>679</v>
      </c>
      <c r="AZ9" t="s">
        <v>680</v>
      </c>
      <c r="BA9" t="s">
        <v>681</v>
      </c>
      <c r="BB9" s="20" t="s">
        <v>794</v>
      </c>
      <c r="BC9" s="20" t="s">
        <v>795</v>
      </c>
      <c r="BD9" s="20" t="s">
        <v>796</v>
      </c>
      <c r="BE9" s="21" t="s">
        <v>797</v>
      </c>
      <c r="BF9" s="21" t="s">
        <v>798</v>
      </c>
      <c r="BG9" s="20" t="s">
        <v>799</v>
      </c>
      <c r="BH9" s="132" t="s">
        <v>2173</v>
      </c>
      <c r="BI9" s="132" t="s">
        <v>2174</v>
      </c>
    </row>
    <row r="10" spans="1:61">
      <c r="A10" t="s">
        <v>249</v>
      </c>
      <c r="B10" t="s">
        <v>251</v>
      </c>
      <c r="C10" t="s">
        <v>252</v>
      </c>
      <c r="D10" t="s">
        <v>253</v>
      </c>
      <c r="E10" t="s">
        <v>254</v>
      </c>
      <c r="F10" t="s">
        <v>255</v>
      </c>
      <c r="G10" t="s">
        <v>256</v>
      </c>
      <c r="H10" t="s">
        <v>257</v>
      </c>
      <c r="I10" t="s">
        <v>258</v>
      </c>
      <c r="J10" t="s">
        <v>259</v>
      </c>
      <c r="K10" t="s">
        <v>260</v>
      </c>
      <c r="L10" t="s">
        <v>261</v>
      </c>
      <c r="M10" t="s">
        <v>262</v>
      </c>
      <c r="N10" t="s">
        <v>263</v>
      </c>
      <c r="O10" t="s">
        <v>264</v>
      </c>
      <c r="P10" t="s">
        <v>265</v>
      </c>
      <c r="Q10" t="s">
        <v>266</v>
      </c>
      <c r="R10" t="s">
        <v>267</v>
      </c>
      <c r="S10" t="s">
        <v>268</v>
      </c>
      <c r="T10" t="s">
        <v>269</v>
      </c>
      <c r="U10" t="s">
        <v>270</v>
      </c>
      <c r="V10" t="s">
        <v>271</v>
      </c>
      <c r="W10" t="s">
        <v>272</v>
      </c>
      <c r="X10" t="s">
        <v>273</v>
      </c>
      <c r="Y10" t="s">
        <v>274</v>
      </c>
      <c r="Z10" t="s">
        <v>275</v>
      </c>
      <c r="AA10" t="s">
        <v>276</v>
      </c>
      <c r="AB10" t="s">
        <v>277</v>
      </c>
      <c r="AC10" t="s">
        <v>278</v>
      </c>
      <c r="AD10" t="s">
        <v>279</v>
      </c>
      <c r="AE10" t="s">
        <v>280</v>
      </c>
      <c r="AF10" t="s">
        <v>281</v>
      </c>
      <c r="AG10" t="s">
        <v>282</v>
      </c>
      <c r="AH10" t="s">
        <v>283</v>
      </c>
      <c r="AI10" t="s">
        <v>284</v>
      </c>
      <c r="AJ10" t="s">
        <v>285</v>
      </c>
      <c r="AK10" t="s">
        <v>286</v>
      </c>
      <c r="AL10" t="s">
        <v>287</v>
      </c>
      <c r="AM10" t="s">
        <v>288</v>
      </c>
      <c r="AN10" t="s">
        <v>289</v>
      </c>
      <c r="AO10" t="s">
        <v>290</v>
      </c>
      <c r="AP10" t="s">
        <v>291</v>
      </c>
      <c r="AQ10" t="s">
        <v>292</v>
      </c>
      <c r="AR10" t="s">
        <v>293</v>
      </c>
      <c r="AS10" t="s">
        <v>294</v>
      </c>
      <c r="AT10" t="s">
        <v>295</v>
      </c>
      <c r="AU10" t="s">
        <v>296</v>
      </c>
      <c r="AV10" t="s">
        <v>297</v>
      </c>
      <c r="AW10" t="s">
        <v>298</v>
      </c>
      <c r="AX10" t="s">
        <v>1214</v>
      </c>
      <c r="AY10" t="s">
        <v>299</v>
      </c>
      <c r="AZ10" t="s">
        <v>300</v>
      </c>
      <c r="BA10" t="s">
        <v>301</v>
      </c>
      <c r="BB10" s="18" t="s">
        <v>302</v>
      </c>
      <c r="BC10" t="s">
        <v>303</v>
      </c>
      <c r="BD10" s="18" t="s">
        <v>304</v>
      </c>
      <c r="BE10" s="19" t="s">
        <v>305</v>
      </c>
      <c r="BF10" s="19" t="s">
        <v>306</v>
      </c>
      <c r="BG10" s="24" t="s">
        <v>307</v>
      </c>
      <c r="BH10" t="s">
        <v>801</v>
      </c>
      <c r="BI10" t="s">
        <v>809</v>
      </c>
    </row>
    <row r="11" spans="1:61">
      <c r="A11" t="s">
        <v>250</v>
      </c>
      <c r="B11" t="s">
        <v>737</v>
      </c>
      <c r="C11" t="s">
        <v>738</v>
      </c>
      <c r="D11" t="s">
        <v>739</v>
      </c>
      <c r="E11" t="s">
        <v>740</v>
      </c>
      <c r="F11" t="s">
        <v>741</v>
      </c>
      <c r="G11" t="s">
        <v>742</v>
      </c>
      <c r="H11" t="s">
        <v>743</v>
      </c>
      <c r="I11" t="s">
        <v>744</v>
      </c>
      <c r="J11" t="s">
        <v>745</v>
      </c>
      <c r="K11" t="s">
        <v>746</v>
      </c>
      <c r="L11" t="s">
        <v>747</v>
      </c>
      <c r="M11" t="s">
        <v>748</v>
      </c>
      <c r="N11" t="s">
        <v>749</v>
      </c>
      <c r="O11" t="s">
        <v>750</v>
      </c>
      <c r="P11" t="s">
        <v>751</v>
      </c>
      <c r="Q11" t="s">
        <v>752</v>
      </c>
      <c r="R11" t="s">
        <v>753</v>
      </c>
      <c r="S11" t="s">
        <v>754</v>
      </c>
      <c r="T11" t="s">
        <v>755</v>
      </c>
      <c r="U11" t="s">
        <v>756</v>
      </c>
      <c r="V11" t="s">
        <v>757</v>
      </c>
      <c r="W11" t="s">
        <v>758</v>
      </c>
      <c r="X11" t="s">
        <v>759</v>
      </c>
      <c r="Y11" t="s">
        <v>760</v>
      </c>
      <c r="Z11" t="s">
        <v>761</v>
      </c>
      <c r="AA11" t="s">
        <v>762</v>
      </c>
      <c r="AB11" t="s">
        <v>763</v>
      </c>
      <c r="AC11" t="s">
        <v>764</v>
      </c>
      <c r="AD11" t="s">
        <v>765</v>
      </c>
      <c r="AE11" t="s">
        <v>766</v>
      </c>
      <c r="AF11" t="s">
        <v>767</v>
      </c>
      <c r="AG11" t="s">
        <v>768</v>
      </c>
      <c r="AH11" t="s">
        <v>769</v>
      </c>
      <c r="AI11" t="s">
        <v>770</v>
      </c>
      <c r="AJ11" t="s">
        <v>771</v>
      </c>
      <c r="AK11" t="s">
        <v>772</v>
      </c>
      <c r="AL11" t="s">
        <v>773</v>
      </c>
      <c r="AM11" t="s">
        <v>774</v>
      </c>
      <c r="AN11" t="s">
        <v>775</v>
      </c>
      <c r="AO11" t="s">
        <v>776</v>
      </c>
      <c r="AP11" t="s">
        <v>777</v>
      </c>
      <c r="AQ11" t="s">
        <v>778</v>
      </c>
      <c r="AR11" t="s">
        <v>779</v>
      </c>
      <c r="AS11" t="s">
        <v>780</v>
      </c>
      <c r="AT11" t="s">
        <v>781</v>
      </c>
      <c r="AU11" t="s">
        <v>782</v>
      </c>
      <c r="AV11" t="s">
        <v>783</v>
      </c>
      <c r="AW11" t="s">
        <v>784</v>
      </c>
      <c r="AX11" t="s">
        <v>785</v>
      </c>
      <c r="AY11" t="s">
        <v>786</v>
      </c>
      <c r="AZ11" t="s">
        <v>300</v>
      </c>
      <c r="BA11" t="s">
        <v>787</v>
      </c>
      <c r="BB11" s="18" t="s">
        <v>788</v>
      </c>
      <c r="BC11" s="18" t="s">
        <v>789</v>
      </c>
      <c r="BD11" s="18" t="s">
        <v>790</v>
      </c>
      <c r="BE11" s="19" t="s">
        <v>791</v>
      </c>
      <c r="BF11" s="19" t="s">
        <v>792</v>
      </c>
      <c r="BG11" s="18" t="s">
        <v>793</v>
      </c>
      <c r="BH11" t="s">
        <v>800</v>
      </c>
      <c r="BI11" t="s">
        <v>810</v>
      </c>
    </row>
    <row r="12" spans="1:61">
      <c r="A12" t="s">
        <v>519</v>
      </c>
      <c r="B12" t="s">
        <v>573</v>
      </c>
      <c r="C12" t="s">
        <v>574</v>
      </c>
      <c r="D12" t="s">
        <v>575</v>
      </c>
      <c r="E12" t="s">
        <v>576</v>
      </c>
      <c r="F12" t="s">
        <v>577</v>
      </c>
      <c r="G12" t="s">
        <v>578</v>
      </c>
      <c r="H12" t="s">
        <v>579</v>
      </c>
      <c r="I12" t="s">
        <v>580</v>
      </c>
      <c r="J12" t="s">
        <v>581</v>
      </c>
      <c r="K12" t="s">
        <v>582</v>
      </c>
      <c r="L12" t="s">
        <v>583</v>
      </c>
      <c r="M12" t="s">
        <v>584</v>
      </c>
      <c r="N12" t="s">
        <v>585</v>
      </c>
      <c r="O12" t="s">
        <v>586</v>
      </c>
      <c r="P12" t="s">
        <v>587</v>
      </c>
      <c r="Q12" t="s">
        <v>588</v>
      </c>
      <c r="R12" t="s">
        <v>589</v>
      </c>
      <c r="S12" t="s">
        <v>590</v>
      </c>
      <c r="T12" t="s">
        <v>591</v>
      </c>
      <c r="U12" t="s">
        <v>592</v>
      </c>
      <c r="V12" t="s">
        <v>593</v>
      </c>
      <c r="W12" t="s">
        <v>594</v>
      </c>
      <c r="X12" t="s">
        <v>595</v>
      </c>
      <c r="Y12" t="s">
        <v>596</v>
      </c>
      <c r="Z12" t="s">
        <v>597</v>
      </c>
      <c r="AA12" t="s">
        <v>598</v>
      </c>
      <c r="AB12" t="s">
        <v>599</v>
      </c>
      <c r="AC12" t="s">
        <v>600</v>
      </c>
      <c r="AD12" t="s">
        <v>601</v>
      </c>
      <c r="AE12" t="s">
        <v>602</v>
      </c>
      <c r="AF12" t="s">
        <v>603</v>
      </c>
      <c r="AG12" t="s">
        <v>604</v>
      </c>
      <c r="AH12" t="s">
        <v>605</v>
      </c>
      <c r="AI12" t="s">
        <v>606</v>
      </c>
      <c r="AJ12" t="s">
        <v>607</v>
      </c>
      <c r="AK12" t="s">
        <v>608</v>
      </c>
      <c r="AL12" t="s">
        <v>609</v>
      </c>
      <c r="AM12" t="s">
        <v>610</v>
      </c>
      <c r="AN12" t="s">
        <v>611</v>
      </c>
      <c r="AO12" t="s">
        <v>612</v>
      </c>
      <c r="AP12" t="s">
        <v>613</v>
      </c>
      <c r="AQ12" t="s">
        <v>614</v>
      </c>
      <c r="AR12" t="s">
        <v>615</v>
      </c>
      <c r="AS12" t="s">
        <v>616</v>
      </c>
      <c r="AT12" t="s">
        <v>617</v>
      </c>
      <c r="AU12" t="s">
        <v>618</v>
      </c>
      <c r="AV12" t="s">
        <v>619</v>
      </c>
      <c r="AW12" t="s">
        <v>620</v>
      </c>
      <c r="AX12" t="s">
        <v>621</v>
      </c>
      <c r="AY12" t="s">
        <v>622</v>
      </c>
      <c r="AZ12" t="s">
        <v>623</v>
      </c>
      <c r="BA12" t="s">
        <v>624</v>
      </c>
      <c r="BB12" t="s">
        <v>625</v>
      </c>
      <c r="BC12" t="s">
        <v>626</v>
      </c>
      <c r="BD12" t="s">
        <v>627</v>
      </c>
      <c r="BE12" t="s">
        <v>628</v>
      </c>
      <c r="BF12" t="s">
        <v>629</v>
      </c>
      <c r="BG12" t="s">
        <v>630</v>
      </c>
      <c r="BH12" t="s">
        <v>808</v>
      </c>
      <c r="BI12" t="s">
        <v>816</v>
      </c>
    </row>
    <row r="13" spans="1:61">
      <c r="A13" t="s">
        <v>572</v>
      </c>
      <c r="B13" t="s">
        <v>682</v>
      </c>
      <c r="C13" t="s">
        <v>683</v>
      </c>
      <c r="D13" t="s">
        <v>684</v>
      </c>
      <c r="E13" t="s">
        <v>685</v>
      </c>
      <c r="F13" t="s">
        <v>686</v>
      </c>
      <c r="G13" t="s">
        <v>687</v>
      </c>
      <c r="H13" t="s">
        <v>688</v>
      </c>
      <c r="I13" t="s">
        <v>689</v>
      </c>
      <c r="J13" t="s">
        <v>690</v>
      </c>
      <c r="K13" t="s">
        <v>691</v>
      </c>
      <c r="L13" t="s">
        <v>692</v>
      </c>
      <c r="M13" t="s">
        <v>140</v>
      </c>
      <c r="N13" t="s">
        <v>693</v>
      </c>
      <c r="O13" t="s">
        <v>142</v>
      </c>
      <c r="P13" t="s">
        <v>694</v>
      </c>
      <c r="Q13" t="s">
        <v>695</v>
      </c>
      <c r="R13" t="s">
        <v>696</v>
      </c>
      <c r="S13" t="s">
        <v>697</v>
      </c>
      <c r="T13" t="s">
        <v>698</v>
      </c>
      <c r="U13" t="s">
        <v>699</v>
      </c>
      <c r="V13" t="s">
        <v>700</v>
      </c>
      <c r="W13" t="s">
        <v>701</v>
      </c>
      <c r="X13" t="s">
        <v>702</v>
      </c>
      <c r="Y13" t="s">
        <v>703</v>
      </c>
      <c r="Z13" t="s">
        <v>704</v>
      </c>
      <c r="AA13" t="s">
        <v>705</v>
      </c>
      <c r="AB13" t="s">
        <v>706</v>
      </c>
      <c r="AC13" t="s">
        <v>707</v>
      </c>
      <c r="AD13" t="s">
        <v>708</v>
      </c>
      <c r="AE13" t="s">
        <v>709</v>
      </c>
      <c r="AF13" t="s">
        <v>710</v>
      </c>
      <c r="AG13" t="s">
        <v>711</v>
      </c>
      <c r="AH13" t="s">
        <v>712</v>
      </c>
      <c r="AI13" t="s">
        <v>713</v>
      </c>
      <c r="AJ13" t="s">
        <v>714</v>
      </c>
      <c r="AK13" t="s">
        <v>715</v>
      </c>
      <c r="AL13" t="s">
        <v>716</v>
      </c>
      <c r="AM13" t="s">
        <v>717</v>
      </c>
      <c r="AN13" t="s">
        <v>718</v>
      </c>
      <c r="AO13" t="s">
        <v>719</v>
      </c>
      <c r="AP13" t="s">
        <v>720</v>
      </c>
      <c r="AQ13" t="s">
        <v>721</v>
      </c>
      <c r="AR13" t="s">
        <v>722</v>
      </c>
      <c r="AS13" t="s">
        <v>723</v>
      </c>
      <c r="AT13" t="s">
        <v>724</v>
      </c>
      <c r="AU13" t="s">
        <v>725</v>
      </c>
      <c r="AV13" t="s">
        <v>707</v>
      </c>
      <c r="AW13" t="s">
        <v>726</v>
      </c>
      <c r="AX13" t="s">
        <v>727</v>
      </c>
      <c r="AY13" t="s">
        <v>728</v>
      </c>
      <c r="AZ13" t="s">
        <v>729</v>
      </c>
      <c r="BA13" t="s">
        <v>730</v>
      </c>
      <c r="BB13" s="20" t="s">
        <v>731</v>
      </c>
      <c r="BC13" s="20" t="s">
        <v>732</v>
      </c>
      <c r="BD13" s="20" t="s">
        <v>733</v>
      </c>
      <c r="BE13" s="21" t="s">
        <v>734</v>
      </c>
      <c r="BF13" s="21" t="s">
        <v>735</v>
      </c>
      <c r="BG13" s="20" t="s">
        <v>736</v>
      </c>
      <c r="BH13" t="s">
        <v>802</v>
      </c>
      <c r="BI13" t="s">
        <v>817</v>
      </c>
    </row>
    <row r="14" spans="1:61">
      <c r="A14" t="s">
        <v>840</v>
      </c>
      <c r="B14" s="36" t="s">
        <v>841</v>
      </c>
      <c r="C14" s="36" t="s">
        <v>842</v>
      </c>
      <c r="D14" s="36" t="s">
        <v>843</v>
      </c>
      <c r="E14" s="36" t="s">
        <v>844</v>
      </c>
      <c r="F14" s="36" t="s">
        <v>845</v>
      </c>
      <c r="G14" s="36" t="s">
        <v>846</v>
      </c>
      <c r="H14" s="36" t="s">
        <v>847</v>
      </c>
      <c r="I14" s="36" t="s">
        <v>848</v>
      </c>
      <c r="J14" s="36" t="s">
        <v>849</v>
      </c>
      <c r="K14" s="36" t="s">
        <v>850</v>
      </c>
      <c r="L14" s="36" t="s">
        <v>851</v>
      </c>
      <c r="M14" s="36" t="s">
        <v>852</v>
      </c>
      <c r="N14" s="36" t="s">
        <v>853</v>
      </c>
      <c r="O14" s="36" t="s">
        <v>854</v>
      </c>
      <c r="P14" s="36" t="s">
        <v>855</v>
      </c>
      <c r="Q14" s="36" t="s">
        <v>856</v>
      </c>
      <c r="R14" s="36" t="s">
        <v>857</v>
      </c>
      <c r="S14" s="36" t="s">
        <v>858</v>
      </c>
      <c r="T14" s="36" t="s">
        <v>859</v>
      </c>
      <c r="U14" s="36" t="s">
        <v>860</v>
      </c>
      <c r="V14" s="36" t="s">
        <v>861</v>
      </c>
      <c r="W14" s="36" t="s">
        <v>862</v>
      </c>
      <c r="X14" s="36" t="s">
        <v>863</v>
      </c>
      <c r="Y14" s="36" t="s">
        <v>864</v>
      </c>
      <c r="Z14" s="36" t="s">
        <v>865</v>
      </c>
      <c r="AA14" s="36" t="s">
        <v>866</v>
      </c>
      <c r="AB14" s="36" t="s">
        <v>867</v>
      </c>
      <c r="AC14" s="36" t="s">
        <v>868</v>
      </c>
      <c r="AD14" s="36" t="s">
        <v>846</v>
      </c>
      <c r="AE14" s="36" t="s">
        <v>869</v>
      </c>
      <c r="AF14" s="36" t="s">
        <v>870</v>
      </c>
      <c r="AG14" s="36" t="s">
        <v>871</v>
      </c>
      <c r="AH14" s="36" t="s">
        <v>872</v>
      </c>
      <c r="AI14" s="36" t="s">
        <v>873</v>
      </c>
      <c r="AJ14" s="36" t="s">
        <v>874</v>
      </c>
      <c r="AK14" s="36" t="s">
        <v>875</v>
      </c>
      <c r="AL14" s="36" t="s">
        <v>876</v>
      </c>
      <c r="AM14" s="36" t="s">
        <v>877</v>
      </c>
      <c r="AN14" s="36" t="s">
        <v>878</v>
      </c>
      <c r="AO14" s="36" t="s">
        <v>879</v>
      </c>
      <c r="AP14" s="36" t="s">
        <v>880</v>
      </c>
      <c r="AQ14" s="36" t="s">
        <v>881</v>
      </c>
      <c r="AR14" s="36" t="s">
        <v>882</v>
      </c>
      <c r="AS14" s="36" t="s">
        <v>883</v>
      </c>
      <c r="AT14" s="36" t="s">
        <v>884</v>
      </c>
      <c r="AU14" s="36" t="s">
        <v>885</v>
      </c>
      <c r="AV14" s="36" t="s">
        <v>886</v>
      </c>
      <c r="AW14" s="36" t="s">
        <v>887</v>
      </c>
      <c r="AX14" s="36" t="s">
        <v>888</v>
      </c>
      <c r="AY14" s="36" t="s">
        <v>889</v>
      </c>
      <c r="AZ14" s="36" t="s">
        <v>860</v>
      </c>
      <c r="BA14" s="36" t="s">
        <v>869</v>
      </c>
      <c r="BB14" t="s">
        <v>890</v>
      </c>
      <c r="BC14" t="s">
        <v>891</v>
      </c>
      <c r="BD14" t="s">
        <v>892</v>
      </c>
      <c r="BE14" t="s">
        <v>893</v>
      </c>
      <c r="BF14" t="s">
        <v>894</v>
      </c>
      <c r="BG14" t="s">
        <v>895</v>
      </c>
      <c r="BH14" t="s">
        <v>896</v>
      </c>
      <c r="BI14" t="s">
        <v>897</v>
      </c>
    </row>
    <row r="15" spans="1:61">
      <c r="A15" t="s">
        <v>950</v>
      </c>
      <c r="B15" s="36" t="s">
        <v>898</v>
      </c>
      <c r="C15" s="36" t="s">
        <v>899</v>
      </c>
      <c r="D15" s="36" t="s">
        <v>900</v>
      </c>
      <c r="E15" s="36" t="s">
        <v>901</v>
      </c>
      <c r="F15" s="36" t="s">
        <v>902</v>
      </c>
      <c r="G15" s="36" t="s">
        <v>903</v>
      </c>
      <c r="H15" s="36" t="s">
        <v>904</v>
      </c>
      <c r="I15" s="36" t="s">
        <v>905</v>
      </c>
      <c r="J15" s="36" t="s">
        <v>906</v>
      </c>
      <c r="K15" s="36" t="s">
        <v>907</v>
      </c>
      <c r="L15" s="36" t="s">
        <v>908</v>
      </c>
      <c r="M15" s="36" t="s">
        <v>909</v>
      </c>
      <c r="N15" s="36" t="s">
        <v>910</v>
      </c>
      <c r="O15" s="36" t="s">
        <v>911</v>
      </c>
      <c r="P15" s="36" t="s">
        <v>912</v>
      </c>
      <c r="Q15" s="36" t="s">
        <v>913</v>
      </c>
      <c r="R15" s="36" t="s">
        <v>914</v>
      </c>
      <c r="S15" s="36" t="s">
        <v>915</v>
      </c>
      <c r="T15" s="36" t="s">
        <v>916</v>
      </c>
      <c r="U15" s="36" t="s">
        <v>917</v>
      </c>
      <c r="V15" s="36" t="s">
        <v>918</v>
      </c>
      <c r="W15" s="36" t="s">
        <v>919</v>
      </c>
      <c r="X15" s="36" t="s">
        <v>920</v>
      </c>
      <c r="Y15" s="36" t="s">
        <v>921</v>
      </c>
      <c r="Z15" s="36" t="s">
        <v>922</v>
      </c>
      <c r="AA15" s="36" t="s">
        <v>923</v>
      </c>
      <c r="AB15" s="36" t="s">
        <v>924</v>
      </c>
      <c r="AC15" s="36" t="s">
        <v>925</v>
      </c>
      <c r="AD15" s="36" t="s">
        <v>926</v>
      </c>
      <c r="AE15" s="36" t="s">
        <v>927</v>
      </c>
      <c r="AF15" s="36" t="s">
        <v>928</v>
      </c>
      <c r="AG15" s="36" t="s">
        <v>929</v>
      </c>
      <c r="AH15" s="36" t="s">
        <v>930</v>
      </c>
      <c r="AI15" s="36" t="s">
        <v>931</v>
      </c>
      <c r="AJ15" s="36" t="s">
        <v>932</v>
      </c>
      <c r="AK15" s="36" t="s">
        <v>933</v>
      </c>
      <c r="AL15" s="36" t="s">
        <v>934</v>
      </c>
      <c r="AM15" s="36" t="s">
        <v>935</v>
      </c>
      <c r="AN15" s="36" t="s">
        <v>936</v>
      </c>
      <c r="AO15" s="36" t="s">
        <v>937</v>
      </c>
      <c r="AP15" s="36" t="s">
        <v>938</v>
      </c>
      <c r="AQ15" s="36" t="s">
        <v>939</v>
      </c>
      <c r="AR15" s="36" t="s">
        <v>940</v>
      </c>
      <c r="AS15" s="36" t="s">
        <v>941</v>
      </c>
      <c r="AT15" s="36" t="s">
        <v>942</v>
      </c>
      <c r="AU15" s="36" t="s">
        <v>943</v>
      </c>
      <c r="AV15" s="36" t="s">
        <v>944</v>
      </c>
      <c r="AW15" s="36" t="s">
        <v>945</v>
      </c>
      <c r="AX15" s="36" t="s">
        <v>946</v>
      </c>
      <c r="AY15" s="36" t="s">
        <v>947</v>
      </c>
      <c r="AZ15" s="36" t="s">
        <v>948</v>
      </c>
      <c r="BA15" s="36" t="s">
        <v>949</v>
      </c>
      <c r="BB15" s="37" t="s">
        <v>951</v>
      </c>
      <c r="BC15" s="20" t="s">
        <v>953</v>
      </c>
      <c r="BD15" s="20" t="s">
        <v>952</v>
      </c>
      <c r="BE15" s="21" t="s">
        <v>954</v>
      </c>
      <c r="BF15" s="21" t="s">
        <v>955</v>
      </c>
      <c r="BG15" s="20" t="s">
        <v>956</v>
      </c>
      <c r="BH15" t="s">
        <v>957</v>
      </c>
      <c r="BI15" t="s">
        <v>958</v>
      </c>
    </row>
    <row r="16" spans="1:61">
      <c r="A16" t="s">
        <v>959</v>
      </c>
      <c r="B16" s="36" t="s">
        <v>968</v>
      </c>
      <c r="C16" s="36" t="s">
        <v>969</v>
      </c>
      <c r="D16" s="36" t="s">
        <v>970</v>
      </c>
      <c r="E16" s="36" t="s">
        <v>971</v>
      </c>
      <c r="F16" s="36" t="s">
        <v>972</v>
      </c>
      <c r="G16" s="36" t="s">
        <v>973</v>
      </c>
      <c r="H16" s="36" t="s">
        <v>974</v>
      </c>
      <c r="I16" s="36" t="s">
        <v>975</v>
      </c>
      <c r="J16" s="36" t="s">
        <v>976</v>
      </c>
      <c r="K16" s="36" t="s">
        <v>977</v>
      </c>
      <c r="L16" s="36" t="s">
        <v>973</v>
      </c>
      <c r="M16" s="36" t="s">
        <v>978</v>
      </c>
      <c r="N16" s="36" t="s">
        <v>979</v>
      </c>
      <c r="O16" s="36" t="s">
        <v>980</v>
      </c>
      <c r="P16" s="36" t="s">
        <v>981</v>
      </c>
      <c r="Q16" s="36" t="s">
        <v>982</v>
      </c>
      <c r="R16" s="36" t="s">
        <v>983</v>
      </c>
      <c r="S16" s="36" t="s">
        <v>984</v>
      </c>
      <c r="T16" s="36" t="s">
        <v>985</v>
      </c>
      <c r="U16" s="36" t="s">
        <v>986</v>
      </c>
      <c r="V16" s="36" t="s">
        <v>987</v>
      </c>
      <c r="W16" s="36" t="s">
        <v>988</v>
      </c>
      <c r="X16" s="36" t="s">
        <v>989</v>
      </c>
      <c r="Y16" s="36" t="s">
        <v>990</v>
      </c>
      <c r="Z16" s="36" t="s">
        <v>991</v>
      </c>
      <c r="AA16" s="36" t="s">
        <v>992</v>
      </c>
      <c r="AB16" s="36" t="s">
        <v>993</v>
      </c>
      <c r="AC16" s="36" t="s">
        <v>994</v>
      </c>
      <c r="AD16" s="36" t="s">
        <v>995</v>
      </c>
      <c r="AE16" s="36" t="s">
        <v>996</v>
      </c>
      <c r="AF16" s="36" t="s">
        <v>997</v>
      </c>
      <c r="AG16" s="36" t="s">
        <v>998</v>
      </c>
      <c r="AH16" s="36" t="s">
        <v>999</v>
      </c>
      <c r="AI16" s="36" t="s">
        <v>1000</v>
      </c>
      <c r="AJ16" s="36" t="s">
        <v>1001</v>
      </c>
      <c r="AK16" s="36" t="s">
        <v>1002</v>
      </c>
      <c r="AL16" s="36" t="s">
        <v>1003</v>
      </c>
      <c r="AM16" s="36" t="s">
        <v>1004</v>
      </c>
      <c r="AN16" s="36" t="s">
        <v>1005</v>
      </c>
      <c r="AO16" s="36" t="s">
        <v>1006</v>
      </c>
      <c r="AP16" s="36" t="s">
        <v>1007</v>
      </c>
      <c r="AQ16" s="36" t="s">
        <v>1008</v>
      </c>
      <c r="AR16" s="36" t="s">
        <v>1009</v>
      </c>
      <c r="AS16" s="36" t="s">
        <v>1010</v>
      </c>
      <c r="AT16" s="36" t="s">
        <v>1011</v>
      </c>
      <c r="AU16" s="36" t="s">
        <v>1012</v>
      </c>
      <c r="AV16" s="36" t="s">
        <v>1013</v>
      </c>
      <c r="AW16" s="36" t="s">
        <v>1014</v>
      </c>
      <c r="AX16" s="36" t="s">
        <v>1015</v>
      </c>
      <c r="AY16" s="36" t="s">
        <v>1016</v>
      </c>
      <c r="AZ16" s="36" t="s">
        <v>1017</v>
      </c>
      <c r="BA16" s="36" t="s">
        <v>1018</v>
      </c>
      <c r="BB16" s="18" t="s">
        <v>962</v>
      </c>
      <c r="BC16" t="s">
        <v>966</v>
      </c>
      <c r="BD16" s="19" t="s">
        <v>965</v>
      </c>
      <c r="BE16" t="s">
        <v>967</v>
      </c>
      <c r="BF16" t="s">
        <v>964</v>
      </c>
      <c r="BG16" t="s">
        <v>963</v>
      </c>
      <c r="BH16" t="s">
        <v>961</v>
      </c>
      <c r="BI16" t="s">
        <v>960</v>
      </c>
    </row>
    <row r="17" spans="1:61">
      <c r="A17" t="s">
        <v>1071</v>
      </c>
      <c r="B17" s="36" t="s">
        <v>1019</v>
      </c>
      <c r="C17" s="36" t="s">
        <v>1020</v>
      </c>
      <c r="D17" s="36" t="s">
        <v>1021</v>
      </c>
      <c r="E17" s="36" t="s">
        <v>1022</v>
      </c>
      <c r="F17" s="36" t="s">
        <v>1023</v>
      </c>
      <c r="G17" s="36" t="s">
        <v>1024</v>
      </c>
      <c r="H17" s="36" t="s">
        <v>1025</v>
      </c>
      <c r="I17" s="36" t="s">
        <v>1026</v>
      </c>
      <c r="J17" s="36" t="s">
        <v>1027</v>
      </c>
      <c r="K17" s="36" t="s">
        <v>1028</v>
      </c>
      <c r="L17" s="36" t="s">
        <v>1029</v>
      </c>
      <c r="M17" s="36" t="s">
        <v>1030</v>
      </c>
      <c r="N17" s="36" t="s">
        <v>1031</v>
      </c>
      <c r="O17" s="36" t="s">
        <v>1032</v>
      </c>
      <c r="P17" s="36" t="s">
        <v>1033</v>
      </c>
      <c r="Q17" s="36" t="s">
        <v>1034</v>
      </c>
      <c r="R17" s="36" t="s">
        <v>1035</v>
      </c>
      <c r="S17" s="36" t="s">
        <v>1036</v>
      </c>
      <c r="T17" s="36" t="s">
        <v>1037</v>
      </c>
      <c r="U17" s="36" t="s">
        <v>1038</v>
      </c>
      <c r="V17" s="36" t="s">
        <v>1039</v>
      </c>
      <c r="W17" s="36" t="s">
        <v>1040</v>
      </c>
      <c r="X17" s="36" t="s">
        <v>1041</v>
      </c>
      <c r="Y17" s="36" t="s">
        <v>1042</v>
      </c>
      <c r="Z17" s="36" t="s">
        <v>1043</v>
      </c>
      <c r="AA17" s="36" t="s">
        <v>1044</v>
      </c>
      <c r="AB17" s="36" t="s">
        <v>1045</v>
      </c>
      <c r="AC17" s="36" t="s">
        <v>1046</v>
      </c>
      <c r="AD17" s="36" t="s">
        <v>1047</v>
      </c>
      <c r="AE17" s="36" t="s">
        <v>1048</v>
      </c>
      <c r="AF17" s="36" t="s">
        <v>1049</v>
      </c>
      <c r="AG17" s="36" t="s">
        <v>1050</v>
      </c>
      <c r="AH17" s="36" t="s">
        <v>1051</v>
      </c>
      <c r="AI17" s="36" t="s">
        <v>1052</v>
      </c>
      <c r="AJ17" s="36" t="s">
        <v>1053</v>
      </c>
      <c r="AK17" s="36" t="s">
        <v>1054</v>
      </c>
      <c r="AL17" s="36" t="s">
        <v>1055</v>
      </c>
      <c r="AM17" s="36" t="s">
        <v>1056</v>
      </c>
      <c r="AN17" s="36" t="s">
        <v>1057</v>
      </c>
      <c r="AO17" s="36" t="s">
        <v>1058</v>
      </c>
      <c r="AP17" s="36" t="s">
        <v>1059</v>
      </c>
      <c r="AQ17" s="36" t="s">
        <v>1060</v>
      </c>
      <c r="AR17" s="36" t="s">
        <v>1061</v>
      </c>
      <c r="AS17" s="36" t="s">
        <v>1062</v>
      </c>
      <c r="AT17" s="36" t="s">
        <v>1063</v>
      </c>
      <c r="AU17" s="36" t="s">
        <v>1064</v>
      </c>
      <c r="AV17" s="36" t="s">
        <v>1065</v>
      </c>
      <c r="AW17" s="36" t="s">
        <v>1066</v>
      </c>
      <c r="AX17" s="36" t="s">
        <v>1067</v>
      </c>
      <c r="AY17" s="36" t="s">
        <v>1068</v>
      </c>
      <c r="AZ17" s="36" t="s">
        <v>1069</v>
      </c>
      <c r="BA17" s="36" t="s">
        <v>1070</v>
      </c>
      <c r="BB17" s="36" t="s">
        <v>1072</v>
      </c>
      <c r="BC17" t="s">
        <v>1073</v>
      </c>
      <c r="BD17" s="19" t="s">
        <v>1074</v>
      </c>
      <c r="BE17" t="s">
        <v>1075</v>
      </c>
      <c r="BF17" t="s">
        <v>1076</v>
      </c>
      <c r="BG17" t="s">
        <v>1077</v>
      </c>
      <c r="BH17" t="s">
        <v>1078</v>
      </c>
      <c r="BI17" t="s">
        <v>1079</v>
      </c>
    </row>
    <row r="18" spans="1:61">
      <c r="A18" t="s">
        <v>1080</v>
      </c>
      <c r="B18" s="36" t="s">
        <v>1081</v>
      </c>
      <c r="C18" s="36" t="s">
        <v>1082</v>
      </c>
      <c r="D18" s="36" t="s">
        <v>1083</v>
      </c>
      <c r="E18" s="36" t="s">
        <v>1084</v>
      </c>
      <c r="F18" s="36" t="s">
        <v>1085</v>
      </c>
      <c r="G18" s="36" t="s">
        <v>1086</v>
      </c>
      <c r="H18" s="36" t="s">
        <v>1087</v>
      </c>
      <c r="I18" s="36" t="s">
        <v>1088</v>
      </c>
      <c r="J18" s="36" t="s">
        <v>1089</v>
      </c>
      <c r="K18" s="36" t="s">
        <v>1090</v>
      </c>
      <c r="L18" s="36" t="s">
        <v>1086</v>
      </c>
      <c r="M18" s="36" t="s">
        <v>1091</v>
      </c>
      <c r="N18" s="36" t="s">
        <v>1092</v>
      </c>
      <c r="O18" s="36" t="s">
        <v>1093</v>
      </c>
      <c r="P18" s="36" t="s">
        <v>1094</v>
      </c>
      <c r="Q18" s="36" t="s">
        <v>1095</v>
      </c>
      <c r="R18" s="36" t="s">
        <v>1096</v>
      </c>
      <c r="S18" s="36" t="s">
        <v>1097</v>
      </c>
      <c r="T18" s="36" t="s">
        <v>1098</v>
      </c>
      <c r="U18" s="36" t="s">
        <v>1099</v>
      </c>
      <c r="V18" s="36" t="s">
        <v>1100</v>
      </c>
      <c r="W18" s="36" t="s">
        <v>1101</v>
      </c>
      <c r="X18" s="36" t="s">
        <v>1102</v>
      </c>
      <c r="Y18" s="36" t="s">
        <v>1103</v>
      </c>
      <c r="Z18" s="36" t="s">
        <v>1104</v>
      </c>
      <c r="AA18" s="36" t="s">
        <v>1105</v>
      </c>
      <c r="AB18" s="36" t="s">
        <v>1106</v>
      </c>
      <c r="AC18" s="36" t="s">
        <v>1082</v>
      </c>
      <c r="AD18" s="36" t="s">
        <v>1107</v>
      </c>
      <c r="AE18" s="36" t="s">
        <v>1108</v>
      </c>
      <c r="AF18" s="36" t="s">
        <v>1109</v>
      </c>
      <c r="AG18" s="36" t="s">
        <v>1110</v>
      </c>
      <c r="AH18" s="36" t="s">
        <v>1111</v>
      </c>
      <c r="AI18" s="36" t="s">
        <v>1112</v>
      </c>
      <c r="AJ18" s="36" t="s">
        <v>1113</v>
      </c>
      <c r="AK18" s="36" t="s">
        <v>1114</v>
      </c>
      <c r="AL18" s="36" t="s">
        <v>1115</v>
      </c>
      <c r="AM18" s="36" t="s">
        <v>1116</v>
      </c>
      <c r="AN18" s="36" t="s">
        <v>1117</v>
      </c>
      <c r="AO18" s="36" t="s">
        <v>1118</v>
      </c>
      <c r="AP18" s="36" t="s">
        <v>1119</v>
      </c>
      <c r="AQ18" s="36" t="s">
        <v>1120</v>
      </c>
      <c r="AR18" s="36" t="s">
        <v>1121</v>
      </c>
      <c r="AS18" s="36" t="s">
        <v>1122</v>
      </c>
      <c r="AT18" s="36" t="s">
        <v>1123</v>
      </c>
      <c r="AU18" s="36" t="s">
        <v>1124</v>
      </c>
      <c r="AV18" s="36" t="s">
        <v>1125</v>
      </c>
      <c r="AW18" s="36" t="s">
        <v>1126</v>
      </c>
      <c r="AX18" s="36" t="s">
        <v>1127</v>
      </c>
      <c r="AY18" s="36" t="s">
        <v>1128</v>
      </c>
      <c r="AZ18" s="36" t="s">
        <v>1129</v>
      </c>
      <c r="BA18" s="36" t="s">
        <v>1130</v>
      </c>
      <c r="BB18" t="s">
        <v>1131</v>
      </c>
      <c r="BC18" t="s">
        <v>1132</v>
      </c>
      <c r="BD18" t="s">
        <v>1133</v>
      </c>
      <c r="BE18" t="s">
        <v>1134</v>
      </c>
      <c r="BF18" t="s">
        <v>1136</v>
      </c>
      <c r="BG18" t="s">
        <v>1135</v>
      </c>
      <c r="BH18" t="s">
        <v>1137</v>
      </c>
      <c r="BI18" t="s">
        <v>1138</v>
      </c>
    </row>
    <row r="19" spans="1:61">
      <c r="A19" t="s">
        <v>1139</v>
      </c>
      <c r="B19" s="36" t="s">
        <v>1140</v>
      </c>
      <c r="C19" s="36" t="s">
        <v>1141</v>
      </c>
      <c r="D19" s="36" t="s">
        <v>1142</v>
      </c>
      <c r="E19" s="36" t="s">
        <v>1143</v>
      </c>
      <c r="F19" s="36" t="s">
        <v>1144</v>
      </c>
      <c r="G19" s="36" t="s">
        <v>1145</v>
      </c>
      <c r="H19" s="36" t="s">
        <v>1146</v>
      </c>
      <c r="I19" s="36" t="s">
        <v>1147</v>
      </c>
      <c r="J19" s="36" t="s">
        <v>1148</v>
      </c>
      <c r="K19" s="36" t="s">
        <v>1149</v>
      </c>
      <c r="L19" s="36" t="s">
        <v>1150</v>
      </c>
      <c r="M19" s="36" t="s">
        <v>1151</v>
      </c>
      <c r="N19" s="36" t="s">
        <v>1152</v>
      </c>
      <c r="O19" s="36" t="s">
        <v>1151</v>
      </c>
      <c r="P19" s="36" t="s">
        <v>1153</v>
      </c>
      <c r="Q19" s="36" t="s">
        <v>1154</v>
      </c>
      <c r="R19" s="36" t="s">
        <v>1155</v>
      </c>
      <c r="S19" s="36" t="s">
        <v>1156</v>
      </c>
      <c r="T19" s="36" t="s">
        <v>1157</v>
      </c>
      <c r="U19" s="36" t="s">
        <v>1158</v>
      </c>
      <c r="V19" s="36" t="s">
        <v>1159</v>
      </c>
      <c r="W19" s="36" t="s">
        <v>1160</v>
      </c>
      <c r="X19" s="36" t="s">
        <v>1161</v>
      </c>
      <c r="Y19" s="36" t="s">
        <v>1162</v>
      </c>
      <c r="Z19" s="36" t="s">
        <v>1163</v>
      </c>
      <c r="AA19" s="36" t="s">
        <v>1164</v>
      </c>
      <c r="AB19" s="36" t="s">
        <v>1165</v>
      </c>
      <c r="AC19" s="36" t="s">
        <v>1166</v>
      </c>
      <c r="AD19" s="36" t="s">
        <v>1167</v>
      </c>
      <c r="AE19" s="36" t="s">
        <v>1168</v>
      </c>
      <c r="AF19" s="36" t="s">
        <v>1169</v>
      </c>
      <c r="AG19" s="36" t="s">
        <v>1170</v>
      </c>
      <c r="AH19" s="36" t="s">
        <v>1171</v>
      </c>
      <c r="AI19" s="36" t="s">
        <v>1172</v>
      </c>
      <c r="AJ19" s="36" t="s">
        <v>1173</v>
      </c>
      <c r="AK19" s="36" t="s">
        <v>1174</v>
      </c>
      <c r="AL19" s="36" t="s">
        <v>1175</v>
      </c>
      <c r="AM19" s="36" t="s">
        <v>1176</v>
      </c>
      <c r="AN19" s="36" t="s">
        <v>1177</v>
      </c>
      <c r="AO19" s="36" t="s">
        <v>1178</v>
      </c>
      <c r="AP19" s="36" t="s">
        <v>1179</v>
      </c>
      <c r="AQ19" s="36" t="s">
        <v>1180</v>
      </c>
      <c r="AR19" s="36" t="s">
        <v>1181</v>
      </c>
      <c r="AS19" s="36" t="s">
        <v>1182</v>
      </c>
      <c r="AT19" s="36" t="s">
        <v>1183</v>
      </c>
      <c r="AU19" s="36" t="s">
        <v>1184</v>
      </c>
      <c r="AV19" s="36" t="s">
        <v>1185</v>
      </c>
      <c r="AW19" s="36" t="s">
        <v>1186</v>
      </c>
      <c r="AX19" s="36" t="s">
        <v>1187</v>
      </c>
      <c r="AY19" s="36" t="s">
        <v>1188</v>
      </c>
      <c r="AZ19" s="36" t="s">
        <v>1189</v>
      </c>
      <c r="BA19" s="36" t="s">
        <v>1190</v>
      </c>
      <c r="BB19" s="19" t="s">
        <v>1191</v>
      </c>
      <c r="BC19" t="s">
        <v>1192</v>
      </c>
      <c r="BD19" t="s">
        <v>1193</v>
      </c>
      <c r="BE19" t="s">
        <v>1194</v>
      </c>
      <c r="BF19" t="s">
        <v>1195</v>
      </c>
      <c r="BG19" t="s">
        <v>1196</v>
      </c>
      <c r="BH19" t="s">
        <v>1197</v>
      </c>
      <c r="BI19" t="s">
        <v>1198</v>
      </c>
    </row>
    <row r="20" spans="1:61">
      <c r="A20" t="s">
        <v>1215</v>
      </c>
      <c r="B20" s="36" t="s">
        <v>1261</v>
      </c>
      <c r="C20" s="36" t="s">
        <v>1216</v>
      </c>
      <c r="D20" s="36" t="s">
        <v>1217</v>
      </c>
      <c r="E20" s="36" t="s">
        <v>1218</v>
      </c>
      <c r="F20" s="36" t="s">
        <v>1219</v>
      </c>
      <c r="G20" s="36" t="s">
        <v>1220</v>
      </c>
      <c r="H20" s="36" t="s">
        <v>1221</v>
      </c>
      <c r="I20" s="36" t="s">
        <v>1222</v>
      </c>
      <c r="J20" s="36" t="s">
        <v>1223</v>
      </c>
      <c r="K20" s="36" t="s">
        <v>1224</v>
      </c>
      <c r="L20" s="36" t="s">
        <v>1220</v>
      </c>
      <c r="M20" s="36" t="s">
        <v>1225</v>
      </c>
      <c r="N20" s="36" t="s">
        <v>1226</v>
      </c>
      <c r="O20" s="36" t="s">
        <v>1227</v>
      </c>
      <c r="P20" s="36" t="s">
        <v>1228</v>
      </c>
      <c r="Q20" s="36" t="s">
        <v>1229</v>
      </c>
      <c r="R20" s="36" t="s">
        <v>1230</v>
      </c>
      <c r="S20" s="36" t="s">
        <v>1231</v>
      </c>
      <c r="T20" s="36" t="s">
        <v>1232</v>
      </c>
      <c r="U20" s="36" t="s">
        <v>1233</v>
      </c>
      <c r="V20" s="36" t="s">
        <v>1234</v>
      </c>
      <c r="W20" s="36" t="s">
        <v>1262</v>
      </c>
      <c r="X20" s="36" t="s">
        <v>1235</v>
      </c>
      <c r="Y20" s="36" t="s">
        <v>1236</v>
      </c>
      <c r="Z20" s="36" t="s">
        <v>1237</v>
      </c>
      <c r="AA20" s="36" t="s">
        <v>1238</v>
      </c>
      <c r="AB20" s="36" t="s">
        <v>1239</v>
      </c>
      <c r="AC20" s="36" t="s">
        <v>1216</v>
      </c>
      <c r="AD20" s="36" t="s">
        <v>1240</v>
      </c>
      <c r="AE20" s="36" t="s">
        <v>1241</v>
      </c>
      <c r="AF20" s="36" t="s">
        <v>1242</v>
      </c>
      <c r="AG20" s="36" t="s">
        <v>1216</v>
      </c>
      <c r="AH20" s="36" t="s">
        <v>1243</v>
      </c>
      <c r="AI20" s="36" t="s">
        <v>1244</v>
      </c>
      <c r="AJ20" s="36" t="s">
        <v>1245</v>
      </c>
      <c r="AK20" s="36" t="s">
        <v>1246</v>
      </c>
      <c r="AL20" s="36" t="s">
        <v>1247</v>
      </c>
      <c r="AM20" s="36" t="s">
        <v>1248</v>
      </c>
      <c r="AN20" s="36" t="s">
        <v>2175</v>
      </c>
      <c r="AO20" t="s">
        <v>2176</v>
      </c>
      <c r="AP20" s="36" t="s">
        <v>1249</v>
      </c>
      <c r="AQ20" s="36" t="s">
        <v>1250</v>
      </c>
      <c r="AR20" s="36" t="s">
        <v>1251</v>
      </c>
      <c r="AS20" s="36" t="s">
        <v>1252</v>
      </c>
      <c r="AT20" s="36" t="s">
        <v>1253</v>
      </c>
      <c r="AU20" s="36" t="s">
        <v>1254</v>
      </c>
      <c r="AV20" s="36" t="s">
        <v>1255</v>
      </c>
      <c r="AW20" s="36" t="s">
        <v>1256</v>
      </c>
      <c r="AX20" s="36" t="s">
        <v>1257</v>
      </c>
      <c r="AY20" s="36" t="s">
        <v>1258</v>
      </c>
      <c r="AZ20" s="36" t="s">
        <v>1259</v>
      </c>
      <c r="BA20" s="36" t="s">
        <v>1260</v>
      </c>
      <c r="BB20" s="36" t="s">
        <v>1263</v>
      </c>
      <c r="BC20" t="s">
        <v>1265</v>
      </c>
      <c r="BD20" t="s">
        <v>1264</v>
      </c>
      <c r="BE20" t="s">
        <v>1266</v>
      </c>
      <c r="BF20" t="s">
        <v>1267</v>
      </c>
      <c r="BG20" t="s">
        <v>1268</v>
      </c>
      <c r="BH20" t="s">
        <v>2171</v>
      </c>
      <c r="BI20" t="s">
        <v>2172</v>
      </c>
    </row>
    <row r="21" spans="1:61">
      <c r="A21" t="s">
        <v>1292</v>
      </c>
      <c r="B21" s="36" t="s">
        <v>1293</v>
      </c>
      <c r="C21" s="36" t="s">
        <v>1294</v>
      </c>
      <c r="D21" s="36" t="s">
        <v>1295</v>
      </c>
      <c r="E21" s="36" t="s">
        <v>1296</v>
      </c>
      <c r="F21" s="36" t="s">
        <v>1297</v>
      </c>
      <c r="G21" s="36" t="s">
        <v>1298</v>
      </c>
      <c r="H21" s="36" t="s">
        <v>1299</v>
      </c>
      <c r="I21" s="36" t="s">
        <v>1300</v>
      </c>
      <c r="J21" s="36" t="s">
        <v>1301</v>
      </c>
      <c r="K21" s="36" t="s">
        <v>1302</v>
      </c>
      <c r="L21" s="36" t="s">
        <v>1303</v>
      </c>
      <c r="M21" s="36" t="s">
        <v>1304</v>
      </c>
      <c r="N21" s="36" t="s">
        <v>1305</v>
      </c>
      <c r="O21" s="36" t="s">
        <v>1306</v>
      </c>
      <c r="P21" s="36" t="s">
        <v>1307</v>
      </c>
      <c r="Q21" s="36" t="s">
        <v>1308</v>
      </c>
      <c r="R21" s="36" t="s">
        <v>1309</v>
      </c>
      <c r="S21" s="36" t="s">
        <v>1310</v>
      </c>
      <c r="T21" s="36" t="s">
        <v>1311</v>
      </c>
      <c r="U21" s="36" t="s">
        <v>1312</v>
      </c>
      <c r="V21" s="36" t="s">
        <v>1313</v>
      </c>
      <c r="W21" s="36" t="s">
        <v>1314</v>
      </c>
      <c r="X21" s="36" t="s">
        <v>1315</v>
      </c>
      <c r="Y21" s="36" t="s">
        <v>1316</v>
      </c>
      <c r="Z21" s="36" t="s">
        <v>1317</v>
      </c>
      <c r="AA21" s="36" t="s">
        <v>1318</v>
      </c>
      <c r="AB21" s="36" t="s">
        <v>1319</v>
      </c>
      <c r="AC21" s="36" t="s">
        <v>1320</v>
      </c>
      <c r="AD21" s="36" t="s">
        <v>1321</v>
      </c>
      <c r="AE21" s="36" t="s">
        <v>1322</v>
      </c>
      <c r="AF21" s="36" t="s">
        <v>1323</v>
      </c>
      <c r="AG21" s="36" t="s">
        <v>1324</v>
      </c>
      <c r="AH21" s="36" t="s">
        <v>1325</v>
      </c>
      <c r="AI21" s="36" t="s">
        <v>1326</v>
      </c>
      <c r="AJ21" s="36" t="s">
        <v>1327</v>
      </c>
      <c r="AK21" s="36" t="s">
        <v>1328</v>
      </c>
      <c r="AL21" s="36" t="s">
        <v>1329</v>
      </c>
      <c r="AM21" s="36" t="s">
        <v>1330</v>
      </c>
      <c r="AN21" s="36" t="s">
        <v>1331</v>
      </c>
      <c r="AO21" s="36" t="s">
        <v>1332</v>
      </c>
      <c r="AP21" s="36" t="s">
        <v>1333</v>
      </c>
      <c r="AQ21" s="36" t="s">
        <v>1334</v>
      </c>
      <c r="AR21" s="36" t="s">
        <v>1335</v>
      </c>
      <c r="AS21" s="36" t="s">
        <v>1336</v>
      </c>
      <c r="AT21" s="36" t="s">
        <v>1337</v>
      </c>
      <c r="AU21" s="36" t="s">
        <v>1338</v>
      </c>
      <c r="AV21" s="36" t="s">
        <v>1339</v>
      </c>
      <c r="AW21" s="36" t="s">
        <v>1340</v>
      </c>
      <c r="AX21" s="36" t="s">
        <v>1341</v>
      </c>
      <c r="AY21" s="36" t="s">
        <v>1342</v>
      </c>
      <c r="AZ21" s="36" t="s">
        <v>1343</v>
      </c>
      <c r="BA21" s="36" t="s">
        <v>1344</v>
      </c>
      <c r="BB21" s="20" t="s">
        <v>1345</v>
      </c>
      <c r="BC21" t="s">
        <v>1346</v>
      </c>
      <c r="BD21" t="s">
        <v>1347</v>
      </c>
      <c r="BE21" t="s">
        <v>1348</v>
      </c>
      <c r="BF21" t="s">
        <v>1349</v>
      </c>
      <c r="BG21" t="s">
        <v>1350</v>
      </c>
      <c r="BH21" t="s">
        <v>1351</v>
      </c>
      <c r="BI21" t="s">
        <v>1352</v>
      </c>
    </row>
    <row r="22" spans="1:61">
      <c r="A22" t="s">
        <v>1354</v>
      </c>
      <c r="B22" s="36" t="s">
        <v>1355</v>
      </c>
      <c r="C22" s="36" t="s">
        <v>1356</v>
      </c>
      <c r="D22" s="36" t="s">
        <v>1357</v>
      </c>
      <c r="E22" s="36" t="s">
        <v>1358</v>
      </c>
      <c r="F22" s="36" t="s">
        <v>1359</v>
      </c>
      <c r="G22" s="36" t="s">
        <v>1360</v>
      </c>
      <c r="H22" s="36" t="s">
        <v>579</v>
      </c>
      <c r="I22" s="36" t="s">
        <v>1361</v>
      </c>
      <c r="J22" s="36" t="s">
        <v>1362</v>
      </c>
      <c r="K22" s="36" t="s">
        <v>1363</v>
      </c>
      <c r="L22" s="36" t="s">
        <v>583</v>
      </c>
      <c r="M22" s="36" t="s">
        <v>1356</v>
      </c>
      <c r="N22" s="36" t="s">
        <v>1364</v>
      </c>
      <c r="O22" s="36" t="s">
        <v>1365</v>
      </c>
      <c r="P22" s="36" t="s">
        <v>1366</v>
      </c>
      <c r="Q22" s="36" t="s">
        <v>1367</v>
      </c>
      <c r="R22" s="36" t="s">
        <v>589</v>
      </c>
      <c r="S22" s="36" t="s">
        <v>1368</v>
      </c>
      <c r="T22" s="36" t="s">
        <v>1369</v>
      </c>
      <c r="U22" s="36" t="s">
        <v>1370</v>
      </c>
      <c r="V22" s="36" t="s">
        <v>1371</v>
      </c>
      <c r="W22" s="36" t="s">
        <v>1372</v>
      </c>
      <c r="X22" s="36" t="s">
        <v>595</v>
      </c>
      <c r="Y22" s="36" t="s">
        <v>1373</v>
      </c>
      <c r="Z22" s="36" t="s">
        <v>1374</v>
      </c>
      <c r="AA22" s="36" t="s">
        <v>1375</v>
      </c>
      <c r="AB22" s="36" t="s">
        <v>599</v>
      </c>
      <c r="AC22" s="36" t="s">
        <v>1376</v>
      </c>
      <c r="AD22" s="36" t="s">
        <v>1377</v>
      </c>
      <c r="AE22" s="36" t="s">
        <v>1378</v>
      </c>
      <c r="AF22" s="36" t="s">
        <v>1379</v>
      </c>
      <c r="AG22" s="36" t="s">
        <v>574</v>
      </c>
      <c r="AH22" s="36" t="s">
        <v>1380</v>
      </c>
      <c r="AI22" s="36" t="s">
        <v>1381</v>
      </c>
      <c r="AJ22" s="36" t="s">
        <v>1382</v>
      </c>
      <c r="AK22" s="36" t="s">
        <v>1383</v>
      </c>
      <c r="AL22" s="36" t="s">
        <v>1384</v>
      </c>
      <c r="AM22" s="36" t="s">
        <v>1385</v>
      </c>
      <c r="AN22" s="36" t="s">
        <v>1386</v>
      </c>
      <c r="AO22" s="36" t="s">
        <v>1387</v>
      </c>
      <c r="AP22" s="36" t="s">
        <v>613</v>
      </c>
      <c r="AQ22" s="36" t="s">
        <v>1388</v>
      </c>
      <c r="AR22" s="36" t="s">
        <v>1389</v>
      </c>
      <c r="AS22" s="36" t="s">
        <v>1390</v>
      </c>
      <c r="AT22" s="36" t="s">
        <v>1391</v>
      </c>
      <c r="AU22" s="36" t="s">
        <v>1392</v>
      </c>
      <c r="AV22" s="36" t="s">
        <v>586</v>
      </c>
      <c r="AW22" s="36" t="s">
        <v>585</v>
      </c>
      <c r="AX22" s="36" t="s">
        <v>1393</v>
      </c>
      <c r="AY22" s="36" t="s">
        <v>1394</v>
      </c>
      <c r="AZ22" s="36" t="s">
        <v>623</v>
      </c>
      <c r="BA22" s="36" t="s">
        <v>624</v>
      </c>
      <c r="BB22" t="s">
        <v>1395</v>
      </c>
      <c r="BC22" t="s">
        <v>626</v>
      </c>
      <c r="BD22" t="s">
        <v>1396</v>
      </c>
      <c r="BE22" t="s">
        <v>1397</v>
      </c>
      <c r="BF22" t="s">
        <v>1400</v>
      </c>
      <c r="BG22" t="s">
        <v>1401</v>
      </c>
      <c r="BH22" t="s">
        <v>1398</v>
      </c>
      <c r="BI22" t="s">
        <v>1399</v>
      </c>
    </row>
    <row r="23" spans="1:61">
      <c r="A23" t="s">
        <v>1402</v>
      </c>
      <c r="B23" s="36" t="s">
        <v>1453</v>
      </c>
      <c r="C23" s="36" t="s">
        <v>1403</v>
      </c>
      <c r="D23" s="36" t="s">
        <v>1404</v>
      </c>
      <c r="E23" s="36" t="s">
        <v>1405</v>
      </c>
      <c r="F23" s="36" t="s">
        <v>1406</v>
      </c>
      <c r="G23" s="36" t="s">
        <v>1407</v>
      </c>
      <c r="H23" s="36" t="s">
        <v>1408</v>
      </c>
      <c r="I23" s="36" t="s">
        <v>1409</v>
      </c>
      <c r="J23" s="36" t="s">
        <v>1410</v>
      </c>
      <c r="K23" s="36" t="s">
        <v>1411</v>
      </c>
      <c r="L23" s="36" t="s">
        <v>1412</v>
      </c>
      <c r="M23" s="36" t="s">
        <v>1454</v>
      </c>
      <c r="N23" s="36" t="s">
        <v>1414</v>
      </c>
      <c r="O23" s="36" t="s">
        <v>1413</v>
      </c>
      <c r="P23" s="36" t="s">
        <v>1415</v>
      </c>
      <c r="Q23" s="36" t="s">
        <v>1416</v>
      </c>
      <c r="R23" s="36" t="s">
        <v>1417</v>
      </c>
      <c r="S23" s="36" t="s">
        <v>1418</v>
      </c>
      <c r="T23" s="36" t="s">
        <v>1419</v>
      </c>
      <c r="U23" s="36" t="s">
        <v>1420</v>
      </c>
      <c r="V23" s="36" t="s">
        <v>1421</v>
      </c>
      <c r="W23" s="36" t="s">
        <v>1422</v>
      </c>
      <c r="X23" s="36" t="s">
        <v>1423</v>
      </c>
      <c r="Y23" s="36" t="s">
        <v>1424</v>
      </c>
      <c r="Z23" s="36" t="s">
        <v>1425</v>
      </c>
      <c r="AA23" s="36" t="s">
        <v>1426</v>
      </c>
      <c r="AB23" s="36" t="s">
        <v>1427</v>
      </c>
      <c r="AC23" s="36" t="s">
        <v>1428</v>
      </c>
      <c r="AD23" s="36" t="s">
        <v>1429</v>
      </c>
      <c r="AE23" s="36" t="s">
        <v>1430</v>
      </c>
      <c r="AF23" s="36" t="s">
        <v>1431</v>
      </c>
      <c r="AG23" s="36" t="s">
        <v>1411</v>
      </c>
      <c r="AH23" s="36" t="s">
        <v>1432</v>
      </c>
      <c r="AI23" s="36" t="s">
        <v>1433</v>
      </c>
      <c r="AJ23" s="36" t="s">
        <v>1434</v>
      </c>
      <c r="AK23" s="36" t="s">
        <v>1435</v>
      </c>
      <c r="AL23" s="36" t="s">
        <v>1436</v>
      </c>
      <c r="AM23" s="36" t="s">
        <v>1437</v>
      </c>
      <c r="AN23" s="36" t="s">
        <v>1438</v>
      </c>
      <c r="AO23" s="36" t="s">
        <v>1455</v>
      </c>
      <c r="AP23" s="36" t="s">
        <v>1439</v>
      </c>
      <c r="AQ23" s="36" t="s">
        <v>1440</v>
      </c>
      <c r="AR23" s="36" t="s">
        <v>1456</v>
      </c>
      <c r="AS23" s="36" t="s">
        <v>1441</v>
      </c>
      <c r="AT23" s="36" t="s">
        <v>1442</v>
      </c>
      <c r="AU23" s="36" t="s">
        <v>1443</v>
      </c>
      <c r="AV23" s="36" t="s">
        <v>1457</v>
      </c>
      <c r="AW23" s="36" t="s">
        <v>1458</v>
      </c>
      <c r="AX23" s="36" t="s">
        <v>1444</v>
      </c>
      <c r="AY23" s="36" t="s">
        <v>1445</v>
      </c>
      <c r="AZ23" s="36" t="s">
        <v>1459</v>
      </c>
      <c r="BA23" s="36" t="s">
        <v>1446</v>
      </c>
      <c r="BB23" s="125" t="s">
        <v>1447</v>
      </c>
      <c r="BC23" s="125" t="s">
        <v>1448</v>
      </c>
      <c r="BD23" s="125" t="s">
        <v>1449</v>
      </c>
      <c r="BE23" s="126" t="s">
        <v>1450</v>
      </c>
      <c r="BF23" s="126" t="s">
        <v>1460</v>
      </c>
      <c r="BG23" s="125" t="s">
        <v>1461</v>
      </c>
      <c r="BH23" t="s">
        <v>1451</v>
      </c>
      <c r="BI23" t="s">
        <v>1452</v>
      </c>
    </row>
    <row r="24" spans="1:61">
      <c r="A24" t="s">
        <v>1464</v>
      </c>
      <c r="B24" t="s">
        <v>1465</v>
      </c>
      <c r="C24" t="s">
        <v>1466</v>
      </c>
      <c r="D24" t="s">
        <v>1467</v>
      </c>
      <c r="E24" t="s">
        <v>1468</v>
      </c>
      <c r="F24" t="s">
        <v>1469</v>
      </c>
      <c r="G24" t="s">
        <v>1470</v>
      </c>
      <c r="H24" t="s">
        <v>1471</v>
      </c>
      <c r="I24" t="s">
        <v>1472</v>
      </c>
      <c r="J24" t="s">
        <v>1473</v>
      </c>
      <c r="K24" t="s">
        <v>1474</v>
      </c>
      <c r="L24" t="s">
        <v>1475</v>
      </c>
      <c r="M24" t="s">
        <v>1476</v>
      </c>
      <c r="N24" t="s">
        <v>1477</v>
      </c>
      <c r="O24" t="s">
        <v>1478</v>
      </c>
      <c r="P24" t="s">
        <v>1479</v>
      </c>
      <c r="Q24" t="s">
        <v>1480</v>
      </c>
      <c r="R24" t="s">
        <v>1481</v>
      </c>
      <c r="S24" t="s">
        <v>1482</v>
      </c>
      <c r="T24" t="s">
        <v>1483</v>
      </c>
      <c r="U24" t="s">
        <v>1484</v>
      </c>
      <c r="V24" t="s">
        <v>1485</v>
      </c>
      <c r="W24" t="s">
        <v>1486</v>
      </c>
      <c r="X24" t="s">
        <v>1487</v>
      </c>
      <c r="Y24" t="s">
        <v>1488</v>
      </c>
      <c r="Z24" t="s">
        <v>1489</v>
      </c>
      <c r="AA24" t="s">
        <v>1490</v>
      </c>
      <c r="AB24" t="s">
        <v>1491</v>
      </c>
      <c r="AC24" t="s">
        <v>1492</v>
      </c>
      <c r="AD24" t="s">
        <v>1493</v>
      </c>
      <c r="AE24" t="s">
        <v>1494</v>
      </c>
      <c r="AF24" t="s">
        <v>1495</v>
      </c>
      <c r="AG24" t="s">
        <v>1496</v>
      </c>
      <c r="AH24" t="s">
        <v>1497</v>
      </c>
      <c r="AI24" t="s">
        <v>1498</v>
      </c>
      <c r="AJ24" t="s">
        <v>1499</v>
      </c>
      <c r="AK24" t="s">
        <v>1500</v>
      </c>
      <c r="AL24" t="s">
        <v>1501</v>
      </c>
      <c r="AM24" t="s">
        <v>1502</v>
      </c>
      <c r="AN24" t="s">
        <v>1503</v>
      </c>
      <c r="AO24" t="s">
        <v>1504</v>
      </c>
      <c r="AP24" t="s">
        <v>1505</v>
      </c>
      <c r="AQ24" t="s">
        <v>1506</v>
      </c>
      <c r="AR24" t="s">
        <v>1507</v>
      </c>
      <c r="AS24" t="s">
        <v>1508</v>
      </c>
      <c r="AT24" t="s">
        <v>1509</v>
      </c>
      <c r="AU24" t="s">
        <v>1510</v>
      </c>
      <c r="AV24" t="s">
        <v>1511</v>
      </c>
      <c r="AW24" t="s">
        <v>1512</v>
      </c>
      <c r="AX24" t="s">
        <v>1513</v>
      </c>
      <c r="AY24" t="s">
        <v>1514</v>
      </c>
      <c r="AZ24" t="s">
        <v>1515</v>
      </c>
      <c r="BA24" t="s">
        <v>1516</v>
      </c>
      <c r="BB24" s="127" t="s">
        <v>1517</v>
      </c>
      <c r="BC24" t="s">
        <v>1518</v>
      </c>
      <c r="BD24" t="s">
        <v>1519</v>
      </c>
      <c r="BE24" t="s">
        <v>1520</v>
      </c>
      <c r="BF24" t="s">
        <v>1521</v>
      </c>
      <c r="BG24" t="s">
        <v>1522</v>
      </c>
      <c r="BH24" t="s">
        <v>1523</v>
      </c>
      <c r="BI24" t="s">
        <v>1524</v>
      </c>
    </row>
    <row r="25" spans="1:61">
      <c r="A25" t="s">
        <v>1530</v>
      </c>
      <c r="B25" t="s">
        <v>1532</v>
      </c>
      <c r="C25" t="s">
        <v>1533</v>
      </c>
      <c r="D25" t="s">
        <v>1534</v>
      </c>
      <c r="E25" t="s">
        <v>1535</v>
      </c>
      <c r="F25" t="s">
        <v>133</v>
      </c>
      <c r="G25" t="s">
        <v>1536</v>
      </c>
      <c r="H25" t="s">
        <v>1537</v>
      </c>
      <c r="I25" t="s">
        <v>1538</v>
      </c>
      <c r="J25" t="s">
        <v>1539</v>
      </c>
      <c r="K25" t="s">
        <v>1540</v>
      </c>
      <c r="L25" t="s">
        <v>1541</v>
      </c>
      <c r="M25" t="s">
        <v>1542</v>
      </c>
      <c r="N25" t="s">
        <v>1543</v>
      </c>
      <c r="O25" t="s">
        <v>532</v>
      </c>
      <c r="P25" t="s">
        <v>1544</v>
      </c>
      <c r="Q25" t="s">
        <v>1545</v>
      </c>
      <c r="R25" t="s">
        <v>1546</v>
      </c>
      <c r="S25" t="s">
        <v>1547</v>
      </c>
      <c r="T25" t="s">
        <v>1548</v>
      </c>
      <c r="U25" t="s">
        <v>1549</v>
      </c>
      <c r="V25" t="s">
        <v>1550</v>
      </c>
      <c r="W25" t="s">
        <v>1551</v>
      </c>
      <c r="X25" t="s">
        <v>1552</v>
      </c>
      <c r="Y25" t="s">
        <v>1553</v>
      </c>
      <c r="Z25" t="s">
        <v>1554</v>
      </c>
      <c r="AA25" t="s">
        <v>1555</v>
      </c>
      <c r="AB25" t="s">
        <v>1556</v>
      </c>
      <c r="AC25" t="s">
        <v>1557</v>
      </c>
      <c r="AD25" t="s">
        <v>1558</v>
      </c>
      <c r="AE25" t="s">
        <v>1559</v>
      </c>
      <c r="AF25" t="s">
        <v>1560</v>
      </c>
      <c r="AG25" t="s">
        <v>1561</v>
      </c>
      <c r="AH25" t="s">
        <v>1562</v>
      </c>
      <c r="AI25" t="s">
        <v>1563</v>
      </c>
      <c r="AJ25" t="s">
        <v>1564</v>
      </c>
      <c r="AK25" t="s">
        <v>1565</v>
      </c>
      <c r="AL25" t="s">
        <v>1566</v>
      </c>
      <c r="AM25" t="s">
        <v>1567</v>
      </c>
      <c r="AN25" t="s">
        <v>1568</v>
      </c>
      <c r="AO25" t="s">
        <v>1569</v>
      </c>
      <c r="AP25" t="s">
        <v>1570</v>
      </c>
      <c r="AQ25" t="s">
        <v>1571</v>
      </c>
      <c r="AR25" t="s">
        <v>1572</v>
      </c>
      <c r="AS25" t="s">
        <v>1573</v>
      </c>
      <c r="AT25" t="s">
        <v>1574</v>
      </c>
      <c r="AU25" t="s">
        <v>1575</v>
      </c>
      <c r="AV25" t="s">
        <v>1576</v>
      </c>
      <c r="AW25" t="s">
        <v>1577</v>
      </c>
      <c r="AX25" t="s">
        <v>1578</v>
      </c>
      <c r="AY25" t="s">
        <v>1579</v>
      </c>
      <c r="AZ25" t="s">
        <v>179</v>
      </c>
      <c r="BA25" t="s">
        <v>104</v>
      </c>
      <c r="BB25" t="s">
        <v>1580</v>
      </c>
      <c r="BC25" t="s">
        <v>1582</v>
      </c>
      <c r="BD25" t="s">
        <v>1581</v>
      </c>
      <c r="BE25" t="s">
        <v>1583</v>
      </c>
      <c r="BF25" t="s">
        <v>964</v>
      </c>
      <c r="BG25" t="s">
        <v>1584</v>
      </c>
      <c r="BH25" t="s">
        <v>239</v>
      </c>
      <c r="BI25" t="s">
        <v>242</v>
      </c>
    </row>
    <row r="26" spans="1:61">
      <c r="A26" t="s">
        <v>1531</v>
      </c>
      <c r="B26" t="s">
        <v>1589</v>
      </c>
      <c r="C26" t="s">
        <v>1590</v>
      </c>
      <c r="D26" t="s">
        <v>1591</v>
      </c>
      <c r="E26" t="s">
        <v>1592</v>
      </c>
      <c r="F26" t="s">
        <v>133</v>
      </c>
      <c r="G26" t="s">
        <v>1589</v>
      </c>
      <c r="H26" t="s">
        <v>1593</v>
      </c>
      <c r="I26" t="s">
        <v>1594</v>
      </c>
      <c r="J26" t="s">
        <v>1595</v>
      </c>
      <c r="K26" t="s">
        <v>1596</v>
      </c>
      <c r="L26" t="s">
        <v>1589</v>
      </c>
      <c r="M26" t="s">
        <v>1597</v>
      </c>
      <c r="N26" t="s">
        <v>1598</v>
      </c>
      <c r="O26" t="s">
        <v>142</v>
      </c>
      <c r="P26" t="s">
        <v>1599</v>
      </c>
      <c r="Q26" t="s">
        <v>1600</v>
      </c>
      <c r="R26" t="s">
        <v>1601</v>
      </c>
      <c r="S26" t="s">
        <v>1602</v>
      </c>
      <c r="T26" t="s">
        <v>1603</v>
      </c>
      <c r="U26" t="s">
        <v>1604</v>
      </c>
      <c r="V26" t="s">
        <v>1550</v>
      </c>
      <c r="W26" t="s">
        <v>1605</v>
      </c>
      <c r="X26" t="s">
        <v>1606</v>
      </c>
      <c r="Y26" t="s">
        <v>1607</v>
      </c>
      <c r="Z26" t="s">
        <v>1608</v>
      </c>
      <c r="AA26" t="s">
        <v>1609</v>
      </c>
      <c r="AB26" t="s">
        <v>1610</v>
      </c>
      <c r="AC26" t="s">
        <v>1557</v>
      </c>
      <c r="AD26" t="s">
        <v>1611</v>
      </c>
      <c r="AE26" t="s">
        <v>1612</v>
      </c>
      <c r="AF26" t="s">
        <v>1613</v>
      </c>
      <c r="AG26" t="s">
        <v>1557</v>
      </c>
      <c r="AH26" t="s">
        <v>1562</v>
      </c>
      <c r="AI26" t="s">
        <v>1614</v>
      </c>
      <c r="AJ26" t="s">
        <v>1564</v>
      </c>
      <c r="AK26" t="s">
        <v>1565</v>
      </c>
      <c r="AL26" t="s">
        <v>1615</v>
      </c>
      <c r="AM26" t="s">
        <v>1616</v>
      </c>
      <c r="AN26" t="s">
        <v>1568</v>
      </c>
      <c r="AO26" t="s">
        <v>1617</v>
      </c>
      <c r="AP26" t="s">
        <v>1618</v>
      </c>
      <c r="AQ26" t="s">
        <v>1571</v>
      </c>
      <c r="AR26" t="s">
        <v>1572</v>
      </c>
      <c r="AS26" t="s">
        <v>1573</v>
      </c>
      <c r="AT26" t="s">
        <v>1619</v>
      </c>
      <c r="AU26" t="s">
        <v>1620</v>
      </c>
      <c r="AV26" t="s">
        <v>1576</v>
      </c>
      <c r="AW26" t="s">
        <v>1621</v>
      </c>
      <c r="AX26" t="s">
        <v>1622</v>
      </c>
      <c r="AY26" t="s">
        <v>1623</v>
      </c>
      <c r="AZ26" t="s">
        <v>1612</v>
      </c>
      <c r="BA26" t="s">
        <v>180</v>
      </c>
      <c r="BB26" t="s">
        <v>962</v>
      </c>
      <c r="BC26" t="s">
        <v>1585</v>
      </c>
      <c r="BD26" t="s">
        <v>965</v>
      </c>
      <c r="BE26" t="s">
        <v>1586</v>
      </c>
      <c r="BF26" t="s">
        <v>1587</v>
      </c>
      <c r="BG26" t="s">
        <v>1588</v>
      </c>
      <c r="BH26" t="s">
        <v>239</v>
      </c>
      <c r="BI26" t="s">
        <v>242</v>
      </c>
    </row>
    <row r="27" spans="1:61">
      <c r="A27" t="s">
        <v>1624</v>
      </c>
      <c r="B27" t="s">
        <v>1634</v>
      </c>
      <c r="C27" t="s">
        <v>1635</v>
      </c>
      <c r="D27" t="s">
        <v>1636</v>
      </c>
      <c r="E27" t="s">
        <v>1637</v>
      </c>
      <c r="F27" t="s">
        <v>1638</v>
      </c>
      <c r="G27" t="s">
        <v>1639</v>
      </c>
      <c r="H27" t="s">
        <v>1640</v>
      </c>
      <c r="I27" t="s">
        <v>1641</v>
      </c>
      <c r="J27" t="s">
        <v>1642</v>
      </c>
      <c r="K27" t="s">
        <v>1643</v>
      </c>
      <c r="L27" t="s">
        <v>1644</v>
      </c>
      <c r="M27" t="s">
        <v>1645</v>
      </c>
      <c r="N27" t="s">
        <v>1646</v>
      </c>
      <c r="O27" t="s">
        <v>1647</v>
      </c>
      <c r="P27" t="s">
        <v>1648</v>
      </c>
      <c r="Q27" t="s">
        <v>1649</v>
      </c>
      <c r="R27" t="s">
        <v>1650</v>
      </c>
      <c r="S27" t="s">
        <v>1651</v>
      </c>
      <c r="T27" t="s">
        <v>1652</v>
      </c>
      <c r="U27" t="s">
        <v>1653</v>
      </c>
      <c r="V27" t="s">
        <v>1654</v>
      </c>
      <c r="W27" t="s">
        <v>1655</v>
      </c>
      <c r="X27" t="s">
        <v>1656</v>
      </c>
      <c r="Y27" t="s">
        <v>1657</v>
      </c>
      <c r="Z27" t="s">
        <v>1658</v>
      </c>
      <c r="AA27" t="s">
        <v>1659</v>
      </c>
      <c r="AB27" t="s">
        <v>1660</v>
      </c>
      <c r="AC27" t="s">
        <v>1661</v>
      </c>
      <c r="AD27" t="s">
        <v>1662</v>
      </c>
      <c r="AE27" t="s">
        <v>1663</v>
      </c>
      <c r="AF27" t="s">
        <v>1664</v>
      </c>
      <c r="AG27" t="s">
        <v>1665</v>
      </c>
      <c r="AH27" t="s">
        <v>1666</v>
      </c>
      <c r="AI27" t="s">
        <v>1667</v>
      </c>
      <c r="AJ27" t="s">
        <v>1668</v>
      </c>
      <c r="AK27" t="s">
        <v>1669</v>
      </c>
      <c r="AL27" t="s">
        <v>1670</v>
      </c>
      <c r="AM27" t="s">
        <v>1671</v>
      </c>
      <c r="AN27" t="s">
        <v>1672</v>
      </c>
      <c r="AO27" t="s">
        <v>1673</v>
      </c>
      <c r="AP27" t="s">
        <v>1674</v>
      </c>
      <c r="AQ27" t="s">
        <v>1675</v>
      </c>
      <c r="AR27" t="s">
        <v>1676</v>
      </c>
      <c r="AS27" t="s">
        <v>1677</v>
      </c>
      <c r="AT27" t="s">
        <v>1678</v>
      </c>
      <c r="AU27" t="s">
        <v>1679</v>
      </c>
      <c r="AV27" t="s">
        <v>1680</v>
      </c>
      <c r="AW27" t="s">
        <v>1664</v>
      </c>
      <c r="AX27" t="s">
        <v>1681</v>
      </c>
      <c r="AY27" t="s">
        <v>1682</v>
      </c>
      <c r="AZ27" t="s">
        <v>1683</v>
      </c>
      <c r="BA27" t="s">
        <v>1684</v>
      </c>
      <c r="BB27" t="s">
        <v>2047</v>
      </c>
      <c r="BC27" t="s">
        <v>2049</v>
      </c>
      <c r="BD27" t="s">
        <v>2048</v>
      </c>
      <c r="BE27" t="s">
        <v>2050</v>
      </c>
      <c r="BF27" t="s">
        <v>2051</v>
      </c>
      <c r="BG27" t="s">
        <v>2052</v>
      </c>
      <c r="BH27" t="s">
        <v>239</v>
      </c>
      <c r="BI27" t="s">
        <v>242</v>
      </c>
    </row>
    <row r="28" spans="1:61">
      <c r="A28" t="s">
        <v>1625</v>
      </c>
      <c r="B28" t="s">
        <v>1685</v>
      </c>
      <c r="C28" t="s">
        <v>1686</v>
      </c>
      <c r="D28" t="s">
        <v>1687</v>
      </c>
      <c r="E28" t="s">
        <v>1688</v>
      </c>
      <c r="F28" t="s">
        <v>1689</v>
      </c>
      <c r="G28" t="s">
        <v>1690</v>
      </c>
      <c r="H28" t="s">
        <v>1691</v>
      </c>
      <c r="I28" t="s">
        <v>1692</v>
      </c>
      <c r="J28" t="s">
        <v>1693</v>
      </c>
      <c r="K28" t="s">
        <v>1694</v>
      </c>
      <c r="L28" t="s">
        <v>1695</v>
      </c>
      <c r="M28" t="s">
        <v>1696</v>
      </c>
      <c r="N28" t="s">
        <v>1697</v>
      </c>
      <c r="O28" t="s">
        <v>1698</v>
      </c>
      <c r="P28" t="s">
        <v>1699</v>
      </c>
      <c r="Q28" t="s">
        <v>1700</v>
      </c>
      <c r="R28" t="s">
        <v>1701</v>
      </c>
      <c r="S28" t="s">
        <v>1702</v>
      </c>
      <c r="T28" t="s">
        <v>1703</v>
      </c>
      <c r="U28" t="s">
        <v>1704</v>
      </c>
      <c r="V28" t="s">
        <v>1705</v>
      </c>
      <c r="W28" t="s">
        <v>1706</v>
      </c>
      <c r="X28" t="s">
        <v>1707</v>
      </c>
      <c r="Y28" t="s">
        <v>1708</v>
      </c>
      <c r="Z28" t="s">
        <v>1709</v>
      </c>
      <c r="AA28" t="s">
        <v>1710</v>
      </c>
      <c r="AB28" t="s">
        <v>1711</v>
      </c>
      <c r="AC28" t="s">
        <v>1712</v>
      </c>
      <c r="AD28" t="s">
        <v>1713</v>
      </c>
      <c r="AE28" t="s">
        <v>1714</v>
      </c>
      <c r="AF28" t="s">
        <v>1715</v>
      </c>
      <c r="AG28" t="s">
        <v>1715</v>
      </c>
      <c r="AH28" t="s">
        <v>1716</v>
      </c>
      <c r="AI28" t="s">
        <v>1717</v>
      </c>
      <c r="AJ28" t="s">
        <v>1718</v>
      </c>
      <c r="AK28" t="s">
        <v>1719</v>
      </c>
      <c r="AL28" t="s">
        <v>1720</v>
      </c>
      <c r="AM28" t="s">
        <v>1721</v>
      </c>
      <c r="AN28" t="s">
        <v>1722</v>
      </c>
      <c r="AO28" t="s">
        <v>1723</v>
      </c>
      <c r="AP28" t="s">
        <v>1724</v>
      </c>
      <c r="AQ28" t="s">
        <v>1725</v>
      </c>
      <c r="AR28" t="s">
        <v>1726</v>
      </c>
      <c r="AS28" t="s">
        <v>1727</v>
      </c>
      <c r="AT28" t="s">
        <v>1728</v>
      </c>
      <c r="AU28" t="s">
        <v>1729</v>
      </c>
      <c r="AV28" t="s">
        <v>1730</v>
      </c>
      <c r="AW28" t="s">
        <v>1731</v>
      </c>
      <c r="AX28" t="s">
        <v>1732</v>
      </c>
      <c r="AY28" t="s">
        <v>1733</v>
      </c>
      <c r="AZ28" t="s">
        <v>1734</v>
      </c>
      <c r="BA28" t="s">
        <v>1735</v>
      </c>
      <c r="BB28" t="s">
        <v>2053</v>
      </c>
      <c r="BC28" t="s">
        <v>2055</v>
      </c>
      <c r="BD28" t="s">
        <v>2054</v>
      </c>
      <c r="BE28" t="s">
        <v>2056</v>
      </c>
      <c r="BF28" t="s">
        <v>2057</v>
      </c>
      <c r="BG28" t="s">
        <v>2058</v>
      </c>
      <c r="BH28" t="s">
        <v>239</v>
      </c>
      <c r="BI28" t="s">
        <v>242</v>
      </c>
    </row>
    <row r="29" spans="1:61">
      <c r="A29" t="s">
        <v>1626</v>
      </c>
      <c r="B29" t="s">
        <v>2177</v>
      </c>
      <c r="C29" t="s">
        <v>1761</v>
      </c>
      <c r="D29" t="s">
        <v>900</v>
      </c>
      <c r="E29" t="s">
        <v>901</v>
      </c>
      <c r="F29" t="s">
        <v>2178</v>
      </c>
      <c r="G29" t="s">
        <v>2179</v>
      </c>
      <c r="H29" t="s">
        <v>2180</v>
      </c>
      <c r="I29" t="s">
        <v>2181</v>
      </c>
      <c r="J29" t="s">
        <v>2182</v>
      </c>
      <c r="K29" t="s">
        <v>2183</v>
      </c>
      <c r="L29" t="s">
        <v>1736</v>
      </c>
      <c r="M29" t="s">
        <v>2184</v>
      </c>
      <c r="N29" t="s">
        <v>2185</v>
      </c>
      <c r="O29" t="s">
        <v>1737</v>
      </c>
      <c r="P29" t="s">
        <v>2186</v>
      </c>
      <c r="Q29" t="s">
        <v>2187</v>
      </c>
      <c r="R29" t="s">
        <v>1744</v>
      </c>
      <c r="S29" t="s">
        <v>1745</v>
      </c>
      <c r="T29" t="s">
        <v>2188</v>
      </c>
      <c r="U29" t="s">
        <v>2189</v>
      </c>
      <c r="V29" t="s">
        <v>1771</v>
      </c>
      <c r="W29" t="s">
        <v>2190</v>
      </c>
      <c r="X29" t="s">
        <v>1746</v>
      </c>
      <c r="Y29" t="s">
        <v>1747</v>
      </c>
      <c r="Z29" t="s">
        <v>922</v>
      </c>
      <c r="AA29" t="s">
        <v>2191</v>
      </c>
      <c r="AB29" t="s">
        <v>2192</v>
      </c>
      <c r="AC29" t="s">
        <v>2193</v>
      </c>
      <c r="AD29" t="s">
        <v>2194</v>
      </c>
      <c r="AE29" t="s">
        <v>916</v>
      </c>
      <c r="AF29" t="s">
        <v>1788</v>
      </c>
      <c r="AG29" t="s">
        <v>1787</v>
      </c>
      <c r="AH29" t="s">
        <v>2195</v>
      </c>
      <c r="AI29" t="s">
        <v>2196</v>
      </c>
      <c r="AJ29" t="s">
        <v>1752</v>
      </c>
      <c r="AK29" t="s">
        <v>1753</v>
      </c>
      <c r="AL29" t="s">
        <v>2197</v>
      </c>
      <c r="AM29" t="s">
        <v>2198</v>
      </c>
      <c r="AN29" t="s">
        <v>1755</v>
      </c>
      <c r="AO29" t="s">
        <v>937</v>
      </c>
      <c r="AP29" t="s">
        <v>2199</v>
      </c>
      <c r="AQ29" t="s">
        <v>2200</v>
      </c>
      <c r="AR29" t="s">
        <v>1758</v>
      </c>
      <c r="AS29" t="s">
        <v>1759</v>
      </c>
      <c r="AT29" t="s">
        <v>1760</v>
      </c>
      <c r="AU29" t="s">
        <v>2201</v>
      </c>
      <c r="AV29" t="s">
        <v>1749</v>
      </c>
      <c r="AW29" t="s">
        <v>2202</v>
      </c>
      <c r="AX29" t="s">
        <v>2203</v>
      </c>
      <c r="AY29" t="s">
        <v>2204</v>
      </c>
      <c r="AZ29" t="s">
        <v>2205</v>
      </c>
      <c r="BA29" t="s">
        <v>2206</v>
      </c>
      <c r="BB29" t="s">
        <v>951</v>
      </c>
      <c r="BC29" t="s">
        <v>2207</v>
      </c>
      <c r="BD29" t="s">
        <v>952</v>
      </c>
      <c r="BE29" t="s">
        <v>2208</v>
      </c>
      <c r="BF29" t="s">
        <v>2062</v>
      </c>
      <c r="BG29" t="s">
        <v>956</v>
      </c>
      <c r="BH29" t="s">
        <v>2209</v>
      </c>
      <c r="BI29" t="s">
        <v>2210</v>
      </c>
    </row>
    <row r="30" spans="1:61">
      <c r="A30" t="s">
        <v>1627</v>
      </c>
      <c r="B30" t="s">
        <v>1736</v>
      </c>
      <c r="C30" t="s">
        <v>1761</v>
      </c>
      <c r="D30" t="s">
        <v>1738</v>
      </c>
      <c r="E30" t="s">
        <v>1739</v>
      </c>
      <c r="F30" t="s">
        <v>1762</v>
      </c>
      <c r="G30" t="s">
        <v>1740</v>
      </c>
      <c r="H30" t="s">
        <v>1763</v>
      </c>
      <c r="I30" t="s">
        <v>1764</v>
      </c>
      <c r="J30" t="s">
        <v>1765</v>
      </c>
      <c r="K30" t="s">
        <v>1766</v>
      </c>
      <c r="L30" t="s">
        <v>1740</v>
      </c>
      <c r="M30" t="s">
        <v>1741</v>
      </c>
      <c r="N30" t="s">
        <v>1742</v>
      </c>
      <c r="O30" t="s">
        <v>1743</v>
      </c>
      <c r="P30" t="s">
        <v>1767</v>
      </c>
      <c r="Q30" t="s">
        <v>1768</v>
      </c>
      <c r="R30" t="s">
        <v>1744</v>
      </c>
      <c r="S30" t="s">
        <v>1745</v>
      </c>
      <c r="T30" t="s">
        <v>1769</v>
      </c>
      <c r="U30" t="s">
        <v>1770</v>
      </c>
      <c r="V30" t="s">
        <v>1771</v>
      </c>
      <c r="W30" t="s">
        <v>1772</v>
      </c>
      <c r="X30" t="s">
        <v>1746</v>
      </c>
      <c r="Y30" t="s">
        <v>1747</v>
      </c>
      <c r="Z30" t="s">
        <v>1773</v>
      </c>
      <c r="AA30" t="s">
        <v>1748</v>
      </c>
      <c r="AB30" t="s">
        <v>1774</v>
      </c>
      <c r="AC30" t="s">
        <v>1775</v>
      </c>
      <c r="AD30" t="s">
        <v>1776</v>
      </c>
      <c r="AE30" t="s">
        <v>1777</v>
      </c>
      <c r="AF30" t="s">
        <v>1750</v>
      </c>
      <c r="AG30" t="s">
        <v>1751</v>
      </c>
      <c r="AH30" t="s">
        <v>1778</v>
      </c>
      <c r="AI30" t="s">
        <v>1779</v>
      </c>
      <c r="AJ30" t="s">
        <v>1780</v>
      </c>
      <c r="AK30" t="s">
        <v>1781</v>
      </c>
      <c r="AL30" t="s">
        <v>1754</v>
      </c>
      <c r="AM30" t="s">
        <v>1754</v>
      </c>
      <c r="AN30" t="s">
        <v>1782</v>
      </c>
      <c r="AO30" t="s">
        <v>1783</v>
      </c>
      <c r="AP30" t="s">
        <v>1756</v>
      </c>
      <c r="AQ30" t="s">
        <v>1757</v>
      </c>
      <c r="AR30" t="s">
        <v>1758</v>
      </c>
      <c r="AS30" t="s">
        <v>1759</v>
      </c>
      <c r="AT30" t="s">
        <v>1784</v>
      </c>
      <c r="AU30" t="s">
        <v>1785</v>
      </c>
      <c r="AV30" t="s">
        <v>1749</v>
      </c>
      <c r="AW30" t="s">
        <v>1786</v>
      </c>
      <c r="AX30" t="s">
        <v>1787</v>
      </c>
      <c r="AY30" t="s">
        <v>1788</v>
      </c>
      <c r="AZ30" t="s">
        <v>1789</v>
      </c>
      <c r="BA30" t="s">
        <v>1790</v>
      </c>
      <c r="BB30" t="s">
        <v>2059</v>
      </c>
      <c r="BC30" t="s">
        <v>2060</v>
      </c>
      <c r="BD30" t="s">
        <v>2064</v>
      </c>
      <c r="BE30" t="s">
        <v>2061</v>
      </c>
      <c r="BF30" t="s">
        <v>2062</v>
      </c>
      <c r="BG30" t="s">
        <v>2063</v>
      </c>
      <c r="BH30" t="s">
        <v>239</v>
      </c>
      <c r="BI30" t="s">
        <v>242</v>
      </c>
    </row>
    <row r="31" spans="1:61">
      <c r="A31" t="s">
        <v>1628</v>
      </c>
      <c r="B31" t="s">
        <v>1791</v>
      </c>
      <c r="C31" t="s">
        <v>1792</v>
      </c>
      <c r="D31" t="s">
        <v>1793</v>
      </c>
      <c r="E31" t="s">
        <v>1794</v>
      </c>
      <c r="F31" t="s">
        <v>1795</v>
      </c>
      <c r="G31" t="s">
        <v>1796</v>
      </c>
      <c r="H31" t="s">
        <v>1797</v>
      </c>
      <c r="I31" t="s">
        <v>1798</v>
      </c>
      <c r="J31" t="s">
        <v>1799</v>
      </c>
      <c r="K31" t="s">
        <v>1800</v>
      </c>
      <c r="L31" t="s">
        <v>1796</v>
      </c>
      <c r="M31" t="s">
        <v>1801</v>
      </c>
      <c r="N31" t="s">
        <v>1802</v>
      </c>
      <c r="O31" t="s">
        <v>1803</v>
      </c>
      <c r="P31" t="s">
        <v>1804</v>
      </c>
      <c r="Q31" t="s">
        <v>1805</v>
      </c>
      <c r="R31" t="s">
        <v>1806</v>
      </c>
      <c r="S31" t="s">
        <v>1807</v>
      </c>
      <c r="T31" t="s">
        <v>1808</v>
      </c>
      <c r="U31" t="s">
        <v>1809</v>
      </c>
      <c r="V31" t="s">
        <v>1810</v>
      </c>
      <c r="W31" t="s">
        <v>1811</v>
      </c>
      <c r="X31" t="s">
        <v>1812</v>
      </c>
      <c r="Y31" t="s">
        <v>1813</v>
      </c>
      <c r="Z31" t="s">
        <v>1814</v>
      </c>
      <c r="AA31" t="s">
        <v>1815</v>
      </c>
      <c r="AB31" t="s">
        <v>1816</v>
      </c>
      <c r="AC31" t="s">
        <v>1817</v>
      </c>
      <c r="AD31" t="s">
        <v>1818</v>
      </c>
      <c r="AE31" t="s">
        <v>1819</v>
      </c>
      <c r="AF31" t="s">
        <v>1820</v>
      </c>
      <c r="AG31" t="s">
        <v>1821</v>
      </c>
      <c r="AH31" t="s">
        <v>1822</v>
      </c>
      <c r="AI31" t="s">
        <v>1823</v>
      </c>
      <c r="AJ31" t="s">
        <v>1824</v>
      </c>
      <c r="AK31" t="s">
        <v>1825</v>
      </c>
      <c r="AL31" t="s">
        <v>1826</v>
      </c>
      <c r="AM31" t="s">
        <v>1826</v>
      </c>
      <c r="AN31" t="s">
        <v>1827</v>
      </c>
      <c r="AO31" t="s">
        <v>1828</v>
      </c>
      <c r="AP31" t="s">
        <v>1829</v>
      </c>
      <c r="AQ31" t="s">
        <v>1830</v>
      </c>
      <c r="AR31" t="s">
        <v>1831</v>
      </c>
      <c r="AS31" t="s">
        <v>1832</v>
      </c>
      <c r="AT31" t="s">
        <v>1833</v>
      </c>
      <c r="AU31" t="s">
        <v>1834</v>
      </c>
      <c r="AV31" t="s">
        <v>1835</v>
      </c>
      <c r="AW31" t="s">
        <v>1836</v>
      </c>
      <c r="AX31" t="s">
        <v>1837</v>
      </c>
      <c r="AY31" t="s">
        <v>1838</v>
      </c>
      <c r="AZ31" t="s">
        <v>1839</v>
      </c>
      <c r="BA31" t="s">
        <v>1840</v>
      </c>
      <c r="BB31" t="s">
        <v>2065</v>
      </c>
      <c r="BC31" t="s">
        <v>2067</v>
      </c>
      <c r="BD31" t="s">
        <v>2066</v>
      </c>
      <c r="BE31" t="s">
        <v>2068</v>
      </c>
      <c r="BF31" t="s">
        <v>2069</v>
      </c>
      <c r="BG31" t="s">
        <v>2070</v>
      </c>
      <c r="BH31" t="s">
        <v>239</v>
      </c>
      <c r="BI31" t="s">
        <v>242</v>
      </c>
    </row>
    <row r="32" spans="1:61">
      <c r="A32" t="s">
        <v>1629</v>
      </c>
      <c r="B32" t="s">
        <v>1841</v>
      </c>
      <c r="C32" t="s">
        <v>1842</v>
      </c>
      <c r="D32" t="s">
        <v>1843</v>
      </c>
      <c r="E32" t="s">
        <v>1844</v>
      </c>
      <c r="F32" t="s">
        <v>2151</v>
      </c>
      <c r="G32" t="s">
        <v>2152</v>
      </c>
      <c r="H32" t="s">
        <v>1845</v>
      </c>
      <c r="I32" t="s">
        <v>1846</v>
      </c>
      <c r="J32" t="s">
        <v>1847</v>
      </c>
      <c r="K32" t="s">
        <v>1848</v>
      </c>
      <c r="L32" t="s">
        <v>1849</v>
      </c>
      <c r="M32" t="s">
        <v>1850</v>
      </c>
      <c r="N32" t="s">
        <v>1851</v>
      </c>
      <c r="O32" t="s">
        <v>1852</v>
      </c>
      <c r="P32" t="s">
        <v>2153</v>
      </c>
      <c r="Q32" t="s">
        <v>2154</v>
      </c>
      <c r="R32" t="s">
        <v>1853</v>
      </c>
      <c r="S32" t="s">
        <v>1854</v>
      </c>
      <c r="T32" t="s">
        <v>2155</v>
      </c>
      <c r="U32" t="s">
        <v>2156</v>
      </c>
      <c r="V32" t="s">
        <v>2157</v>
      </c>
      <c r="W32" t="s">
        <v>2158</v>
      </c>
      <c r="X32" t="s">
        <v>1855</v>
      </c>
      <c r="Y32" t="s">
        <v>1856</v>
      </c>
      <c r="Z32" t="s">
        <v>1857</v>
      </c>
      <c r="AA32" t="s">
        <v>2159</v>
      </c>
      <c r="AB32" t="s">
        <v>2160</v>
      </c>
      <c r="AC32" t="s">
        <v>2161</v>
      </c>
      <c r="AD32" t="s">
        <v>2162</v>
      </c>
      <c r="AE32" t="s">
        <v>2163</v>
      </c>
      <c r="AF32" t="s">
        <v>1858</v>
      </c>
      <c r="AG32" t="s">
        <v>1859</v>
      </c>
      <c r="AH32" t="s">
        <v>2164</v>
      </c>
      <c r="AI32" t="s">
        <v>2165</v>
      </c>
      <c r="AJ32" t="s">
        <v>1860</v>
      </c>
      <c r="AK32" t="s">
        <v>2166</v>
      </c>
      <c r="AL32" t="s">
        <v>2167</v>
      </c>
      <c r="AM32" t="s">
        <v>2168</v>
      </c>
      <c r="AN32" t="s">
        <v>1861</v>
      </c>
      <c r="AO32" t="s">
        <v>1862</v>
      </c>
      <c r="AP32" t="s">
        <v>1439</v>
      </c>
      <c r="AQ32" t="s">
        <v>1863</v>
      </c>
      <c r="AR32" t="s">
        <v>1864</v>
      </c>
      <c r="AS32" t="s">
        <v>1865</v>
      </c>
      <c r="AT32" t="s">
        <v>1866</v>
      </c>
      <c r="AU32" t="s">
        <v>1867</v>
      </c>
      <c r="AV32" t="s">
        <v>1868</v>
      </c>
      <c r="AW32" t="s">
        <v>1869</v>
      </c>
      <c r="AX32" t="s">
        <v>1870</v>
      </c>
      <c r="AY32" t="s">
        <v>1871</v>
      </c>
      <c r="AZ32" t="s">
        <v>2169</v>
      </c>
      <c r="BA32" t="s">
        <v>2170</v>
      </c>
      <c r="BB32" t="s">
        <v>2071</v>
      </c>
      <c r="BC32" t="s">
        <v>2073</v>
      </c>
      <c r="BD32" t="s">
        <v>2072</v>
      </c>
      <c r="BE32" t="s">
        <v>2074</v>
      </c>
      <c r="BF32" t="s">
        <v>2075</v>
      </c>
      <c r="BG32" t="s">
        <v>2076</v>
      </c>
      <c r="BH32" t="s">
        <v>239</v>
      </c>
      <c r="BI32" t="s">
        <v>242</v>
      </c>
    </row>
    <row r="33" spans="1:61">
      <c r="A33" t="s">
        <v>1630</v>
      </c>
      <c r="B33" t="s">
        <v>1872</v>
      </c>
      <c r="C33" t="s">
        <v>1873</v>
      </c>
      <c r="D33" t="s">
        <v>1874</v>
      </c>
      <c r="E33" t="s">
        <v>1875</v>
      </c>
      <c r="F33" t="s">
        <v>1876</v>
      </c>
      <c r="G33" t="s">
        <v>1877</v>
      </c>
      <c r="H33" t="s">
        <v>1878</v>
      </c>
      <c r="I33" t="s">
        <v>1879</v>
      </c>
      <c r="J33" t="s">
        <v>1880</v>
      </c>
      <c r="K33" t="s">
        <v>1881</v>
      </c>
      <c r="L33" t="s">
        <v>1882</v>
      </c>
      <c r="M33" t="s">
        <v>1883</v>
      </c>
      <c r="N33" t="s">
        <v>1884</v>
      </c>
      <c r="O33" t="s">
        <v>1885</v>
      </c>
      <c r="P33" t="s">
        <v>1886</v>
      </c>
      <c r="Q33" t="s">
        <v>1887</v>
      </c>
      <c r="R33" t="s">
        <v>1888</v>
      </c>
      <c r="S33" t="s">
        <v>1889</v>
      </c>
      <c r="T33" t="s">
        <v>1890</v>
      </c>
      <c r="U33" t="s">
        <v>1891</v>
      </c>
      <c r="V33" t="s">
        <v>1892</v>
      </c>
      <c r="W33" t="s">
        <v>1893</v>
      </c>
      <c r="X33" t="s">
        <v>1894</v>
      </c>
      <c r="Y33" t="s">
        <v>1895</v>
      </c>
      <c r="Z33" t="s">
        <v>1896</v>
      </c>
      <c r="AA33" t="s">
        <v>1897</v>
      </c>
      <c r="AB33" t="s">
        <v>1898</v>
      </c>
      <c r="AC33" t="s">
        <v>1899</v>
      </c>
      <c r="AD33" t="s">
        <v>1900</v>
      </c>
      <c r="AE33" t="s">
        <v>1901</v>
      </c>
      <c r="AF33" t="s">
        <v>1902</v>
      </c>
      <c r="AG33" t="s">
        <v>1903</v>
      </c>
      <c r="AH33" t="s">
        <v>1904</v>
      </c>
      <c r="AI33" t="s">
        <v>1905</v>
      </c>
      <c r="AJ33" t="s">
        <v>1906</v>
      </c>
      <c r="AK33" t="s">
        <v>1907</v>
      </c>
      <c r="AL33" t="s">
        <v>1908</v>
      </c>
      <c r="AM33" t="s">
        <v>1908</v>
      </c>
      <c r="AN33" t="s">
        <v>1909</v>
      </c>
      <c r="AO33" t="s">
        <v>1910</v>
      </c>
      <c r="AP33" t="s">
        <v>1911</v>
      </c>
      <c r="AQ33" t="s">
        <v>1912</v>
      </c>
      <c r="AR33" t="s">
        <v>1913</v>
      </c>
      <c r="AS33" t="s">
        <v>1914</v>
      </c>
      <c r="AT33" t="s">
        <v>1915</v>
      </c>
      <c r="AU33" t="s">
        <v>1916</v>
      </c>
      <c r="AV33" t="s">
        <v>1917</v>
      </c>
      <c r="AW33" t="s">
        <v>1918</v>
      </c>
      <c r="AX33" t="s">
        <v>1919</v>
      </c>
      <c r="AY33" t="s">
        <v>1920</v>
      </c>
      <c r="AZ33" t="s">
        <v>1921</v>
      </c>
      <c r="BA33" t="s">
        <v>1922</v>
      </c>
      <c r="BB33" t="s">
        <v>2077</v>
      </c>
      <c r="BC33" t="s">
        <v>2079</v>
      </c>
      <c r="BD33" t="s">
        <v>2078</v>
      </c>
      <c r="BE33" t="s">
        <v>2080</v>
      </c>
      <c r="BF33" t="s">
        <v>2081</v>
      </c>
      <c r="BG33" t="s">
        <v>2082</v>
      </c>
      <c r="BH33" t="s">
        <v>239</v>
      </c>
      <c r="BI33" t="s">
        <v>242</v>
      </c>
    </row>
    <row r="34" spans="1:61">
      <c r="A34" t="s">
        <v>1631</v>
      </c>
      <c r="B34" t="s">
        <v>1923</v>
      </c>
      <c r="C34" t="s">
        <v>1923</v>
      </c>
      <c r="D34" t="s">
        <v>1924</v>
      </c>
      <c r="E34" t="s">
        <v>1924</v>
      </c>
      <c r="F34" t="s">
        <v>1925</v>
      </c>
      <c r="G34" t="s">
        <v>1925</v>
      </c>
      <c r="H34" t="s">
        <v>1926</v>
      </c>
      <c r="I34" t="s">
        <v>1926</v>
      </c>
      <c r="J34" t="s">
        <v>1927</v>
      </c>
      <c r="K34" t="s">
        <v>1927</v>
      </c>
      <c r="L34" t="s">
        <v>1928</v>
      </c>
      <c r="M34" t="s">
        <v>1928</v>
      </c>
      <c r="N34" t="s">
        <v>1929</v>
      </c>
      <c r="O34" t="s">
        <v>1929</v>
      </c>
      <c r="P34" t="s">
        <v>1930</v>
      </c>
      <c r="Q34" t="s">
        <v>1930</v>
      </c>
      <c r="R34" t="s">
        <v>1931</v>
      </c>
      <c r="S34" t="s">
        <v>1931</v>
      </c>
      <c r="T34" t="s">
        <v>1932</v>
      </c>
      <c r="U34" t="s">
        <v>1932</v>
      </c>
      <c r="V34" t="s">
        <v>1933</v>
      </c>
      <c r="W34" t="s">
        <v>1933</v>
      </c>
      <c r="X34" t="s">
        <v>1934</v>
      </c>
      <c r="Y34" t="s">
        <v>1934</v>
      </c>
      <c r="Z34" t="s">
        <v>1935</v>
      </c>
      <c r="AA34" t="s">
        <v>1935</v>
      </c>
      <c r="AB34" t="s">
        <v>1936</v>
      </c>
      <c r="AC34" t="s">
        <v>1936</v>
      </c>
      <c r="AD34" t="s">
        <v>1937</v>
      </c>
      <c r="AE34" t="s">
        <v>1937</v>
      </c>
      <c r="AF34" t="s">
        <v>1938</v>
      </c>
      <c r="AG34" t="s">
        <v>1938</v>
      </c>
      <c r="AH34" t="s">
        <v>1939</v>
      </c>
      <c r="AI34" t="s">
        <v>1939</v>
      </c>
      <c r="AJ34" t="s">
        <v>1940</v>
      </c>
      <c r="AK34" t="s">
        <v>1940</v>
      </c>
      <c r="AL34" t="s">
        <v>1941</v>
      </c>
      <c r="AM34" t="s">
        <v>1941</v>
      </c>
      <c r="AN34" t="s">
        <v>1942</v>
      </c>
      <c r="AO34" t="s">
        <v>1942</v>
      </c>
      <c r="AP34" t="s">
        <v>1943</v>
      </c>
      <c r="AQ34" t="s">
        <v>1943</v>
      </c>
      <c r="AR34" t="s">
        <v>1944</v>
      </c>
      <c r="AS34" t="s">
        <v>1944</v>
      </c>
      <c r="AT34" t="s">
        <v>1945</v>
      </c>
      <c r="AU34" t="s">
        <v>1945</v>
      </c>
      <c r="AV34" t="s">
        <v>1946</v>
      </c>
      <c r="AW34" t="s">
        <v>1946</v>
      </c>
      <c r="AX34" t="s">
        <v>1947</v>
      </c>
      <c r="AY34" t="s">
        <v>1947</v>
      </c>
      <c r="AZ34" t="s">
        <v>1948</v>
      </c>
      <c r="BA34" t="s">
        <v>1948</v>
      </c>
      <c r="BB34" t="s">
        <v>2083</v>
      </c>
      <c r="BC34" t="s">
        <v>2085</v>
      </c>
      <c r="BD34" t="s">
        <v>2084</v>
      </c>
      <c r="BE34" t="s">
        <v>2087</v>
      </c>
      <c r="BF34" t="s">
        <v>2086</v>
      </c>
      <c r="BG34" t="s">
        <v>2088</v>
      </c>
      <c r="BH34" t="s">
        <v>239</v>
      </c>
      <c r="BI34" t="s">
        <v>242</v>
      </c>
    </row>
    <row r="35" spans="1:61" ht="16.8">
      <c r="A35" t="s">
        <v>1632</v>
      </c>
      <c r="B35" t="s">
        <v>1949</v>
      </c>
      <c r="C35" t="s">
        <v>1950</v>
      </c>
      <c r="D35" t="s">
        <v>1951</v>
      </c>
      <c r="E35" t="s">
        <v>1952</v>
      </c>
      <c r="F35" t="s">
        <v>1953</v>
      </c>
      <c r="G35" t="s">
        <v>1954</v>
      </c>
      <c r="H35" t="s">
        <v>1955</v>
      </c>
      <c r="I35" t="s">
        <v>1956</v>
      </c>
      <c r="J35" t="s">
        <v>1148</v>
      </c>
      <c r="K35" t="s">
        <v>1957</v>
      </c>
      <c r="L35" t="s">
        <v>1958</v>
      </c>
      <c r="M35" t="s">
        <v>1959</v>
      </c>
      <c r="N35" t="s">
        <v>1960</v>
      </c>
      <c r="O35" t="s">
        <v>1141</v>
      </c>
      <c r="P35" t="s">
        <v>1961</v>
      </c>
      <c r="Q35" t="s">
        <v>1962</v>
      </c>
      <c r="R35" t="s">
        <v>1963</v>
      </c>
      <c r="S35" t="s">
        <v>1964</v>
      </c>
      <c r="T35" t="s">
        <v>1965</v>
      </c>
      <c r="U35" t="s">
        <v>1966</v>
      </c>
      <c r="V35" t="s">
        <v>1967</v>
      </c>
      <c r="W35" t="s">
        <v>1968</v>
      </c>
      <c r="X35" t="s">
        <v>1969</v>
      </c>
      <c r="Y35" t="s">
        <v>1970</v>
      </c>
      <c r="Z35" t="s">
        <v>1971</v>
      </c>
      <c r="AA35" t="s">
        <v>1972</v>
      </c>
      <c r="AB35" t="s">
        <v>1973</v>
      </c>
      <c r="AC35" t="s">
        <v>1974</v>
      </c>
      <c r="AD35" t="s">
        <v>1975</v>
      </c>
      <c r="AE35" t="s">
        <v>1976</v>
      </c>
      <c r="AF35" t="s">
        <v>1977</v>
      </c>
      <c r="AG35" t="s">
        <v>1978</v>
      </c>
      <c r="AH35" t="s">
        <v>1979</v>
      </c>
      <c r="AI35" t="s">
        <v>1980</v>
      </c>
      <c r="AJ35" t="s">
        <v>1981</v>
      </c>
      <c r="AK35" t="s">
        <v>1982</v>
      </c>
      <c r="AL35" t="s">
        <v>1983</v>
      </c>
      <c r="AM35" t="s">
        <v>1983</v>
      </c>
      <c r="AN35" t="s">
        <v>1984</v>
      </c>
      <c r="AO35" t="s">
        <v>1985</v>
      </c>
      <c r="AP35" t="s">
        <v>1986</v>
      </c>
      <c r="AQ35" t="s">
        <v>1987</v>
      </c>
      <c r="AR35" t="s">
        <v>1988</v>
      </c>
      <c r="AS35" t="s">
        <v>1182</v>
      </c>
      <c r="AT35" t="s">
        <v>1989</v>
      </c>
      <c r="AU35" t="s">
        <v>1990</v>
      </c>
      <c r="AV35" t="s">
        <v>1974</v>
      </c>
      <c r="AW35" t="s">
        <v>1991</v>
      </c>
      <c r="AX35" t="s">
        <v>1992</v>
      </c>
      <c r="AY35" t="s">
        <v>1993</v>
      </c>
      <c r="AZ35" t="s">
        <v>1994</v>
      </c>
      <c r="BA35" t="s">
        <v>1995</v>
      </c>
      <c r="BB35" t="s">
        <v>1191</v>
      </c>
      <c r="BC35" t="s">
        <v>2090</v>
      </c>
      <c r="BD35" t="s">
        <v>2089</v>
      </c>
      <c r="BE35" s="130" t="s">
        <v>2091</v>
      </c>
      <c r="BF35" t="s">
        <v>2092</v>
      </c>
      <c r="BG35" t="s">
        <v>2093</v>
      </c>
      <c r="BH35" t="s">
        <v>239</v>
      </c>
      <c r="BI35" t="s">
        <v>242</v>
      </c>
    </row>
    <row r="36" spans="1:61">
      <c r="A36" t="s">
        <v>1633</v>
      </c>
      <c r="B36" t="s">
        <v>1996</v>
      </c>
      <c r="C36" t="s">
        <v>1997</v>
      </c>
      <c r="D36" t="s">
        <v>1998</v>
      </c>
      <c r="E36" t="s">
        <v>1999</v>
      </c>
      <c r="F36" t="s">
        <v>2000</v>
      </c>
      <c r="G36" t="s">
        <v>2001</v>
      </c>
      <c r="H36" t="s">
        <v>2002</v>
      </c>
      <c r="I36" t="s">
        <v>2003</v>
      </c>
      <c r="J36" t="s">
        <v>2004</v>
      </c>
      <c r="K36" t="s">
        <v>2005</v>
      </c>
      <c r="L36" t="s">
        <v>2006</v>
      </c>
      <c r="M36" t="s">
        <v>2007</v>
      </c>
      <c r="N36" t="s">
        <v>2008</v>
      </c>
      <c r="O36" t="s">
        <v>2009</v>
      </c>
      <c r="P36" t="s">
        <v>2010</v>
      </c>
      <c r="Q36" t="s">
        <v>2011</v>
      </c>
      <c r="R36" t="s">
        <v>2012</v>
      </c>
      <c r="S36" t="s">
        <v>2013</v>
      </c>
      <c r="T36" t="s">
        <v>2014</v>
      </c>
      <c r="U36" t="s">
        <v>2015</v>
      </c>
      <c r="V36" t="s">
        <v>2016</v>
      </c>
      <c r="W36" t="s">
        <v>2017</v>
      </c>
      <c r="X36" t="s">
        <v>2018</v>
      </c>
      <c r="Y36" t="s">
        <v>2019</v>
      </c>
      <c r="Z36" t="s">
        <v>2020</v>
      </c>
      <c r="AA36" t="s">
        <v>2021</v>
      </c>
      <c r="AB36" t="s">
        <v>2022</v>
      </c>
      <c r="AC36" t="s">
        <v>2023</v>
      </c>
      <c r="AD36" t="s">
        <v>2024</v>
      </c>
      <c r="AE36" t="s">
        <v>2025</v>
      </c>
      <c r="AF36" t="s">
        <v>2026</v>
      </c>
      <c r="AG36" t="s">
        <v>2027</v>
      </c>
      <c r="AH36" t="s">
        <v>2028</v>
      </c>
      <c r="AI36" t="s">
        <v>2029</v>
      </c>
      <c r="AJ36" t="s">
        <v>2030</v>
      </c>
      <c r="AK36" t="s">
        <v>2031</v>
      </c>
      <c r="AL36" t="s">
        <v>2032</v>
      </c>
      <c r="AM36" t="s">
        <v>2032</v>
      </c>
      <c r="AN36" t="s">
        <v>2033</v>
      </c>
      <c r="AO36" t="s">
        <v>2034</v>
      </c>
      <c r="AP36" t="s">
        <v>2035</v>
      </c>
      <c r="AQ36" t="s">
        <v>2036</v>
      </c>
      <c r="AR36" t="s">
        <v>2037</v>
      </c>
      <c r="AS36" t="s">
        <v>2038</v>
      </c>
      <c r="AT36" t="s">
        <v>2039</v>
      </c>
      <c r="AU36" t="s">
        <v>2040</v>
      </c>
      <c r="AV36" t="s">
        <v>2041</v>
      </c>
      <c r="AW36" t="s">
        <v>2042</v>
      </c>
      <c r="AX36" t="s">
        <v>2043</v>
      </c>
      <c r="AY36" t="s">
        <v>2044</v>
      </c>
      <c r="AZ36" t="s">
        <v>2045</v>
      </c>
      <c r="BA36" t="s">
        <v>2046</v>
      </c>
      <c r="BB36" t="s">
        <v>2094</v>
      </c>
      <c r="BC36" t="s">
        <v>2099</v>
      </c>
      <c r="BD36" t="s">
        <v>2095</v>
      </c>
      <c r="BE36" t="s">
        <v>2096</v>
      </c>
      <c r="BF36" t="s">
        <v>2097</v>
      </c>
      <c r="BG36" t="s">
        <v>2098</v>
      </c>
      <c r="BH36" t="s">
        <v>239</v>
      </c>
      <c r="BI36" t="s">
        <v>242</v>
      </c>
    </row>
    <row r="37" spans="1:61">
      <c r="A37" t="s">
        <v>2100</v>
      </c>
      <c r="B37" t="s">
        <v>2101</v>
      </c>
      <c r="C37" t="s">
        <v>2102</v>
      </c>
      <c r="D37" t="s">
        <v>2103</v>
      </c>
      <c r="E37" t="s">
        <v>2104</v>
      </c>
      <c r="F37" t="s">
        <v>2105</v>
      </c>
      <c r="G37" t="s">
        <v>2106</v>
      </c>
      <c r="H37" t="s">
        <v>2107</v>
      </c>
      <c r="I37" t="s">
        <v>2108</v>
      </c>
      <c r="J37" t="s">
        <v>1301</v>
      </c>
      <c r="K37" t="s">
        <v>2109</v>
      </c>
      <c r="L37" t="s">
        <v>1303</v>
      </c>
      <c r="M37" t="s">
        <v>2110</v>
      </c>
      <c r="N37" t="s">
        <v>2111</v>
      </c>
      <c r="O37" t="s">
        <v>2112</v>
      </c>
      <c r="P37" t="s">
        <v>2113</v>
      </c>
      <c r="Q37" t="s">
        <v>2114</v>
      </c>
      <c r="R37" t="s">
        <v>2115</v>
      </c>
      <c r="S37" t="s">
        <v>1310</v>
      </c>
      <c r="T37" t="s">
        <v>2116</v>
      </c>
      <c r="U37" t="s">
        <v>2117</v>
      </c>
      <c r="V37" t="s">
        <v>2118</v>
      </c>
      <c r="W37" t="s">
        <v>2119</v>
      </c>
      <c r="X37" t="s">
        <v>1315</v>
      </c>
      <c r="Y37" t="s">
        <v>2120</v>
      </c>
      <c r="Z37" t="s">
        <v>2121</v>
      </c>
      <c r="AA37" t="s">
        <v>1318</v>
      </c>
      <c r="AB37" t="s">
        <v>2122</v>
      </c>
      <c r="AC37" t="s">
        <v>2123</v>
      </c>
      <c r="AD37" t="s">
        <v>2124</v>
      </c>
      <c r="AE37" t="s">
        <v>2125</v>
      </c>
      <c r="AF37" t="s">
        <v>2126</v>
      </c>
      <c r="AG37" t="s">
        <v>2127</v>
      </c>
      <c r="AH37" t="s">
        <v>2128</v>
      </c>
      <c r="AI37" t="s">
        <v>2129</v>
      </c>
      <c r="AJ37" t="s">
        <v>2130</v>
      </c>
      <c r="AK37" t="s">
        <v>2131</v>
      </c>
      <c r="AL37" t="s">
        <v>2132</v>
      </c>
      <c r="AM37" t="s">
        <v>2133</v>
      </c>
      <c r="AN37" t="s">
        <v>2134</v>
      </c>
      <c r="AO37" t="s">
        <v>2135</v>
      </c>
      <c r="AP37" t="s">
        <v>1333</v>
      </c>
      <c r="AQ37" t="s">
        <v>2136</v>
      </c>
      <c r="AR37" t="s">
        <v>1335</v>
      </c>
      <c r="AS37" t="s">
        <v>1336</v>
      </c>
      <c r="AT37" t="s">
        <v>2137</v>
      </c>
      <c r="AU37" t="s">
        <v>2138</v>
      </c>
      <c r="AV37" t="s">
        <v>2139</v>
      </c>
      <c r="AW37" t="s">
        <v>2140</v>
      </c>
      <c r="AX37" t="s">
        <v>1341</v>
      </c>
      <c r="AY37" t="s">
        <v>1342</v>
      </c>
      <c r="AZ37" t="s">
        <v>2141</v>
      </c>
      <c r="BA37" t="s">
        <v>2142</v>
      </c>
      <c r="BB37" t="s">
        <v>2144</v>
      </c>
      <c r="BC37" t="s">
        <v>2145</v>
      </c>
      <c r="BD37" t="s">
        <v>2146</v>
      </c>
      <c r="BE37" t="s">
        <v>2147</v>
      </c>
      <c r="BF37" t="s">
        <v>2148</v>
      </c>
      <c r="BG37" t="s">
        <v>2149</v>
      </c>
      <c r="BH37" t="s">
        <v>1351</v>
      </c>
      <c r="BI37" t="s">
        <v>2143</v>
      </c>
    </row>
  </sheetData>
  <pageMargins left="0.7" right="0.7" top="0.75" bottom="0.75" header="0.3" footer="0.3"/>
  <pageSetup paperSize="9"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012EF-D159-428C-8730-21BCB1D6B9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Formulir tanpa judul</vt:lpstr>
      <vt:lpstr>DB Digital</vt:lpstr>
      <vt:lpstr>DB Konvensional</vt:lpstr>
      <vt:lpstr>Ttest X1</vt:lpstr>
      <vt:lpstr>Ttest Y</vt:lpstr>
      <vt:lpstr>Regresi gabung</vt:lpstr>
      <vt:lpstr>Regresi digital</vt:lpstr>
      <vt:lpstr>regresi konvensional</vt:lpstr>
      <vt:lpstr>UJIUJI</vt:lpstr>
      <vt:lpstr>Read_First</vt:lpstr>
      <vt:lpstr>Data</vt:lpstr>
      <vt:lpstr>DT</vt:lpstr>
      <vt:lpstr>1) Note</vt:lpstr>
      <vt:lpstr>Results</vt:lpstr>
      <vt:lpstr>Confidence_Intervals</vt:lpstr>
      <vt:lpstr>Sheet1</vt:lpstr>
      <vt:lpstr>Answer_Distributions</vt:lpstr>
      <vt:lpstr>Scale_Consistency</vt:lpstr>
      <vt:lpstr>Benchmark</vt:lpstr>
      <vt:lpstr>Benchmark (2)</vt:lpstr>
      <vt:lpstr>Inconsistencies</vt:lpstr>
      <vt:lpstr>Sample_Size</vt:lpstr>
      <vt:lpstr>KPI_Calculation</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Aulia Arsyad</dc:creator>
  <cp:lastModifiedBy>Ahmad Aulia Arsyad</cp:lastModifiedBy>
  <dcterms:created xsi:type="dcterms:W3CDTF">2012-03-20T13:56:56Z</dcterms:created>
  <dcterms:modified xsi:type="dcterms:W3CDTF">2026-05-12T03:44:42Z</dcterms:modified>
</cp:coreProperties>
</file>